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28"/>
  <workbookPr showInkAnnotation="0" updateLinks="never" codeName="ThisWorkbook" defaultThemeVersion="124226"/>
  <mc:AlternateContent xmlns:mc="http://schemas.openxmlformats.org/markup-compatibility/2006">
    <mc:Choice Requires="x15">
      <x15ac:absPath xmlns:x15ac="http://schemas.microsoft.com/office/spreadsheetml/2010/11/ac" url="D:\arnec\Documents\School\Uni\Thesis\Design LLC 1\"/>
    </mc:Choice>
  </mc:AlternateContent>
  <xr:revisionPtr revIDLastSave="0" documentId="8_{A99DC74D-1449-46D6-B53E-4933D7285FB2}"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108" yWindow="-108" windowWidth="23256" windowHeight="12456"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CH680" i="14"/>
  <c r="J680" i="14"/>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D48" i="14"/>
  <c r="R48" i="14" s="1"/>
  <c r="T48" i="14" s="1"/>
  <c r="D54" i="14"/>
  <c r="R54" i="14" s="1"/>
  <c r="T54" i="14" s="1"/>
  <c r="D72" i="14"/>
  <c r="R72" i="14" s="1"/>
  <c r="R78" i="14"/>
  <c r="T78" i="14" s="1"/>
  <c r="D78" i="14"/>
  <c r="R82" i="14"/>
  <c r="T82" i="14" s="1"/>
  <c r="D82" i="14"/>
  <c r="R56" i="14"/>
  <c r="S56" i="14" s="1"/>
  <c r="D56" i="14"/>
  <c r="D62" i="14"/>
  <c r="R62" i="14" s="1"/>
  <c r="D66" i="14"/>
  <c r="R66" i="14" s="1"/>
  <c r="T66" i="14" s="1"/>
  <c r="D40" i="14"/>
  <c r="R40" i="14" s="1"/>
  <c r="T40" i="14" s="1"/>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s="1"/>
  <c r="D94" i="14"/>
  <c r="R94" i="14" s="1"/>
  <c r="D88" i="14"/>
  <c r="R88" i="14"/>
  <c r="D92" i="14"/>
  <c r="R92" i="14"/>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343" i="14"/>
  <c r="O192" i="14"/>
  <c r="O220" i="14"/>
  <c r="O256" i="14"/>
  <c r="O155" i="14"/>
  <c r="O129" i="14"/>
  <c r="O111" i="14"/>
  <c r="O239" i="14"/>
  <c r="O338" i="14"/>
  <c r="O179" i="14"/>
  <c r="O169" i="14"/>
  <c r="O243" i="14"/>
  <c r="O156" i="14"/>
  <c r="O199" i="14"/>
  <c r="O327" i="14"/>
  <c r="O138" i="14"/>
  <c r="O142" i="14"/>
  <c r="O307" i="14"/>
  <c r="O195" i="14"/>
  <c r="O215" i="14"/>
  <c r="O103" i="14"/>
  <c r="O315" i="14"/>
  <c r="O295" i="14"/>
  <c r="O176" i="14"/>
  <c r="O250" i="14"/>
  <c r="O314" i="14"/>
  <c r="O200" i="14"/>
  <c r="O146"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231" i="14"/>
  <c r="O212" i="14"/>
  <c r="O185" i="14"/>
  <c r="O159" i="14"/>
  <c r="O234" i="14"/>
  <c r="O196" i="14"/>
  <c r="O331" i="14"/>
  <c r="O225" i="14"/>
  <c r="O296" i="14"/>
  <c r="O153" i="14"/>
  <c r="O163" i="14"/>
  <c r="O184" i="14"/>
  <c r="O136" i="14"/>
  <c r="O257" i="14"/>
  <c r="O134" i="14"/>
  <c r="O287" i="14"/>
  <c r="O304" i="14"/>
  <c r="O222" i="14"/>
  <c r="O226" i="14"/>
  <c r="O206" i="14"/>
  <c r="O260" i="14"/>
  <c r="O205" i="14"/>
  <c r="O286" i="14"/>
  <c r="O213" i="14"/>
  <c r="O264" i="14"/>
  <c r="O198" i="14"/>
  <c r="O346" i="14"/>
  <c r="O244" i="14"/>
  <c r="O329" i="14"/>
  <c r="O183" i="14"/>
  <c r="O172" i="14"/>
  <c r="O299" i="14"/>
  <c r="O124" i="14"/>
  <c r="O283" i="14"/>
  <c r="O130" i="14"/>
  <c r="O187" i="14"/>
  <c r="O330" i="14"/>
  <c r="O289" i="14"/>
  <c r="O253" i="14"/>
  <c r="O194" i="14"/>
  <c r="O117" i="14"/>
  <c r="O312" i="14"/>
  <c r="O322" i="14"/>
  <c r="O328" i="14"/>
  <c r="O245" i="14"/>
  <c r="O223" i="14"/>
  <c r="O174" i="14"/>
  <c r="O302" i="14"/>
  <c r="O317" i="14"/>
  <c r="O268" i="14"/>
  <c r="O292" i="14"/>
  <c r="O147" i="14"/>
  <c r="O236" i="14"/>
  <c r="O276" i="14"/>
  <c r="O135" i="14"/>
  <c r="O316" i="14"/>
  <c r="O323" i="14"/>
  <c r="O267" i="14"/>
  <c r="O104" i="14"/>
  <c r="O259" i="14"/>
  <c r="O353" i="14"/>
  <c r="O273" i="14"/>
  <c r="O182" i="14"/>
  <c r="O162" i="14"/>
  <c r="O133" i="14"/>
  <c r="O125" i="14"/>
  <c r="O349" i="14"/>
  <c r="O180" i="14"/>
  <c r="O116" i="14"/>
  <c r="O325" i="14"/>
  <c r="O144" i="14"/>
  <c r="O175" i="14"/>
  <c r="O297" i="14"/>
  <c r="O274" i="14"/>
  <c r="O285" i="14"/>
  <c r="O232" i="14"/>
  <c r="O344" i="14"/>
  <c r="O137" i="14"/>
  <c r="O121" i="14"/>
  <c r="O143" i="14"/>
  <c r="O107" i="14"/>
  <c r="O113" i="14"/>
  <c r="O235" i="14"/>
  <c r="O108" i="14"/>
  <c r="O167" i="14"/>
  <c r="O123" i="14"/>
  <c r="O340" i="14"/>
  <c r="O145" i="14"/>
  <c r="O152" i="14"/>
  <c r="O255" i="14"/>
  <c r="O139" i="14"/>
  <c r="O279" i="14"/>
  <c r="O333" i="14"/>
  <c r="O355" i="14"/>
  <c r="O101" i="14"/>
  <c r="O293" i="14"/>
  <c r="O233" i="14"/>
  <c r="O229" i="14"/>
  <c r="O221" i="14"/>
  <c r="O177" i="14"/>
  <c r="O265" i="14"/>
  <c r="O348" i="14"/>
  <c r="O337" i="14"/>
  <c r="O110" i="14"/>
  <c r="O301" i="14"/>
  <c r="O269" i="14"/>
  <c r="O291" i="14"/>
  <c r="O228" i="14"/>
  <c r="O300" i="14"/>
  <c r="O128" i="14"/>
  <c r="O342" i="14"/>
  <c r="O190" i="14"/>
  <c r="O154" i="14"/>
  <c r="O160" i="14"/>
  <c r="O230" i="14"/>
  <c r="O335" i="14"/>
  <c r="O178" i="14"/>
  <c r="O173" i="14"/>
  <c r="O140" i="14"/>
  <c r="O191" i="14"/>
  <c r="O161" i="14"/>
  <c r="O308" i="14"/>
  <c r="O263" i="14"/>
  <c r="O224" i="14"/>
  <c r="O326" i="14"/>
  <c r="O339" i="14"/>
  <c r="O284" i="14"/>
  <c r="O188" i="14"/>
  <c r="O354" i="14"/>
  <c r="O193" i="14"/>
  <c r="O240" i="14"/>
  <c r="O208" i="14"/>
  <c r="O106" i="14"/>
  <c r="O261" i="14"/>
  <c r="O197" i="14"/>
  <c r="O141" i="14"/>
  <c r="O217" i="14"/>
  <c r="O275" i="14"/>
  <c r="O216" i="14"/>
  <c r="O170" i="14"/>
  <c r="O171" i="14"/>
  <c r="O310" i="14"/>
  <c r="O321" i="14"/>
  <c r="O324" i="14"/>
  <c r="O102" i="14"/>
  <c r="O272" i="14"/>
  <c r="O148" i="14"/>
  <c r="O332" i="14"/>
  <c r="O334" i="14"/>
  <c r="O345" i="14"/>
  <c r="O112" i="14"/>
  <c r="O122" i="14"/>
  <c r="O202" i="14"/>
  <c r="O119" i="14"/>
  <c r="O114" i="14"/>
  <c r="O251" i="14"/>
  <c r="O120" i="14"/>
  <c r="O115" i="14"/>
  <c r="O168" i="14"/>
  <c r="O241" i="14"/>
  <c r="O209" i="14"/>
  <c r="O242" i="14"/>
  <c r="O290" i="14"/>
  <c r="O309" i="14"/>
  <c r="O249" i="14"/>
  <c r="O270" i="14"/>
  <c r="O336" i="14"/>
  <c r="O347" i="14"/>
  <c r="O201" i="14"/>
  <c r="O319" i="14"/>
  <c r="O189" i="14"/>
  <c r="O306" i="14"/>
  <c r="O303" i="14"/>
  <c r="O219" i="14"/>
  <c r="O262" i="14"/>
  <c r="O352" i="14"/>
  <c r="O277" i="14"/>
  <c r="O109" i="14"/>
  <c r="O203" i="14"/>
  <c r="O318" i="14"/>
  <c r="O237" i="14"/>
  <c r="O351" i="14"/>
  <c r="O164" i="14"/>
  <c r="O150" i="14"/>
  <c r="O207" i="14"/>
  <c r="O126" i="14"/>
  <c r="O211" i="14"/>
  <c r="O158" i="14"/>
  <c r="O246" i="14"/>
  <c r="O166" i="14"/>
  <c r="O280" i="14"/>
  <c r="O294" i="14"/>
  <c r="O218" i="14"/>
  <c r="O132" i="14"/>
  <c r="O118" i="14"/>
  <c r="O266" i="14"/>
  <c r="O227" i="14"/>
  <c r="O341" i="14"/>
  <c r="O271" i="14"/>
  <c r="O311" i="14"/>
  <c r="O252" i="14"/>
  <c r="O210" i="14"/>
  <c r="O149" i="14"/>
  <c r="O186" i="14"/>
  <c r="O298" i="14"/>
  <c r="O305" i="14"/>
  <c r="O282" i="14"/>
  <c r="O281" i="14"/>
  <c r="O248" i="14"/>
  <c r="O214" i="14"/>
  <c r="O131" i="14"/>
  <c r="O278" i="14"/>
  <c r="O313" i="14"/>
  <c r="O258" i="14"/>
  <c r="O165" i="14"/>
  <c r="O151" i="14"/>
  <c r="O105" i="14"/>
  <c r="O254" i="14"/>
  <c r="O320" i="14"/>
  <c r="O204" i="14"/>
  <c r="O288" i="14"/>
  <c r="O238" i="14"/>
  <c r="O350" i="14"/>
  <c r="O127" i="14"/>
  <c r="O247" i="14"/>
  <c r="O157" i="14"/>
  <c r="O181"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6" i="11"/>
  <c r="I26" i="11" s="1"/>
  <c r="H25" i="11"/>
  <c r="I25" i="11" s="1"/>
  <c r="D27" i="11"/>
  <c r="G27" i="11" s="1"/>
  <c r="E26" i="11"/>
  <c r="F26" i="11" s="1"/>
  <c r="J26" i="11" s="1"/>
  <c r="K26" i="11" s="1"/>
  <c r="N91" i="14" l="1"/>
  <c r="N58" i="14"/>
  <c r="F39" i="14"/>
  <c r="N50" i="14"/>
  <c r="F51" i="14"/>
  <c r="N41" i="14"/>
  <c r="N90" i="14"/>
  <c r="J88" i="14"/>
  <c r="L88" i="14" s="1"/>
  <c r="F626" i="14"/>
  <c r="N65" i="14"/>
  <c r="N43" i="14"/>
  <c r="F94" i="14"/>
  <c r="F60" i="14"/>
  <c r="J41" i="14"/>
  <c r="N55" i="14"/>
  <c r="P55" i="14" s="1"/>
  <c r="J75" i="14"/>
  <c r="L75" i="14" s="1"/>
  <c r="F83" i="14"/>
  <c r="G31" i="14"/>
  <c r="N36" i="14"/>
  <c r="J46" i="14"/>
  <c r="F89" i="14"/>
  <c r="N68" i="14"/>
  <c r="J73" i="14"/>
  <c r="L73" i="14" s="1"/>
  <c r="F85" i="14"/>
  <c r="U85" i="14" s="1"/>
  <c r="N40" i="14"/>
  <c r="F101" i="14"/>
  <c r="F91" i="14"/>
  <c r="N72" i="14"/>
  <c r="N69" i="14"/>
  <c r="F47" i="14"/>
  <c r="F65" i="14"/>
  <c r="N46" i="14"/>
  <c r="O46" i="14" s="1"/>
  <c r="N70" i="14"/>
  <c r="N48" i="14"/>
  <c r="J87" i="14"/>
  <c r="N93" i="14"/>
  <c r="N63" i="14"/>
  <c r="J39" i="14"/>
  <c r="F71" i="14"/>
  <c r="N76" i="14"/>
  <c r="N35" i="14"/>
  <c r="N37" i="14"/>
  <c r="J92" i="14"/>
  <c r="F52" i="14"/>
  <c r="J86" i="14"/>
  <c r="F57" i="14"/>
  <c r="H626" i="14"/>
  <c r="I626" i="14" s="1"/>
  <c r="J70" i="14"/>
  <c r="K70" i="14" s="1"/>
  <c r="J50" i="14"/>
  <c r="J78" i="14"/>
  <c r="J85" i="14"/>
  <c r="F86" i="14"/>
  <c r="J84" i="14"/>
  <c r="F38" i="14"/>
  <c r="N81" i="14"/>
  <c r="P81" i="14" s="1"/>
  <c r="N77" i="14"/>
  <c r="O77" i="14" s="1"/>
  <c r="N52" i="14"/>
  <c r="N47" i="14"/>
  <c r="N54" i="14"/>
  <c r="J54" i="14"/>
  <c r="J82" i="14"/>
  <c r="F37" i="14"/>
  <c r="J61" i="14"/>
  <c r="K61" i="14" s="1"/>
  <c r="F46" i="14"/>
  <c r="U46" i="14" s="1"/>
  <c r="J79" i="14"/>
  <c r="F49" i="14"/>
  <c r="J80" i="14"/>
  <c r="F78" i="14"/>
  <c r="N71" i="14"/>
  <c r="N62" i="14"/>
  <c r="N57" i="14"/>
  <c r="N64" i="14"/>
  <c r="P64" i="14" s="1"/>
  <c r="N59" i="14"/>
  <c r="F56" i="14"/>
  <c r="J56" i="14"/>
  <c r="J63" i="14"/>
  <c r="F53" i="14"/>
  <c r="F55" i="14"/>
  <c r="J81" i="14"/>
  <c r="K81" i="14" s="1"/>
  <c r="F36" i="14"/>
  <c r="U36" i="14" s="1"/>
  <c r="F102" i="14"/>
  <c r="N87" i="14"/>
  <c r="N78" i="14"/>
  <c r="N42" i="14"/>
  <c r="N80" i="14"/>
  <c r="N75" i="14"/>
  <c r="J44" i="14"/>
  <c r="L44" i="14" s="1"/>
  <c r="F41" i="14"/>
  <c r="G41" i="14" s="1"/>
  <c r="F44" i="14"/>
  <c r="F70" i="14"/>
  <c r="F35" i="14"/>
  <c r="F62" i="14"/>
  <c r="J67" i="14"/>
  <c r="F627" i="14"/>
  <c r="J37" i="14"/>
  <c r="K37" i="14" s="1"/>
  <c r="N49" i="14"/>
  <c r="P49" i="14" s="1"/>
  <c r="N56" i="14"/>
  <c r="N83" i="14"/>
  <c r="N74" i="14"/>
  <c r="N53" i="14"/>
  <c r="J62" i="14"/>
  <c r="L62" i="14" s="1"/>
  <c r="F50" i="14"/>
  <c r="X50" i="14" s="1"/>
  <c r="J38" i="14"/>
  <c r="J65" i="14"/>
  <c r="K65" i="14" s="1"/>
  <c r="N66" i="14"/>
  <c r="O66" i="14" s="1"/>
  <c r="J57" i="14"/>
  <c r="G102" i="14"/>
  <c r="F72" i="14"/>
  <c r="AA72" i="14" s="1"/>
  <c r="F59" i="14"/>
  <c r="F61" i="14"/>
  <c r="J68" i="14"/>
  <c r="L68" i="14" s="1"/>
  <c r="N84" i="14"/>
  <c r="P84" i="14" s="1"/>
  <c r="F69" i="14"/>
  <c r="AA69" i="14" s="1"/>
  <c r="F80" i="14"/>
  <c r="J71" i="14"/>
  <c r="N88" i="14"/>
  <c r="J52" i="14"/>
  <c r="F68" i="14"/>
  <c r="J89" i="14"/>
  <c r="J66" i="14"/>
  <c r="K66" i="14" s="1"/>
  <c r="J64" i="14"/>
  <c r="K64" i="14" s="1"/>
  <c r="J40" i="14"/>
  <c r="P92" i="14"/>
  <c r="O92" i="14"/>
  <c r="J69" i="14"/>
  <c r="J93" i="14"/>
  <c r="J74" i="14"/>
  <c r="J76" i="14"/>
  <c r="L76" i="14" s="1"/>
  <c r="F42" i="14"/>
  <c r="AA42" i="14" s="1"/>
  <c r="N44" i="14"/>
  <c r="N82" i="14"/>
  <c r="N45" i="14"/>
  <c r="N51" i="14"/>
  <c r="N73" i="14"/>
  <c r="N79" i="14"/>
  <c r="P79" i="14" s="1"/>
  <c r="N85" i="14"/>
  <c r="P85" i="14" s="1"/>
  <c r="N94" i="14"/>
  <c r="AA94" i="14" s="1"/>
  <c r="F54" i="14"/>
  <c r="F45" i="14"/>
  <c r="F74" i="14"/>
  <c r="J36" i="14"/>
  <c r="L36" i="14" s="1"/>
  <c r="J72" i="14"/>
  <c r="J53" i="14"/>
  <c r="L53" i="14" s="1"/>
  <c r="J60" i="14"/>
  <c r="L60" i="14" s="1"/>
  <c r="F73" i="14"/>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F43" i="14"/>
  <c r="J35" i="14"/>
  <c r="X35" i="14" s="1"/>
  <c r="J55" i="14"/>
  <c r="K55" i="14" s="1"/>
  <c r="F63" i="14"/>
  <c r="X63" i="14" s="1"/>
  <c r="F66" i="14"/>
  <c r="AA66" i="14" s="1"/>
  <c r="J59" i="14"/>
  <c r="L59" i="14" s="1"/>
  <c r="F90" i="14"/>
  <c r="H90" i="14" s="1"/>
  <c r="F76" i="14"/>
  <c r="G76" i="14" s="1"/>
  <c r="J45" i="14"/>
  <c r="K45" i="14" s="1"/>
  <c r="J83" i="14"/>
  <c r="X83" i="14" s="1"/>
  <c r="F88" i="14"/>
  <c r="G88" i="14" s="1"/>
  <c r="F79" i="14"/>
  <c r="X79" i="14" s="1"/>
  <c r="F48" i="14"/>
  <c r="J90" i="14"/>
  <c r="F93" i="14"/>
  <c r="J42" i="14"/>
  <c r="F81" i="14"/>
  <c r="F92" i="14"/>
  <c r="X92" i="14" s="1"/>
  <c r="N86" i="14"/>
  <c r="H101" i="14"/>
  <c r="I101" i="14" s="1"/>
  <c r="F87" i="14"/>
  <c r="F67" i="14"/>
  <c r="J94" i="14"/>
  <c r="J48" i="14"/>
  <c r="J58" i="14"/>
  <c r="J43" i="14"/>
  <c r="J47" i="14"/>
  <c r="L51" i="14"/>
  <c r="K62" i="14"/>
  <c r="L54" i="14"/>
  <c r="K54" i="14"/>
  <c r="L78" i="14"/>
  <c r="K78" i="14"/>
  <c r="H89" i="14"/>
  <c r="G89" i="14"/>
  <c r="U89" i="14"/>
  <c r="P66" i="14"/>
  <c r="P72" i="14"/>
  <c r="O72" i="14"/>
  <c r="P35" i="14"/>
  <c r="O35" i="14"/>
  <c r="AA35" i="14"/>
  <c r="P63" i="14"/>
  <c r="O63" i="14"/>
  <c r="P69" i="14"/>
  <c r="O69" i="14"/>
  <c r="P91" i="14"/>
  <c r="O91" i="14"/>
  <c r="AA91" i="14"/>
  <c r="L63" i="14"/>
  <c r="K63" i="14"/>
  <c r="H35" i="14"/>
  <c r="G35" i="14"/>
  <c r="U35"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AA44" i="14"/>
  <c r="P44" i="14"/>
  <c r="O44" i="14"/>
  <c r="AA82" i="14"/>
  <c r="P82" i="14"/>
  <c r="O82" i="14"/>
  <c r="P45" i="14"/>
  <c r="O45" i="14"/>
  <c r="AA45" i="14"/>
  <c r="P51" i="14"/>
  <c r="O51" i="14"/>
  <c r="AA51" i="14"/>
  <c r="P73" i="14"/>
  <c r="O73" i="14"/>
  <c r="O94" i="14"/>
  <c r="X39" i="14"/>
  <c r="H39" i="14"/>
  <c r="G39" i="14"/>
  <c r="U39" i="14"/>
  <c r="L52" i="14"/>
  <c r="K52" i="14"/>
  <c r="N628" i="14"/>
  <c r="A629" i="14"/>
  <c r="X72" i="14"/>
  <c r="H72" i="14"/>
  <c r="G72" i="14"/>
  <c r="U72" i="14"/>
  <c r="L69" i="14"/>
  <c r="K6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X95" i="14"/>
  <c r="H95" i="14"/>
  <c r="G95" i="14"/>
  <c r="U95" i="14"/>
  <c r="H102" i="14"/>
  <c r="I102" i="14" s="1"/>
  <c r="AA60" i="14"/>
  <c r="P60" i="14"/>
  <c r="O60" i="14"/>
  <c r="P39" i="14"/>
  <c r="O39" i="14"/>
  <c r="AA39" i="14"/>
  <c r="P61" i="14"/>
  <c r="O61" i="14"/>
  <c r="AA61" i="14"/>
  <c r="AA38"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X80" i="14"/>
  <c r="H80" i="14"/>
  <c r="G80" i="14"/>
  <c r="U80"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AA48" i="14"/>
  <c r="O48" i="14"/>
  <c r="P48" i="14"/>
  <c r="AA54" i="14"/>
  <c r="P54" i="14"/>
  <c r="O54" i="14"/>
  <c r="L39" i="14"/>
  <c r="K39" i="14"/>
  <c r="X94" i="14"/>
  <c r="H94" i="14"/>
  <c r="G94" i="14"/>
  <c r="U94" i="14"/>
  <c r="X58" i="14"/>
  <c r="H58" i="14"/>
  <c r="G58" i="14"/>
  <c r="U58" i="14"/>
  <c r="G54" i="14"/>
  <c r="U54" i="14"/>
  <c r="X54" i="14"/>
  <c r="H54" i="14"/>
  <c r="X45" i="14"/>
  <c r="H45" i="14"/>
  <c r="G45" i="14"/>
  <c r="U45" i="14"/>
  <c r="H70" i="14"/>
  <c r="G70" i="14"/>
  <c r="U70" i="14"/>
  <c r="L58" i="14"/>
  <c r="K58" i="14"/>
  <c r="X49" i="14"/>
  <c r="H49" i="14"/>
  <c r="G49" i="14"/>
  <c r="U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P93" i="14"/>
  <c r="O93" i="14"/>
  <c r="AA93" i="14"/>
  <c r="P36" i="14"/>
  <c r="O36" i="14"/>
  <c r="AA58" i="14"/>
  <c r="P58" i="14"/>
  <c r="O58" i="14"/>
  <c r="AA70" i="14"/>
  <c r="P70" i="14"/>
  <c r="O70" i="14"/>
  <c r="H43" i="14"/>
  <c r="G43" i="14"/>
  <c r="U43" i="14"/>
  <c r="X59" i="14"/>
  <c r="H59" i="14"/>
  <c r="G59" i="14"/>
  <c r="U59" i="14"/>
  <c r="H55" i="14"/>
  <c r="G55" i="14"/>
  <c r="U55" i="14"/>
  <c r="X62" i="14"/>
  <c r="H62" i="14"/>
  <c r="G62" i="14"/>
  <c r="U62"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L67" i="14"/>
  <c r="K67" i="14"/>
  <c r="G627" i="14"/>
  <c r="I627" i="14" s="1"/>
  <c r="X78" i="14"/>
  <c r="H78" i="14"/>
  <c r="G78" i="14"/>
  <c r="U78" i="14"/>
  <c r="U38" i="14"/>
  <c r="H38" i="14"/>
  <c r="G38" i="14"/>
  <c r="P65" i="14"/>
  <c r="O65" i="14"/>
  <c r="P87" i="14"/>
  <c r="O87" i="14"/>
  <c r="AA87" i="14"/>
  <c r="AA52" i="14"/>
  <c r="O52" i="14"/>
  <c r="P52" i="14"/>
  <c r="AA74" i="14"/>
  <c r="P74" i="14"/>
  <c r="O74" i="14"/>
  <c r="AA80" i="14"/>
  <c r="P80" i="14"/>
  <c r="O80" i="14"/>
  <c r="P43" i="14"/>
  <c r="O43" i="14"/>
  <c r="AA43" i="14"/>
  <c r="L92" i="14"/>
  <c r="K92" i="14"/>
  <c r="L72" i="14"/>
  <c r="K72" i="14"/>
  <c r="H47" i="14"/>
  <c r="G47" i="14"/>
  <c r="U47" i="14"/>
  <c r="G44" i="14"/>
  <c r="H44" i="14"/>
  <c r="U44" i="14"/>
  <c r="H83" i="14"/>
  <c r="G83" i="14"/>
  <c r="U83" i="14"/>
  <c r="H68" i="14"/>
  <c r="G68" i="14"/>
  <c r="U68" i="14"/>
  <c r="G60" i="14"/>
  <c r="H60" i="14"/>
  <c r="U60" i="14"/>
  <c r="L40" i="14"/>
  <c r="K40" i="14"/>
  <c r="X86"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X51" i="14"/>
  <c r="H51" i="14"/>
  <c r="G51" i="14"/>
  <c r="U51" i="14"/>
  <c r="L87" i="14"/>
  <c r="K87" i="14"/>
  <c r="L56" i="14"/>
  <c r="K56" i="14"/>
  <c r="H91" i="14"/>
  <c r="G91" i="14"/>
  <c r="U91" i="14"/>
  <c r="D629" i="14"/>
  <c r="C630" i="14"/>
  <c r="AA40" i="14"/>
  <c r="O40" i="14"/>
  <c r="P40" i="14"/>
  <c r="AA62" i="14"/>
  <c r="P62" i="14"/>
  <c r="O62" i="14"/>
  <c r="AA68" i="14"/>
  <c r="P68" i="14"/>
  <c r="O68" i="14"/>
  <c r="P37" i="14"/>
  <c r="O37" i="14"/>
  <c r="AA37" i="14"/>
  <c r="P59" i="14"/>
  <c r="O59" i="14"/>
  <c r="AA59" i="14"/>
  <c r="L86" i="14"/>
  <c r="K86" i="14"/>
  <c r="K57" i="14"/>
  <c r="L57" i="14"/>
  <c r="X57" i="14"/>
  <c r="H57" i="14"/>
  <c r="G57" i="14"/>
  <c r="U57" i="14"/>
  <c r="H61" i="14"/>
  <c r="G61" i="14"/>
  <c r="U61" i="14"/>
  <c r="L79" i="14"/>
  <c r="K79" i="14"/>
  <c r="L71" i="14"/>
  <c r="K71"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L80" i="14"/>
  <c r="K80" i="14"/>
  <c r="E628" i="14"/>
  <c r="H628" i="14" s="1"/>
  <c r="AA50" i="14"/>
  <c r="P50" i="14"/>
  <c r="O50" i="14"/>
  <c r="AA56" i="14"/>
  <c r="O56" i="14"/>
  <c r="P56" i="14"/>
  <c r="AA78" i="14"/>
  <c r="P78" i="14"/>
  <c r="O78" i="14"/>
  <c r="P41" i="14"/>
  <c r="O41" i="14"/>
  <c r="P47" i="14"/>
  <c r="O47" i="14"/>
  <c r="AA47" i="14"/>
  <c r="P53" i="14"/>
  <c r="O53" i="14"/>
  <c r="AA53" i="14"/>
  <c r="P75" i="14"/>
  <c r="O75" i="14"/>
  <c r="AA75" i="14"/>
  <c r="G56" i="14"/>
  <c r="X56" i="14"/>
  <c r="H56" i="14"/>
  <c r="U56" i="14"/>
  <c r="G52" i="14"/>
  <c r="X52" i="14"/>
  <c r="H52" i="14"/>
  <c r="U52" i="14"/>
  <c r="H37" i="14"/>
  <c r="G37" i="14"/>
  <c r="U37" i="14"/>
  <c r="P88" i="14"/>
  <c r="O88" i="14"/>
  <c r="L46" i="14"/>
  <c r="K46" i="14"/>
  <c r="H74" i="14"/>
  <c r="G74" i="14"/>
  <c r="U74"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G50" i="14" l="1"/>
  <c r="X47" i="14"/>
  <c r="U50" i="14"/>
  <c r="H50" i="14"/>
  <c r="AA73" i="14"/>
  <c r="AA86" i="14"/>
  <c r="AA41" i="14"/>
  <c r="AC41" i="14" s="1"/>
  <c r="K59" i="14"/>
  <c r="J27" i="11"/>
  <c r="K27" i="11" s="1"/>
  <c r="H27" i="11"/>
  <c r="I27" i="11" s="1"/>
  <c r="X40" i="14"/>
  <c r="Z40" i="14" s="1"/>
  <c r="X43" i="14"/>
  <c r="Y43" i="14" s="1"/>
  <c r="X89" i="14"/>
  <c r="Z89" i="14" s="1"/>
  <c r="X38" i="14"/>
  <c r="Z38" i="14" s="1"/>
  <c r="AA57" i="14"/>
  <c r="AC57" i="14" s="1"/>
  <c r="X77" i="14"/>
  <c r="Z77" i="14" s="1"/>
  <c r="AA46" i="14"/>
  <c r="AC46" i="14" s="1"/>
  <c r="G46" i="14"/>
  <c r="H41" i="14"/>
  <c r="AA67" i="14"/>
  <c r="AB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Y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Z92" i="14"/>
  <c r="Y92"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95" i="14"/>
  <c r="V95" i="14"/>
  <c r="W66" i="14"/>
  <c r="V66" i="14"/>
  <c r="Z50" i="14"/>
  <c r="Y50" i="14"/>
  <c r="W73" i="14"/>
  <c r="V73" i="14"/>
  <c r="AB56" i="14"/>
  <c r="AC56" i="14"/>
  <c r="W61" i="14"/>
  <c r="V61" i="14"/>
  <c r="AC59" i="14"/>
  <c r="AB59" i="14"/>
  <c r="E629" i="14"/>
  <c r="G629" i="14" s="1"/>
  <c r="F629" i="14"/>
  <c r="Y47" i="14"/>
  <c r="Z47" i="14"/>
  <c r="AB52" i="14"/>
  <c r="AC52" i="14"/>
  <c r="AB58" i="14"/>
  <c r="AC58" i="14"/>
  <c r="W94" i="14"/>
  <c r="V94" i="14"/>
  <c r="AB54" i="14"/>
  <c r="AC54" i="14"/>
  <c r="Z72" i="14"/>
  <c r="Y72" i="14"/>
  <c r="Z39" i="14"/>
  <c r="Y39" i="14"/>
  <c r="W41" i="14"/>
  <c r="AC51" i="14"/>
  <c r="AB51" i="14"/>
  <c r="AB82" i="14"/>
  <c r="AC82" i="14"/>
  <c r="AC91" i="14"/>
  <c r="AB91" i="14"/>
  <c r="Z52" i="14"/>
  <c r="Y52" i="14"/>
  <c r="Z57" i="14"/>
  <c r="Y57" i="14"/>
  <c r="AB40" i="14"/>
  <c r="AC40" i="14"/>
  <c r="W91" i="14"/>
  <c r="V91" i="14"/>
  <c r="W86" i="14"/>
  <c r="V86" i="14"/>
  <c r="W38" i="14"/>
  <c r="V38" i="14"/>
  <c r="J230" i="14"/>
  <c r="J228" i="14"/>
  <c r="J226" i="14"/>
  <c r="J224" i="14"/>
  <c r="J222" i="14"/>
  <c r="J220" i="14"/>
  <c r="Y59" i="14"/>
  <c r="Z59" i="14"/>
  <c r="Y45" i="14"/>
  <c r="Z45" i="14"/>
  <c r="AC61" i="14"/>
  <c r="AB61" i="14"/>
  <c r="AB60" i="14"/>
  <c r="AC60" i="14"/>
  <c r="N629" i="14"/>
  <c r="A630" i="14"/>
  <c r="W50" i="14"/>
  <c r="V50" i="14"/>
  <c r="AB72" i="14"/>
  <c r="AC72" i="14"/>
  <c r="W74" i="14"/>
  <c r="V74" i="14"/>
  <c r="AC53" i="14"/>
  <c r="AB53" i="14"/>
  <c r="Z83" i="14"/>
  <c r="Y83" i="14"/>
  <c r="AB80" i="14"/>
  <c r="AC80" i="14"/>
  <c r="W78" i="14"/>
  <c r="V78" i="14"/>
  <c r="W55" i="14"/>
  <c r="V55" i="14"/>
  <c r="AB70" i="14"/>
  <c r="AC70" i="14"/>
  <c r="W46" i="14"/>
  <c r="V46" i="14"/>
  <c r="Z80" i="14"/>
  <c r="Y80" i="14"/>
  <c r="Z95" i="14"/>
  <c r="Y95"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5" i="14"/>
  <c r="V35" i="14"/>
  <c r="W89" i="14"/>
  <c r="V89" i="14"/>
  <c r="W37" i="14"/>
  <c r="V37" i="14"/>
  <c r="W56" i="14"/>
  <c r="V56" i="14"/>
  <c r="AB50" i="14"/>
  <c r="AC50" i="14"/>
  <c r="AC37" i="14"/>
  <c r="AB37" i="14"/>
  <c r="AB68" i="14"/>
  <c r="AC68" i="14"/>
  <c r="W51" i="14"/>
  <c r="V51" i="14"/>
  <c r="W68" i="14"/>
  <c r="V68" i="14"/>
  <c r="W44" i="14"/>
  <c r="V44" i="14"/>
  <c r="AB46" i="14"/>
  <c r="W62" i="14"/>
  <c r="V62" i="14"/>
  <c r="Z54" i="14"/>
  <c r="Y54" i="14"/>
  <c r="Z94" i="14"/>
  <c r="Y94" i="14"/>
  <c r="AB48" i="14"/>
  <c r="AC48" i="14"/>
  <c r="W53" i="14"/>
  <c r="V53" i="14"/>
  <c r="E104" i="14"/>
  <c r="H104" i="14" s="1"/>
  <c r="AC45" i="14"/>
  <c r="AB45" i="14"/>
  <c r="AB44" i="14"/>
  <c r="AC44" i="14"/>
  <c r="Z63" i="14"/>
  <c r="Y63" i="14"/>
  <c r="AC69" i="14"/>
  <c r="AB69" i="14"/>
  <c r="W75" i="14"/>
  <c r="V75" i="14"/>
  <c r="AC88" i="14"/>
  <c r="Z91" i="14"/>
  <c r="Y91" i="14"/>
  <c r="Z86" i="14"/>
  <c r="Y86" i="14"/>
  <c r="AC87" i="14"/>
  <c r="AB87" i="14"/>
  <c r="AC93" i="14"/>
  <c r="AB93" i="14"/>
  <c r="W49" i="14"/>
  <c r="V49" i="14"/>
  <c r="W70" i="14"/>
  <c r="V70" i="14"/>
  <c r="W54" i="14"/>
  <c r="V54" i="14"/>
  <c r="W58" i="14"/>
  <c r="V58" i="14"/>
  <c r="AC39" i="14"/>
  <c r="AB39" i="14"/>
  <c r="K102" i="14"/>
  <c r="D105" i="14"/>
  <c r="C106" i="14"/>
  <c r="AC35" i="14"/>
  <c r="AB35" i="14"/>
  <c r="AB66" i="14"/>
  <c r="AC66" i="14"/>
  <c r="Z56" i="14"/>
  <c r="Y56" i="14"/>
  <c r="AC47" i="14"/>
  <c r="AB47" i="14"/>
  <c r="AB78" i="14"/>
  <c r="AC78" i="14"/>
  <c r="W47" i="14"/>
  <c r="V47" i="14"/>
  <c r="AC43" i="14"/>
  <c r="AB43" i="14"/>
  <c r="AB74" i="14"/>
  <c r="AC74" i="14"/>
  <c r="Z78" i="14"/>
  <c r="Y78" i="14"/>
  <c r="W85" i="14"/>
  <c r="V85" i="14"/>
  <c r="Y77" i="14"/>
  <c r="W72" i="14"/>
  <c r="V72" i="14"/>
  <c r="W39" i="14"/>
  <c r="V39" i="14"/>
  <c r="AC73" i="14"/>
  <c r="AB73" i="14"/>
  <c r="Y35" i="14"/>
  <c r="Z35" i="14"/>
  <c r="W57" i="14"/>
  <c r="V57" i="14"/>
  <c r="AB62" i="14"/>
  <c r="AC62" i="14"/>
  <c r="Z51" i="14"/>
  <c r="Y51" i="14"/>
  <c r="Z62" i="14"/>
  <c r="Y62" i="14"/>
  <c r="W59" i="14"/>
  <c r="V59" i="14"/>
  <c r="W43" i="14"/>
  <c r="V43" i="14"/>
  <c r="W45" i="14"/>
  <c r="V45" i="14"/>
  <c r="AB42" i="14"/>
  <c r="AC42" i="14"/>
  <c r="Z79" i="14"/>
  <c r="Y79" i="14"/>
  <c r="AB94" i="14"/>
  <c r="AC94" i="14"/>
  <c r="D29" i="11"/>
  <c r="G29" i="11" s="1"/>
  <c r="E28" i="11"/>
  <c r="F28" i="11" s="1"/>
  <c r="Y55" i="14" l="1"/>
  <c r="AB41" i="14"/>
  <c r="Z43" i="14"/>
  <c r="Z88" i="14"/>
  <c r="AC67" i="14"/>
  <c r="Y84" i="14"/>
  <c r="AB85" i="14"/>
  <c r="Y7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115" i="14" l="1"/>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s="1"/>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F641" i="14" l="1"/>
  <c r="H641" i="14"/>
  <c r="J40" i="1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H124" i="14" s="1"/>
  <c r="E649" i="14"/>
  <c r="F649" i="14" s="1"/>
  <c r="H649" i="14"/>
  <c r="D125" i="14"/>
  <c r="C126" i="14"/>
  <c r="D49" i="11"/>
  <c r="G49" i="11" s="1"/>
  <c r="E48" i="11"/>
  <c r="F48" i="11" s="1"/>
  <c r="B261" i="2"/>
  <c r="B259" i="2"/>
  <c r="C205" i="1" s="1"/>
  <c r="C230" i="1"/>
  <c r="G124" i="14" l="1"/>
  <c r="J48" i="11"/>
  <c r="K48" i="11" s="1"/>
  <c r="H48" i="11"/>
  <c r="I48" i="11" s="1"/>
  <c r="G649" i="14"/>
  <c r="I649" i="14" s="1"/>
  <c r="F124" i="14"/>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124" i="14" l="1"/>
  <c r="K124" i="14" s="1"/>
  <c r="IV385" i="14" s="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L328" i="2"/>
  <c r="K289" i="2"/>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L289" i="2" l="1"/>
  <c r="N328" i="2"/>
  <c r="P328" i="2" s="1"/>
  <c r="M329" i="2"/>
  <c r="K329" i="2"/>
  <c r="L329" i="2"/>
  <c r="K290" i="2"/>
  <c r="L290" i="2" s="1"/>
  <c r="N290" i="2" s="1"/>
  <c r="K368" i="2"/>
  <c r="L368" i="2" s="1"/>
  <c r="J58" i="11"/>
  <c r="K58" i="11" s="1"/>
  <c r="H58" i="11"/>
  <c r="I58" i="11" s="1"/>
  <c r="O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N329" i="2"/>
  <c r="O329" i="2" s="1"/>
  <c r="N289" i="2"/>
  <c r="M289" i="2"/>
  <c r="J59" i="11"/>
  <c r="K59" i="11" s="1"/>
  <c r="H59" i="11"/>
  <c r="I59" i="11" s="1"/>
  <c r="N368" i="2"/>
  <c r="M368"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H137" i="14" s="1"/>
  <c r="D663" i="14"/>
  <c r="C664" i="14"/>
  <c r="G662" i="14"/>
  <c r="E662" i="14"/>
  <c r="F662" i="14" s="1"/>
  <c r="H662" i="14"/>
  <c r="E61" i="11"/>
  <c r="F61" i="11" s="1"/>
  <c r="D62" i="11"/>
  <c r="G62" i="11" s="1"/>
  <c r="M292" i="2"/>
  <c r="E293" i="2"/>
  <c r="F293" i="2" s="1"/>
  <c r="B250" i="2"/>
  <c r="B265" i="2"/>
  <c r="G137" i="14" l="1"/>
  <c r="J61" i="11"/>
  <c r="K61" i="11" s="1"/>
  <c r="H61" i="11"/>
  <c r="I61" i="11" s="1"/>
  <c r="M370" i="2"/>
  <c r="N370" i="2"/>
  <c r="O331" i="2"/>
  <c r="P331" i="2"/>
  <c r="M332" i="2"/>
  <c r="L332" i="2"/>
  <c r="K371" i="2"/>
  <c r="L371" i="2" s="1"/>
  <c r="K332" i="2"/>
  <c r="K293" i="2"/>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L293" i="2" l="1"/>
  <c r="N332" i="2"/>
  <c r="P332" i="2" s="1"/>
  <c r="M333" i="2"/>
  <c r="K372" i="2"/>
  <c r="L372" i="2" s="1"/>
  <c r="K333" i="2"/>
  <c r="N333" i="2" s="1"/>
  <c r="K294" i="2"/>
  <c r="L294" i="2" s="1"/>
  <c r="N294" i="2" s="1"/>
  <c r="L333"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O332" i="2" l="1"/>
  <c r="N293" i="2"/>
  <c r="M293" i="2"/>
  <c r="J63" i="11"/>
  <c r="K63" i="11" s="1"/>
  <c r="H63" i="11"/>
  <c r="I63" i="11" s="1"/>
  <c r="M334" i="2"/>
  <c r="K373" i="2"/>
  <c r="L373" i="2" s="1"/>
  <c r="K295" i="2"/>
  <c r="L295" i="2" s="1"/>
  <c r="N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K337" i="2"/>
  <c r="K376" i="2"/>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HF402" i="14"/>
  <c r="GX402" i="14"/>
  <c r="GP402" i="14"/>
  <c r="DN402" i="14"/>
  <c r="BZ402" i="14"/>
  <c r="BR402" i="14"/>
  <c r="BB402" i="14"/>
  <c r="JA402" i="14"/>
  <c r="HU402" i="14"/>
  <c r="HE402" i="14"/>
  <c r="GW402" i="14"/>
  <c r="ES402" i="14"/>
  <c r="EC402" i="14"/>
  <c r="DM402" i="14"/>
  <c r="CW402" i="14"/>
  <c r="BA402" i="14"/>
  <c r="U402" i="14"/>
  <c r="M402" i="14"/>
  <c r="IZ402" i="14"/>
  <c r="GV402" i="14"/>
  <c r="FX402" i="14"/>
  <c r="FH402" i="14"/>
  <c r="ER402" i="14"/>
  <c r="CV402" i="14"/>
  <c r="BX402" i="14"/>
  <c r="BP402" i="14"/>
  <c r="AZ402" i="14"/>
  <c r="IY402" i="14"/>
  <c r="HS402" i="14"/>
  <c r="HC402" i="14"/>
  <c r="GU402" i="14"/>
  <c r="EQ402" i="14"/>
  <c r="EA402" i="14"/>
  <c r="DK402" i="14"/>
  <c r="CU402" i="14"/>
  <c r="AY402" i="14"/>
  <c r="S402" i="14"/>
  <c r="K402" i="14"/>
  <c r="IX402" i="14"/>
  <c r="GT402" i="14"/>
  <c r="FV402" i="14"/>
  <c r="FF402" i="14"/>
  <c r="EP402" i="14"/>
  <c r="CT402" i="14"/>
  <c r="BV402" i="14"/>
  <c r="BN402" i="14"/>
  <c r="AX402" i="14"/>
  <c r="IW402" i="14"/>
  <c r="HQ402" i="14"/>
  <c r="HA402" i="14"/>
  <c r="GS402" i="14"/>
  <c r="EO402" i="14"/>
  <c r="DY402" i="14"/>
  <c r="DQ402" i="14"/>
  <c r="DI402" i="14"/>
  <c r="BM402" i="14"/>
  <c r="AW402" i="14"/>
  <c r="AG402" i="14"/>
  <c r="Q402" i="14"/>
  <c r="IF402" i="14"/>
  <c r="GZ402" i="14"/>
  <c r="GR402" i="14"/>
  <c r="GJ402" i="14"/>
  <c r="EN402" i="14"/>
  <c r="DX402" i="14"/>
  <c r="DP402" i="14"/>
  <c r="DH402" i="14"/>
  <c r="BL402" i="14"/>
  <c r="AV402" i="14"/>
  <c r="AF402" i="14"/>
  <c r="P402" i="14"/>
  <c r="IE402" i="14"/>
  <c r="GY402" i="14"/>
  <c r="GQ402" i="14"/>
  <c r="GI402" i="14"/>
  <c r="EM402" i="14"/>
  <c r="DW402" i="14"/>
  <c r="DO402" i="14"/>
  <c r="DG402" i="14"/>
  <c r="BK402" i="14"/>
  <c r="AU402" i="14"/>
  <c r="AE402" i="14"/>
  <c r="O40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E299" i="2"/>
  <c r="F299" i="2" s="1"/>
  <c r="C49" i="3"/>
  <c r="C48" i="3"/>
  <c r="C42" i="3"/>
  <c r="C43" i="3"/>
  <c r="C38" i="3"/>
  <c r="D227" i="2"/>
  <c r="D228" i="2"/>
  <c r="D229" i="2"/>
  <c r="D230" i="2"/>
  <c r="D231" i="2"/>
  <c r="C187" i="1" s="1"/>
  <c r="C188" i="1" s="1"/>
  <c r="D232" i="2"/>
  <c r="D233" i="2"/>
  <c r="D226" i="2"/>
  <c r="L376" i="2" l="1"/>
  <c r="N337" i="2"/>
  <c r="L298" i="2"/>
  <c r="N298" i="2" s="1"/>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O338" i="2" s="1"/>
  <c r="L299" i="2"/>
  <c r="N299" i="2" s="1"/>
  <c r="I143" i="14"/>
  <c r="K143" i="14" s="1"/>
  <c r="HS404" i="14" s="1"/>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P338" i="2" l="1"/>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I670" i="14"/>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N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E150" i="14"/>
  <c r="F150" i="14" s="1"/>
  <c r="D151" i="14"/>
  <c r="C152" i="14"/>
  <c r="E675" i="14"/>
  <c r="G675" i="14" s="1"/>
  <c r="E74" i="11"/>
  <c r="F74" i="11" s="1"/>
  <c r="D75" i="11"/>
  <c r="G75" i="11" s="1"/>
  <c r="M304" i="2"/>
  <c r="N305" i="2"/>
  <c r="E306" i="2"/>
  <c r="F306" i="2" s="1"/>
  <c r="C46" i="3"/>
  <c r="C45" i="3"/>
  <c r="C44" i="3"/>
  <c r="C41" i="3"/>
  <c r="C40" i="3"/>
  <c r="C39" i="3"/>
  <c r="C36" i="3"/>
  <c r="G150" i="14" l="1"/>
  <c r="O344" i="2"/>
  <c r="P344"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L306" i="2" l="1"/>
  <c r="N306" i="2" s="1"/>
  <c r="N345" i="2"/>
  <c r="P345" i="2" s="1"/>
  <c r="L384" i="2"/>
  <c r="N384" i="2" s="1"/>
  <c r="J75" i="11"/>
  <c r="K75" i="11" s="1"/>
  <c r="H75" i="11"/>
  <c r="I75" i="11" s="1"/>
  <c r="M346" i="2"/>
  <c r="L346" i="2"/>
  <c r="K346" i="2"/>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M384" i="2" l="1"/>
  <c r="O345" i="2"/>
  <c r="L307" i="2"/>
  <c r="N307" i="2" s="1"/>
  <c r="L385" i="2"/>
  <c r="N385" i="2" s="1"/>
  <c r="N346" i="2"/>
  <c r="O346" i="2"/>
  <c r="P346" i="2"/>
  <c r="M347" i="2"/>
  <c r="L347" i="2"/>
  <c r="K347" i="2"/>
  <c r="K386" i="2"/>
  <c r="L386" i="2" s="1"/>
  <c r="K308" i="2"/>
  <c r="L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N308" i="2"/>
  <c r="E309" i="2"/>
  <c r="F309" i="2" s="1"/>
  <c r="C147" i="1"/>
  <c r="C150" i="1" s="1"/>
  <c r="C151" i="1" s="1"/>
  <c r="M385" i="2" l="1"/>
  <c r="N347" i="2"/>
  <c r="O347" i="2" s="1"/>
  <c r="J77" i="11"/>
  <c r="K77" i="11" s="1"/>
  <c r="H77" i="11"/>
  <c r="I77" i="11" s="1"/>
  <c r="M386" i="2"/>
  <c r="N386"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I153" i="14" l="1"/>
  <c r="K153" i="14" s="1"/>
  <c r="HP414" i="14" s="1"/>
  <c r="P347" i="2"/>
  <c r="M349" i="2"/>
  <c r="K310" i="2"/>
  <c r="L310" i="2" s="1"/>
  <c r="K388" i="2"/>
  <c r="L388" i="2" s="1"/>
  <c r="L349" i="2"/>
  <c r="K349" i="2"/>
  <c r="J78" i="11"/>
  <c r="K78" i="11" s="1"/>
  <c r="H78" i="11"/>
  <c r="I78" i="11" s="1"/>
  <c r="O348" i="2"/>
  <c r="P348" i="2"/>
  <c r="N387" i="2"/>
  <c r="M387" i="2"/>
  <c r="H154" i="14"/>
  <c r="I154" i="14" s="1"/>
  <c r="K154" i="14" s="1"/>
  <c r="JA415" i="14" s="1"/>
  <c r="G154" i="14"/>
  <c r="G679" i="14"/>
  <c r="BS413" i="14"/>
  <c r="EF413" i="14"/>
  <c r="I413" i="14"/>
  <c r="IX413" i="14"/>
  <c r="ER413" i="14"/>
  <c r="M413" i="14"/>
  <c r="GW413" i="14"/>
  <c r="BU413" i="14"/>
  <c r="HE413" i="14"/>
  <c r="J413" i="14"/>
  <c r="EL413" i="14"/>
  <c r="BV413" i="14"/>
  <c r="CA413" i="14"/>
  <c r="GM413" i="14"/>
  <c r="EJ413" i="14"/>
  <c r="H413" i="14"/>
  <c r="GU413" i="14"/>
  <c r="CG413" i="14"/>
  <c r="ET413" i="14"/>
  <c r="BT413" i="14"/>
  <c r="CC413" i="14"/>
  <c r="K413" i="14"/>
  <c r="ES413" i="14"/>
  <c r="GP413" i="14"/>
  <c r="CB413" i="14"/>
  <c r="HA413" i="14"/>
  <c r="S413" i="14"/>
  <c r="L413" i="14"/>
  <c r="GO413" i="14"/>
  <c r="BK413" i="14"/>
  <c r="DX413" i="14"/>
  <c r="IW413" i="14"/>
  <c r="BO413" i="14"/>
  <c r="GN413" i="14"/>
  <c r="CH413" i="14"/>
  <c r="EM413" i="14"/>
  <c r="Q413" i="14"/>
  <c r="CD413" i="14"/>
  <c r="HC413" i="14"/>
  <c r="IZ413" i="14"/>
  <c r="ED413" i="14"/>
  <c r="GI413" i="14"/>
  <c r="BM413" i="14"/>
  <c r="GL413" i="14"/>
  <c r="BX413" i="14"/>
  <c r="U413" i="14"/>
  <c r="JA413" i="14"/>
  <c r="JB413" i="14"/>
  <c r="GQ413" i="14"/>
  <c r="EN413" i="14"/>
  <c r="EO413" i="14"/>
  <c r="DZ413" i="14"/>
  <c r="BW413" i="14"/>
  <c r="CF413" i="14"/>
  <c r="BQ413" i="14"/>
  <c r="N413" i="14"/>
  <c r="G413" i="14"/>
  <c r="GY413" i="14"/>
  <c r="GJ413" i="14"/>
  <c r="GK413" i="14"/>
  <c r="EH413" i="14"/>
  <c r="CE413" i="14"/>
  <c r="EB413" i="14"/>
  <c r="BY413" i="14"/>
  <c r="BZ413" i="14"/>
  <c r="O413" i="14"/>
  <c r="IU413" i="14"/>
  <c r="IV413" i="14"/>
  <c r="GS413" i="14"/>
  <c r="EP413" i="14"/>
  <c r="EQ413" i="14"/>
  <c r="T413" i="14"/>
  <c r="GV413" i="14"/>
  <c r="EC413" i="14"/>
  <c r="V413" i="14"/>
  <c r="GX413" i="14"/>
  <c r="DW413" i="14"/>
  <c r="P413" i="14"/>
  <c r="GR413" i="14"/>
  <c r="DY413" i="14"/>
  <c r="R413" i="14"/>
  <c r="GT413" i="14"/>
  <c r="EA413" i="14"/>
  <c r="BP413" i="14"/>
  <c r="HD413" i="14"/>
  <c r="EK413" i="14"/>
  <c r="BR413" i="14"/>
  <c r="HF413" i="14"/>
  <c r="EE413" i="14"/>
  <c r="BL413" i="14"/>
  <c r="GZ413" i="14"/>
  <c r="EG413" i="14"/>
  <c r="BN413" i="14"/>
  <c r="HB413" i="14"/>
  <c r="EI413" i="14"/>
  <c r="FP414" i="14"/>
  <c r="FQ414" i="14"/>
  <c r="AM414" i="14"/>
  <c r="GL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EG414" i="14"/>
  <c r="GS414" i="14"/>
  <c r="J414" i="14"/>
  <c r="BV414" i="14"/>
  <c r="GT414" i="14"/>
  <c r="K414" i="14"/>
  <c r="EI414" i="14"/>
  <c r="GU414" i="14"/>
  <c r="L414" i="14"/>
  <c r="BX414" i="14"/>
  <c r="GV414" i="14"/>
  <c r="M414" i="14"/>
  <c r="EK414" i="14"/>
  <c r="GW414" i="14"/>
  <c r="N414" i="14"/>
  <c r="BZ414" i="14"/>
  <c r="GX414" i="14"/>
  <c r="G414" i="14"/>
  <c r="EE414" i="14"/>
  <c r="GQ414" i="14"/>
  <c r="H414" i="14"/>
  <c r="BT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BS414" i="14" l="1"/>
  <c r="BY414" i="14"/>
  <c r="BW414" i="14"/>
  <c r="BU414" i="14"/>
  <c r="JB414" i="14"/>
  <c r="EF414" i="14"/>
  <c r="EL414" i="14"/>
  <c r="EJ414" i="14"/>
  <c r="EH414" i="14"/>
  <c r="GP414" i="14"/>
  <c r="DW414" i="14"/>
  <c r="ED414" i="14"/>
  <c r="BP414" i="14"/>
  <c r="FT414" i="14"/>
  <c r="EA414" i="14"/>
  <c r="BO414" i="14"/>
  <c r="AV414" i="14"/>
  <c r="BR414" i="14"/>
  <c r="DZ414" i="14"/>
  <c r="AR414" i="14"/>
  <c r="FX414" i="14"/>
  <c r="IV414" i="14"/>
  <c r="BQ414" i="14"/>
  <c r="DY414" i="14"/>
  <c r="FO414" i="14"/>
  <c r="GA414" i="14"/>
  <c r="GJ414" i="14"/>
  <c r="IZ414" i="14"/>
  <c r="BM414" i="14"/>
  <c r="AQ414" i="14"/>
  <c r="GF414" i="14"/>
  <c r="BL414" i="14"/>
  <c r="EB414" i="14"/>
  <c r="HX414" i="14"/>
  <c r="AO414" i="14"/>
  <c r="BE414" i="14"/>
  <c r="DX414" i="14"/>
  <c r="EC414" i="14"/>
  <c r="IX414" i="14"/>
  <c r="FK414" i="14"/>
  <c r="FM414" i="14"/>
  <c r="BC414" i="14"/>
  <c r="BK414" i="14"/>
  <c r="GN414" i="14"/>
  <c r="BN414" i="14"/>
  <c r="AS414" i="14"/>
  <c r="GG414" i="14"/>
  <c r="CZ414" i="14"/>
  <c r="GC414" i="14"/>
  <c r="FU414" i="14"/>
  <c r="BI414" i="14"/>
  <c r="FY414" i="14"/>
  <c r="IU414" i="14"/>
  <c r="JA414" i="14"/>
  <c r="IY414" i="14"/>
  <c r="IW414" i="14"/>
  <c r="FR414" i="14"/>
  <c r="FN414" i="14"/>
  <c r="BH414" i="14"/>
  <c r="FS414" i="14"/>
  <c r="GI414" i="14"/>
  <c r="GO414" i="14"/>
  <c r="GM414" i="14"/>
  <c r="GK414" i="14"/>
  <c r="AT414" i="14"/>
  <c r="AP414" i="14"/>
  <c r="IN414" i="14"/>
  <c r="GE414" i="14"/>
  <c r="AU414" i="14"/>
  <c r="HI414" i="14"/>
  <c r="IO414" i="14"/>
  <c r="IC414" i="14"/>
  <c r="FV414" i="14"/>
  <c r="FZ414" i="14"/>
  <c r="DF414" i="14"/>
  <c r="HG414" i="14"/>
  <c r="BG414" i="14"/>
  <c r="AZ414" i="14"/>
  <c r="IL414" i="14"/>
  <c r="GH414" i="14"/>
  <c r="GD414" i="14"/>
  <c r="IF414" i="14"/>
  <c r="FW414" i="14"/>
  <c r="DE414" i="14"/>
  <c r="BJ414" i="14"/>
  <c r="BF414" i="14"/>
  <c r="BD414" i="14"/>
  <c r="AY414" i="14"/>
  <c r="Z414" i="14"/>
  <c r="CN414" i="14"/>
  <c r="FL414" i="14"/>
  <c r="HY414" i="14"/>
  <c r="CK414" i="14"/>
  <c r="HL414" i="14"/>
  <c r="II414" i="14"/>
  <c r="IB414" i="14"/>
  <c r="CY414" i="14"/>
  <c r="EY414" i="14"/>
  <c r="HW414" i="14"/>
  <c r="IQ414" i="14"/>
  <c r="IM414" i="14"/>
  <c r="HM414" i="14"/>
  <c r="FB414" i="14"/>
  <c r="BB414" i="14"/>
  <c r="AX414" i="14"/>
  <c r="AD414" i="14"/>
  <c r="EU414" i="14"/>
  <c r="EW414" i="14"/>
  <c r="DS414" i="14"/>
  <c r="DD414" i="14"/>
  <c r="CM414" i="14"/>
  <c r="ID414" i="14"/>
  <c r="AN414" i="14"/>
  <c r="DR414" i="14"/>
  <c r="DH414" i="14"/>
  <c r="FA414" i="14"/>
  <c r="BA414" i="14"/>
  <c r="AW414" i="14"/>
  <c r="DT414" i="14"/>
  <c r="IS414" i="14"/>
  <c r="IK414" i="14"/>
  <c r="DP414" i="14"/>
  <c r="DM414" i="14"/>
  <c r="Y414" i="14"/>
  <c r="IR414" i="14"/>
  <c r="HK414" i="14"/>
  <c r="DL414" i="14"/>
  <c r="IJ414" i="14"/>
  <c r="CP414" i="14"/>
  <c r="IG414" i="14"/>
  <c r="AA414" i="14"/>
  <c r="AB414" i="14"/>
  <c r="GB414" i="14"/>
  <c r="DA414" i="14"/>
  <c r="HZ414" i="14"/>
  <c r="HJ414" i="14"/>
  <c r="IT414" i="14"/>
  <c r="DJ414" i="14"/>
  <c r="DK414" i="14"/>
  <c r="DV414" i="14"/>
  <c r="DU414" i="14"/>
  <c r="N349" i="2"/>
  <c r="O349" i="2" s="1"/>
  <c r="DQ414" i="14"/>
  <c r="IP414" i="14"/>
  <c r="EZ414" i="14"/>
  <c r="DB414" i="14"/>
  <c r="IA414" i="14"/>
  <c r="IE414" i="14"/>
  <c r="AC414" i="14"/>
  <c r="DI414" i="14"/>
  <c r="CL414" i="14"/>
  <c r="IH414" i="14"/>
  <c r="CO414" i="14"/>
  <c r="W414" i="14"/>
  <c r="EX414" i="14"/>
  <c r="HN414" i="14"/>
  <c r="DO414" i="14"/>
  <c r="CI414" i="14"/>
  <c r="DC414" i="14"/>
  <c r="DG414" i="14"/>
  <c r="DN414" i="14"/>
  <c r="I679" i="14"/>
  <c r="K679" i="14" s="1"/>
  <c r="L679" i="14" s="1"/>
  <c r="M350" i="2"/>
  <c r="K350" i="2"/>
  <c r="N350" i="2" s="1"/>
  <c r="L350" i="2"/>
  <c r="K311" i="2"/>
  <c r="L311" i="2" s="1"/>
  <c r="K389" i="2"/>
  <c r="L389" i="2" s="1"/>
  <c r="P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K312" i="2"/>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E313" i="2"/>
  <c r="F313" i="2" s="1"/>
  <c r="AI68" i="2"/>
  <c r="AK68" i="2" s="1"/>
  <c r="AO68" i="2" s="1"/>
  <c r="M26" i="11" s="1"/>
  <c r="AC69" i="2"/>
  <c r="AA69" i="2"/>
  <c r="AB69" i="2" s="1"/>
  <c r="Z70" i="2"/>
  <c r="AE69" i="2"/>
  <c r="AF69" i="2" s="1"/>
  <c r="X85" i="2"/>
  <c r="L312" i="2" l="1"/>
  <c r="N312" i="2" s="1"/>
  <c r="N351" i="2"/>
  <c r="M352" i="2"/>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D71" i="2"/>
  <c r="E71" i="2" s="1"/>
  <c r="K70" i="2"/>
  <c r="AH69" i="2"/>
  <c r="AI69" i="2" s="1"/>
  <c r="AK69" i="2" s="1"/>
  <c r="AO69" i="2" s="1"/>
  <c r="M27" i="11" s="1"/>
  <c r="AC70" i="2"/>
  <c r="AE70" i="2"/>
  <c r="AF70" i="2" s="1"/>
  <c r="Z71" i="2"/>
  <c r="AA70" i="2"/>
  <c r="AB70" i="2" s="1"/>
  <c r="X86" i="2"/>
  <c r="C72" i="2" l="1"/>
  <c r="H71" i="2"/>
  <c r="I71" i="2" s="1"/>
  <c r="K71" i="2" s="1"/>
  <c r="J82" i="11"/>
  <c r="K82" i="11" s="1"/>
  <c r="H82" i="11"/>
  <c r="I82" i="11" s="1"/>
  <c r="O352" i="2"/>
  <c r="P352" i="2"/>
  <c r="M391" i="2"/>
  <c r="N391" i="2"/>
  <c r="M353" i="2"/>
  <c r="K392" i="2"/>
  <c r="L392" i="2" s="1"/>
  <c r="L353" i="2"/>
  <c r="K353" i="2"/>
  <c r="N353" i="2" s="1"/>
  <c r="K314" i="2"/>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L314" i="2" l="1"/>
  <c r="N314" i="2" s="1"/>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N355" i="2" l="1"/>
  <c r="O355" i="2" s="1"/>
  <c r="M356" i="2"/>
  <c r="K317" i="2"/>
  <c r="L317" i="2" s="1"/>
  <c r="K395" i="2"/>
  <c r="L395" i="2" s="1"/>
  <c r="K356" i="2"/>
  <c r="N356" i="2" s="1"/>
  <c r="L356" i="2"/>
  <c r="M394" i="2"/>
  <c r="N394" i="2"/>
  <c r="P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K357" i="2"/>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DB422"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N357" i="2" l="1"/>
  <c r="O357" i="2" s="1"/>
  <c r="L396" i="2"/>
  <c r="N396" i="2" s="1"/>
  <c r="J87" i="11"/>
  <c r="K87" i="11" s="1"/>
  <c r="H87" i="11"/>
  <c r="I87" i="11" s="1"/>
  <c r="M396" i="2"/>
  <c r="M358" i="2"/>
  <c r="L358" i="2"/>
  <c r="K397" i="2"/>
  <c r="K319" i="2"/>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N358" i="2"/>
  <c r="P358" i="2" s="1"/>
  <c r="L319" i="2"/>
  <c r="N319" i="2" s="1"/>
  <c r="P357" i="2"/>
  <c r="L397" i="2"/>
  <c r="I163" i="14"/>
  <c r="K163" i="14" s="1"/>
  <c r="HP424" i="14" s="1"/>
  <c r="G164" i="14"/>
  <c r="M359" i="2"/>
  <c r="K359" i="2"/>
  <c r="K398" i="2"/>
  <c r="L398" i="2" s="1"/>
  <c r="K320" i="2"/>
  <c r="L359"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O358" i="2" l="1"/>
  <c r="DB424" i="14"/>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L399"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F181" i="14"/>
  <c r="AH96" i="2"/>
  <c r="AI96" i="2" s="1"/>
  <c r="AK96" i="2" s="1"/>
  <c r="AO96" i="2" s="1"/>
  <c r="M50" i="11" s="1"/>
  <c r="M97" i="2"/>
  <c r="O97" i="2" s="1"/>
  <c r="S97" i="2" s="1"/>
  <c r="L51" i="11" s="1"/>
  <c r="C99" i="2"/>
  <c r="H98" i="2"/>
  <c r="I98" i="2" s="1"/>
  <c r="D98" i="2"/>
  <c r="E98" i="2" s="1"/>
  <c r="F98" i="2"/>
  <c r="AC97" i="2"/>
  <c r="Z98" i="2"/>
  <c r="AA97" i="2"/>
  <c r="AB97" i="2" s="1"/>
  <c r="AE97" i="2"/>
  <c r="AF97" i="2" s="1"/>
  <c r="X109" i="2"/>
  <c r="I181" i="14" l="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G204" i="14" l="1"/>
  <c r="JB463" i="14"/>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G211" i="14" l="1"/>
  <c r="I210" i="14"/>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F221" i="14" l="1"/>
  <c r="H221"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221" i="14" l="1"/>
  <c r="K221" i="14" s="1"/>
  <c r="IP482" i="14" s="1"/>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HE482" i="14" l="1"/>
  <c r="DH482" i="14"/>
  <c r="HS482" i="14"/>
  <c r="EM482" i="14"/>
  <c r="CY482" i="14"/>
  <c r="IZ482" i="14"/>
  <c r="BV482" i="14"/>
  <c r="AV482" i="14"/>
  <c r="DR482" i="14"/>
  <c r="CA482" i="14"/>
  <c r="W482" i="14"/>
  <c r="BK482" i="14"/>
  <c r="EJ482" i="14"/>
  <c r="HH482" i="14"/>
  <c r="FN482" i="14"/>
  <c r="GZ482" i="14"/>
  <c r="GP482" i="14"/>
  <c r="FG482" i="14"/>
  <c r="HR482" i="14"/>
  <c r="GV482" i="14"/>
  <c r="BO482" i="14"/>
  <c r="HU482" i="14"/>
  <c r="BS482" i="14"/>
  <c r="CP482" i="14"/>
  <c r="N482" i="14"/>
  <c r="BF482" i="14"/>
  <c r="GW482" i="14"/>
  <c r="HL482" i="14"/>
  <c r="HJ482" i="14"/>
  <c r="AB482" i="14"/>
  <c r="AZ482" i="14"/>
  <c r="EE482" i="14"/>
  <c r="X482" i="14"/>
  <c r="AI482" i="14"/>
  <c r="CO482" i="14"/>
  <c r="J482" i="14"/>
  <c r="BX482" i="14"/>
  <c r="FM482" i="14"/>
  <c r="IL482" i="14"/>
  <c r="DB482" i="14"/>
  <c r="ID482" i="14"/>
  <c r="DT482" i="14"/>
  <c r="CE482" i="14"/>
  <c r="GX482" i="14"/>
  <c r="BP482" i="14"/>
  <c r="EP482" i="14"/>
  <c r="T482" i="14"/>
  <c r="FR482" i="14"/>
  <c r="AD482" i="14"/>
  <c r="FI482" i="14"/>
  <c r="DY482" i="14"/>
  <c r="ET482" i="14"/>
  <c r="HC482" i="14"/>
  <c r="HF482" i="14"/>
  <c r="BW482" i="14"/>
  <c r="DL482" i="14"/>
  <c r="IT482" i="14"/>
  <c r="DS482" i="14"/>
  <c r="HX482" i="14"/>
  <c r="L482" i="14"/>
  <c r="FZ482" i="14"/>
  <c r="IU482" i="14"/>
  <c r="HN482" i="14"/>
  <c r="CN482" i="14"/>
  <c r="GI482" i="14"/>
  <c r="Q482" i="14"/>
  <c r="AY482" i="14"/>
  <c r="JB482" i="14"/>
  <c r="GJ482" i="14"/>
  <c r="CW482" i="14"/>
  <c r="GK482" i="14"/>
  <c r="EX482" i="14"/>
  <c r="ED482" i="14"/>
  <c r="GD482" i="14"/>
  <c r="EZ482" i="14"/>
  <c r="FE482" i="14"/>
  <c r="HM482" i="14"/>
  <c r="AW482" i="14"/>
  <c r="AA482" i="14"/>
  <c r="HI482" i="14"/>
  <c r="K482" i="14"/>
  <c r="IF482" i="14"/>
  <c r="DA482" i="14"/>
  <c r="EG482" i="14"/>
  <c r="AJ482" i="14"/>
  <c r="FO482" i="14"/>
  <c r="AO482" i="14"/>
  <c r="FP482" i="14"/>
  <c r="BU482" i="14"/>
  <c r="FH482" i="14"/>
  <c r="FX482" i="14"/>
  <c r="CV482" i="14"/>
  <c r="HT482" i="14"/>
  <c r="BG482" i="14"/>
  <c r="FD482" i="14"/>
  <c r="DZ482" i="14"/>
  <c r="GU482" i="14"/>
  <c r="IH482" i="14"/>
  <c r="DQ482" i="14"/>
  <c r="CT482" i="14"/>
  <c r="BD482" i="14"/>
  <c r="AK482" i="14"/>
  <c r="IN482" i="14"/>
  <c r="DC482" i="14"/>
  <c r="HO482" i="14"/>
  <c r="HG482" i="14"/>
  <c r="I482" i="14"/>
  <c r="GT482" i="14"/>
  <c r="HP482" i="14"/>
  <c r="IG482" i="14"/>
  <c r="CU482" i="14"/>
  <c r="IQ482" i="14"/>
  <c r="BT482" i="14"/>
  <c r="HQ482" i="14"/>
  <c r="GO482" i="14"/>
  <c r="S482" i="14"/>
  <c r="IB482" i="14"/>
  <c r="CQ482" i="14"/>
  <c r="CF482" i="14"/>
  <c r="DN482" i="14"/>
  <c r="GB482" i="14"/>
  <c r="AQ482" i="14"/>
  <c r="EN482" i="14"/>
  <c r="EI482" i="14"/>
  <c r="FU482" i="14"/>
  <c r="GR482" i="14"/>
  <c r="GH482" i="14"/>
  <c r="DK482" i="14"/>
  <c r="GS482" i="14"/>
  <c r="EO482" i="14"/>
  <c r="IM482" i="14"/>
  <c r="CK482" i="14"/>
  <c r="GN482" i="14"/>
  <c r="GQ482" i="14"/>
  <c r="CI482" i="14"/>
  <c r="HW482" i="14"/>
  <c r="DU482" i="14"/>
  <c r="IJ482" i="14"/>
  <c r="EH482" i="14"/>
  <c r="CB482" i="14"/>
  <c r="DD482" i="14"/>
  <c r="AP482" i="14"/>
  <c r="IA482" i="14"/>
  <c r="HV482" i="14"/>
  <c r="CM482" i="14"/>
  <c r="IE482" i="14"/>
  <c r="AH482" i="14"/>
  <c r="DJ482" i="14"/>
  <c r="FW482" i="14"/>
  <c r="IC482" i="14"/>
  <c r="O482" i="14"/>
  <c r="JA482" i="14"/>
  <c r="R482" i="14"/>
  <c r="GL482" i="14"/>
  <c r="DW482" i="14"/>
  <c r="HK482" i="14"/>
  <c r="DO482" i="14"/>
  <c r="FT482" i="14"/>
  <c r="AX482" i="14"/>
  <c r="FK482" i="14"/>
  <c r="P482" i="14"/>
  <c r="AR482" i="14"/>
  <c r="HD482" i="14"/>
  <c r="HB482" i="14"/>
  <c r="II482" i="14"/>
  <c r="IR482" i="14"/>
  <c r="HZ482" i="14"/>
  <c r="FV482" i="14"/>
  <c r="Z482" i="14"/>
  <c r="CL482" i="14"/>
  <c r="CS482" i="14"/>
  <c r="GC482" i="14"/>
  <c r="EV482" i="14"/>
  <c r="BM482" i="14"/>
  <c r="BI482" i="14"/>
  <c r="CH482" i="14"/>
  <c r="ES482" i="14"/>
  <c r="H482" i="14"/>
  <c r="EL482" i="14"/>
  <c r="AL482" i="14"/>
  <c r="IX482" i="14"/>
  <c r="CR482" i="14"/>
  <c r="DM482" i="14"/>
  <c r="CC482" i="14"/>
  <c r="IO482" i="14"/>
  <c r="GY482" i="14"/>
  <c r="GM482" i="14"/>
  <c r="Y482" i="14"/>
  <c r="IY482" i="14"/>
  <c r="AU482" i="14"/>
  <c r="DE482" i="14"/>
  <c r="IW482" i="14"/>
  <c r="BY482" i="14"/>
  <c r="G482" i="14"/>
  <c r="CJ482" i="14"/>
  <c r="CG482" i="14"/>
  <c r="EF482" i="14"/>
  <c r="M482" i="14"/>
  <c r="FS482" i="14"/>
  <c r="ER482" i="14"/>
  <c r="EQ482" i="14"/>
  <c r="AN482" i="14"/>
  <c r="BZ482" i="14"/>
  <c r="BR482" i="14"/>
  <c r="EU482" i="14"/>
  <c r="DF482" i="14"/>
  <c r="AT482" i="14"/>
  <c r="BE482" i="14"/>
  <c r="EK482" i="14"/>
  <c r="EC482" i="14"/>
  <c r="FY482" i="14"/>
  <c r="HY482" i="14"/>
  <c r="BN482" i="14"/>
  <c r="DX482" i="14"/>
  <c r="IS482" i="14"/>
  <c r="EY482" i="14"/>
  <c r="IV482" i="14"/>
  <c r="FF482" i="14"/>
  <c r="DG482" i="14"/>
  <c r="BA482" i="14"/>
  <c r="V482" i="14"/>
  <c r="AF482" i="14"/>
  <c r="CX482" i="14"/>
  <c r="AM482" i="14"/>
  <c r="EA482" i="14"/>
  <c r="DV482" i="14"/>
  <c r="DI482" i="14"/>
  <c r="HA482" i="14"/>
  <c r="GF482" i="14"/>
  <c r="EW482" i="14"/>
  <c r="AG482" i="14"/>
  <c r="CZ482" i="14"/>
  <c r="BJ482" i="14"/>
  <c r="IK482" i="14"/>
  <c r="U482" i="14"/>
  <c r="GA482" i="14"/>
  <c r="FQ482" i="14"/>
  <c r="BL482" i="14"/>
  <c r="GG482" i="14"/>
  <c r="FB482" i="14"/>
  <c r="BH482" i="14"/>
  <c r="FJ482" i="14"/>
  <c r="CD482" i="14"/>
  <c r="BB482" i="14"/>
  <c r="EB482" i="14"/>
  <c r="BC482" i="14"/>
  <c r="GE482" i="14"/>
  <c r="FL482" i="14"/>
  <c r="FC482" i="14"/>
  <c r="AE482" i="14"/>
  <c r="FA482" i="14"/>
  <c r="AC482" i="14"/>
  <c r="AS482" i="14"/>
  <c r="DP482" i="14"/>
  <c r="BQ482" i="14"/>
  <c r="I222" i="14"/>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G227" i="14" l="1"/>
  <c r="H227" i="14"/>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<sst xmlns="http://schemas.openxmlformats.org/spreadsheetml/2006/main" count="1354" uniqueCount="902">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</sst>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cellXfs>
  <cellStyles count="9">
    <cellStyle name="Calculation 2" xfId="7" xr:uid="{00000000-0005-0000-0000-000000000000}"/>
    <cellStyle name="Hyperlink"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Standaard"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-7.0765664236604051</c:v>
                </c:pt>
                <c:pt idx="1">
                  <c:v>-7.2082145696315187</c:v>
                </c:pt>
                <c:pt idx="2">
                  <c:v>-7.4191304329739509</c:v>
                </c:pt>
                <c:pt idx="3">
                  <c:v>-7.6981959505409723</c:v>
                </c:pt>
                <c:pt idx="4">
                  <c:v>-8.0325059469624307</c:v>
                </c:pt>
                <c:pt idx="5">
                  <c:v>-8.4089771242652294</c:v>
                </c:pt>
                <c:pt idx="6">
                  <c:v>-8.8155224610489604</c:v>
                </c:pt>
                <c:pt idx="7">
                  <c:v>-9.2417135603706075</c:v>
                </c:pt>
                <c:pt idx="8">
                  <c:v>-9.6790124147454648</c:v>
                </c:pt>
                <c:pt idx="9">
                  <c:v>-10.120714316191112</c:v>
                </c:pt>
                <c:pt idx="10">
                  <c:v>-14.146619563422218</c:v>
                </c:pt>
                <c:pt idx="11">
                  <c:v>-17.17231123094577</c:v>
                </c:pt>
                <c:pt idx="12">
                  <c:v>-19.483122386944277</c:v>
                </c:pt>
                <c:pt idx="13">
                  <c:v>-21.331489490711434</c:v>
                </c:pt>
                <c:pt idx="14">
                  <c:v>-22.865525933311517</c:v>
                </c:pt>
                <c:pt idx="15">
                  <c:v>-24.174285487730742</c:v>
                </c:pt>
                <c:pt idx="16">
                  <c:v>-25.314426081206797</c:v>
                </c:pt>
                <c:pt idx="17">
                  <c:v>-26.323919597251525</c:v>
                </c:pt>
                <c:pt idx="18">
                  <c:v>-27.229346186646765</c:v>
                </c:pt>
                <c:pt idx="19">
                  <c:v>-33.218710491414505</c:v>
                </c:pt>
                <c:pt idx="20">
                  <c:v>-36.734726565867149</c:v>
                </c:pt>
                <c:pt idx="21">
                  <c:v>-39.2314662735903</c:v>
                </c:pt>
                <c:pt idx="22">
                  <c:v>-41.168724285225082</c:v>
                </c:pt>
                <c:pt idx="23">
                  <c:v>-42.751837281773049</c:v>
                </c:pt>
                <c:pt idx="24">
                  <c:v>-44.090464370950968</c:v>
                </c:pt>
                <c:pt idx="25">
                  <c:v>-45.250102938359191</c:v>
                </c:pt>
                <c:pt idx="26">
                  <c:v>-46.273016007481615</c:v>
                </c:pt>
                <c:pt idx="27">
                  <c:v>-47.18806754904822</c:v>
                </c:pt>
                <c:pt idx="28">
                  <c:v>-53.208353243140351</c:v>
                </c:pt>
                <c:pt idx="29">
                  <c:v>-56.730120233020649</c:v>
                </c:pt>
                <c:pt idx="30">
                  <c:v>-59.228874598070703</c:v>
                </c:pt>
                <c:pt idx="31">
                  <c:v>-61.167065431134475</c:v>
                </c:pt>
                <c:pt idx="32">
                  <c:v>-62.750685231185983</c:v>
                </c:pt>
                <c:pt idx="33">
                  <c:v>-64.089617936053557</c:v>
                </c:pt>
                <c:pt idx="34">
                  <c:v>-65.249454871541005</c:v>
                </c:pt>
                <c:pt idx="35">
                  <c:v>-66.272503946506873</c:v>
                </c:pt>
                <c:pt idx="36">
                  <c:v>-67.187652774919087</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21.163166643312255</c:v>
                </c:pt>
                <c:pt idx="1">
                  <c:v>15.016379729547038</c:v>
                </c:pt>
                <c:pt idx="2">
                  <c:v>11.292724234478628</c:v>
                </c:pt>
                <c:pt idx="3">
                  <c:v>8.5275695472296302</c:v>
                </c:pt>
                <c:pt idx="4">
                  <c:v>6.2713110139797799</c:v>
                </c:pt>
                <c:pt idx="5">
                  <c:v>4.3309897747173558</c:v>
                </c:pt>
                <c:pt idx="6">
                  <c:v>2.6087548038784458</c:v>
                </c:pt>
                <c:pt idx="7">
                  <c:v>1.0493820053927692</c:v>
                </c:pt>
                <c:pt idx="8">
                  <c:v>-0.3809670858690255</c:v>
                </c:pt>
                <c:pt idx="9">
                  <c:v>-1.7045510763448739</c:v>
                </c:pt>
                <c:pt idx="10">
                  <c:v>-11.259282354284357</c:v>
                </c:pt>
                <c:pt idx="11">
                  <c:v>-17.101813815421444</c:v>
                </c:pt>
                <c:pt idx="12">
                  <c:v>-21.098068360066971</c:v>
                </c:pt>
                <c:pt idx="13">
                  <c:v>-24.041268612796234</c:v>
                </c:pt>
                <c:pt idx="14">
                  <c:v>-26.333314304255325</c:v>
                </c:pt>
                <c:pt idx="15">
                  <c:v>-28.198197998698454</c:v>
                </c:pt>
                <c:pt idx="16">
                  <c:v>-29.769140829335527</c:v>
                </c:pt>
                <c:pt idx="17">
                  <c:v>-31.129498526322728</c:v>
                </c:pt>
                <c:pt idx="18">
                  <c:v>-32.333688295287544</c:v>
                </c:pt>
                <c:pt idx="19">
                  <c:v>-40.455010468514217</c:v>
                </c:pt>
                <c:pt idx="20">
                  <c:v>-45.818128516843913</c:v>
                </c:pt>
                <c:pt idx="21">
                  <c:v>-50.010843628084785</c:v>
                </c:pt>
                <c:pt idx="22">
                  <c:v>-53.468865244771486</c:v>
                </c:pt>
                <c:pt idx="23">
                  <c:v>-56.409539630389617</c:v>
                </c:pt>
                <c:pt idx="24">
                  <c:v>-58.966464775234321</c:v>
                </c:pt>
                <c:pt idx="25">
                  <c:v>-61.22883217155244</c:v>
                </c:pt>
                <c:pt idx="26">
                  <c:v>-63.259025196299035</c:v>
                </c:pt>
                <c:pt idx="27">
                  <c:v>-65.102174849881422</c:v>
                </c:pt>
                <c:pt idx="28">
                  <c:v>-77.952466007244738</c:v>
                </c:pt>
                <c:pt idx="29">
                  <c:v>-86.243732435797426</c:v>
                </c:pt>
                <c:pt idx="30">
                  <c:v>-92.558931084041973</c:v>
                </c:pt>
                <c:pt idx="31">
                  <c:v>-97.698127180048033</c:v>
                </c:pt>
                <c:pt idx="32">
                  <c:v>-102.03365829996649</c:v>
                </c:pt>
                <c:pt idx="33">
                  <c:v>-105.77971194243902</c:v>
                </c:pt>
                <c:pt idx="34">
                  <c:v>-109.07415448380887</c:v>
                </c:pt>
                <c:pt idx="35">
                  <c:v>-112.01177002009001</c:v>
                </c:pt>
                <c:pt idx="36">
                  <c:v>-114.66066125211718</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-5.8132918439536478</c:v>
                </c:pt>
                <c:pt idx="1">
                  <c:v>-11.509301286899424</c:v>
                </c:pt>
                <c:pt idx="2">
                  <c:v>-16.984350672718723</c:v>
                </c:pt>
                <c:pt idx="3">
                  <c:v>-22.158252957962581</c:v>
                </c:pt>
                <c:pt idx="4">
                  <c:v>-26.978524237816096</c:v>
                </c:pt>
                <c:pt idx="5">
                  <c:v>-31.419259555273719</c:v>
                </c:pt>
                <c:pt idx="6">
                  <c:v>-35.476513422427047</c:v>
                </c:pt>
                <c:pt idx="7">
                  <c:v>-39.162314774673398</c:v>
                </c:pt>
                <c:pt idx="8">
                  <c:v>-42.498908615239806</c:v>
                </c:pt>
                <c:pt idx="9">
                  <c:v>-45.514054140804262</c:v>
                </c:pt>
                <c:pt idx="10">
                  <c:v>-63.843994166803633</c:v>
                </c:pt>
                <c:pt idx="11">
                  <c:v>-71.871290890697409</c:v>
                </c:pt>
                <c:pt idx="12">
                  <c:v>-76.203769346973573</c:v>
                </c:pt>
                <c:pt idx="13">
                  <c:v>-78.886161140886145</c:v>
                </c:pt>
                <c:pt idx="14">
                  <c:v>-80.70299895173676</c:v>
                </c:pt>
                <c:pt idx="15">
                  <c:v>-82.012607171129943</c:v>
                </c:pt>
                <c:pt idx="16">
                  <c:v>-83.000432332442884</c:v>
                </c:pt>
                <c:pt idx="17">
                  <c:v>-83.771673099880346</c:v>
                </c:pt>
                <c:pt idx="18">
                  <c:v>-84.390314950500667</c:v>
                </c:pt>
                <c:pt idx="19">
                  <c:v>-87.188419622149951</c:v>
                </c:pt>
                <c:pt idx="20">
                  <c:v>-88.124776976812626</c:v>
                </c:pt>
                <c:pt idx="21">
                  <c:v>-88.593363017136085</c:v>
                </c:pt>
                <c:pt idx="22">
                  <c:v>-88.874609022734703</c:v>
                </c:pt>
                <c:pt idx="23">
                  <c:v>-89.062137334558486</c:v>
                </c:pt>
                <c:pt idx="24">
                  <c:v>-89.196098667442271</c:v>
                </c:pt>
                <c:pt idx="25">
                  <c:v>-89.296575515787538</c:v>
                </c:pt>
                <c:pt idx="26">
                  <c:v>-89.374727198668779</c:v>
                </c:pt>
                <c:pt idx="27">
                  <c:v>-89.437250234231357</c:v>
                </c:pt>
                <c:pt idx="28">
                  <c:v>-89.718618331001053</c:v>
                </c:pt>
                <c:pt idx="29">
                  <c:v>-89.812411382832352</c:v>
                </c:pt>
                <c:pt idx="30">
                  <c:v>-89.85930831719017</c:v>
                </c:pt>
                <c:pt idx="31">
                  <c:v>-89.887446572313365</c:v>
                </c:pt>
                <c:pt idx="32">
                  <c:v>-89.906205440062422</c:v>
                </c:pt>
                <c:pt idx="33">
                  <c:v>-89.919604643857497</c:v>
                </c:pt>
                <c:pt idx="34">
                  <c:v>-89.929654052554852</c:v>
                </c:pt>
                <c:pt idx="35">
                  <c:v>-89.937470262343453</c:v>
                </c:pt>
                <c:pt idx="36">
                  <c:v>-89.943723231863984</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85.139072941722091</c:v>
                </c:pt>
                <c:pt idx="1">
                  <c:v>80.394396407996496</c:v>
                </c:pt>
                <c:pt idx="2">
                  <c:v>75.868621585199008</c:v>
                </c:pt>
                <c:pt idx="3">
                  <c:v>71.640919790270431</c:v>
                </c:pt>
                <c:pt idx="4">
                  <c:v>67.762775142588438</c:v>
                </c:pt>
                <c:pt idx="5">
                  <c:v>64.259113748768556</c:v>
                </c:pt>
                <c:pt idx="6">
                  <c:v>61.132927911147846</c:v>
                </c:pt>
                <c:pt idx="7">
                  <c:v>58.371265584937873</c:v>
                </c:pt>
                <c:pt idx="8">
                  <c:v>55.950992779692442</c:v>
                </c:pt>
                <c:pt idx="9">
                  <c:v>53.843499075413703</c:v>
                </c:pt>
                <c:pt idx="10">
                  <c:v>43.958036293481115</c:v>
                </c:pt>
                <c:pt idx="11">
                  <c:v>42.918352083508836</c:v>
                </c:pt>
                <c:pt idx="12">
                  <c:v>44.004546508412403</c:v>
                </c:pt>
                <c:pt idx="13">
                  <c:v>45.328069629725462</c:v>
                </c:pt>
                <c:pt idx="14">
                  <c:v>46.355331193650784</c:v>
                </c:pt>
                <c:pt idx="15">
                  <c:v>46.976224453320754</c:v>
                </c:pt>
                <c:pt idx="16">
                  <c:v>47.214995723872676</c:v>
                </c:pt>
                <c:pt idx="17">
                  <c:v>47.132300125581168</c:v>
                </c:pt>
                <c:pt idx="18">
                  <c:v>46.791811027746661</c:v>
                </c:pt>
                <c:pt idx="19">
                  <c:v>37.658408025553882</c:v>
                </c:pt>
                <c:pt idx="20">
                  <c:v>27.838037459806031</c:v>
                </c:pt>
                <c:pt idx="21">
                  <c:v>20.024487447325242</c:v>
                </c:pt>
                <c:pt idx="22">
                  <c:v>13.875802403654518</c:v>
                </c:pt>
                <c:pt idx="23">
                  <c:v>8.8874157865600694</c:v>
                </c:pt>
                <c:pt idx="24">
                  <c:v>4.6993269943981204</c:v>
                </c:pt>
                <c:pt idx="25">
                  <c:v>1.0770087937638095</c:v>
                </c:pt>
                <c:pt idx="26">
                  <c:v>357.86804708255681</c:v>
                </c:pt>
                <c:pt idx="27">
                  <c:v>354.97139792975076</c:v>
                </c:pt>
                <c:pt idx="28">
                  <c:v>334.50820364400215</c:v>
                </c:pt>
                <c:pt idx="29">
                  <c:v>321.36015906273633</c:v>
                </c:pt>
                <c:pt idx="30">
                  <c:v>312.13720929298142</c:v>
                </c:pt>
                <c:pt idx="31">
                  <c:v>305.45283018494302</c:v>
                </c:pt>
                <c:pt idx="32">
                  <c:v>300.46356394352011</c:v>
                </c:pt>
                <c:pt idx="33">
                  <c:v>296.63456977835415</c:v>
                </c:pt>
                <c:pt idx="34">
                  <c:v>293.62163443257111</c:v>
                </c:pt>
                <c:pt idx="35">
                  <c:v>291.19846059934582</c:v>
                </c:pt>
                <c:pt idx="36">
                  <c:v>289.21245580994884</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3.1925366374652112E-2</c:v>
                </c:pt>
                <c:pt idx="2">
                  <c:v>0.12103148577334813</c:v>
                </c:pt>
                <c:pt idx="3">
                  <c:v>0.24921357294010341</c:v>
                </c:pt>
                <c:pt idx="4">
                  <c:v>0.39295912093805557</c:v>
                </c:pt>
                <c:pt idx="5">
                  <c:v>0.53154703774658074</c:v>
                </c:pt>
                <c:pt idx="6">
                  <c:v>0.65237519931031263</c:v>
                </c:pt>
                <c:pt idx="7">
                  <c:v>0.75100476541863959</c:v>
                </c:pt>
                <c:pt idx="8">
                  <c:v>0.82820189553725088</c:v>
                </c:pt>
                <c:pt idx="11">
                  <c:v>0.88697944494751169</c:v>
                </c:pt>
                <c:pt idx="12">
                  <c:v>0.93080018150605282</c:v>
                </c:pt>
                <c:pt idx="15">
                  <c:v>0.96278791180297085</c:v>
                </c:pt>
                <c:pt idx="16">
                  <c:v>0.98550088610564823</c:v>
                </c:pt>
                <c:pt idx="17">
                  <c:v>1.0009466668409834</c:v>
                </c:pt>
                <c:pt idx="18">
                  <c:v>1.0106742366179349</c:v>
                </c:pt>
                <c:pt idx="19">
                  <c:v>1.0158747454083701</c:v>
                </c:pt>
                <c:pt idx="20">
                  <c:v>1.0174678757739228</c:v>
                </c:pt>
                <c:pt idx="21">
                  <c:v>1.0161694071757363</c:v>
                </c:pt>
                <c:pt idx="22">
                  <c:v>1.0125419767545047</c:v>
                </c:pt>
                <c:pt idx="23">
                  <c:v>1.007032559854806</c:v>
                </c:pt>
                <c:pt idx="24">
                  <c:v>1</c:v>
                </c:pt>
                <c:pt idx="25">
                  <c:v>0.99173526371428211</c:v>
                </c:pt>
                <c:pt idx="26">
                  <c:v>0.98247642990976902</c:v>
                </c:pt>
                <c:pt idx="27">
                  <c:v>0.97241987666228857</c:v>
                </c:pt>
                <c:pt idx="28">
                  <c:v>0.96172871476351485</c:v>
                </c:pt>
                <c:pt idx="29">
                  <c:v>0.95053921677361963</c:v>
                </c:pt>
                <c:pt idx="30">
                  <c:v>0.93896577569007655</c:v>
                </c:pt>
                <c:pt idx="31">
                  <c:v>0.9271047754171845</c:v>
                </c:pt>
                <c:pt idx="32">
                  <c:v>0.9150376479103024</c:v>
                </c:pt>
                <c:pt idx="33">
                  <c:v>0.90283331598340422</c:v>
                </c:pt>
                <c:pt idx="34">
                  <c:v>0.89055016692506594</c:v>
                </c:pt>
                <c:pt idx="35">
                  <c:v>0.87823766368175538</c:v>
                </c:pt>
                <c:pt idx="36">
                  <c:v>0.86593767284425816</c:v>
                </c:pt>
                <c:pt idx="37">
                  <c:v>0.85368556881203861</c:v>
                </c:pt>
                <c:pt idx="38">
                  <c:v>0.84151115907798912</c:v>
                </c:pt>
                <c:pt idx="39">
                  <c:v>0.82943946500956067</c:v>
                </c:pt>
                <c:pt idx="40">
                  <c:v>0.81749138470417715</c:v>
                </c:pt>
                <c:pt idx="41">
                  <c:v>0.80568425869283955</c:v>
                </c:pt>
                <c:pt idx="42">
                  <c:v>0.79403235490707513</c:v>
                </c:pt>
                <c:pt idx="43">
                  <c:v>0.78254728602015811</c:v>
                </c:pt>
                <c:pt idx="44">
                  <c:v>0.77123836974391002</c:v>
                </c:pt>
                <c:pt idx="45">
                  <c:v>0.76011294070603197</c:v>
                </c:pt>
                <c:pt idx="46">
                  <c:v>0.74917662100430538</c:v>
                </c:pt>
                <c:pt idx="47">
                  <c:v>0.73843355532686772</c:v>
                </c:pt>
                <c:pt idx="48">
                  <c:v>0.72788661556476486</c:v>
                </c:pt>
                <c:pt idx="49">
                  <c:v>0.71753757906683746</c:v>
                </c:pt>
                <c:pt idx="50">
                  <c:v>0.70738728405534013</c:v>
                </c:pt>
                <c:pt idx="51">
                  <c:v>0.69743576520186301</c:v>
                </c:pt>
                <c:pt idx="52">
                  <c:v>0.68768237193333104</c:v>
                </c:pt>
                <c:pt idx="53">
                  <c:v>0.67812587167892846</c:v>
                </c:pt>
                <c:pt idx="54">
                  <c:v>0.66876453996695795</c:v>
                </c:pt>
                <c:pt idx="55">
                  <c:v>0.65959623902514053</c:v>
                </c:pt>
                <c:pt idx="56">
                  <c:v>0.65061848632036234</c:v>
                </c:pt>
                <c:pt idx="57">
                  <c:v>0.64182851428781507</c:v>
                </c:pt>
                <c:pt idx="58">
                  <c:v>0.63322332233956602</c:v>
                </c:pt>
                <c:pt idx="59">
                  <c:v>0.62479972210473345</c:v>
                </c:pt>
                <c:pt idx="60">
                  <c:v>0.61655437673407365</c:v>
                </c:pt>
                <c:pt idx="61">
                  <c:v>0.60848383499831105</c:v>
                </c:pt>
                <c:pt idx="62">
                  <c:v>0.60058456081943423</c:v>
                </c:pt>
                <c:pt idx="63">
                  <c:v>0.59285295879574851</c:v>
                </c:pt>
                <c:pt idx="64">
                  <c:v>0.58528539621294451</c:v>
                </c:pt>
                <c:pt idx="65">
                  <c:v>0.57787822197355165</c:v>
                </c:pt>
                <c:pt idx="66">
                  <c:v>0.57062778282470938</c:v>
                </c:pt>
                <c:pt idx="67">
                  <c:v>0.5635304372182347</c:v>
                </c:pt>
                <c:pt idx="68">
                  <c:v>0.55658256709668363</c:v>
                </c:pt>
                <c:pt idx="69">
                  <c:v>0.5497805878636961</c:v>
                </c:pt>
                <c:pt idx="70">
                  <c:v>0.54312095676586747</c:v>
                </c:pt>
                <c:pt idx="71">
                  <c:v>0.53660017988605646</c:v>
                </c:pt>
                <c:pt idx="72">
                  <c:v>0.53021481792404668</c:v>
                </c:pt>
                <c:pt idx="73">
                  <c:v>0.52396149091930866</c:v>
                </c:pt>
                <c:pt idx="74">
                  <c:v>0.51783688205205514</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3.3678748874755131E-2</c:v>
                </c:pt>
                <c:pt idx="2">
                  <c:v>0.15116262142986731</c:v>
                </c:pt>
                <c:pt idx="3">
                  <c:v>0.42700564607389324</c:v>
                </c:pt>
                <c:pt idx="4">
                  <c:v>1.1817991669202328</c:v>
                </c:pt>
                <c:pt idx="5">
                  <c:v>6.4980699029879672</c:v>
                </c:pt>
                <c:pt idx="6">
                  <c:v>4.4995808329492801</c:v>
                </c:pt>
                <c:pt idx="7">
                  <c:v>2.2272380025963425</c:v>
                </c:pt>
                <c:pt idx="8">
                  <c:v>1.6774089477441332</c:v>
                </c:pt>
                <c:pt idx="11">
                  <c:v>1.434600268015525</c:v>
                </c:pt>
                <c:pt idx="12">
                  <c:v>1.299997528382052</c:v>
                </c:pt>
                <c:pt idx="15">
                  <c:v>1.2156090655527969</c:v>
                </c:pt>
                <c:pt idx="16">
                  <c:v>1.1584149572418143</c:v>
                </c:pt>
                <c:pt idx="17">
                  <c:v>1.1174969059743316</c:v>
                </c:pt>
                <c:pt idx="18">
                  <c:v>1.087030375813721</c:v>
                </c:pt>
                <c:pt idx="19">
                  <c:v>1.0636361589056527</c:v>
                </c:pt>
                <c:pt idx="20">
                  <c:v>1.0452260150351924</c:v>
                </c:pt>
                <c:pt idx="21">
                  <c:v>1.0304442642367819</c:v>
                </c:pt>
                <c:pt idx="22">
                  <c:v>1.018375218244419</c:v>
                </c:pt>
                <c:pt idx="23">
                  <c:v>1.0083798828680239</c:v>
                </c:pt>
                <c:pt idx="24">
                  <c:v>1</c:v>
                </c:pt>
                <c:pt idx="25">
                  <c:v>0.99289919866129384</c:v>
                </c:pt>
                <c:pt idx="26">
                  <c:v>0.98682557847259367</c:v>
                </c:pt>
                <c:pt idx="27">
                  <c:v>0.98158717377252669</c:v>
                </c:pt>
                <c:pt idx="28">
                  <c:v>0.97703542790884956</c:v>
                </c:pt>
                <c:pt idx="29">
                  <c:v>0.97305379893189314</c:v>
                </c:pt>
                <c:pt idx="30">
                  <c:v>0.96954973922975263</c:v>
                </c:pt>
                <c:pt idx="31">
                  <c:v>0.96644894525093239</c:v>
                </c:pt>
                <c:pt idx="32">
                  <c:v>0.96369116629012663</c:v>
                </c:pt>
                <c:pt idx="33">
                  <c:v>0.96122710392136268</c:v>
                </c:pt>
                <c:pt idx="34">
                  <c:v>0.95901608718606546</c:v>
                </c:pt>
                <c:pt idx="35">
                  <c:v>0.95702430794479509</c:v>
                </c:pt>
                <c:pt idx="36">
                  <c:v>0.95522346631653876</c:v>
                </c:pt>
                <c:pt idx="37">
                  <c:v>0.95358972014038335</c:v>
                </c:pt>
                <c:pt idx="38">
                  <c:v>0.95210286245035802</c:v>
                </c:pt>
                <c:pt idx="39">
                  <c:v>0.9507456717928322</c:v>
                </c:pt>
                <c:pt idx="40">
                  <c:v>0.94950339486607449</c:v>
                </c:pt>
                <c:pt idx="41">
                  <c:v>0.94836333139463125</c:v>
                </c:pt>
                <c:pt idx="42">
                  <c:v>0.94731449867000317</c:v>
                </c:pt>
                <c:pt idx="43">
                  <c:v>0.9463473586681096</c:v>
                </c:pt>
                <c:pt idx="44">
                  <c:v>0.9454535946881365</c:v>
                </c:pt>
                <c:pt idx="45">
                  <c:v>0.94462592745629381</c:v>
                </c:pt>
                <c:pt idx="46">
                  <c:v>0.94385796288783752</c:v>
                </c:pt>
                <c:pt idx="47">
                  <c:v>0.94314406540270879</c:v>
                </c:pt>
                <c:pt idx="48">
                  <c:v>0.94247925198823812</c:v>
                </c:pt>
                <c:pt idx="49">
                  <c:v>0.94185910319979371</c:v>
                </c:pt>
                <c:pt idx="50">
                  <c:v>0.94127968806207252</c:v>
                </c:pt>
                <c:pt idx="51">
                  <c:v>0.9407375004351366</c:v>
                </c:pt>
                <c:pt idx="52">
                  <c:v>0.9402294048807448</c:v>
                </c:pt>
                <c:pt idx="53">
                  <c:v>0.93975259043651549</c:v>
                </c:pt>
                <c:pt idx="54">
                  <c:v>0.93930453100047029</c:v>
                </c:pt>
                <c:pt idx="55">
                  <c:v>0.93888295126389976</c:v>
                </c:pt>
                <c:pt idx="56">
                  <c:v>0.9384857973192654</c:v>
                </c:pt>
                <c:pt idx="57">
                  <c:v>0.93811121122187868</c:v>
                </c:pt>
                <c:pt idx="58">
                  <c:v>0.93775750890727694</c:v>
                </c:pt>
                <c:pt idx="59">
                  <c:v>0.93742316096641365</c:v>
                </c:pt>
                <c:pt idx="60">
                  <c:v>0.93710677586248159</c:v>
                </c:pt>
                <c:pt idx="61">
                  <c:v>0.93680708524045264</c:v>
                </c:pt>
                <c:pt idx="62">
                  <c:v>0.93652293103553574</c:v>
                </c:pt>
                <c:pt idx="63">
                  <c:v>0.93625325413256089</c:v>
                </c:pt>
                <c:pt idx="64">
                  <c:v>0.93599708436613338</c:v>
                </c:pt>
                <c:pt idx="65">
                  <c:v>0.93575353168300912</c:v>
                </c:pt>
                <c:pt idx="66">
                  <c:v>0.93552177831448835</c:v>
                </c:pt>
                <c:pt idx="67">
                  <c:v>0.93530107182875089</c:v>
                </c:pt>
                <c:pt idx="68">
                  <c:v>0.93509071895163942</c:v>
                </c:pt>
                <c:pt idx="69">
                  <c:v>0.93489008006005492</c:v>
                </c:pt>
                <c:pt idx="70">
                  <c:v>0.93469856426542131</c:v>
                </c:pt>
                <c:pt idx="71">
                  <c:v>0.93451562501590291</c:v>
                </c:pt>
                <c:pt idx="72">
                  <c:v>0.93434075615563761</c:v>
                </c:pt>
                <c:pt idx="73">
                  <c:v>0.93417348838739345</c:v>
                </c:pt>
                <c:pt idx="74">
                  <c:v>0.93401338609205875</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1.1895253613590341E-2</c:v>
                </c:pt>
                <c:pt idx="2">
                  <c:v>4.821026964018954E-2</c:v>
                </c:pt>
                <c:pt idx="3">
                  <c:v>0.1107517306437952</c:v>
                </c:pt>
                <c:pt idx="4">
                  <c:v>0.20214513615876278</c:v>
                </c:pt>
                <c:pt idx="5">
                  <c:v>0.32481821469931665</c:v>
                </c:pt>
                <c:pt idx="6">
                  <c:v>0.47869322419671245</c:v>
                </c:pt>
                <c:pt idx="7">
                  <c:v>0.65725570879120876</c:v>
                </c:pt>
                <c:pt idx="8">
                  <c:v>0.84379506472155597</c:v>
                </c:pt>
                <c:pt idx="9">
                  <c:v>1.0132184764325816</c:v>
                </c:pt>
                <c:pt idx="10">
                  <c:v>1.1429089766391889</c:v>
                </c:pt>
                <c:pt idx="11">
                  <c:v>1.2243124642441545</c:v>
                </c:pt>
                <c:pt idx="12">
                  <c:v>1.2634291706565346</c:v>
                </c:pt>
                <c:pt idx="13">
                  <c:v>1.2725803294134057</c:v>
                </c:pt>
                <c:pt idx="14">
                  <c:v>1.2632927194607579</c:v>
                </c:pt>
                <c:pt idx="15">
                  <c:v>1.243768319467744</c:v>
                </c:pt>
                <c:pt idx="16">
                  <c:v>1.2191029084151346</c:v>
                </c:pt>
                <c:pt idx="17">
                  <c:v>1.1922355191843934</c:v>
                </c:pt>
                <c:pt idx="18">
                  <c:v>1.1647830987578465</c:v>
                </c:pt>
                <c:pt idx="19">
                  <c:v>1.1375993543731586</c:v>
                </c:pt>
                <c:pt idx="20">
                  <c:v>1.1111111111111107</c:v>
                </c:pt>
                <c:pt idx="21">
                  <c:v>1.0855113203677496</c:v>
                </c:pt>
                <c:pt idx="22">
                  <c:v>1.0608673785232328</c:v>
                </c:pt>
                <c:pt idx="23">
                  <c:v>1.0371812304384656</c:v>
                </c:pt>
                <c:pt idx="24">
                  <c:v>1.0144224383138885</c:v>
                </c:pt>
                <c:pt idx="25">
                  <c:v>0.99254617530229949</c:v>
                </c:pt>
                <c:pt idx="26">
                  <c:v>0.97150283035462537</c:v>
                </c:pt>
                <c:pt idx="27">
                  <c:v>0.95124295728139763</c:v>
                </c:pt>
                <c:pt idx="28">
                  <c:v>0.93171965608792395</c:v>
                </c:pt>
                <c:pt idx="29">
                  <c:v>0.91288955716439568</c:v>
                </c:pt>
                <c:pt idx="30">
                  <c:v>0.89471306483432211</c:v>
                </c:pt>
                <c:pt idx="31">
                  <c:v>0.8771542271964603</c:v>
                </c:pt>
                <c:pt idx="32">
                  <c:v>0.86018043537730926</c:v>
                </c:pt>
                <c:pt idx="33">
                  <c:v>0.84376206243772367</c:v>
                </c:pt>
                <c:pt idx="34">
                  <c:v>0.82787209960126762</c:v>
                </c:pt>
                <c:pt idx="35">
                  <c:v>0.81248581790980612</c:v>
                </c:pt>
                <c:pt idx="36">
                  <c:v>0.79758046703431962</c:v>
                </c:pt>
                <c:pt idx="37">
                  <c:v>0.78313501414461018</c:v>
                </c:pt>
                <c:pt idx="38">
                  <c:v>0.76912992122466783</c:v>
                </c:pt>
                <c:pt idx="39">
                  <c:v>0.75554695713317277</c:v>
                </c:pt>
                <c:pt idx="40">
                  <c:v>0.74236903996330461</c:v>
                </c:pt>
                <c:pt idx="41">
                  <c:v>0.72958010522460059</c:v>
                </c:pt>
                <c:pt idx="42">
                  <c:v>0.71716499569210856</c:v>
                </c:pt>
                <c:pt idx="43">
                  <c:v>0.70510936924151713</c:v>
                </c:pt>
                <c:pt idx="44">
                  <c:v>0.69339962150194001</c:v>
                </c:pt>
                <c:pt idx="45">
                  <c:v>0.68202282065245778</c:v>
                </c:pt>
                <c:pt idx="46">
                  <c:v>0.67096665213681894</c:v>
                </c:pt>
                <c:pt idx="47">
                  <c:v>0.66021937146251042</c:v>
                </c:pt>
                <c:pt idx="48">
                  <c:v>0.64976976358468108</c:v>
                </c:pt>
                <c:pt idx="49">
                  <c:v>0.63960710765586615</c:v>
                </c:pt>
                <c:pt idx="50">
                  <c:v>0.62972114615491293</c:v>
                </c:pt>
                <c:pt idx="51">
                  <c:v>0.62010205759943449</c:v>
                </c:pt>
                <c:pt idx="52">
                  <c:v>0.61074043220182295</c:v>
                </c:pt>
                <c:pt idx="53">
                  <c:v>0.60162724995512695</c:v>
                </c:pt>
                <c:pt idx="54">
                  <c:v>0.59275386073703396</c:v>
                </c:pt>
                <c:pt idx="55">
                  <c:v>0.5841119661021833</c:v>
                </c:pt>
                <c:pt idx="56">
                  <c:v>0.5756936024987549</c:v>
                </c:pt>
                <c:pt idx="57">
                  <c:v>0.56749112569781068</c:v>
                </c:pt>
                <c:pt idx="58">
                  <c:v>0.55949719626576278</c:v>
                </c:pt>
                <c:pt idx="59">
                  <c:v>0.55170476594367213</c:v>
                </c:pt>
                <c:pt idx="60">
                  <c:v>0.54410706482354687</c:v>
                </c:pt>
                <c:pt idx="61">
                  <c:v>0.53669758923279065</c:v>
                </c:pt>
                <c:pt idx="62">
                  <c:v>0.52947009025454761</c:v>
                </c:pt>
                <c:pt idx="63">
                  <c:v>0.52241856282481081</c:v>
                </c:pt>
                <c:pt idx="64">
                  <c:v>0.51553723535750917</c:v>
                </c:pt>
                <c:pt idx="65">
                  <c:v>0.50882055985695385</c:v>
                </c:pt>
                <c:pt idx="66">
                  <c:v>0.50226320248345613</c:v>
                </c:pt>
                <c:pt idx="67">
                  <c:v>0.49586003454299754</c:v>
                </c:pt>
                <c:pt idx="68">
                  <c:v>0.48960612387583508</c:v>
                </c:pt>
                <c:pt idx="69">
                  <c:v>0.48349672662207793</c:v>
                </c:pt>
                <c:pt idx="70">
                  <c:v>0.47752727934477535</c:v>
                </c:pt>
                <c:pt idx="71">
                  <c:v>0.47169339149304573</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-29.699729445409886</c:v>
                </c:pt>
                <c:pt idx="1">
                  <c:v>-29.702768678526379</c:v>
                </c:pt>
                <c:pt idx="2">
                  <c:v>-29.707581182516218</c:v>
                </c:pt>
                <c:pt idx="3">
                  <c:v>-29.715197571797113</c:v>
                </c:pt>
                <c:pt idx="4">
                  <c:v>-29.727241419609747</c:v>
                </c:pt>
                <c:pt idx="5">
                  <c:v>-29.746261424505306</c:v>
                </c:pt>
                <c:pt idx="6">
                  <c:v>-29.776236370264556</c:v>
                </c:pt>
                <c:pt idx="7">
                  <c:v>-29.823323361829431</c:v>
                </c:pt>
                <c:pt idx="8">
                  <c:v>-29.896920134942135</c:v>
                </c:pt>
                <c:pt idx="9">
                  <c:v>-30.01106505744918</c:v>
                </c:pt>
                <c:pt idx="10">
                  <c:v>-30.186038234942075</c:v>
                </c:pt>
                <c:pt idx="11">
                  <c:v>-30.44966212430753</c:v>
                </c:pt>
                <c:pt idx="12">
                  <c:v>-30.837203512316073</c:v>
                </c:pt>
                <c:pt idx="13">
                  <c:v>-31.388254908954139</c:v>
                </c:pt>
                <c:pt idx="14">
                  <c:v>-32.139448743536498</c:v>
                </c:pt>
                <c:pt idx="15">
                  <c:v>-33.114335908033567</c:v>
                </c:pt>
                <c:pt idx="16">
                  <c:v>-34.315214748893133</c:v>
                </c:pt>
                <c:pt idx="17">
                  <c:v>-35.722176503728505</c:v>
                </c:pt>
                <c:pt idx="18">
                  <c:v>-37.30001492079446</c:v>
                </c:pt>
                <c:pt idx="19">
                  <c:v>-39.008322298614566</c:v>
                </c:pt>
                <c:pt idx="20">
                  <c:v>-40.809461938744235</c:v>
                </c:pt>
                <c:pt idx="21">
                  <c:v>-42.672300445840833</c:v>
                </c:pt>
                <c:pt idx="22">
                  <c:v>-44.57245404327427</c:v>
                </c:pt>
                <c:pt idx="23">
                  <c:v>-46.490624430609692</c:v>
                </c:pt>
                <c:pt idx="24">
                  <c:v>-48.410154177133144</c:v>
                </c:pt>
                <c:pt idx="25">
                  <c:v>-50.314260149010465</c:v>
                </c:pt>
                <c:pt idx="26">
                  <c:v>-52.182939151627686</c:v>
                </c:pt>
                <c:pt idx="27">
                  <c:v>-53.989354569465277</c:v>
                </c:pt>
                <c:pt idx="28">
                  <c:v>-55.695742985948755</c:v>
                </c:pt>
                <c:pt idx="29">
                  <c:v>-57.25033927527754</c:v>
                </c:pt>
                <c:pt idx="30">
                  <c:v>-58.593028071944275</c:v>
                </c:pt>
                <c:pt idx="31">
                  <c:v>-59.702280643333161</c:v>
                </c:pt>
                <c:pt idx="32">
                  <c:v>-60.793076451300692</c:v>
                </c:pt>
                <c:pt idx="33">
                  <c:v>-62.72024424923822</c:v>
                </c:pt>
                <c:pt idx="34">
                  <c:v>-66.349414740629527</c:v>
                </c:pt>
                <c:pt idx="35">
                  <c:v>-70.907621574821903</c:v>
                </c:pt>
                <c:pt idx="36">
                  <c:v>-75.320125357440588</c:v>
                </c:pt>
                <c:pt idx="37">
                  <c:v>-79.230638170848707</c:v>
                </c:pt>
                <c:pt idx="38">
                  <c:v>-82.633806712313813</c:v>
                </c:pt>
                <c:pt idx="39">
                  <c:v>-85.61903073554106</c:v>
                </c:pt>
                <c:pt idx="40">
                  <c:v>-88.288965074779242</c:v>
                </c:pt>
                <c:pt idx="41">
                  <c:v>-90.733881772816687</c:v>
                </c:pt>
                <c:pt idx="42">
                  <c:v>-93.024393295491606</c:v>
                </c:pt>
                <c:pt idx="43">
                  <c:v>-95.21186682118892</c:v>
                </c:pt>
                <c:pt idx="44">
                  <c:v>-97.331892858972395</c:v>
                </c:pt>
                <c:pt idx="45">
                  <c:v>-99.40833680887576</c:v>
                </c:pt>
                <c:pt idx="46">
                  <c:v>-101.45685879651745</c:v>
                </c:pt>
                <c:pt idx="47">
                  <c:v>-103.48759059639877</c:v>
                </c:pt>
                <c:pt idx="48">
                  <c:v>-105.5070277857667</c:v>
                </c:pt>
                <c:pt idx="49">
                  <c:v>-107.51931051913709</c:v>
                </c:pt>
                <c:pt idx="50">
                  <c:v>-109.52706786589749</c:v>
                </c:pt>
                <c:pt idx="51">
                  <c:v>-111.53196539883398</c:v>
                </c:pt>
                <c:pt idx="52">
                  <c:v>-113.53505672023998</c:v>
                </c:pt>
                <c:pt idx="53">
                  <c:v>-115.53700768511698</c:v>
                </c:pt>
                <c:pt idx="54">
                  <c:v>-117.5382388491046</c:v>
                </c:pt>
                <c:pt idx="55">
                  <c:v>-119.53901573607951</c:v>
                </c:pt>
                <c:pt idx="56">
                  <c:v>-121.53950594849148</c:v>
                </c:pt>
                <c:pt idx="57">
                  <c:v>-123.53981526350601</c:v>
                </c:pt>
                <c:pt idx="58">
                  <c:v>-125.5400104328215</c:v>
                </c:pt>
                <c:pt idx="59">
                  <c:v>-127.54013357821944</c:v>
                </c:pt>
                <c:pt idx="60">
                  <c:v>-129.54021127846323</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-1.9741698326202204</c:v>
                </c:pt>
                <c:pt idx="1">
                  <c:v>-2.4847499456848099</c:v>
                </c:pt>
                <c:pt idx="2">
                  <c:v>-3.1269536222886054</c:v>
                </c:pt>
                <c:pt idx="3">
                  <c:v>-3.9342884031073231</c:v>
                </c:pt>
                <c:pt idx="4">
                  <c:v>-4.9483731867368776</c:v>
                </c:pt>
                <c:pt idx="5">
                  <c:v>-6.2204889985891345</c:v>
                </c:pt>
                <c:pt idx="6">
                  <c:v>-7.8130107239369071</c:v>
                </c:pt>
                <c:pt idx="7">
                  <c:v>-9.800225282184039</c:v>
                </c:pt>
                <c:pt idx="8">
                  <c:v>-12.267560472814848</c:v>
                </c:pt>
                <c:pt idx="9">
                  <c:v>-15.307491474646314</c:v>
                </c:pt>
                <c:pt idx="10">
                  <c:v>-19.009453420285592</c:v>
                </c:pt>
                <c:pt idx="11">
                  <c:v>-23.440589912087692</c:v>
                </c:pt>
                <c:pt idx="12">
                  <c:v>-28.615798593581477</c:v>
                </c:pt>
                <c:pt idx="13">
                  <c:v>-34.461888133636656</c:v>
                </c:pt>
                <c:pt idx="14">
                  <c:v>-40.792041040221577</c:v>
                </c:pt>
                <c:pt idx="15">
                  <c:v>-47.314646245726635</c:v>
                </c:pt>
                <c:pt idx="16">
                  <c:v>-53.688635187647492</c:v>
                </c:pt>
                <c:pt idx="17">
                  <c:v>-59.604587633449626</c:v>
                </c:pt>
                <c:pt idx="18">
                  <c:v>-64.848447501990634</c:v>
                </c:pt>
                <c:pt idx="19">
                  <c:v>-69.320066628767108</c:v>
                </c:pt>
                <c:pt idx="20">
                  <c:v>-73.01289069473313</c:v>
                </c:pt>
                <c:pt idx="21">
                  <c:v>-75.978534833497989</c:v>
                </c:pt>
                <c:pt idx="22">
                  <c:v>-78.295078013206592</c:v>
                </c:pt>
                <c:pt idx="23">
                  <c:v>-80.046324374179875</c:v>
                </c:pt>
                <c:pt idx="24">
                  <c:v>-81.312041050153795</c:v>
                </c:pt>
                <c:pt idx="25">
                  <c:v>-82.167493154429266</c:v>
                </c:pt>
                <c:pt idx="26">
                  <c:v>-82.692354687009399</c:v>
                </c:pt>
                <c:pt idx="27">
                  <c:v>-82.993257761053101</c:v>
                </c:pt>
                <c:pt idx="28">
                  <c:v>-83.252149831204321</c:v>
                </c:pt>
                <c:pt idx="29">
                  <c:v>-83.82864630107737</c:v>
                </c:pt>
                <c:pt idx="30">
                  <c:v>-85.475540636726947</c:v>
                </c:pt>
                <c:pt idx="31">
                  <c:v>-89.7494635096742</c:v>
                </c:pt>
                <c:pt idx="32">
                  <c:v>-99.345849897519301</c:v>
                </c:pt>
                <c:pt idx="33">
                  <c:v>-115.64904105184104</c:v>
                </c:pt>
                <c:pt idx="34">
                  <c:v>-131.71162742307541</c:v>
                </c:pt>
                <c:pt idx="35">
                  <c:v>-139.31915421486667</c:v>
                </c:pt>
                <c:pt idx="36">
                  <c:v>-139.33065971993304</c:v>
                </c:pt>
                <c:pt idx="37">
                  <c:v>-135.22513725312265</c:v>
                </c:pt>
                <c:pt idx="38">
                  <c:v>-129.41518146722686</c:v>
                </c:pt>
                <c:pt idx="39">
                  <c:v>-123.26808347795574</c:v>
                </c:pt>
                <c:pt idx="40">
                  <c:v>-117.49411314416182</c:v>
                </c:pt>
                <c:pt idx="41">
                  <c:v>-112.40763572172776</c:v>
                </c:pt>
                <c:pt idx="42">
                  <c:v>-108.09562506736999</c:v>
                </c:pt>
                <c:pt idx="43">
                  <c:v>-104.52657744087432</c:v>
                </c:pt>
                <c:pt idx="44">
                  <c:v>-101.61676271027068</c:v>
                </c:pt>
                <c:pt idx="45">
                  <c:v>-99.267005120765276</c:v>
                </c:pt>
                <c:pt idx="46">
                  <c:v>-97.380975572085546</c:v>
                </c:pt>
                <c:pt idx="47">
                  <c:v>-95.872952917973819</c:v>
                </c:pt>
                <c:pt idx="48">
                  <c:v>-94.670096755804195</c:v>
                </c:pt>
                <c:pt idx="49">
                  <c:v>-93.712122594654659</c:v>
                </c:pt>
                <c:pt idx="50">
                  <c:v>-92.949914720827522</c:v>
                </c:pt>
                <c:pt idx="51">
                  <c:v>-92.343837998840968</c:v>
                </c:pt>
                <c:pt idx="52">
                  <c:v>-91.862096328960376</c:v>
                </c:pt>
                <c:pt idx="53">
                  <c:v>-91.479275930947068</c:v>
                </c:pt>
                <c:pt idx="54">
                  <c:v>-91.175110964607612</c:v>
                </c:pt>
                <c:pt idx="55">
                  <c:v>-90.933464081063178</c:v>
                </c:pt>
                <c:pt idx="56">
                  <c:v>-90.741497056455131</c:v>
                </c:pt>
                <c:pt idx="57">
                  <c:v>-90.589002162721712</c:v>
                </c:pt>
                <c:pt idx="58">
                  <c:v>-90.467866117728803</c:v>
                </c:pt>
                <c:pt idx="59">
                  <c:v>-90.371641808231445</c:v>
                </c:pt>
                <c:pt idx="60">
                  <c:v>-90.295206854938073</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-10.654404841925189</c:v>
                </c:pt>
                <c:pt idx="1">
                  <c:v>-10.657445124434568</c:v>
                </c:pt>
                <c:pt idx="2">
                  <c:v>-10.662259291599842</c:v>
                </c:pt>
                <c:pt idx="3">
                  <c:v>-10.669878316835801</c:v>
                </c:pt>
                <c:pt idx="4">
                  <c:v>-10.68192634235465</c:v>
                </c:pt>
                <c:pt idx="5">
                  <c:v>-10.700952968465851</c:v>
                </c:pt>
                <c:pt idx="6">
                  <c:v>-10.730938408138361</c:v>
                </c:pt>
                <c:pt idx="7">
                  <c:v>-10.778042031419073</c:v>
                </c:pt>
                <c:pt idx="8">
                  <c:v>-10.851665163985199</c:v>
                </c:pt>
                <c:pt idx="9">
                  <c:v>-10.965851863310483</c:v>
                </c:pt>
                <c:pt idx="10">
                  <c:v>-11.140891252346965</c:v>
                </c:pt>
                <c:pt idx="11">
                  <c:v>-11.404620079305918</c:v>
                </c:pt>
                <c:pt idx="12">
                  <c:v>-11.792327780606522</c:v>
                </c:pt>
                <c:pt idx="13">
                  <c:v>-12.343642762065869</c:v>
                </c:pt>
                <c:pt idx="14">
                  <c:v>-13.095254340430715</c:v>
                </c:pt>
                <c:pt idx="15">
                  <c:v>-14.070803559063915</c:v>
                </c:pt>
                <c:pt idx="16">
                  <c:v>-15.272731621842393</c:v>
                </c:pt>
                <c:pt idx="17">
                  <c:v>-16.681356122574588</c:v>
                </c:pt>
                <c:pt idx="18">
                  <c:v>-18.261829415085629</c:v>
                </c:pt>
                <c:pt idx="19">
                  <c:v>-19.974311784822742</c:v>
                </c:pt>
                <c:pt idx="20">
                  <c:v>-21.782065812804149</c:v>
                </c:pt>
                <c:pt idx="21">
                  <c:v>-23.65538104361416</c:v>
                </c:pt>
                <c:pt idx="22">
                  <c:v>-25.572123023169656</c:v>
                </c:pt>
                <c:pt idx="23">
                  <c:v>-27.516543392469263</c:v>
                </c:pt>
                <c:pt idx="24">
                  <c:v>-29.477572482539891</c:v>
                </c:pt>
                <c:pt idx="25">
                  <c:v>-31.447182964450327</c:v>
                </c:pt>
                <c:pt idx="26">
                  <c:v>-33.418982835225556</c:v>
                </c:pt>
                <c:pt idx="27">
                  <c:v>-35.386981357515417</c:v>
                </c:pt>
                <c:pt idx="28">
                  <c:v>-37.344380295904287</c:v>
                </c:pt>
                <c:pt idx="29">
                  <c:v>-39.282203623572371</c:v>
                </c:pt>
                <c:pt idx="30">
                  <c:v>-41.187587634345199</c:v>
                </c:pt>
                <c:pt idx="31">
                  <c:v>-43.041896321387235</c:v>
                </c:pt>
                <c:pt idx="32">
                  <c:v>-44.821422770486166</c:v>
                </c:pt>
                <c:pt idx="33">
                  <c:v>-46.508955828756832</c:v>
                </c:pt>
                <c:pt idx="34">
                  <c:v>-48.085600246105251</c:v>
                </c:pt>
                <c:pt idx="35">
                  <c:v>-49.491397968923337</c:v>
                </c:pt>
                <c:pt idx="36">
                  <c:v>-50.678571591416848</c:v>
                </c:pt>
                <c:pt idx="37">
                  <c:v>-51.632072004651199</c:v>
                </c:pt>
                <c:pt idx="38">
                  <c:v>-52.360299812112657</c:v>
                </c:pt>
                <c:pt idx="39">
                  <c:v>-52.890720584255632</c:v>
                </c:pt>
                <c:pt idx="40">
                  <c:v>-53.261716812136996</c:v>
                </c:pt>
                <c:pt idx="41">
                  <c:v>-53.513073855356552</c:v>
                </c:pt>
                <c:pt idx="42">
                  <c:v>-53.679434691068423</c:v>
                </c:pt>
                <c:pt idx="43">
                  <c:v>-53.78775326896934</c:v>
                </c:pt>
                <c:pt idx="44">
                  <c:v>-53.857504673061285</c:v>
                </c:pt>
                <c:pt idx="45">
                  <c:v>-53.902094461274729</c:v>
                </c:pt>
                <c:pt idx="46">
                  <c:v>-53.930464581819166</c:v>
                </c:pt>
                <c:pt idx="47">
                  <c:v>-53.948460137992754</c:v>
                </c:pt>
                <c:pt idx="48">
                  <c:v>-53.959852811723479</c:v>
                </c:pt>
                <c:pt idx="49">
                  <c:v>-53.967056414391209</c:v>
                </c:pt>
                <c:pt idx="50">
                  <c:v>-53.971607697710326</c:v>
                </c:pt>
                <c:pt idx="51">
                  <c:v>-53.974481804164533</c:v>
                </c:pt>
                <c:pt idx="52">
                  <c:v>-53.976296215826274</c:v>
                </c:pt>
                <c:pt idx="53">
                  <c:v>-53.977441419929299</c:v>
                </c:pt>
                <c:pt idx="54">
                  <c:v>-53.97816414931804</c:v>
                </c:pt>
                <c:pt idx="55">
                  <c:v>-53.978620222243038</c:v>
                </c:pt>
                <c:pt idx="56">
                  <c:v>-53.978908009297541</c:v>
                </c:pt>
                <c:pt idx="57">
                  <c:v>-53.979089600405288</c:v>
                </c:pt>
                <c:pt idx="58">
                  <c:v>-53.979204180531212</c:v>
                </c:pt>
                <c:pt idx="59">
                  <c:v>-53.979276477248945</c:v>
                </c:pt>
                <c:pt idx="60">
                  <c:v>-53.979322094009476</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-1.9692972398512618</c:v>
                </c:pt>
                <c:pt idx="1">
                  <c:v>-2.4786157108927469</c:v>
                </c:pt>
                <c:pt idx="2">
                  <c:v>-3.1192310703777926</c:v>
                </c:pt>
                <c:pt idx="3">
                  <c:v>-3.9245662706018027</c:v>
                </c:pt>
                <c:pt idx="4">
                  <c:v>-4.9361337158207839</c:v>
                </c:pt>
                <c:pt idx="5">
                  <c:v>-6.2050803552778442</c:v>
                </c:pt>
                <c:pt idx="6">
                  <c:v>-7.7936122669101708</c:v>
                </c:pt>
                <c:pt idx="7">
                  <c:v>-9.7758038234708451</c:v>
                </c:pt>
                <c:pt idx="8">
                  <c:v>-12.236815182597519</c:v>
                </c:pt>
                <c:pt idx="9">
                  <c:v>-15.268784459341838</c:v>
                </c:pt>
                <c:pt idx="10">
                  <c:v>-18.960722203463249</c:v>
                </c:pt>
                <c:pt idx="11">
                  <c:v>-23.379237010913929</c:v>
                </c:pt>
                <c:pt idx="12">
                  <c:v>-28.538552017819679</c:v>
                </c:pt>
                <c:pt idx="13">
                  <c:v>-34.3646247945737</c:v>
                </c:pt>
                <c:pt idx="14">
                  <c:v>-40.66956250063955</c:v>
                </c:pt>
                <c:pt idx="15">
                  <c:v>-47.160392544331984</c:v>
                </c:pt>
                <c:pt idx="16">
                  <c:v>-53.494316858729576</c:v>
                </c:pt>
                <c:pt idx="17">
                  <c:v>-59.359707064245903</c:v>
                </c:pt>
                <c:pt idx="18">
                  <c:v>-64.539665645387515</c:v>
                </c:pt>
                <c:pt idx="19">
                  <c:v>-68.930344402967137</c:v>
                </c:pt>
                <c:pt idx="20">
                  <c:v>-72.520285491074901</c:v>
                </c:pt>
                <c:pt idx="21">
                  <c:v>-75.354440228974553</c:v>
                </c:pt>
                <c:pt idx="22">
                  <c:v>-77.501516590601796</c:v>
                </c:pt>
                <c:pt idx="23">
                  <c:v>-79.031553665161539</c:v>
                </c:pt>
                <c:pt idx="24">
                  <c:v>-80.003035578502292</c:v>
                </c:pt>
                <c:pt idx="25">
                  <c:v>-80.45645724861545</c:v>
                </c:pt>
                <c:pt idx="26">
                  <c:v>-80.411530306967663</c:v>
                </c:pt>
                <c:pt idx="27">
                  <c:v>-79.866247567004393</c:v>
                </c:pt>
                <c:pt idx="28">
                  <c:v>-78.797079643998103</c:v>
                </c:pt>
                <c:pt idx="29">
                  <c:v>-77.160686516726599</c:v>
                </c:pt>
                <c:pt idx="30">
                  <c:v>-74.899323035699283</c:v>
                </c:pt>
                <c:pt idx="31">
                  <c:v>-71.956292227616231</c:v>
                </c:pt>
                <c:pt idx="32">
                  <c:v>-68.312110287314269</c:v>
                </c:pt>
                <c:pt idx="33">
                  <c:v>-63.987266740106925</c:v>
                </c:pt>
                <c:pt idx="34">
                  <c:v>-58.873480382466632</c:v>
                </c:pt>
                <c:pt idx="35">
                  <c:v>-52.95831484510952</c:v>
                </c:pt>
                <c:pt idx="36">
                  <c:v>-46.549172207145894</c:v>
                </c:pt>
                <c:pt idx="37">
                  <c:v>-40.02054569490889</c:v>
                </c:pt>
                <c:pt idx="38">
                  <c:v>-33.726033953577129</c:v>
                </c:pt>
                <c:pt idx="39">
                  <c:v>-27.948280412519114</c:v>
                </c:pt>
                <c:pt idx="40">
                  <c:v>-22.858949068609348</c:v>
                </c:pt>
                <c:pt idx="41">
                  <c:v>-18.517619495758517</c:v>
                </c:pt>
                <c:pt idx="42">
                  <c:v>-14.900327720150104</c:v>
                </c:pt>
                <c:pt idx="43">
                  <c:v>-11.935325051197374</c:v>
                </c:pt>
                <c:pt idx="44">
                  <c:v>-9.5317150184352659</c:v>
                </c:pt>
                <c:pt idx="45">
                  <c:v>-7.5973538667579783</c:v>
                </c:pt>
                <c:pt idx="46">
                  <c:v>-6.0479774758113454</c:v>
                </c:pt>
                <c:pt idx="47">
                  <c:v>-4.8107297297408209</c:v>
                </c:pt>
                <c:pt idx="48">
                  <c:v>-3.8246451173204683</c:v>
                </c:pt>
                <c:pt idx="49">
                  <c:v>-3.0397052166146818</c:v>
                </c:pt>
                <c:pt idx="50">
                  <c:v>-2.4153678485628607</c:v>
                </c:pt>
                <c:pt idx="51">
                  <c:v>-1.9190183998675596</c:v>
                </c:pt>
                <c:pt idx="52">
                  <c:v>-1.5245428983032505</c:v>
                </c:pt>
                <c:pt idx="53">
                  <c:v>-1.2110939649532677</c:v>
                </c:pt>
                <c:pt idx="54">
                  <c:v>-0.96205951934079492</c:v>
                </c:pt>
                <c:pt idx="55">
                  <c:v>-0.76421780146789109</c:v>
                </c:pt>
                <c:pt idx="56">
                  <c:v>-0.60705319121808643</c:v>
                </c:pt>
                <c:pt idx="57">
                  <c:v>-0.48220621314127149</c:v>
                </c:pt>
                <c:pt idx="58">
                  <c:v>-0.38303337986602581</c:v>
                </c:pt>
                <c:pt idx="59">
                  <c:v>-0.30425591741794361</c:v>
                </c:pt>
                <c:pt idx="60">
                  <c:v>-0.24167991228019362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27.223672778181573</c:v>
                </c:pt>
                <c:pt idx="1">
                  <c:v>25.253318629867142</c:v>
                </c:pt>
                <c:pt idx="2">
                  <c:v>23.299810394888123</c:v>
                </c:pt>
                <c:pt idx="3">
                  <c:v>21.372285753275708</c:v>
                </c:pt>
                <c:pt idx="4">
                  <c:v>19.484232081417638</c:v>
                </c:pt>
                <c:pt idx="5">
                  <c:v>17.654756135338236</c:v>
                </c:pt>
                <c:pt idx="6">
                  <c:v>15.909226125654538</c:v>
                </c:pt>
                <c:pt idx="7">
                  <c:v>14.277995546104831</c:v>
                </c:pt>
                <c:pt idx="8">
                  <c:v>12.791493315783942</c:v>
                </c:pt>
                <c:pt idx="9">
                  <c:v>11.470814969627902</c:v>
                </c:pt>
                <c:pt idx="10">
                  <c:v>10.315955576034494</c:v>
                </c:pt>
                <c:pt idx="11">
                  <c:v>9.2974342744556306</c:v>
                </c:pt>
                <c:pt idx="12">
                  <c:v>8.3571615317109416</c:v>
                </c:pt>
                <c:pt idx="13">
                  <c:v>7.4196724852323195</c:v>
                </c:pt>
                <c:pt idx="14">
                  <c:v>6.4096737855728936</c:v>
                </c:pt>
                <c:pt idx="15">
                  <c:v>5.2697444466862606</c:v>
                </c:pt>
                <c:pt idx="16">
                  <c:v>3.9720246417111786</c:v>
                </c:pt>
                <c:pt idx="17">
                  <c:v>2.5197833017201665</c:v>
                </c:pt>
                <c:pt idx="18">
                  <c:v>0.93988950345455557</c:v>
                </c:pt>
                <c:pt idx="19">
                  <c:v>-0.72800358608848093</c:v>
                </c:pt>
                <c:pt idx="20">
                  <c:v>-2.4398266373879482</c:v>
                </c:pt>
                <c:pt idx="21">
                  <c:v>-4.1511036605433551</c:v>
                </c:pt>
                <c:pt idx="22">
                  <c:v>-5.8182204277561418</c:v>
                </c:pt>
                <c:pt idx="23">
                  <c:v>-7.4000683740062376</c:v>
                </c:pt>
                <c:pt idx="24">
                  <c:v>-8.8628907403767254</c:v>
                </c:pt>
                <c:pt idx="25">
                  <c:v>-10.188946960657109</c:v>
                </c:pt>
                <c:pt idx="26">
                  <c:v>-11.385422027685443</c:v>
                </c:pt>
                <c:pt idx="27">
                  <c:v>-12.486503500877857</c:v>
                </c:pt>
                <c:pt idx="28">
                  <c:v>-13.543514036723149</c:v>
                </c:pt>
                <c:pt idx="29">
                  <c:v>-14.606635693199074</c:v>
                </c:pt>
                <c:pt idx="30">
                  <c:v>-15.714545480129445</c:v>
                </c:pt>
                <c:pt idx="31">
                  <c:v>-16.932946285204558</c:v>
                </c:pt>
                <c:pt idx="32">
                  <c:v>-18.552559740515974</c:v>
                </c:pt>
                <c:pt idx="33">
                  <c:v>-21.493007831950834</c:v>
                </c:pt>
                <c:pt idx="34">
                  <c:v>-26.665600184252241</c:v>
                </c:pt>
                <c:pt idx="35">
                  <c:v>-33.307540178353406</c:v>
                </c:pt>
                <c:pt idx="36">
                  <c:v>-40.306801665546352</c:v>
                </c:pt>
                <c:pt idx="37">
                  <c:v>-47.228062457182986</c:v>
                </c:pt>
                <c:pt idx="38">
                  <c:v>-53.967319932330298</c:v>
                </c:pt>
                <c:pt idx="39">
                  <c:v>-60.519836402523595</c:v>
                </c:pt>
                <c:pt idx="40">
                  <c:v>-66.912666200561702</c:v>
                </c:pt>
                <c:pt idx="41">
                  <c:v>-73.181743364601616</c:v>
                </c:pt>
                <c:pt idx="42">
                  <c:v>-79.361134770719858</c:v>
                </c:pt>
                <c:pt idx="43">
                  <c:v>-85.478498058285268</c:v>
                </c:pt>
                <c:pt idx="44">
                  <c:v>-91.554308728019024</c:v>
                </c:pt>
                <c:pt idx="45">
                  <c:v>-97.602868743190371</c:v>
                </c:pt>
                <c:pt idx="46">
                  <c:v>-103.63380426162729</c:v>
                </c:pt>
                <c:pt idx="47">
                  <c:v>-109.65344296880508</c:v>
                </c:pt>
                <c:pt idx="48">
                  <c:v>-115.66588227196719</c:v>
                </c:pt>
                <c:pt idx="49">
                  <c:v>-121.67375021349166</c:v>
                </c:pt>
                <c:pt idx="50">
                  <c:v>-127.67872225065965</c:v>
                </c:pt>
                <c:pt idx="51">
                  <c:v>-133.68186246754624</c:v>
                </c:pt>
                <c:pt idx="52">
                  <c:v>-139.68384503591483</c:v>
                </c:pt>
                <c:pt idx="53">
                  <c:v>-145.68509644032335</c:v>
                </c:pt>
                <c:pt idx="54">
                  <c:v>-151.685886217654</c:v>
                </c:pt>
                <c:pt idx="55">
                  <c:v>-157.68638461093479</c:v>
                </c:pt>
                <c:pt idx="56">
                  <c:v>-163.68669910668467</c:v>
                </c:pt>
                <c:pt idx="57">
                  <c:v>-169.68689755237176</c:v>
                </c:pt>
                <c:pt idx="58">
                  <c:v>-175.68702276802674</c:v>
                </c:pt>
                <c:pt idx="59">
                  <c:v>-181.6871017757106</c:v>
                </c:pt>
                <c:pt idx="60">
                  <c:v>-187.68715162696427</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94.607988129071117</c:v>
                </c:pt>
                <c:pt idx="1">
                  <c:v>95.781083839076345</c:v>
                </c:pt>
                <c:pt idx="2">
                  <c:v>97.238462859350051</c:v>
                </c:pt>
                <c:pt idx="3">
                  <c:v>99.035348706870053</c:v>
                </c:pt>
                <c:pt idx="4">
                  <c:v>101.22494361404694</c:v>
                </c:pt>
                <c:pt idx="5">
                  <c:v>103.84539798474913</c:v>
                </c:pt>
                <c:pt idx="6">
                  <c:v>106.89723836223895</c:v>
                </c:pt>
                <c:pt idx="7">
                  <c:v>110.31097895668232</c:v>
                </c:pt>
                <c:pt idx="8">
                  <c:v>113.91257562513404</c:v>
                </c:pt>
                <c:pt idx="9">
                  <c:v>117.40687169836313</c:v>
                </c:pt>
                <c:pt idx="10">
                  <c:v>120.40548585033272</c:v>
                </c:pt>
                <c:pt idx="11">
                  <c:v>122.50930192035807</c:v>
                </c:pt>
                <c:pt idx="12">
                  <c:v>123.42005573729369</c:v>
                </c:pt>
                <c:pt idx="13">
                  <c:v>123.03293449519107</c:v>
                </c:pt>
                <c:pt idx="14">
                  <c:v>121.47240754212845</c:v>
                </c:pt>
                <c:pt idx="15">
                  <c:v>119.0586745931121</c:v>
                </c:pt>
                <c:pt idx="16">
                  <c:v>116.2164858001788</c:v>
                </c:pt>
                <c:pt idx="17">
                  <c:v>113.36317510761511</c:v>
                </c:pt>
                <c:pt idx="18">
                  <c:v>110.82339221401512</c:v>
                </c:pt>
                <c:pt idx="19">
                  <c:v>108.79559348903447</c:v>
                </c:pt>
                <c:pt idx="20">
                  <c:v>107.35877311125415</c:v>
                </c:pt>
                <c:pt idx="21">
                  <c:v>106.49028574796783</c:v>
                </c:pt>
                <c:pt idx="22">
                  <c:v>106.07200590806205</c:v>
                </c:pt>
                <c:pt idx="23">
                  <c:v>105.8784686865728</c:v>
                </c:pt>
                <c:pt idx="24">
                  <c:v>105.55821655918571</c:v>
                </c:pt>
                <c:pt idx="25">
                  <c:v>104.63413017080336</c:v>
                </c:pt>
                <c:pt idx="26">
                  <c:v>102.54790006421393</c:v>
                </c:pt>
                <c:pt idx="27">
                  <c:v>98.743358411551313</c:v>
                </c:pt>
                <c:pt idx="28">
                  <c:v>92.733696205378507</c:v>
                </c:pt>
                <c:pt idx="29">
                  <c:v>84.065436429154303</c:v>
                </c:pt>
                <c:pt idx="30">
                  <c:v>72.093221651983995</c:v>
                </c:pt>
                <c:pt idx="31">
                  <c:v>55.513164163762447</c:v>
                </c:pt>
                <c:pt idx="32">
                  <c:v>31.988146972580232</c:v>
                </c:pt>
                <c:pt idx="33">
                  <c:v>0.6104966337950779</c:v>
                </c:pt>
                <c:pt idx="34">
                  <c:v>-31.045611418175032</c:v>
                </c:pt>
                <c:pt idx="35">
                  <c:v>-54.0174777502978</c:v>
                </c:pt>
                <c:pt idx="36">
                  <c:v>-68.424212002830316</c:v>
                </c:pt>
                <c:pt idx="37">
                  <c:v>-77.184316133047062</c:v>
                </c:pt>
                <c:pt idx="38">
                  <c:v>-82.430363070057453</c:v>
                </c:pt>
                <c:pt idx="39">
                  <c:v>-85.512126122436996</c:v>
                </c:pt>
                <c:pt idx="40">
                  <c:v>-87.293220648504288</c:v>
                </c:pt>
                <c:pt idx="41">
                  <c:v>-88.316856666641741</c:v>
                </c:pt>
                <c:pt idx="42">
                  <c:v>-88.91055304678963</c:v>
                </c:pt>
                <c:pt idx="43">
                  <c:v>-89.263379836723075</c:v>
                </c:pt>
                <c:pt idx="44">
                  <c:v>-89.480997848924162</c:v>
                </c:pt>
                <c:pt idx="45">
                  <c:v>-89.621400050010052</c:v>
                </c:pt>
                <c:pt idx="46">
                  <c:v>-89.716305649723637</c:v>
                </c:pt>
                <c:pt idx="47">
                  <c:v>-89.783247349151239</c:v>
                </c:pt>
                <c:pt idx="48">
                  <c:v>-89.83215173054181</c:v>
                </c:pt>
                <c:pt idx="49">
                  <c:v>-89.868846289934126</c:v>
                </c:pt>
                <c:pt idx="50">
                  <c:v>-89.89691169709829</c:v>
                </c:pt>
                <c:pt idx="51">
                  <c:v>-89.918661298671381</c:v>
                </c:pt>
                <c:pt idx="52">
                  <c:v>-89.935664823354884</c:v>
                </c:pt>
                <c:pt idx="53">
                  <c:v>-89.949034359617627</c:v>
                </c:pt>
                <c:pt idx="54">
                  <c:v>-89.959585537353377</c:v>
                </c:pt>
                <c:pt idx="55">
                  <c:v>-89.967932230978121</c:v>
                </c:pt>
                <c:pt idx="56">
                  <c:v>-89.974544998339724</c:v>
                </c:pt>
                <c:pt idx="57">
                  <c:v>-89.979789060953081</c:v>
                </c:pt>
                <c:pt idx="58">
                  <c:v>-89.983950234699208</c:v>
                </c:pt>
                <c:pt idx="59">
                  <c:v>-89.987253400603578</c:v>
                </c:pt>
                <c:pt idx="60">
                  <c:v>-89.989876109982703</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-0.24284280980457079</c:v>
                </c:pt>
                <c:pt idx="1">
                  <c:v>-0.2458823713600517</c:v>
                </c:pt>
                <c:pt idx="2">
                  <c:v>-0.250695395890558</c:v>
                </c:pt>
                <c:pt idx="3">
                  <c:v>-0.25831261017268559</c:v>
                </c:pt>
                <c:pt idx="4">
                  <c:v>-0.27035776552383534</c:v>
                </c:pt>
                <c:pt idx="5">
                  <c:v>-0.28937984272748257</c:v>
                </c:pt>
                <c:pt idx="6">
                  <c:v>-0.31935807287167017</c:v>
                </c:pt>
                <c:pt idx="7">
                  <c:v>-0.36645026983079448</c:v>
                </c:pt>
                <c:pt idx="8">
                  <c:v>-0.44005529292464546</c:v>
                </c:pt>
                <c:pt idx="9">
                  <c:v>-0.55421329073852277</c:v>
                </c:pt>
                <c:pt idx="10">
                  <c:v>-0.72920719111561016</c:v>
                </c:pt>
                <c:pt idx="11">
                  <c:v>-0.99286392383657096</c:v>
                </c:pt>
                <c:pt idx="12">
                  <c:v>-1.3804573645469265</c:v>
                </c:pt>
                <c:pt idx="13">
                  <c:v>-1.93159125787979</c:v>
                </c:pt>
                <c:pt idx="14">
                  <c:v>-2.6829158377022262</c:v>
                </c:pt>
                <c:pt idx="15">
                  <c:v>-3.6580102113779027</c:v>
                </c:pt>
                <c:pt idx="16">
                  <c:v>-4.8592174364043981</c:v>
                </c:pt>
                <c:pt idx="17">
                  <c:v>-6.2666995942139323</c:v>
                </c:pt>
                <c:pt idx="18">
                  <c:v>-7.8453626666977954</c:v>
                </c:pt>
                <c:pt idx="19">
                  <c:v>-9.5549767146056439</c:v>
                </c:pt>
                <c:pt idx="20">
                  <c:v>-11.358186482294157</c:v>
                </c:pt>
                <c:pt idx="21">
                  <c:v>-13.224303900542868</c:v>
                </c:pt>
                <c:pt idx="22">
                  <c:v>-15.129649156325542</c:v>
                </c:pt>
                <c:pt idx="23">
                  <c:v>-17.056035075941296</c:v>
                </c:pt>
                <c:pt idx="24">
                  <c:v>-18.988553812486817</c:v>
                </c:pt>
                <c:pt idx="25">
                  <c:v>-20.91316670007247</c:v>
                </c:pt>
                <c:pt idx="26">
                  <c:v>-22.814149917687956</c:v>
                </c:pt>
                <c:pt idx="27">
                  <c:v>-24.67127689164661</c:v>
                </c:pt>
                <c:pt idx="28">
                  <c:v>-26.456844100286091</c:v>
                </c:pt>
                <c:pt idx="29">
                  <c:v>-28.134046250930997</c:v>
                </c:pt>
                <c:pt idx="30">
                  <c:v>-29.664228861897772</c:v>
                </c:pt>
                <c:pt idx="31">
                  <c:v>-31.054991825388363</c:v>
                </c:pt>
                <c:pt idx="32">
                  <c:v>-32.557638218856525</c:v>
                </c:pt>
                <c:pt idx="33">
                  <c:v>-35.066758322939336</c:v>
                </c:pt>
                <c:pt idx="34">
                  <c:v>-39.483253487157008</c:v>
                </c:pt>
                <c:pt idx="35">
                  <c:v>-45.054748850497639</c:v>
                </c:pt>
                <c:pt idx="36">
                  <c:v>-50.705161476210094</c:v>
                </c:pt>
                <c:pt idx="37">
                  <c:v>-56.055426929039783</c:v>
                </c:pt>
                <c:pt idx="38">
                  <c:v>-61.063884337333072</c:v>
                </c:pt>
                <c:pt idx="39">
                  <c:v>-65.780240791315464</c:v>
                </c:pt>
                <c:pt idx="40">
                  <c:v>-70.2715461209132</c:v>
                </c:pt>
                <c:pt idx="41">
                  <c:v>-74.599853985778125</c:v>
                </c:pt>
                <c:pt idx="42">
                  <c:v>-78.815146001220057</c:v>
                </c:pt>
                <c:pt idx="43">
                  <c:v>-82.954480019765981</c:v>
                </c:pt>
                <c:pt idx="44">
                  <c:v>-87.043855210608598</c:v>
                </c:pt>
                <c:pt idx="45">
                  <c:v>-91.100847883270347</c:v>
                </c:pt>
                <c:pt idx="46">
                  <c:v>-95.137051967327849</c:v>
                </c:pt>
                <c:pt idx="47">
                  <c:v>-99.159993680579447</c:v>
                </c:pt>
                <c:pt idx="48">
                  <c:v>-103.17450845810193</c:v>
                </c:pt>
                <c:pt idx="49">
                  <c:v>-107.18368248643436</c:v>
                </c:pt>
                <c:pt idx="50">
                  <c:v>-111.1894772273489</c:v>
                </c:pt>
                <c:pt idx="51">
                  <c:v>-115.19313598321077</c:v>
                </c:pt>
                <c:pt idx="52">
                  <c:v>-119.19544550727572</c:v>
                </c:pt>
                <c:pt idx="53">
                  <c:v>-123.19690311895549</c:v>
                </c:pt>
                <c:pt idx="54">
                  <c:v>-127.19782296928088</c:v>
                </c:pt>
                <c:pt idx="55">
                  <c:v>-131.19840341913155</c:v>
                </c:pt>
                <c:pt idx="56">
                  <c:v>-135.19876968352503</c:v>
                </c:pt>
                <c:pt idx="57">
                  <c:v>-139.19900079080708</c:v>
                </c:pt>
                <c:pt idx="58">
                  <c:v>-143.19914661365476</c:v>
                </c:pt>
                <c:pt idx="59">
                  <c:v>-147.19923862324777</c:v>
                </c:pt>
                <c:pt idx="60">
                  <c:v>-151.19929667801199</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-1.9947723156036665</c:v>
                </c:pt>
                <c:pt idx="1">
                  <c:v>-2.5106869344048865</c:v>
                </c:pt>
                <c:pt idx="2">
                  <c:v>-3.1596063551891498</c:v>
                </c:pt>
                <c:pt idx="3">
                  <c:v>-3.9753957557173876</c:v>
                </c:pt>
                <c:pt idx="4">
                  <c:v>-5.0001242723556603</c:v>
                </c:pt>
                <c:pt idx="5">
                  <c:v>-6.2856397450000063</c:v>
                </c:pt>
                <c:pt idx="6">
                  <c:v>-7.8950306335147715</c:v>
                </c:pt>
                <c:pt idx="7">
                  <c:v>-9.9034821893705569</c:v>
                </c:pt>
                <c:pt idx="8">
                  <c:v>-12.397553134902596</c:v>
                </c:pt>
                <c:pt idx="9">
                  <c:v>-15.47114237606046</c:v>
                </c:pt>
                <c:pt idx="10">
                  <c:v>-19.215477371048767</c:v>
                </c:pt>
                <c:pt idx="11">
                  <c:v>-23.699958045319008</c:v>
                </c:pt>
                <c:pt idx="12">
                  <c:v>-28.942322422983011</c:v>
                </c:pt>
                <c:pt idx="13">
                  <c:v>-34.872954677190023</c:v>
                </c:pt>
                <c:pt idx="14">
                  <c:v>-41.309537964650389</c:v>
                </c:pt>
                <c:pt idx="15">
                  <c:v>-47.966125913124799</c:v>
                </c:pt>
                <c:pt idx="16">
                  <c:v>-54.508778824239663</c:v>
                </c:pt>
                <c:pt idx="17">
                  <c:v>-60.637046057725215</c:v>
                </c:pt>
                <c:pt idx="18">
                  <c:v>-66.1481533773065</c:v>
                </c:pt>
                <c:pt idx="19">
                  <c:v>-70.956135277916644</c:v>
                </c:pt>
                <c:pt idx="20">
                  <c:v>-75.072251812506551</c:v>
                </c:pt>
                <c:pt idx="21">
                  <c:v>-78.570464349553333</c:v>
                </c:pt>
                <c:pt idx="22">
                  <c:v>-81.556823506644648</c:v>
                </c:pt>
                <c:pt idx="23">
                  <c:v>-84.150028746793524</c:v>
                </c:pt>
                <c:pt idx="24">
                  <c:v>-86.473146327909973</c:v>
                </c:pt>
                <c:pt idx="25">
                  <c:v>-88.654706766656858</c:v>
                </c:pt>
                <c:pt idx="26">
                  <c:v>-90.839003855386053</c:v>
                </c:pt>
                <c:pt idx="27">
                  <c:v>-93.209301525677176</c:v>
                </c:pt>
                <c:pt idx="28">
                  <c:v>-96.035038630984786</c:v>
                </c:pt>
                <c:pt idx="29">
                  <c:v>-99.769338023686984</c:v>
                </c:pt>
                <c:pt idx="30">
                  <c:v>-105.25317057157436</c:v>
                </c:pt>
                <c:pt idx="31">
                  <c:v>-114.10505492716365</c:v>
                </c:pt>
                <c:pt idx="32">
                  <c:v>-129.02456850176296</c:v>
                </c:pt>
                <c:pt idx="33">
                  <c:v>-151.30692125126865</c:v>
                </c:pt>
                <c:pt idx="34">
                  <c:v>-173.80082981843319</c:v>
                </c:pt>
                <c:pt idx="35">
                  <c:v>172.01032836442315</c:v>
                </c:pt>
                <c:pt idx="36">
                  <c:v>165.60590875462327</c:v>
                </c:pt>
                <c:pt idx="37">
                  <c:v>163.80010343001379</c:v>
                </c:pt>
                <c:pt idx="38">
                  <c:v>164.37082731280927</c:v>
                </c:pt>
                <c:pt idx="39">
                  <c:v>166.0275169651716</c:v>
                </c:pt>
                <c:pt idx="40">
                  <c:v>168.04720608933602</c:v>
                </c:pt>
                <c:pt idx="41">
                  <c:v>170.04916290774841</c:v>
                </c:pt>
                <c:pt idx="42">
                  <c:v>171.85675107009226</c:v>
                </c:pt>
                <c:pt idx="43">
                  <c:v>173.4082361892645</c:v>
                </c:pt>
                <c:pt idx="44">
                  <c:v>174.70096006758493</c:v>
                </c:pt>
                <c:pt idx="45">
                  <c:v>175.75884809426782</c:v>
                </c:pt>
                <c:pt idx="46">
                  <c:v>176.61498083105835</c:v>
                </c:pt>
                <c:pt idx="47">
                  <c:v>177.30304748129907</c:v>
                </c:pt>
                <c:pt idx="48">
                  <c:v>177.85364366541037</c:v>
                </c:pt>
                <c:pt idx="49">
                  <c:v>178.2930341571755</c:v>
                </c:pt>
                <c:pt idx="50">
                  <c:v>178.64307787742669</c:v>
                </c:pt>
                <c:pt idx="51">
                  <c:v>178.92164132538946</c:v>
                </c:pt>
                <c:pt idx="52">
                  <c:v>179.143169951293</c:v>
                </c:pt>
                <c:pt idx="53">
                  <c:v>179.31926569709682</c:v>
                </c:pt>
                <c:pt idx="54">
                  <c:v>179.45920835384624</c:v>
                </c:pt>
                <c:pt idx="55">
                  <c:v>179.57040126029111</c:v>
                </c:pt>
                <c:pt idx="56">
                  <c:v>179.65874121830706</c:v>
                </c:pt>
                <c:pt idx="57">
                  <c:v>179.72892030792579</c:v>
                </c:pt>
                <c:pt idx="58">
                  <c:v>179.78466963363567</c:v>
                </c:pt>
                <c:pt idx="59">
                  <c:v>179.82895494873347</c:v>
                </c:pt>
                <c:pt idx="60">
                  <c:v>179.86413305317353</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-56.961839388430121</c:v>
                </c:pt>
                <c:pt idx="1">
                  <c:v>-55.016407598828323</c:v>
                </c:pt>
                <c:pt idx="2">
                  <c:v>-53.101528258644279</c:v>
                </c:pt>
                <c:pt idx="3">
                  <c:v>-51.233148015883778</c:v>
                </c:pt>
                <c:pt idx="4">
                  <c:v>-49.434004370018997</c:v>
                </c:pt>
                <c:pt idx="5">
                  <c:v>-47.734677282408342</c:v>
                </c:pt>
                <c:pt idx="6">
                  <c:v>-46.172789370080558</c:v>
                </c:pt>
                <c:pt idx="7">
                  <c:v>-44.788728412572645</c:v>
                </c:pt>
                <c:pt idx="8">
                  <c:v>-43.617312908339294</c:v>
                </c:pt>
                <c:pt idx="9">
                  <c:v>-42.677889580821201</c:v>
                </c:pt>
                <c:pt idx="10">
                  <c:v>-41.968373429527617</c:v>
                </c:pt>
                <c:pt idx="11">
                  <c:v>-41.467576419292349</c:v>
                </c:pt>
                <c:pt idx="12">
                  <c:v>-41.144621107843051</c:v>
                </c:pt>
                <c:pt idx="13">
                  <c:v>-40.970036404811275</c:v>
                </c:pt>
                <c:pt idx="14">
                  <c:v>-40.924043886273395</c:v>
                </c:pt>
                <c:pt idx="15">
                  <c:v>-41.000858054900689</c:v>
                </c:pt>
                <c:pt idx="16">
                  <c:v>-41.209682101926433</c:v>
                </c:pt>
                <c:pt idx="17">
                  <c:v>-41.572774206565981</c:v>
                </c:pt>
                <c:pt idx="18">
                  <c:v>-42.119954012614159</c:v>
                </c:pt>
                <c:pt idx="19">
                  <c:v>-42.879097208140834</c:v>
                </c:pt>
                <c:pt idx="20">
                  <c:v>-43.864621649581451</c:v>
                </c:pt>
                <c:pt idx="21">
                  <c:v>-45.069084743284378</c:v>
                </c:pt>
                <c:pt idx="22">
                  <c:v>-46.462573577604331</c:v>
                </c:pt>
                <c:pt idx="23">
                  <c:v>-47.999378927489374</c:v>
                </c:pt>
                <c:pt idx="24">
                  <c:v>-49.626714266552426</c:v>
                </c:pt>
                <c:pt idx="25">
                  <c:v>-51.290620682876252</c:v>
                </c:pt>
                <c:pt idx="26">
                  <c:v>-52.937802532490259</c:v>
                </c:pt>
                <c:pt idx="27">
                  <c:v>-54.514813573495651</c:v>
                </c:pt>
                <c:pt idx="28">
                  <c:v>-55.966311799880927</c:v>
                </c:pt>
                <c:pt idx="29">
                  <c:v>-57.233564681342571</c:v>
                </c:pt>
                <c:pt idx="30">
                  <c:v>-58.259644402213134</c:v>
                </c:pt>
                <c:pt idx="31">
                  <c:v>-59.042530324791322</c:v>
                </c:pt>
                <c:pt idx="32">
                  <c:v>-59.896995109433284</c:v>
                </c:pt>
                <c:pt idx="33">
                  <c:v>-61.956237548222397</c:v>
                </c:pt>
                <c:pt idx="34">
                  <c:v>-65.999600651826682</c:v>
                </c:pt>
                <c:pt idx="35">
                  <c:v>-70.798003441012099</c:v>
                </c:pt>
                <c:pt idx="36">
                  <c:v>-75.289590690692776</c:v>
                </c:pt>
                <c:pt idx="37">
                  <c:v>-79.222329381264217</c:v>
                </c:pt>
                <c:pt idx="38">
                  <c:v>-82.631531948521797</c:v>
                </c:pt>
                <c:pt idx="39">
                  <c:v>-85.618394370459967</c:v>
                </c:pt>
                <c:pt idx="40">
                  <c:v>-88.288780879194846</c:v>
                </c:pt>
                <c:pt idx="41">
                  <c:v>-90.733826048841593</c:v>
                </c:pt>
                <c:pt idx="42">
                  <c:v>-93.024375570552678</c:v>
                </c:pt>
                <c:pt idx="43">
                  <c:v>-95.211860890585854</c:v>
                </c:pt>
                <c:pt idx="44">
                  <c:v>-97.331890781643651</c:v>
                </c:pt>
                <c:pt idx="45">
                  <c:v>-99.408336053275008</c:v>
                </c:pt>
                <c:pt idx="46">
                  <c:v>-101.45685851366389</c:v>
                </c:pt>
                <c:pt idx="47">
                  <c:v>-103.48759048830669</c:v>
                </c:pt>
                <c:pt idx="48">
                  <c:v>-105.50702774386885</c:v>
                </c:pt>
                <c:pt idx="49">
                  <c:v>-107.51931050274229</c:v>
                </c:pt>
                <c:pt idx="50">
                  <c:v>-109.52706785944221</c:v>
                </c:pt>
                <c:pt idx="51">
                  <c:v>-111.53196539628209</c:v>
                </c:pt>
                <c:pt idx="52">
                  <c:v>-113.53505671922855</c:v>
                </c:pt>
                <c:pt idx="53">
                  <c:v>-115.53700768471545</c:v>
                </c:pt>
                <c:pt idx="54">
                  <c:v>-117.53823884894507</c:v>
                </c:pt>
                <c:pt idx="55">
                  <c:v>-119.53901573601601</c:v>
                </c:pt>
                <c:pt idx="56">
                  <c:v>-121.53950594846623</c:v>
                </c:pt>
                <c:pt idx="57">
                  <c:v>-123.53981526349598</c:v>
                </c:pt>
                <c:pt idx="58">
                  <c:v>-125.54001043281751</c:v>
                </c:pt>
                <c:pt idx="59">
                  <c:v>-127.54013357821783</c:v>
                </c:pt>
                <c:pt idx="60">
                  <c:v>-129.54021127846264</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80.941866985348113</c:v>
                </c:pt>
                <c:pt idx="1">
                  <c:v>78.64075791003836</c:v>
                </c:pt>
                <c:pt idx="2">
                  <c:v>75.786213462649513</c:v>
                </c:pt>
                <c:pt idx="3">
                  <c:v>72.273709526066696</c:v>
                </c:pt>
                <c:pt idx="4">
                  <c:v>68.003720230986133</c:v>
                </c:pt>
                <c:pt idx="5">
                  <c:v>62.903602826590664</c:v>
                </c:pt>
                <c:pt idx="6">
                  <c:v>56.959466870914028</c:v>
                </c:pt>
                <c:pt idx="7">
                  <c:v>50.249985553479014</c:v>
                </c:pt>
                <c:pt idx="8">
                  <c:v>42.962360985529692</c:v>
                </c:pt>
                <c:pt idx="9">
                  <c:v>35.367357761891746</c:v>
                </c:pt>
                <c:pt idx="10">
                  <c:v>27.750362370656894</c:v>
                </c:pt>
                <c:pt idx="11">
                  <c:v>20.329609171980056</c:v>
                </c:pt>
                <c:pt idx="12">
                  <c:v>13.20460936531553</c:v>
                </c:pt>
                <c:pt idx="13">
                  <c:v>6.3530232035022873</c:v>
                </c:pt>
                <c:pt idx="14">
                  <c:v>-0.33669379253440967</c:v>
                </c:pt>
                <c:pt idx="15">
                  <c:v>-7.0179577188581019</c:v>
                </c:pt>
                <c:pt idx="16">
                  <c:v>-13.835883813226802</c:v>
                </c:pt>
                <c:pt idx="17">
                  <c:v>-20.877310892129476</c:v>
                </c:pt>
                <c:pt idx="18">
                  <c:v>-28.125634368516106</c:v>
                </c:pt>
                <c:pt idx="19">
                  <c:v>-35.435507688097459</c:v>
                </c:pt>
                <c:pt idx="20">
                  <c:v>-42.548815836548904</c:v>
                </c:pt>
                <c:pt idx="21">
                  <c:v>-49.158148882394521</c:v>
                </c:pt>
                <c:pt idx="22">
                  <c:v>-54.991025830362055</c:v>
                </c:pt>
                <c:pt idx="23">
                  <c:v>-59.872068215008241</c:v>
                </c:pt>
                <c:pt idx="24">
                  <c:v>-63.742278768784217</c:v>
                </c:pt>
                <c:pt idx="25">
                  <c:v>-66.648705173001815</c:v>
                </c:pt>
                <c:pt idx="26">
                  <c:v>-68.731394592208133</c:v>
                </c:pt>
                <c:pt idx="27">
                  <c:v>-70.227480894184922</c:v>
                </c:pt>
                <c:pt idx="28">
                  <c:v>-71.503946390462303</c:v>
                </c:pt>
                <c:pt idx="29">
                  <c:v>-73.142613695304647</c:v>
                </c:pt>
                <c:pt idx="30">
                  <c:v>-76.15552273407566</c:v>
                </c:pt>
                <c:pt idx="31">
                  <c:v>-82.476826121569744</c:v>
                </c:pt>
                <c:pt idx="32">
                  <c:v>-95.367402191977433</c:v>
                </c:pt>
                <c:pt idx="33">
                  <c:v>-115.59290717095344</c:v>
                </c:pt>
                <c:pt idx="34">
                  <c:v>-133.13983887282265</c:v>
                </c:pt>
                <c:pt idx="35">
                  <c:v>-140.33377345637862</c:v>
                </c:pt>
                <c:pt idx="36">
                  <c:v>-139.84679831141551</c:v>
                </c:pt>
                <c:pt idx="37">
                  <c:v>-135.46845868618462</c:v>
                </c:pt>
                <c:pt idx="38">
                  <c:v>-129.52896237856234</c:v>
                </c:pt>
                <c:pt idx="39">
                  <c:v>-123.32188927457319</c:v>
                </c:pt>
                <c:pt idx="40">
                  <c:v>-117.5199365625389</c:v>
                </c:pt>
                <c:pt idx="41">
                  <c:v>-112.42019170807532</c:v>
                </c:pt>
                <c:pt idx="42">
                  <c:v>-108.10179085080877</c:v>
                </c:pt>
                <c:pt idx="43">
                  <c:v>-104.52962647393433</c:v>
                </c:pt>
                <c:pt idx="44">
                  <c:v>-101.61827762951359</c:v>
                </c:pt>
                <c:pt idx="45">
                  <c:v>-99.267760160403057</c:v>
                </c:pt>
                <c:pt idx="46">
                  <c:v>-97.381352646538588</c:v>
                </c:pt>
                <c:pt idx="47">
                  <c:v>-95.873141477023907</c:v>
                </c:pt>
                <c:pt idx="48">
                  <c:v>-94.670191124218448</c:v>
                </c:pt>
                <c:pt idx="49">
                  <c:v>-93.712169848155</c:v>
                </c:pt>
                <c:pt idx="50">
                  <c:v>-92.949938390149484</c:v>
                </c:pt>
                <c:pt idx="51">
                  <c:v>-92.34384985732224</c:v>
                </c:pt>
                <c:pt idx="52">
                  <c:v>-91.862102270925618</c:v>
                </c:pt>
                <c:pt idx="53">
                  <c:v>-91.479278908555855</c:v>
                </c:pt>
                <c:pt idx="54">
                  <c:v>-91.175112456811661</c:v>
                </c:pt>
                <c:pt idx="55">
                  <c:v>-90.933464828893946</c:v>
                </c:pt>
                <c:pt idx="56">
                  <c:v>-90.741497431244809</c:v>
                </c:pt>
                <c:pt idx="57">
                  <c:v>-90.589002350557251</c:v>
                </c:pt>
                <c:pt idx="58">
                  <c:v>-90.467866211868198</c:v>
                </c:pt>
                <c:pt idx="59">
                  <c:v>-90.371641855412506</c:v>
                </c:pt>
                <c:pt idx="60">
                  <c:v>-90.29520687858448</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-37.916514784945427</c:v>
                </c:pt>
                <c:pt idx="1">
                  <c:v>-35.971084044736521</c:v>
                </c:pt>
                <c:pt idx="2">
                  <c:v>-34.056206367727889</c:v>
                </c:pt>
                <c:pt idx="3">
                  <c:v>-32.187828760922486</c:v>
                </c:pt>
                <c:pt idx="4">
                  <c:v>-30.388689292763907</c:v>
                </c:pt>
                <c:pt idx="5">
                  <c:v>-28.689368826368877</c:v>
                </c:pt>
                <c:pt idx="6">
                  <c:v>-27.127491407954363</c:v>
                </c:pt>
                <c:pt idx="7">
                  <c:v>-25.743447082162277</c:v>
                </c:pt>
                <c:pt idx="8">
                  <c:v>-24.572057937382361</c:v>
                </c:pt>
                <c:pt idx="9">
                  <c:v>-23.632676386682498</c:v>
                </c:pt>
                <c:pt idx="10">
                  <c:v>-22.92322644693251</c:v>
                </c:pt>
                <c:pt idx="11">
                  <c:v>-22.422534374290748</c:v>
                </c:pt>
                <c:pt idx="12">
                  <c:v>-22.099745376133491</c:v>
                </c:pt>
                <c:pt idx="13">
                  <c:v>-21.925424257923009</c:v>
                </c:pt>
                <c:pt idx="14">
                  <c:v>-21.879849483167604</c:v>
                </c:pt>
                <c:pt idx="15">
                  <c:v>-21.957325705931027</c:v>
                </c:pt>
                <c:pt idx="16">
                  <c:v>-22.167198974875696</c:v>
                </c:pt>
                <c:pt idx="17">
                  <c:v>-22.531953825412067</c:v>
                </c:pt>
                <c:pt idx="18">
                  <c:v>-23.081768506905334</c:v>
                </c:pt>
                <c:pt idx="19">
                  <c:v>-23.845086694349011</c:v>
                </c:pt>
                <c:pt idx="20">
                  <c:v>-24.837225523641379</c:v>
                </c:pt>
                <c:pt idx="21">
                  <c:v>-26.052165341057712</c:v>
                </c:pt>
                <c:pt idx="22">
                  <c:v>-27.462242557499703</c:v>
                </c:pt>
                <c:pt idx="23">
                  <c:v>-29.025297889348948</c:v>
                </c:pt>
                <c:pt idx="24">
                  <c:v>-30.694132571959191</c:v>
                </c:pt>
                <c:pt idx="25">
                  <c:v>-32.423543498316107</c:v>
                </c:pt>
                <c:pt idx="26">
                  <c:v>-34.173846216088137</c:v>
                </c:pt>
                <c:pt idx="27">
                  <c:v>-35.912440361545755</c:v>
                </c:pt>
                <c:pt idx="28">
                  <c:v>-37.614949109836495</c:v>
                </c:pt>
                <c:pt idx="29">
                  <c:v>-39.265429029637396</c:v>
                </c:pt>
                <c:pt idx="30">
                  <c:v>-40.854203964614044</c:v>
                </c:pt>
                <c:pt idx="31">
                  <c:v>-42.382146002845403</c:v>
                </c:pt>
                <c:pt idx="32">
                  <c:v>-43.925341428618779</c:v>
                </c:pt>
                <c:pt idx="33">
                  <c:v>-45.744949127740988</c:v>
                </c:pt>
                <c:pt idx="34">
                  <c:v>-47.735786157302428</c:v>
                </c:pt>
                <c:pt idx="35">
                  <c:v>-49.381779835113555</c:v>
                </c:pt>
                <c:pt idx="36">
                  <c:v>-50.648036924669036</c:v>
                </c:pt>
                <c:pt idx="37">
                  <c:v>-51.623763215066688</c:v>
                </c:pt>
                <c:pt idx="38">
                  <c:v>-52.358025048320641</c:v>
                </c:pt>
                <c:pt idx="39">
                  <c:v>-52.890084219174526</c:v>
                </c:pt>
                <c:pt idx="40">
                  <c:v>-53.2615326165526</c:v>
                </c:pt>
                <c:pt idx="41">
                  <c:v>-53.513018131381457</c:v>
                </c:pt>
                <c:pt idx="42">
                  <c:v>-53.679416966129494</c:v>
                </c:pt>
                <c:pt idx="43">
                  <c:v>-53.78774733836628</c:v>
                </c:pt>
                <c:pt idx="44">
                  <c:v>-53.857502595732527</c:v>
                </c:pt>
                <c:pt idx="45">
                  <c:v>-53.902093705673977</c:v>
                </c:pt>
                <c:pt idx="46">
                  <c:v>-53.93046429896561</c:v>
                </c:pt>
                <c:pt idx="47">
                  <c:v>-53.948460029900673</c:v>
                </c:pt>
                <c:pt idx="48">
                  <c:v>-53.959852769825638</c:v>
                </c:pt>
                <c:pt idx="49">
                  <c:v>-53.967056397996402</c:v>
                </c:pt>
                <c:pt idx="50">
                  <c:v>-53.971607691255045</c:v>
                </c:pt>
                <c:pt idx="51">
                  <c:v>-53.974481801612619</c:v>
                </c:pt>
                <c:pt idx="52">
                  <c:v>-53.976296214814866</c:v>
                </c:pt>
                <c:pt idx="53">
                  <c:v>-53.977441419527771</c:v>
                </c:pt>
                <c:pt idx="54">
                  <c:v>-53.978164149158509</c:v>
                </c:pt>
                <c:pt idx="55">
                  <c:v>-53.978620222179572</c:v>
                </c:pt>
                <c:pt idx="56">
                  <c:v>-53.978908009272274</c:v>
                </c:pt>
                <c:pt idx="57">
                  <c:v>-53.979089600395241</c:v>
                </c:pt>
                <c:pt idx="58">
                  <c:v>-53.979204180527219</c:v>
                </c:pt>
                <c:pt idx="59">
                  <c:v>-53.979276477247346</c:v>
                </c:pt>
                <c:pt idx="60">
                  <c:v>-53.979322094008857</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80.946739578117075</c:v>
                </c:pt>
                <c:pt idx="1">
                  <c:v>78.646892144830431</c:v>
                </c:pt>
                <c:pt idx="2">
                  <c:v>75.793936014560359</c:v>
                </c:pt>
                <c:pt idx="3">
                  <c:v>72.283431658572169</c:v>
                </c:pt>
                <c:pt idx="4">
                  <c:v>68.015959701902119</c:v>
                </c:pt>
                <c:pt idx="5">
                  <c:v>62.919011469901839</c:v>
                </c:pt>
                <c:pt idx="6">
                  <c:v>56.978865327940738</c:v>
                </c:pt>
                <c:pt idx="7">
                  <c:v>50.274407012192221</c:v>
                </c:pt>
                <c:pt idx="8">
                  <c:v>42.993106275747067</c:v>
                </c:pt>
                <c:pt idx="9">
                  <c:v>35.406064777196249</c:v>
                </c:pt>
                <c:pt idx="10">
                  <c:v>27.799093587479216</c:v>
                </c:pt>
                <c:pt idx="11">
                  <c:v>20.390962073153819</c:v>
                </c:pt>
                <c:pt idx="12">
                  <c:v>13.281855941077332</c:v>
                </c:pt>
                <c:pt idx="13">
                  <c:v>6.4502865425652551</c:v>
                </c:pt>
                <c:pt idx="14">
                  <c:v>-0.21421525295237492</c:v>
                </c:pt>
                <c:pt idx="15">
                  <c:v>-6.8637040174634762</c:v>
                </c:pt>
                <c:pt idx="16">
                  <c:v>-13.64156548430889</c:v>
                </c:pt>
                <c:pt idx="17">
                  <c:v>-20.63243032292571</c:v>
                </c:pt>
                <c:pt idx="18">
                  <c:v>-27.816852511912987</c:v>
                </c:pt>
                <c:pt idx="19">
                  <c:v>-35.045785462297481</c:v>
                </c:pt>
                <c:pt idx="20">
                  <c:v>-42.056210632890753</c:v>
                </c:pt>
                <c:pt idx="21">
                  <c:v>-48.534054277871093</c:v>
                </c:pt>
                <c:pt idx="22">
                  <c:v>-54.197464407757259</c:v>
                </c:pt>
                <c:pt idx="23">
                  <c:v>-58.857297505989919</c:v>
                </c:pt>
                <c:pt idx="24">
                  <c:v>-62.4332732971327</c:v>
                </c:pt>
                <c:pt idx="25">
                  <c:v>-64.937669267187871</c:v>
                </c:pt>
                <c:pt idx="26">
                  <c:v>-66.450570212166369</c:v>
                </c:pt>
                <c:pt idx="27">
                  <c:v>-67.100470700136299</c:v>
                </c:pt>
                <c:pt idx="28">
                  <c:v>-67.048876203256</c:v>
                </c:pt>
                <c:pt idx="29">
                  <c:v>-66.474653910953947</c:v>
                </c:pt>
                <c:pt idx="30">
                  <c:v>-65.579305133048024</c:v>
                </c:pt>
                <c:pt idx="31">
                  <c:v>-64.683654839511746</c:v>
                </c:pt>
                <c:pt idx="32">
                  <c:v>-64.333662581772387</c:v>
                </c:pt>
                <c:pt idx="33">
                  <c:v>-63.931132859219304</c:v>
                </c:pt>
                <c:pt idx="34">
                  <c:v>-60.301691832213869</c:v>
                </c:pt>
                <c:pt idx="35">
                  <c:v>-53.972934086621414</c:v>
                </c:pt>
                <c:pt idx="36">
                  <c:v>-47.065310798628126</c:v>
                </c:pt>
                <c:pt idx="37">
                  <c:v>-40.263867127970848</c:v>
                </c:pt>
                <c:pt idx="38">
                  <c:v>-33.839814864912725</c:v>
                </c:pt>
                <c:pt idx="39">
                  <c:v>-28.002086209136461</c:v>
                </c:pt>
                <c:pt idx="40">
                  <c:v>-22.884772486986389</c:v>
                </c:pt>
                <c:pt idx="41">
                  <c:v>-18.530175482106024</c:v>
                </c:pt>
                <c:pt idx="42">
                  <c:v>-14.906493503588871</c:v>
                </c:pt>
                <c:pt idx="43">
                  <c:v>-11.938374084257408</c:v>
                </c:pt>
                <c:pt idx="44">
                  <c:v>-9.5332299376781915</c:v>
                </c:pt>
                <c:pt idx="45">
                  <c:v>-7.5981089063957095</c:v>
                </c:pt>
                <c:pt idx="46">
                  <c:v>-6.0483545502644311</c:v>
                </c:pt>
                <c:pt idx="47">
                  <c:v>-4.8109182887909236</c:v>
                </c:pt>
                <c:pt idx="48">
                  <c:v>-3.8247394857347219</c:v>
                </c:pt>
                <c:pt idx="49">
                  <c:v>-3.03975247011503</c:v>
                </c:pt>
                <c:pt idx="50">
                  <c:v>-2.4153915178848249</c:v>
                </c:pt>
                <c:pt idx="51">
                  <c:v>-1.9190302583488161</c:v>
                </c:pt>
                <c:pt idx="52">
                  <c:v>-1.524548840268489</c:v>
                </c:pt>
                <c:pt idx="53">
                  <c:v>-1.2110969425620597</c:v>
                </c:pt>
                <c:pt idx="54">
                  <c:v>-0.96206101154484336</c:v>
                </c:pt>
                <c:pt idx="55">
                  <c:v>-0.76421854929866573</c:v>
                </c:pt>
                <c:pt idx="56">
                  <c:v>-0.6070535660077746</c:v>
                </c:pt>
                <c:pt idx="57">
                  <c:v>-0.48220640097679474</c:v>
                </c:pt>
                <c:pt idx="58">
                  <c:v>-0.38303347400543736</c:v>
                </c:pt>
                <c:pt idx="59">
                  <c:v>-0.30425596459898513</c:v>
                </c:pt>
                <c:pt idx="60">
                  <c:v>-0.24167993592659467</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3.1925366374652112E-2</c:v>
                </c:pt>
                <c:pt idx="2">
                  <c:v>0.12103148577334813</c:v>
                </c:pt>
                <c:pt idx="3">
                  <c:v>0.24921357294010341</c:v>
                </c:pt>
                <c:pt idx="4">
                  <c:v>0.39295912093805557</c:v>
                </c:pt>
                <c:pt idx="5">
                  <c:v>0.53154703774658074</c:v>
                </c:pt>
                <c:pt idx="6">
                  <c:v>0.65237519931031263</c:v>
                </c:pt>
                <c:pt idx="7">
                  <c:v>0.75100476541863959</c:v>
                </c:pt>
                <c:pt idx="8">
                  <c:v>0.82820189553725088</c:v>
                </c:pt>
                <c:pt idx="9">
                  <c:v>0.88697944494751169</c:v>
                </c:pt>
                <c:pt idx="10">
                  <c:v>0.93080018150605282</c:v>
                </c:pt>
                <c:pt idx="11">
                  <c:v>0.96278791180297085</c:v>
                </c:pt>
                <c:pt idx="12">
                  <c:v>0.98550088610564823</c:v>
                </c:pt>
                <c:pt idx="13">
                  <c:v>1.0009466668409834</c:v>
                </c:pt>
                <c:pt idx="14">
                  <c:v>1.0106742366179349</c:v>
                </c:pt>
                <c:pt idx="15">
                  <c:v>1.0158747454083701</c:v>
                </c:pt>
                <c:pt idx="16">
                  <c:v>1.0174678757739228</c:v>
                </c:pt>
                <c:pt idx="17">
                  <c:v>1.0161694071757363</c:v>
                </c:pt>
                <c:pt idx="18">
                  <c:v>1.0125419767545047</c:v>
                </c:pt>
                <c:pt idx="19">
                  <c:v>1.007032559854806</c:v>
                </c:pt>
                <c:pt idx="20">
                  <c:v>1</c:v>
                </c:pt>
                <c:pt idx="21">
                  <c:v>0.99173526371428211</c:v>
                </c:pt>
                <c:pt idx="22">
                  <c:v>0.98247642990976902</c:v>
                </c:pt>
                <c:pt idx="23">
                  <c:v>0.97241987666228857</c:v>
                </c:pt>
                <c:pt idx="24">
                  <c:v>0.96172871476351485</c:v>
                </c:pt>
                <c:pt idx="25">
                  <c:v>0.95053921677361963</c:v>
                </c:pt>
                <c:pt idx="26">
                  <c:v>0.93896577569007655</c:v>
                </c:pt>
                <c:pt idx="27">
                  <c:v>0.9271047754171845</c:v>
                </c:pt>
                <c:pt idx="28">
                  <c:v>0.9150376479103024</c:v>
                </c:pt>
                <c:pt idx="29">
                  <c:v>0.90283331598340422</c:v>
                </c:pt>
                <c:pt idx="30">
                  <c:v>0.89055016692506594</c:v>
                </c:pt>
                <c:pt idx="31">
                  <c:v>0.87823766368175538</c:v>
                </c:pt>
                <c:pt idx="32">
                  <c:v>0.86593767284425816</c:v>
                </c:pt>
                <c:pt idx="33">
                  <c:v>0.85368556881203861</c:v>
                </c:pt>
                <c:pt idx="34">
                  <c:v>0.84151115907798912</c:v>
                </c:pt>
                <c:pt idx="35">
                  <c:v>0.82943946500956067</c:v>
                </c:pt>
                <c:pt idx="36">
                  <c:v>0.81749138470417715</c:v>
                </c:pt>
                <c:pt idx="37">
                  <c:v>0.80568425869283955</c:v>
                </c:pt>
                <c:pt idx="38">
                  <c:v>0.79403235490707513</c:v>
                </c:pt>
                <c:pt idx="39">
                  <c:v>0.78254728602015811</c:v>
                </c:pt>
                <c:pt idx="40">
                  <c:v>0.77123836974391002</c:v>
                </c:pt>
                <c:pt idx="41">
                  <c:v>0.76011294070603197</c:v>
                </c:pt>
                <c:pt idx="42">
                  <c:v>0.74917662100430538</c:v>
                </c:pt>
                <c:pt idx="43">
                  <c:v>0.73843355532686772</c:v>
                </c:pt>
                <c:pt idx="44">
                  <c:v>0.72788661556476486</c:v>
                </c:pt>
                <c:pt idx="45">
                  <c:v>0.71753757906683746</c:v>
                </c:pt>
                <c:pt idx="46">
                  <c:v>0.70738728405534013</c:v>
                </c:pt>
                <c:pt idx="47">
                  <c:v>0.69743576520186301</c:v>
                </c:pt>
                <c:pt idx="48">
                  <c:v>0.68768237193333104</c:v>
                </c:pt>
                <c:pt idx="49">
                  <c:v>0.67812587167892846</c:v>
                </c:pt>
                <c:pt idx="50">
                  <c:v>0.66876453996695795</c:v>
                </c:pt>
                <c:pt idx="51">
                  <c:v>0.65959623902514053</c:v>
                </c:pt>
                <c:pt idx="52">
                  <c:v>0.65061848632036234</c:v>
                </c:pt>
                <c:pt idx="53">
                  <c:v>0.64182851428781507</c:v>
                </c:pt>
                <c:pt idx="54">
                  <c:v>0.63322332233956602</c:v>
                </c:pt>
                <c:pt idx="55">
                  <c:v>0.62479972210473345</c:v>
                </c:pt>
                <c:pt idx="56">
                  <c:v>0.61655437673407365</c:v>
                </c:pt>
                <c:pt idx="57">
                  <c:v>0.60848383499831105</c:v>
                </c:pt>
                <c:pt idx="58">
                  <c:v>0.60058456081943423</c:v>
                </c:pt>
                <c:pt idx="59">
                  <c:v>0.59285295879574851</c:v>
                </c:pt>
                <c:pt idx="60">
                  <c:v>0.58528539621294451</c:v>
                </c:pt>
                <c:pt idx="61">
                  <c:v>0.57787822197355165</c:v>
                </c:pt>
                <c:pt idx="62">
                  <c:v>0.57062778282470938</c:v>
                </c:pt>
                <c:pt idx="63">
                  <c:v>0.5635304372182347</c:v>
                </c:pt>
                <c:pt idx="64">
                  <c:v>0.55658256709668363</c:v>
                </c:pt>
                <c:pt idx="65">
                  <c:v>0.5497805878636961</c:v>
                </c:pt>
                <c:pt idx="66">
                  <c:v>0.54312095676586747</c:v>
                </c:pt>
                <c:pt idx="67">
                  <c:v>0.53660017988605646</c:v>
                </c:pt>
                <c:pt idx="68">
                  <c:v>0.53021481792404668</c:v>
                </c:pt>
                <c:pt idx="69">
                  <c:v>0.52396149091930866</c:v>
                </c:pt>
                <c:pt idx="70">
                  <c:v>0.51783688205205514</c:v>
                </c:pt>
                <c:pt idx="71">
                  <c:v>0.51183774064239418</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3.3678748874755131E-2</c:v>
                </c:pt>
                <c:pt idx="2">
                  <c:v>0.15116262142986731</c:v>
                </c:pt>
                <c:pt idx="3">
                  <c:v>0.42700564607389324</c:v>
                </c:pt>
                <c:pt idx="4">
                  <c:v>1.1817991669202328</c:v>
                </c:pt>
                <c:pt idx="5">
                  <c:v>6.4980699029879672</c:v>
                </c:pt>
                <c:pt idx="6">
                  <c:v>4.4995808329492801</c:v>
                </c:pt>
                <c:pt idx="7">
                  <c:v>2.2272380025963425</c:v>
                </c:pt>
                <c:pt idx="8">
                  <c:v>1.6774089477441332</c:v>
                </c:pt>
                <c:pt idx="9">
                  <c:v>1.434600268015525</c:v>
                </c:pt>
                <c:pt idx="10">
                  <c:v>1.299997528382052</c:v>
                </c:pt>
                <c:pt idx="11">
                  <c:v>1.2156090655527969</c:v>
                </c:pt>
                <c:pt idx="12">
                  <c:v>1.1584149572418143</c:v>
                </c:pt>
                <c:pt idx="13">
                  <c:v>1.1174969059743316</c:v>
                </c:pt>
                <c:pt idx="14">
                  <c:v>1.087030375813721</c:v>
                </c:pt>
                <c:pt idx="15">
                  <c:v>1.0636361589056527</c:v>
                </c:pt>
                <c:pt idx="16">
                  <c:v>1.0452260150351924</c:v>
                </c:pt>
                <c:pt idx="17">
                  <c:v>1.0304442642367819</c:v>
                </c:pt>
                <c:pt idx="18">
                  <c:v>1.018375218244419</c:v>
                </c:pt>
                <c:pt idx="19">
                  <c:v>1.0083798828680239</c:v>
                </c:pt>
                <c:pt idx="20">
                  <c:v>1</c:v>
                </c:pt>
                <c:pt idx="21">
                  <c:v>0.99289919866129384</c:v>
                </c:pt>
                <c:pt idx="22">
                  <c:v>0.98682557847259367</c:v>
                </c:pt>
                <c:pt idx="23">
                  <c:v>0.98158717377252669</c:v>
                </c:pt>
                <c:pt idx="24">
                  <c:v>0.97703542790884956</c:v>
                </c:pt>
                <c:pt idx="25">
                  <c:v>0.97305379893189314</c:v>
                </c:pt>
                <c:pt idx="26">
                  <c:v>0.96954973922975263</c:v>
                </c:pt>
                <c:pt idx="27">
                  <c:v>0.96644894525093239</c:v>
                </c:pt>
                <c:pt idx="28">
                  <c:v>0.96369116629012663</c:v>
                </c:pt>
                <c:pt idx="29">
                  <c:v>0.96122710392136268</c:v>
                </c:pt>
                <c:pt idx="30">
                  <c:v>0.95901608718606546</c:v>
                </c:pt>
                <c:pt idx="31">
                  <c:v>0.95702430794479509</c:v>
                </c:pt>
                <c:pt idx="32">
                  <c:v>0.95522346631653876</c:v>
                </c:pt>
                <c:pt idx="33">
                  <c:v>0.95358972014038335</c:v>
                </c:pt>
                <c:pt idx="34">
                  <c:v>0.95210286245035802</c:v>
                </c:pt>
                <c:pt idx="35">
                  <c:v>0.9507456717928322</c:v>
                </c:pt>
                <c:pt idx="36">
                  <c:v>0.94950339486607449</c:v>
                </c:pt>
                <c:pt idx="37">
                  <c:v>0.94836333139463125</c:v>
                </c:pt>
                <c:pt idx="38">
                  <c:v>0.94731449867000317</c:v>
                </c:pt>
                <c:pt idx="39">
                  <c:v>0.9463473586681096</c:v>
                </c:pt>
                <c:pt idx="40">
                  <c:v>0.9454535946881365</c:v>
                </c:pt>
                <c:pt idx="41">
                  <c:v>0.94462592745629381</c:v>
                </c:pt>
                <c:pt idx="42">
                  <c:v>0.94385796288783752</c:v>
                </c:pt>
                <c:pt idx="43">
                  <c:v>0.94314406540270879</c:v>
                </c:pt>
                <c:pt idx="44">
                  <c:v>0.94247925198823812</c:v>
                </c:pt>
                <c:pt idx="45">
                  <c:v>0.94185910319979371</c:v>
                </c:pt>
                <c:pt idx="46">
                  <c:v>0.94127968806207252</c:v>
                </c:pt>
                <c:pt idx="47">
                  <c:v>0.9407375004351366</c:v>
                </c:pt>
                <c:pt idx="48">
                  <c:v>0.9402294048807448</c:v>
                </c:pt>
                <c:pt idx="49">
                  <c:v>0.93975259043651549</c:v>
                </c:pt>
                <c:pt idx="50">
                  <c:v>0.93930453100047029</c:v>
                </c:pt>
                <c:pt idx="51">
                  <c:v>0.93888295126389976</c:v>
                </c:pt>
                <c:pt idx="52">
                  <c:v>0.9384857973192654</c:v>
                </c:pt>
                <c:pt idx="53">
                  <c:v>0.93811121122187868</c:v>
                </c:pt>
                <c:pt idx="54">
                  <c:v>0.93775750890727694</c:v>
                </c:pt>
                <c:pt idx="55">
                  <c:v>0.93742316096641365</c:v>
                </c:pt>
                <c:pt idx="56">
                  <c:v>0.93710677586248159</c:v>
                </c:pt>
                <c:pt idx="57">
                  <c:v>0.93680708524045264</c:v>
                </c:pt>
                <c:pt idx="58">
                  <c:v>0.93652293103553574</c:v>
                </c:pt>
                <c:pt idx="59">
                  <c:v>0.93625325413256089</c:v>
                </c:pt>
                <c:pt idx="60">
                  <c:v>0.93599708436613338</c:v>
                </c:pt>
                <c:pt idx="61">
                  <c:v>0.93575353168300912</c:v>
                </c:pt>
                <c:pt idx="62">
                  <c:v>0.93552177831448835</c:v>
                </c:pt>
                <c:pt idx="63">
                  <c:v>0.93530107182875089</c:v>
                </c:pt>
                <c:pt idx="64">
                  <c:v>0.93509071895163942</c:v>
                </c:pt>
                <c:pt idx="65">
                  <c:v>0.93489008006005492</c:v>
                </c:pt>
                <c:pt idx="66">
                  <c:v>0.93469856426542131</c:v>
                </c:pt>
                <c:pt idx="67">
                  <c:v>0.93451562501590291</c:v>
                </c:pt>
                <c:pt idx="68">
                  <c:v>0.93434075615563761</c:v>
                </c:pt>
                <c:pt idx="69">
                  <c:v>0.93417348838739345</c:v>
                </c:pt>
                <c:pt idx="70">
                  <c:v>0.93401338609205875</c:v>
                </c:pt>
                <c:pt idx="71">
                  <c:v>0.93386004446434046</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12.531598071802067</c:v>
                </c:pt>
                <c:pt idx="1">
                  <c:v>12.547715333060564</c:v>
                </c:pt>
                <c:pt idx="2">
                  <c:v>12.54763293441011</c:v>
                </c:pt>
                <c:pt idx="3">
                  <c:v>12.551857855477751</c:v>
                </c:pt>
                <c:pt idx="4">
                  <c:v>12.55534559377908</c:v>
                </c:pt>
                <c:pt idx="5">
                  <c:v>12.554438062771514</c:v>
                </c:pt>
                <c:pt idx="6">
                  <c:v>12.554567425522588</c:v>
                </c:pt>
                <c:pt idx="7">
                  <c:v>12.548284566558621</c:v>
                </c:pt>
                <c:pt idx="8">
                  <c:v>12.54630782861924</c:v>
                </c:pt>
                <c:pt idx="9">
                  <c:v>12.53992030048026</c:v>
                </c:pt>
                <c:pt idx="10">
                  <c:v>12.540484248296302</c:v>
                </c:pt>
                <c:pt idx="11">
                  <c:v>12.537782242366937</c:v>
                </c:pt>
                <c:pt idx="12">
                  <c:v>12.540386302634117</c:v>
                </c:pt>
                <c:pt idx="13">
                  <c:v>12.538255129769478</c:v>
                </c:pt>
                <c:pt idx="14">
                  <c:v>12.537634703267893</c:v>
                </c:pt>
                <c:pt idx="15">
                  <c:v>12.532111563332375</c:v>
                </c:pt>
                <c:pt idx="16">
                  <c:v>12.526965622086546</c:v>
                </c:pt>
                <c:pt idx="17">
                  <c:v>12.520456205560393</c:v>
                </c:pt>
                <c:pt idx="18">
                  <c:v>12.51560825097593</c:v>
                </c:pt>
                <c:pt idx="19">
                  <c:v>12.512991938008057</c:v>
                </c:pt>
                <c:pt idx="20">
                  <c:v>12.511270876233233</c:v>
                </c:pt>
                <c:pt idx="21">
                  <c:v>12.511579724967953</c:v>
                </c:pt>
                <c:pt idx="22">
                  <c:v>12.509244055659018</c:v>
                </c:pt>
                <c:pt idx="23">
                  <c:v>12.507163797247872</c:v>
                </c:pt>
                <c:pt idx="24">
                  <c:v>12.500632901712759</c:v>
                </c:pt>
                <c:pt idx="25">
                  <c:v>12.495321585556688</c:v>
                </c:pt>
                <c:pt idx="26">
                  <c:v>12.487674211061812</c:v>
                </c:pt>
                <c:pt idx="27">
                  <c:v>12.483908776962839</c:v>
                </c:pt>
                <c:pt idx="28">
                  <c:v>12.480006134661142</c:v>
                </c:pt>
                <c:pt idx="29">
                  <c:v>12.479754721280774</c:v>
                </c:pt>
                <c:pt idx="30">
                  <c:v>12.478265867811023</c:v>
                </c:pt>
                <c:pt idx="31">
                  <c:v>12.477110563756881</c:v>
                </c:pt>
                <c:pt idx="32">
                  <c:v>12.473017831948209</c:v>
                </c:pt>
                <c:pt idx="33">
                  <c:v>12.467558594157511</c:v>
                </c:pt>
                <c:pt idx="34">
                  <c:v>12.460853208449311</c:v>
                </c:pt>
                <c:pt idx="35">
                  <c:v>12.454465816501008</c:v>
                </c:pt>
                <c:pt idx="36">
                  <c:v>12.450197118608335</c:v>
                </c:pt>
                <c:pt idx="37">
                  <c:v>12.447310409643334</c:v>
                </c:pt>
                <c:pt idx="38">
                  <c:v>12.446921764865532</c:v>
                </c:pt>
                <c:pt idx="39">
                  <c:v>12.445559284742679</c:v>
                </c:pt>
                <c:pt idx="40">
                  <c:v>12.444322590573236</c:v>
                </c:pt>
                <c:pt idx="41">
                  <c:v>12.439608964142181</c:v>
                </c:pt>
                <c:pt idx="42">
                  <c:v>12.43456534835963</c:v>
                </c:pt>
                <c:pt idx="43">
                  <c:v>12.427185395525802</c:v>
                </c:pt>
                <c:pt idx="44">
                  <c:v>12.42206776540448</c:v>
                </c:pt>
                <c:pt idx="45">
                  <c:v>12.417219057523054</c:v>
                </c:pt>
                <c:pt idx="46">
                  <c:v>12.415975487656183</c:v>
                </c:pt>
                <c:pt idx="47">
                  <c:v>12.414586487471464</c:v>
                </c:pt>
                <c:pt idx="48">
                  <c:v>12.414566823538786</c:v>
                </c:pt>
                <c:pt idx="49">
                  <c:v>12.411760838164062</c:v>
                </c:pt>
                <c:pt idx="50">
                  <c:v>12.408193866464206</c:v>
                </c:pt>
                <c:pt idx="51">
                  <c:v>12.401620756991274</c:v>
                </c:pt>
                <c:pt idx="52">
                  <c:v>12.395733953828509</c:v>
                </c:pt>
                <c:pt idx="53">
                  <c:v>12.389553493601557</c:v>
                </c:pt>
                <c:pt idx="54">
                  <c:v>12.386467552277979</c:v>
                </c:pt>
                <c:pt idx="55">
                  <c:v>12.38418013471555</c:v>
                </c:pt>
                <c:pt idx="56">
                  <c:v>12.384161712321868</c:v>
                </c:pt>
                <c:pt idx="57">
                  <c:v>12.382480388007911</c:v>
                </c:pt>
                <c:pt idx="58">
                  <c:v>12.380479926778746</c:v>
                </c:pt>
                <c:pt idx="59">
                  <c:v>12.37452940369203</c:v>
                </c:pt>
                <c:pt idx="60">
                  <c:v>12.368827993777028</c:v>
                </c:pt>
                <c:pt idx="61">
                  <c:v>12.358782027852291</c:v>
                </c:pt>
                <c:pt idx="62">
                  <c:v>12.354450683322822</c:v>
                </c:pt>
                <c:pt idx="63">
                  <c:v>12.290942760532131</c:v>
                </c:pt>
                <c:pt idx="64">
                  <c:v>12.165325316295828</c:v>
                </c:pt>
                <c:pt idx="65">
                  <c:v>12.054260813202328</c:v>
                </c:pt>
                <c:pt idx="66">
                  <c:v>11.955565145560945</c:v>
                </c:pt>
                <c:pt idx="67">
                  <c:v>11.868827415399373</c:v>
                </c:pt>
                <c:pt idx="68">
                  <c:v>11.786654539100974</c:v>
                </c:pt>
                <c:pt idx="69">
                  <c:v>11.715114391875497</c:v>
                </c:pt>
                <c:pt idx="70">
                  <c:v>11.64811928220273</c:v>
                </c:pt>
                <c:pt idx="71">
                  <c:v>11.592668234636616</c:v>
                </c:pt>
                <c:pt idx="72">
                  <c:v>11.542612173174795</c:v>
                </c:pt>
                <c:pt idx="73">
                  <c:v>11.50289659484268</c:v>
                </c:pt>
                <c:pt idx="74">
                  <c:v>11.466335585585954</c:v>
                </c:pt>
                <c:pt idx="75">
                  <c:v>11.435890025309945</c:v>
                </c:pt>
                <c:pt idx="76">
                  <c:v>11.405706284503578</c:v>
                </c:pt>
                <c:pt idx="77">
                  <c:v>11.37880501447426</c:v>
                </c:pt>
                <c:pt idx="78">
                  <c:v>11.352865269822225</c:v>
                </c:pt>
                <c:pt idx="79">
                  <c:v>11.330856608521474</c:v>
                </c:pt>
                <c:pt idx="80">
                  <c:v>11.312821150238376</c:v>
                </c:pt>
                <c:pt idx="81">
                  <c:v>11.299053804256886</c:v>
                </c:pt>
                <c:pt idx="82">
                  <c:v>11.289792930627302</c:v>
                </c:pt>
                <c:pt idx="83">
                  <c:v>11.281711032363287</c:v>
                </c:pt>
                <c:pt idx="84">
                  <c:v>11.27585485810369</c:v>
                </c:pt>
                <c:pt idx="85">
                  <c:v>11.267673692510337</c:v>
                </c:pt>
                <c:pt idx="86">
                  <c:v>11.261089977266311</c:v>
                </c:pt>
                <c:pt idx="87">
                  <c:v>11.252409455113316</c:v>
                </c:pt>
                <c:pt idx="88">
                  <c:v>11.247785359063908</c:v>
                </c:pt>
                <c:pt idx="89">
                  <c:v>11.243363278526765</c:v>
                </c:pt>
                <c:pt idx="90">
                  <c:v>11.244330740505774</c:v>
                </c:pt>
                <c:pt idx="91">
                  <c:v>11.245321667769701</c:v>
                </c:pt>
                <c:pt idx="92">
                  <c:v>11.249139756829829</c:v>
                </c:pt>
                <c:pt idx="93">
                  <c:v>11.250669518270088</c:v>
                </c:pt>
                <c:pt idx="94">
                  <c:v>11.251955395969935</c:v>
                </c:pt>
                <c:pt idx="95">
                  <c:v>11.251093533093773</c:v>
                </c:pt>
                <c:pt idx="96">
                  <c:v>11.250246140175671</c:v>
                </c:pt>
                <c:pt idx="97">
                  <c:v>11.250704042761893</c:v>
                </c:pt>
                <c:pt idx="98">
                  <c:v>11.252655313425677</c:v>
                </c:pt>
                <c:pt idx="99">
                  <c:v>11.258140873048871</c:v>
                </c:pt>
                <c:pt idx="100">
                  <c:v>11.263567572898857</c:v>
                </c:pt>
                <c:pt idx="101">
                  <c:v>11.271104822109713</c:v>
                </c:pt>
                <c:pt idx="102">
                  <c:v>11.275087262203989</c:v>
                </c:pt>
                <c:pt idx="103">
                  <c:v>11.279690631653052</c:v>
                </c:pt>
                <c:pt idx="104">
                  <c:v>11.280081066507488</c:v>
                </c:pt>
                <c:pt idx="105">
                  <c:v>11.282817265043262</c:v>
                </c:pt>
                <c:pt idx="106">
                  <c:v>11.283996966861793</c:v>
                </c:pt>
                <c:pt idx="107">
                  <c:v>11.289703070059886</c:v>
                </c:pt>
                <c:pt idx="108">
                  <c:v>11.295266683698866</c:v>
                </c:pt>
                <c:pt idx="109">
                  <c:v>11.303855685815082</c:v>
                </c:pt>
                <c:pt idx="110">
                  <c:v>11.310653856084974</c:v>
                </c:pt>
                <c:pt idx="111">
                  <c:v>11.316885282413741</c:v>
                </c:pt>
                <c:pt idx="112">
                  <c:v>11.320542060102605</c:v>
                </c:pt>
                <c:pt idx="113">
                  <c:v>11.322684711740791</c:v>
                </c:pt>
                <c:pt idx="114">
                  <c:v>11.325134317762611</c:v>
                </c:pt>
                <c:pt idx="115">
                  <c:v>11.327762274823565</c:v>
                </c:pt>
                <c:pt idx="116">
                  <c:v>11.333919165112125</c:v>
                </c:pt>
                <c:pt idx="117">
                  <c:v>11.340078332347936</c:v>
                </c:pt>
                <c:pt idx="118">
                  <c:v>11.349317243434808</c:v>
                </c:pt>
                <c:pt idx="119">
                  <c:v>11.355421946149296</c:v>
                </c:pt>
                <c:pt idx="120">
                  <c:v>11.362419784523222</c:v>
                </c:pt>
                <c:pt idx="121">
                  <c:v>11.364563916821487</c:v>
                </c:pt>
                <c:pt idx="122">
                  <c:v>11.368094302485288</c:v>
                </c:pt>
                <c:pt idx="123">
                  <c:v>11.368970037133128</c:v>
                </c:pt>
                <c:pt idx="124">
                  <c:v>11.373679899508462</c:v>
                </c:pt>
                <c:pt idx="125">
                  <c:v>11.378253874657931</c:v>
                </c:pt>
                <c:pt idx="126">
                  <c:v>11.386431457418599</c:v>
                </c:pt>
                <c:pt idx="127">
                  <c:v>11.39371456436101</c:v>
                </c:pt>
                <c:pt idx="128">
                  <c:v>11.401135046799139</c:v>
                </c:pt>
                <c:pt idx="129">
                  <c:v>11.406055095960083</c:v>
                </c:pt>
                <c:pt idx="130">
                  <c:v>11.409022389386966</c:v>
                </c:pt>
                <c:pt idx="131">
                  <c:v>11.411179633561284</c:v>
                </c:pt>
                <c:pt idx="132">
                  <c:v>11.412763170185023</c:v>
                </c:pt>
                <c:pt idx="133">
                  <c:v>11.417117226999881</c:v>
                </c:pt>
                <c:pt idx="134">
                  <c:v>11.421941709259411</c:v>
                </c:pt>
                <c:pt idx="135">
                  <c:v>11.430262507760624</c:v>
                </c:pt>
                <c:pt idx="136">
                  <c:v>11.436729688902986</c:v>
                </c:pt>
                <c:pt idx="137">
                  <c:v>11.444419217404628</c:v>
                </c:pt>
                <c:pt idx="138">
                  <c:v>11.447612476667128</c:v>
                </c:pt>
                <c:pt idx="139">
                  <c:v>11.45134728550337</c:v>
                </c:pt>
                <c:pt idx="140">
                  <c:v>11.451633037357816</c:v>
                </c:pt>
                <c:pt idx="141">
                  <c:v>11.454815119105763</c:v>
                </c:pt>
                <c:pt idx="142">
                  <c:v>11.457432179887316</c:v>
                </c:pt>
                <c:pt idx="143">
                  <c:v>11.464174642543645</c:v>
                </c:pt>
                <c:pt idx="144">
                  <c:v>11.470485705247139</c:v>
                </c:pt>
                <c:pt idx="145">
                  <c:v>11.478420004054046</c:v>
                </c:pt>
                <c:pt idx="146">
                  <c:v>11.483735414718341</c:v>
                </c:pt>
                <c:pt idx="147">
                  <c:v>11.487929801517543</c:v>
                </c:pt>
                <c:pt idx="148">
                  <c:v>11.489606836601952</c:v>
                </c:pt>
                <c:pt idx="149">
                  <c:v>11.490914910501557</c:v>
                </c:pt>
                <c:pt idx="150">
                  <c:v>11.492909080011538</c:v>
                </c:pt>
                <c:pt idx="151">
                  <c:v>11.496498990116299</c:v>
                </c:pt>
                <c:pt idx="152">
                  <c:v>11.502605915379469</c:v>
                </c:pt>
                <c:pt idx="153">
                  <c:v>11.509171870427261</c:v>
                </c:pt>
                <c:pt idx="154">
                  <c:v>11.516502888146206</c:v>
                </c:pt>
                <c:pt idx="155">
                  <c:v>11.521145458401426</c:v>
                </c:pt>
                <c:pt idx="156">
                  <c:v>11.524982885257222</c:v>
                </c:pt>
                <c:pt idx="157">
                  <c:v>11.525657269346718</c:v>
                </c:pt>
                <c:pt idx="158">
                  <c:v>11.527414453766992</c:v>
                </c:pt>
                <c:pt idx="159">
                  <c:v>11.528519772719809</c:v>
                </c:pt>
                <c:pt idx="160">
                  <c:v>11.533229946450389</c:v>
                </c:pt>
                <c:pt idx="161">
                  <c:v>11.538207766052187</c:v>
                </c:pt>
                <c:pt idx="162">
                  <c:v>11.545832054492148</c:v>
                </c:pt>
                <c:pt idx="163">
                  <c:v>11.551401514523718</c:v>
                </c:pt>
                <c:pt idx="164">
                  <c:v>11.556791837326889</c:v>
                </c:pt>
                <c:pt idx="165">
                  <c:v>11.558657663631623</c:v>
                </c:pt>
                <c:pt idx="166">
                  <c:v>11.560239426808318</c:v>
                </c:pt>
                <c:pt idx="167">
                  <c:v>11.560530241675565</c:v>
                </c:pt>
                <c:pt idx="168">
                  <c:v>11.562890014253254</c:v>
                </c:pt>
                <c:pt idx="169">
                  <c:v>11.566629828115618</c:v>
                </c:pt>
                <c:pt idx="170">
                  <c:v>11.572597126058376</c:v>
                </c:pt>
                <c:pt idx="171">
                  <c:v>11.579225317862766</c:v>
                </c:pt>
                <c:pt idx="172">
                  <c:v>11.584969646154187</c:v>
                </c:pt>
                <c:pt idx="173">
                  <c:v>11.589371714824155</c:v>
                </c:pt>
                <c:pt idx="174">
                  <c:v>11.590893286162983</c:v>
                </c:pt>
                <c:pt idx="175">
                  <c:v>11.592172395762693</c:v>
                </c:pt>
                <c:pt idx="176">
                  <c:v>11.592122560417183</c:v>
                </c:pt>
                <c:pt idx="177">
                  <c:v>11.595132652606255</c:v>
                </c:pt>
                <c:pt idx="178">
                  <c:v>11.598336411889418</c:v>
                </c:pt>
                <c:pt idx="179">
                  <c:v>11.60535454087689</c:v>
                </c:pt>
                <c:pt idx="180">
                  <c:v>11.610684402679668</c:v>
                </c:pt>
                <c:pt idx="181">
                  <c:v>11.617436367681954</c:v>
                </c:pt>
                <c:pt idx="182">
                  <c:v>11.619908591479062</c:v>
                </c:pt>
                <c:pt idx="183">
                  <c:v>11.622747869099596</c:v>
                </c:pt>
                <c:pt idx="184">
                  <c:v>11.622264498158215</c:v>
                </c:pt>
                <c:pt idx="185">
                  <c:v>11.624301079917768</c:v>
                </c:pt>
                <c:pt idx="186">
                  <c:v>11.626129221183325</c:v>
                </c:pt>
                <c:pt idx="187">
                  <c:v>11.63199260571928</c:v>
                </c:pt>
                <c:pt idx="188">
                  <c:v>11.638238224239865</c:v>
                </c:pt>
                <c:pt idx="189">
                  <c:v>11.647181284653318</c:v>
                </c:pt>
                <c:pt idx="190">
                  <c:v>11.654425915848334</c:v>
                </c:pt>
                <c:pt idx="191">
                  <c:v>11.700003686016879</c:v>
                </c:pt>
                <c:pt idx="192">
                  <c:v>11.818431522327987</c:v>
                </c:pt>
                <c:pt idx="193">
                  <c:v>11.937054560303119</c:v>
                </c:pt>
                <c:pt idx="194">
                  <c:v>12.035024040831111</c:v>
                </c:pt>
                <c:pt idx="195">
                  <c:v>12.124983370664376</c:v>
                </c:pt>
                <c:pt idx="196">
                  <c:v>12.207240499700236</c:v>
                </c:pt>
                <c:pt idx="197">
                  <c:v>12.28107014266266</c:v>
                </c:pt>
                <c:pt idx="198">
                  <c:v>12.34824250200044</c:v>
                </c:pt>
                <c:pt idx="199">
                  <c:v>12.405476053318493</c:v>
                </c:pt>
                <c:pt idx="200">
                  <c:v>12.455693092552679</c:v>
                </c:pt>
                <c:pt idx="201">
                  <c:v>12.496868010329973</c:v>
                </c:pt>
                <c:pt idx="202">
                  <c:v>12.533496145673976</c:v>
                </c:pt>
                <c:pt idx="203">
                  <c:v>12.565200038793499</c:v>
                </c:pt>
                <c:pt idx="204">
                  <c:v>12.595329240480227</c:v>
                </c:pt>
                <c:pt idx="205">
                  <c:v>12.623351720044013</c:v>
                </c:pt>
                <c:pt idx="206">
                  <c:v>12.649128316425429</c:v>
                </c:pt>
                <c:pt idx="207">
                  <c:v>12.672138877313989</c:v>
                </c:pt>
                <c:pt idx="208">
                  <c:v>12.689947581310948</c:v>
                </c:pt>
                <c:pt idx="209">
                  <c:v>12.704579262590819</c:v>
                </c:pt>
                <c:pt idx="210">
                  <c:v>12.713617082356544</c:v>
                </c:pt>
                <c:pt idx="211">
                  <c:v>12.722384070451543</c:v>
                </c:pt>
                <c:pt idx="212">
                  <c:v>12.72809765863297</c:v>
                </c:pt>
                <c:pt idx="213">
                  <c:v>12.736734879238053</c:v>
                </c:pt>
                <c:pt idx="214">
                  <c:v>12.743327851170164</c:v>
                </c:pt>
                <c:pt idx="215">
                  <c:v>12.752193611490773</c:v>
                </c:pt>
                <c:pt idx="216">
                  <c:v>12.757030147850058</c:v>
                </c:pt>
                <c:pt idx="217">
                  <c:v>12.761347355548192</c:v>
                </c:pt>
                <c:pt idx="218">
                  <c:v>12.760814904208047</c:v>
                </c:pt>
                <c:pt idx="219">
                  <c:v>12.759442601648916</c:v>
                </c:pt>
                <c:pt idx="220">
                  <c:v>12.75626258759219</c:v>
                </c:pt>
                <c:pt idx="221">
                  <c:v>12.75412587177917</c:v>
                </c:pt>
                <c:pt idx="222">
                  <c:v>12.753622338544446</c:v>
                </c:pt>
                <c:pt idx="223">
                  <c:v>12.753737250388015</c:v>
                </c:pt>
                <c:pt idx="224">
                  <c:v>12.755419873606415</c:v>
                </c:pt>
                <c:pt idx="225">
                  <c:v>12.75418557139699</c:v>
                </c:pt>
                <c:pt idx="226">
                  <c:v>12.753011652649489</c:v>
                </c:pt>
                <c:pt idx="227">
                  <c:v>12.746840195926872</c:v>
                </c:pt>
                <c:pt idx="228">
                  <c:v>12.742020861166788</c:v>
                </c:pt>
                <c:pt idx="229">
                  <c:v>12.733998301617971</c:v>
                </c:pt>
                <c:pt idx="230">
                  <c:v>12.730360113361789</c:v>
                </c:pt>
                <c:pt idx="231">
                  <c:v>12.725552104167914</c:v>
                </c:pt>
                <c:pt idx="232">
                  <c:v>12.757518412557534</c:v>
                </c:pt>
                <c:pt idx="233">
                  <c:v>12.722560272196578</c:v>
                </c:pt>
                <c:pt idx="234">
                  <c:v>12.721089393770651</c:v>
                </c:pt>
                <c:pt idx="235">
                  <c:v>12.715775777817882</c:v>
                </c:pt>
                <c:pt idx="236">
                  <c:v>12.709667121645483</c:v>
                </c:pt>
                <c:pt idx="237">
                  <c:v>12.701659899642353</c:v>
                </c:pt>
                <c:pt idx="238">
                  <c:v>12.69419250357512</c:v>
                </c:pt>
                <c:pt idx="239">
                  <c:v>12.688573155512206</c:v>
                </c:pt>
                <c:pt idx="240">
                  <c:v>12.684312189344267</c:v>
                </c:pt>
                <c:pt idx="241">
                  <c:v>12.682598773788561</c:v>
                </c:pt>
                <c:pt idx="242">
                  <c:v>12.679846076480727</c:v>
                </c:pt>
                <c:pt idx="243">
                  <c:v>12.677211971420164</c:v>
                </c:pt>
                <c:pt idx="244">
                  <c:v>12.671320617943829</c:v>
                </c:pt>
                <c:pt idx="245">
                  <c:v>12.664442279835781</c:v>
                </c:pt>
                <c:pt idx="246">
                  <c:v>12.656325955546658</c:v>
                </c:pt>
                <c:pt idx="247">
                  <c:v>12.648489432548068</c:v>
                </c:pt>
                <c:pt idx="248">
                  <c:v>12.643791173123656</c:v>
                </c:pt>
                <c:pt idx="249">
                  <c:v>12.638545761738476</c:v>
                </c:pt>
                <c:pt idx="250">
                  <c:v>12.638924485619448</c:v>
                </c:pt>
                <c:pt idx="251">
                  <c:v>12.632990618308702</c:v>
                </c:pt>
                <c:pt idx="252">
                  <c:v>12.63472775851964</c:v>
                </c:pt>
                <c:pt idx="253">
                  <c:v>12.621364871112176</c:v>
                </c:pt>
                <c:pt idx="254">
                  <c:v>12.626719536614081</c:v>
                </c:pt>
                <c:pt idx="255">
                  <c:v>12.555820767503263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12.023832948452778</c:v>
                </c:pt>
                <c:pt idx="1">
                  <c:v>12.02529698273025</c:v>
                </c:pt>
                <c:pt idx="2">
                  <c:v>12.0265173932353</c:v>
                </c:pt>
                <c:pt idx="3">
                  <c:v>12.027482426747605</c:v>
                </c:pt>
                <c:pt idx="4">
                  <c:v>12.028182789466911</c:v>
                </c:pt>
                <c:pt idx="5">
                  <c:v>12.028611736517371</c:v>
                </c:pt>
                <c:pt idx="6">
                  <c:v>12.028765136904404</c:v>
                </c:pt>
                <c:pt idx="7">
                  <c:v>12.028641513298417</c:v>
                </c:pt>
                <c:pt idx="8">
                  <c:v>12.028242056262336</c:v>
                </c:pt>
                <c:pt idx="9">
                  <c:v>12.027570612785754</c:v>
                </c:pt>
                <c:pt idx="10">
                  <c:v>12.026633649236427</c:v>
                </c:pt>
                <c:pt idx="11">
                  <c:v>12.025440189085513</c:v>
                </c:pt>
                <c:pt idx="12">
                  <c:v>12.024001726006691</c:v>
                </c:pt>
                <c:pt idx="13">
                  <c:v>12.022332113185731</c:v>
                </c:pt>
                <c:pt idx="14">
                  <c:v>12.020447429906842</c:v>
                </c:pt>
                <c:pt idx="15">
                  <c:v>12.018365826700222</c:v>
                </c:pt>
                <c:pt idx="16">
                  <c:v>12.016107350542715</c:v>
                </c:pt>
                <c:pt idx="17">
                  <c:v>12.013693751794303</c:v>
                </c:pt>
                <c:pt idx="18">
                  <c:v>12.011148274730344</c:v>
                </c:pt>
                <c:pt idx="19">
                  <c:v>12.008495433686459</c:v>
                </c:pt>
                <c:pt idx="20">
                  <c:v>12.005760776972114</c:v>
                </c:pt>
                <c:pt idx="21">
                  <c:v>12.002970640826353</c:v>
                </c:pt>
                <c:pt idx="22">
                  <c:v>12.000151895785514</c:v>
                </c:pt>
                <c:pt idx="23">
                  <c:v>11.997331687905239</c:v>
                </c:pt>
                <c:pt idx="24">
                  <c:v>11.994537177329075</c:v>
                </c:pt>
                <c:pt idx="25">
                  <c:v>11.991795276721511</c:v>
                </c:pt>
                <c:pt idx="26">
                  <c:v>11.989132392084288</c:v>
                </c:pt>
                <c:pt idx="27">
                  <c:v>11.986574168452123</c:v>
                </c:pt>
                <c:pt idx="28">
                  <c:v>11.98414524291708</c:v>
                </c:pt>
                <c:pt idx="29">
                  <c:v>11.981869007359823</c:v>
                </c:pt>
                <c:pt idx="30">
                  <c:v>11.97976738317311</c:v>
                </c:pt>
                <c:pt idx="31">
                  <c:v>11.977860610146717</c:v>
                </c:pt>
                <c:pt idx="32">
                  <c:v>11.976167051547218</c:v>
                </c:pt>
                <c:pt idx="33">
                  <c:v>11.97470301726975</c:v>
                </c:pt>
                <c:pt idx="34">
                  <c:v>11.9734826067647</c:v>
                </c:pt>
                <c:pt idx="35">
                  <c:v>11.972517573252397</c:v>
                </c:pt>
                <c:pt idx="36">
                  <c:v>11.971817210533089</c:v>
                </c:pt>
                <c:pt idx="37">
                  <c:v>11.971388263482629</c:v>
                </c:pt>
                <c:pt idx="38">
                  <c:v>11.971234863095596</c:v>
                </c:pt>
                <c:pt idx="39">
                  <c:v>11.971358486701583</c:v>
                </c:pt>
                <c:pt idx="40">
                  <c:v>11.971757943737666</c:v>
                </c:pt>
                <c:pt idx="41">
                  <c:v>11.972429387214245</c:v>
                </c:pt>
                <c:pt idx="42">
                  <c:v>11.973366350763577</c:v>
                </c:pt>
                <c:pt idx="43">
                  <c:v>11.974559810914482</c:v>
                </c:pt>
                <c:pt idx="44">
                  <c:v>11.97599827399331</c:v>
                </c:pt>
                <c:pt idx="45">
                  <c:v>11.97766788681427</c:v>
                </c:pt>
                <c:pt idx="46">
                  <c:v>11.979552570093155</c:v>
                </c:pt>
                <c:pt idx="47">
                  <c:v>11.981634173299778</c:v>
                </c:pt>
                <c:pt idx="48">
                  <c:v>11.983892649457287</c:v>
                </c:pt>
                <c:pt idx="49">
                  <c:v>11.986306248205699</c:v>
                </c:pt>
                <c:pt idx="50">
                  <c:v>11.98885172526966</c:v>
                </c:pt>
                <c:pt idx="51">
                  <c:v>11.991504566313532</c:v>
                </c:pt>
                <c:pt idx="52">
                  <c:v>11.994239223027892</c:v>
                </c:pt>
                <c:pt idx="53">
                  <c:v>11.99702935917365</c:v>
                </c:pt>
                <c:pt idx="54">
                  <c:v>11.999848104214481</c:v>
                </c:pt>
                <c:pt idx="55">
                  <c:v>12.002668312094764</c:v>
                </c:pt>
                <c:pt idx="56">
                  <c:v>12.005462822670925</c:v>
                </c:pt>
                <c:pt idx="57">
                  <c:v>12.008204723278485</c:v>
                </c:pt>
                <c:pt idx="58">
                  <c:v>12.010867607915714</c:v>
                </c:pt>
                <c:pt idx="59">
                  <c:v>12.013425831547876</c:v>
                </c:pt>
                <c:pt idx="60">
                  <c:v>12.015854757082923</c:v>
                </c:pt>
                <c:pt idx="61">
                  <c:v>12.018130992640176</c:v>
                </c:pt>
                <c:pt idx="62">
                  <c:v>12.020232616826888</c:v>
                </c:pt>
                <c:pt idx="63">
                  <c:v>12.022139389853288</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3.1925366374652112E-2</c:v>
                </c:pt>
                <c:pt idx="2">
                  <c:v>0.12103148577334813</c:v>
                </c:pt>
                <c:pt idx="3">
                  <c:v>0.24921357294010341</c:v>
                </c:pt>
                <c:pt idx="4">
                  <c:v>0.39295912093805557</c:v>
                </c:pt>
                <c:pt idx="5">
                  <c:v>0.53154703774658074</c:v>
                </c:pt>
                <c:pt idx="6">
                  <c:v>0.65237519931031263</c:v>
                </c:pt>
                <c:pt idx="7">
                  <c:v>0.75100476541863959</c:v>
                </c:pt>
                <c:pt idx="8">
                  <c:v>0.82820189553725088</c:v>
                </c:pt>
                <c:pt idx="11">
                  <c:v>0.88697944494751169</c:v>
                </c:pt>
                <c:pt idx="12">
                  <c:v>0.93080018150605282</c:v>
                </c:pt>
                <c:pt idx="15">
                  <c:v>0.96278791180297085</c:v>
                </c:pt>
                <c:pt idx="16">
                  <c:v>0.98550088610564823</c:v>
                </c:pt>
                <c:pt idx="17">
                  <c:v>1.0009466668409834</c:v>
                </c:pt>
                <c:pt idx="18">
                  <c:v>1.0106742366179349</c:v>
                </c:pt>
                <c:pt idx="19">
                  <c:v>1.0158747454083701</c:v>
                </c:pt>
                <c:pt idx="20">
                  <c:v>1.0174678757739228</c:v>
                </c:pt>
                <c:pt idx="21">
                  <c:v>1.0161694071757363</c:v>
                </c:pt>
                <c:pt idx="22">
                  <c:v>1.0125419767545047</c:v>
                </c:pt>
                <c:pt idx="23">
                  <c:v>1.007032559854806</c:v>
                </c:pt>
                <c:pt idx="24">
                  <c:v>1</c:v>
                </c:pt>
                <c:pt idx="25">
                  <c:v>0.99173526371428211</c:v>
                </c:pt>
                <c:pt idx="26">
                  <c:v>0.98247642990976902</c:v>
                </c:pt>
                <c:pt idx="27">
                  <c:v>0.97241987666228857</c:v>
                </c:pt>
                <c:pt idx="28">
                  <c:v>0.96172871476351485</c:v>
                </c:pt>
                <c:pt idx="29">
                  <c:v>0.95053921677361963</c:v>
                </c:pt>
                <c:pt idx="30">
                  <c:v>0.93896577569007655</c:v>
                </c:pt>
                <c:pt idx="31">
                  <c:v>0.9271047754171845</c:v>
                </c:pt>
                <c:pt idx="32">
                  <c:v>0.9150376479103024</c:v>
                </c:pt>
                <c:pt idx="33">
                  <c:v>0.90283331598340422</c:v>
                </c:pt>
                <c:pt idx="34">
                  <c:v>0.89055016692506594</c:v>
                </c:pt>
                <c:pt idx="35">
                  <c:v>0.87823766368175538</c:v>
                </c:pt>
                <c:pt idx="36">
                  <c:v>0.86593767284425816</c:v>
                </c:pt>
                <c:pt idx="37">
                  <c:v>0.85368556881203861</c:v>
                </c:pt>
                <c:pt idx="38">
                  <c:v>0.84151115907798912</c:v>
                </c:pt>
                <c:pt idx="39">
                  <c:v>0.82943946500956067</c:v>
                </c:pt>
                <c:pt idx="40">
                  <c:v>0.81749138470417715</c:v>
                </c:pt>
                <c:pt idx="41">
                  <c:v>0.80568425869283955</c:v>
                </c:pt>
                <c:pt idx="42">
                  <c:v>0.79403235490707513</c:v>
                </c:pt>
                <c:pt idx="43">
                  <c:v>0.78254728602015811</c:v>
                </c:pt>
                <c:pt idx="44">
                  <c:v>0.77123836974391002</c:v>
                </c:pt>
                <c:pt idx="45">
                  <c:v>0.76011294070603197</c:v>
                </c:pt>
                <c:pt idx="46">
                  <c:v>0.74917662100430538</c:v>
                </c:pt>
                <c:pt idx="47">
                  <c:v>0.73843355532686772</c:v>
                </c:pt>
                <c:pt idx="48">
                  <c:v>0.72788661556476486</c:v>
                </c:pt>
                <c:pt idx="49">
                  <c:v>0.71753757906683746</c:v>
                </c:pt>
                <c:pt idx="50">
                  <c:v>0.70738728405534013</c:v>
                </c:pt>
                <c:pt idx="51">
                  <c:v>0.69743576520186301</c:v>
                </c:pt>
                <c:pt idx="52">
                  <c:v>0.68768237193333104</c:v>
                </c:pt>
                <c:pt idx="53">
                  <c:v>0.67812587167892846</c:v>
                </c:pt>
                <c:pt idx="54">
                  <c:v>0.66876453996695795</c:v>
                </c:pt>
                <c:pt idx="55">
                  <c:v>0.65959623902514053</c:v>
                </c:pt>
                <c:pt idx="56">
                  <c:v>0.65061848632036234</c:v>
                </c:pt>
                <c:pt idx="57">
                  <c:v>0.64182851428781507</c:v>
                </c:pt>
                <c:pt idx="58">
                  <c:v>0.63322332233956602</c:v>
                </c:pt>
                <c:pt idx="59">
                  <c:v>0.62479972210473345</c:v>
                </c:pt>
                <c:pt idx="60">
                  <c:v>0.61655437673407365</c:v>
                </c:pt>
                <c:pt idx="61">
                  <c:v>0.60848383499831105</c:v>
                </c:pt>
                <c:pt idx="62">
                  <c:v>0.60058456081943423</c:v>
                </c:pt>
                <c:pt idx="63">
                  <c:v>0.59285295879574851</c:v>
                </c:pt>
                <c:pt idx="64">
                  <c:v>0.58528539621294451</c:v>
                </c:pt>
                <c:pt idx="65">
                  <c:v>0.57787822197355165</c:v>
                </c:pt>
                <c:pt idx="66">
                  <c:v>0.57062778282470938</c:v>
                </c:pt>
                <c:pt idx="67">
                  <c:v>0.5635304372182347</c:v>
                </c:pt>
                <c:pt idx="68">
                  <c:v>0.55658256709668363</c:v>
                </c:pt>
                <c:pt idx="69">
                  <c:v>0.5497805878636961</c:v>
                </c:pt>
                <c:pt idx="70">
                  <c:v>0.54312095676586747</c:v>
                </c:pt>
                <c:pt idx="71">
                  <c:v>0.53660017988605646</c:v>
                </c:pt>
                <c:pt idx="72">
                  <c:v>0.53021481792404668</c:v>
                </c:pt>
                <c:pt idx="73">
                  <c:v>0.52396149091930866</c:v>
                </c:pt>
                <c:pt idx="74">
                  <c:v>0.51783688205205514</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1.1096779741935485</c:v>
                </c:pt>
                <c:pt idx="1">
                  <c:v>1.1096779741935485</c:v>
                </c:pt>
                <c:pt idx="2">
                  <c:v>1.1096779741935485</c:v>
                </c:pt>
                <c:pt idx="3">
                  <c:v>1.1096779741935485</c:v>
                </c:pt>
                <c:pt idx="4">
                  <c:v>1.1096779741935485</c:v>
                </c:pt>
                <c:pt idx="5">
                  <c:v>1.1096779741935485</c:v>
                </c:pt>
                <c:pt idx="6">
                  <c:v>1.1096779741935485</c:v>
                </c:pt>
                <c:pt idx="7">
                  <c:v>1.1096779741935485</c:v>
                </c:pt>
                <c:pt idx="8">
                  <c:v>1.1096779741935485</c:v>
                </c:pt>
                <c:pt idx="11">
                  <c:v>1.1096779741935485</c:v>
                </c:pt>
                <c:pt idx="12">
                  <c:v>1.1096779741935485</c:v>
                </c:pt>
                <c:pt idx="15">
                  <c:v>1.1096779741935485</c:v>
                </c:pt>
                <c:pt idx="16">
                  <c:v>1.1096779741935485</c:v>
                </c:pt>
                <c:pt idx="17">
                  <c:v>1.1096779741935485</c:v>
                </c:pt>
                <c:pt idx="18">
                  <c:v>1.1096779741935485</c:v>
                </c:pt>
                <c:pt idx="19">
                  <c:v>1.1096779741935485</c:v>
                </c:pt>
                <c:pt idx="20">
                  <c:v>1.1096779741935485</c:v>
                </c:pt>
                <c:pt idx="21">
                  <c:v>1.1096779741935485</c:v>
                </c:pt>
                <c:pt idx="22">
                  <c:v>1.1096779741935485</c:v>
                </c:pt>
                <c:pt idx="23">
                  <c:v>1.1096779741935485</c:v>
                </c:pt>
                <c:pt idx="24">
                  <c:v>1.1096779741935485</c:v>
                </c:pt>
                <c:pt idx="25">
                  <c:v>1.1096779741935485</c:v>
                </c:pt>
                <c:pt idx="26">
                  <c:v>1.1096779741935485</c:v>
                </c:pt>
                <c:pt idx="27">
                  <c:v>1.1096779741935485</c:v>
                </c:pt>
                <c:pt idx="28">
                  <c:v>1.1096779741935485</c:v>
                </c:pt>
                <c:pt idx="29">
                  <c:v>1.1096779741935485</c:v>
                </c:pt>
                <c:pt idx="30">
                  <c:v>1.1096779741935485</c:v>
                </c:pt>
                <c:pt idx="31">
                  <c:v>1.1096779741935485</c:v>
                </c:pt>
                <c:pt idx="32">
                  <c:v>1.1096779741935485</c:v>
                </c:pt>
                <c:pt idx="33">
                  <c:v>1.1096779741935485</c:v>
                </c:pt>
                <c:pt idx="34">
                  <c:v>1.1096779741935485</c:v>
                </c:pt>
                <c:pt idx="35">
                  <c:v>1.1096779741935485</c:v>
                </c:pt>
                <c:pt idx="36">
                  <c:v>1.1096779741935485</c:v>
                </c:pt>
                <c:pt idx="37">
                  <c:v>1.1096779741935485</c:v>
                </c:pt>
                <c:pt idx="38">
                  <c:v>1.1096779741935485</c:v>
                </c:pt>
                <c:pt idx="39">
                  <c:v>1.1096779741935485</c:v>
                </c:pt>
                <c:pt idx="40">
                  <c:v>1.1096779741935485</c:v>
                </c:pt>
                <c:pt idx="41">
                  <c:v>1.1096779741935485</c:v>
                </c:pt>
                <c:pt idx="42">
                  <c:v>1.1096779741935485</c:v>
                </c:pt>
                <c:pt idx="43">
                  <c:v>1.1096779741935485</c:v>
                </c:pt>
                <c:pt idx="44">
                  <c:v>1.1096779741935485</c:v>
                </c:pt>
                <c:pt idx="45">
                  <c:v>1.1096779741935485</c:v>
                </c:pt>
                <c:pt idx="46">
                  <c:v>1.1096779741935485</c:v>
                </c:pt>
                <c:pt idx="47">
                  <c:v>1.1096779741935485</c:v>
                </c:pt>
                <c:pt idx="48">
                  <c:v>1.1096779741935485</c:v>
                </c:pt>
                <c:pt idx="49">
                  <c:v>1.1096779741935485</c:v>
                </c:pt>
                <c:pt idx="50">
                  <c:v>1.1096779741935485</c:v>
                </c:pt>
                <c:pt idx="51">
                  <c:v>1.1096779741935485</c:v>
                </c:pt>
                <c:pt idx="52">
                  <c:v>1.1096779741935485</c:v>
                </c:pt>
                <c:pt idx="53">
                  <c:v>1.1096779741935485</c:v>
                </c:pt>
                <c:pt idx="54">
                  <c:v>1.1096779741935485</c:v>
                </c:pt>
                <c:pt idx="55">
                  <c:v>1.1096779741935485</c:v>
                </c:pt>
                <c:pt idx="56">
                  <c:v>1.1096779741935485</c:v>
                </c:pt>
                <c:pt idx="57">
                  <c:v>1.1096779741935485</c:v>
                </c:pt>
                <c:pt idx="58">
                  <c:v>1.1096779741935485</c:v>
                </c:pt>
                <c:pt idx="59">
                  <c:v>1.1096779741935485</c:v>
                </c:pt>
                <c:pt idx="60">
                  <c:v>1.1096779741935485</c:v>
                </c:pt>
                <c:pt idx="61">
                  <c:v>1.1096779741935485</c:v>
                </c:pt>
                <c:pt idx="62">
                  <c:v>1.1096779741935485</c:v>
                </c:pt>
                <c:pt idx="63">
                  <c:v>1.1096779741935485</c:v>
                </c:pt>
                <c:pt idx="64">
                  <c:v>1.1096779741935485</c:v>
                </c:pt>
                <c:pt idx="65">
                  <c:v>1.1096779741935485</c:v>
                </c:pt>
                <c:pt idx="66">
                  <c:v>1.1096779741935485</c:v>
                </c:pt>
                <c:pt idx="67">
                  <c:v>1.1096779741935485</c:v>
                </c:pt>
                <c:pt idx="68">
                  <c:v>1.1096779741935485</c:v>
                </c:pt>
                <c:pt idx="69">
                  <c:v>1.1096779741935485</c:v>
                </c:pt>
                <c:pt idx="70">
                  <c:v>1.1096779741935485</c:v>
                </c:pt>
                <c:pt idx="71">
                  <c:v>1.1096779741935485</c:v>
                </c:pt>
                <c:pt idx="72">
                  <c:v>1.1096779741935485</c:v>
                </c:pt>
                <c:pt idx="73">
                  <c:v>1.1096779741935485</c:v>
                </c:pt>
                <c:pt idx="74">
                  <c:v>1.1096779741935485</c:v>
                </c:pt>
                <c:pt idx="75">
                  <c:v>1.1096779741935485</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1.0101015151515151</c:v>
                </c:pt>
                <c:pt idx="1">
                  <c:v>1.0101015151515151</c:v>
                </c:pt>
                <c:pt idx="2">
                  <c:v>1.0101015151515151</c:v>
                </c:pt>
                <c:pt idx="3">
                  <c:v>1.0101015151515151</c:v>
                </c:pt>
                <c:pt idx="4">
                  <c:v>1.0101015151515151</c:v>
                </c:pt>
                <c:pt idx="5">
                  <c:v>1.0101015151515151</c:v>
                </c:pt>
                <c:pt idx="6">
                  <c:v>1.0101015151515151</c:v>
                </c:pt>
                <c:pt idx="7">
                  <c:v>1.0101015151515151</c:v>
                </c:pt>
                <c:pt idx="8">
                  <c:v>1.0101015151515151</c:v>
                </c:pt>
                <c:pt idx="11">
                  <c:v>1.0101015151515151</c:v>
                </c:pt>
                <c:pt idx="12">
                  <c:v>1.0101015151515151</c:v>
                </c:pt>
                <c:pt idx="15">
                  <c:v>1.0101015151515151</c:v>
                </c:pt>
                <c:pt idx="16">
                  <c:v>1.0101015151515151</c:v>
                </c:pt>
                <c:pt idx="17">
                  <c:v>1.0101015151515151</c:v>
                </c:pt>
                <c:pt idx="18">
                  <c:v>1.0101015151515151</c:v>
                </c:pt>
                <c:pt idx="19">
                  <c:v>1.0101015151515151</c:v>
                </c:pt>
                <c:pt idx="20">
                  <c:v>1.0101015151515151</c:v>
                </c:pt>
                <c:pt idx="21">
                  <c:v>1.0101015151515151</c:v>
                </c:pt>
                <c:pt idx="22">
                  <c:v>1.0101015151515151</c:v>
                </c:pt>
                <c:pt idx="23">
                  <c:v>1.0101015151515151</c:v>
                </c:pt>
                <c:pt idx="24">
                  <c:v>1.0101015151515151</c:v>
                </c:pt>
                <c:pt idx="25">
                  <c:v>1.0101015151515151</c:v>
                </c:pt>
                <c:pt idx="26">
                  <c:v>1.0101015151515151</c:v>
                </c:pt>
                <c:pt idx="27">
                  <c:v>1.0101015151515151</c:v>
                </c:pt>
                <c:pt idx="28">
                  <c:v>1.0101015151515151</c:v>
                </c:pt>
                <c:pt idx="29">
                  <c:v>1.0101015151515151</c:v>
                </c:pt>
                <c:pt idx="30">
                  <c:v>1.0101015151515151</c:v>
                </c:pt>
                <c:pt idx="31">
                  <c:v>1.0101015151515151</c:v>
                </c:pt>
                <c:pt idx="32">
                  <c:v>1.0101015151515151</c:v>
                </c:pt>
                <c:pt idx="33">
                  <c:v>1.0101015151515151</c:v>
                </c:pt>
                <c:pt idx="34">
                  <c:v>1.0101015151515151</c:v>
                </c:pt>
                <c:pt idx="35">
                  <c:v>1.0101015151515151</c:v>
                </c:pt>
                <c:pt idx="36">
                  <c:v>1.0101015151515151</c:v>
                </c:pt>
                <c:pt idx="37">
                  <c:v>1.0101015151515151</c:v>
                </c:pt>
                <c:pt idx="38">
                  <c:v>1.0101015151515151</c:v>
                </c:pt>
                <c:pt idx="39">
                  <c:v>1.0101015151515151</c:v>
                </c:pt>
                <c:pt idx="40">
                  <c:v>1.0101015151515151</c:v>
                </c:pt>
                <c:pt idx="41">
                  <c:v>1.0101015151515151</c:v>
                </c:pt>
                <c:pt idx="42">
                  <c:v>1.0101015151515151</c:v>
                </c:pt>
                <c:pt idx="43">
                  <c:v>1.0101015151515151</c:v>
                </c:pt>
                <c:pt idx="44">
                  <c:v>1.0101015151515151</c:v>
                </c:pt>
                <c:pt idx="45">
                  <c:v>1.0101015151515151</c:v>
                </c:pt>
                <c:pt idx="46">
                  <c:v>1.0101015151515151</c:v>
                </c:pt>
                <c:pt idx="47">
                  <c:v>1.0101015151515151</c:v>
                </c:pt>
                <c:pt idx="48">
                  <c:v>1.0101015151515151</c:v>
                </c:pt>
                <c:pt idx="49">
                  <c:v>1.0101015151515151</c:v>
                </c:pt>
                <c:pt idx="50">
                  <c:v>1.0101015151515151</c:v>
                </c:pt>
                <c:pt idx="51">
                  <c:v>1.0101015151515151</c:v>
                </c:pt>
                <c:pt idx="52">
                  <c:v>1.0101015151515151</c:v>
                </c:pt>
                <c:pt idx="53">
                  <c:v>1.0101015151515151</c:v>
                </c:pt>
                <c:pt idx="54">
                  <c:v>1.0101015151515151</c:v>
                </c:pt>
                <c:pt idx="55">
                  <c:v>1.0101015151515151</c:v>
                </c:pt>
                <c:pt idx="56">
                  <c:v>1.0101015151515151</c:v>
                </c:pt>
                <c:pt idx="57">
                  <c:v>1.0101015151515151</c:v>
                </c:pt>
                <c:pt idx="58">
                  <c:v>1.0101015151515151</c:v>
                </c:pt>
                <c:pt idx="59">
                  <c:v>1.0101015151515151</c:v>
                </c:pt>
                <c:pt idx="60">
                  <c:v>1.0101015151515151</c:v>
                </c:pt>
                <c:pt idx="61">
                  <c:v>1.0101015151515151</c:v>
                </c:pt>
                <c:pt idx="62">
                  <c:v>1.0101015151515151</c:v>
                </c:pt>
                <c:pt idx="63">
                  <c:v>1.0101015151515151</c:v>
                </c:pt>
                <c:pt idx="64">
                  <c:v>1.0101015151515151</c:v>
                </c:pt>
                <c:pt idx="65">
                  <c:v>1.0101015151515151</c:v>
                </c:pt>
                <c:pt idx="66">
                  <c:v>1.0101015151515151</c:v>
                </c:pt>
                <c:pt idx="67">
                  <c:v>1.0101015151515151</c:v>
                </c:pt>
                <c:pt idx="68">
                  <c:v>1.0101015151515151</c:v>
                </c:pt>
                <c:pt idx="69">
                  <c:v>1.0101015151515151</c:v>
                </c:pt>
                <c:pt idx="70">
                  <c:v>1.0101015151515151</c:v>
                </c:pt>
                <c:pt idx="71">
                  <c:v>1.0101015151515151</c:v>
                </c:pt>
                <c:pt idx="72">
                  <c:v>1.0101015151515151</c:v>
                </c:pt>
                <c:pt idx="73">
                  <c:v>1.0101015151515151</c:v>
                </c:pt>
                <c:pt idx="74">
                  <c:v>1.0101015151515151</c:v>
                </c:pt>
                <c:pt idx="75">
                  <c:v>1.0101015151515151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3.3678748874755131E-2</c:v>
                </c:pt>
                <c:pt idx="2">
                  <c:v>0.15116262142986731</c:v>
                </c:pt>
                <c:pt idx="3">
                  <c:v>0.42700564607389324</c:v>
                </c:pt>
                <c:pt idx="4">
                  <c:v>1.1817991669202328</c:v>
                </c:pt>
                <c:pt idx="5">
                  <c:v>6.4980699029879672</c:v>
                </c:pt>
                <c:pt idx="6">
                  <c:v>4.4995808329492801</c:v>
                </c:pt>
                <c:pt idx="7">
                  <c:v>2.2272380025963425</c:v>
                </c:pt>
                <c:pt idx="8">
                  <c:v>1.6774089477441332</c:v>
                </c:pt>
                <c:pt idx="11">
                  <c:v>1.434600268015525</c:v>
                </c:pt>
                <c:pt idx="12">
                  <c:v>1.299997528382052</c:v>
                </c:pt>
                <c:pt idx="15">
                  <c:v>1.2156090655527969</c:v>
                </c:pt>
                <c:pt idx="16">
                  <c:v>1.1584149572418143</c:v>
                </c:pt>
                <c:pt idx="17">
                  <c:v>1.1174969059743316</c:v>
                </c:pt>
                <c:pt idx="18">
                  <c:v>1.087030375813721</c:v>
                </c:pt>
                <c:pt idx="19">
                  <c:v>1.0636361589056527</c:v>
                </c:pt>
                <c:pt idx="20">
                  <c:v>1.0452260150351924</c:v>
                </c:pt>
                <c:pt idx="21">
                  <c:v>1.0304442642367819</c:v>
                </c:pt>
                <c:pt idx="22">
                  <c:v>1.018375218244419</c:v>
                </c:pt>
                <c:pt idx="23">
                  <c:v>1.0083798828680239</c:v>
                </c:pt>
                <c:pt idx="24">
                  <c:v>1</c:v>
                </c:pt>
                <c:pt idx="25">
                  <c:v>0.99289919866129384</c:v>
                </c:pt>
                <c:pt idx="26">
                  <c:v>0.98682557847259367</c:v>
                </c:pt>
                <c:pt idx="27">
                  <c:v>0.98158717377252669</c:v>
                </c:pt>
                <c:pt idx="28">
                  <c:v>0.97703542790884956</c:v>
                </c:pt>
                <c:pt idx="29">
                  <c:v>0.97305379893189314</c:v>
                </c:pt>
                <c:pt idx="30">
                  <c:v>0.96954973922975263</c:v>
                </c:pt>
                <c:pt idx="31">
                  <c:v>0.96644894525093239</c:v>
                </c:pt>
                <c:pt idx="32">
                  <c:v>0.96369116629012663</c:v>
                </c:pt>
                <c:pt idx="33">
                  <c:v>0.96122710392136268</c:v>
                </c:pt>
                <c:pt idx="34">
                  <c:v>0.95901608718606546</c:v>
                </c:pt>
                <c:pt idx="35">
                  <c:v>0.95702430794479509</c:v>
                </c:pt>
                <c:pt idx="36">
                  <c:v>0.95522346631653876</c:v>
                </c:pt>
                <c:pt idx="37">
                  <c:v>0.95358972014038335</c:v>
                </c:pt>
                <c:pt idx="38">
                  <c:v>0.95210286245035802</c:v>
                </c:pt>
                <c:pt idx="39">
                  <c:v>0.9507456717928322</c:v>
                </c:pt>
                <c:pt idx="40">
                  <c:v>0.94950339486607449</c:v>
                </c:pt>
                <c:pt idx="41">
                  <c:v>0.94836333139463125</c:v>
                </c:pt>
                <c:pt idx="42">
                  <c:v>0.94731449867000317</c:v>
                </c:pt>
                <c:pt idx="43">
                  <c:v>0.9463473586681096</c:v>
                </c:pt>
                <c:pt idx="44">
                  <c:v>0.9454535946881365</c:v>
                </c:pt>
                <c:pt idx="45">
                  <c:v>0.94462592745629381</c:v>
                </c:pt>
                <c:pt idx="46">
                  <c:v>0.94385796288783752</c:v>
                </c:pt>
                <c:pt idx="47">
                  <c:v>0.94314406540270879</c:v>
                </c:pt>
                <c:pt idx="48">
                  <c:v>0.94247925198823812</c:v>
                </c:pt>
                <c:pt idx="49">
                  <c:v>0.94185910319979371</c:v>
                </c:pt>
                <c:pt idx="50">
                  <c:v>0.94127968806207252</c:v>
                </c:pt>
                <c:pt idx="51">
                  <c:v>0.9407375004351366</c:v>
                </c:pt>
                <c:pt idx="52">
                  <c:v>0.9402294048807448</c:v>
                </c:pt>
                <c:pt idx="53">
                  <c:v>0.93975259043651549</c:v>
                </c:pt>
                <c:pt idx="54">
                  <c:v>0.93930453100047029</c:v>
                </c:pt>
                <c:pt idx="55">
                  <c:v>0.93888295126389976</c:v>
                </c:pt>
                <c:pt idx="56">
                  <c:v>0.9384857973192654</c:v>
                </c:pt>
                <c:pt idx="57">
                  <c:v>0.93811121122187868</c:v>
                </c:pt>
                <c:pt idx="58">
                  <c:v>0.93775750890727694</c:v>
                </c:pt>
                <c:pt idx="59">
                  <c:v>0.93742316096641365</c:v>
                </c:pt>
                <c:pt idx="60">
                  <c:v>0.93710677586248159</c:v>
                </c:pt>
                <c:pt idx="61">
                  <c:v>0.93680708524045264</c:v>
                </c:pt>
                <c:pt idx="62">
                  <c:v>0.93652293103553574</c:v>
                </c:pt>
                <c:pt idx="63">
                  <c:v>0.93625325413256089</c:v>
                </c:pt>
                <c:pt idx="64">
                  <c:v>0.93599708436613338</c:v>
                </c:pt>
                <c:pt idx="65">
                  <c:v>0.93575353168300912</c:v>
                </c:pt>
                <c:pt idx="66">
                  <c:v>0.93552177831448835</c:v>
                </c:pt>
                <c:pt idx="67">
                  <c:v>0.93530107182875089</c:v>
                </c:pt>
                <c:pt idx="68">
                  <c:v>0.93509071895163942</c:v>
                </c:pt>
                <c:pt idx="69">
                  <c:v>0.93489008006005492</c:v>
                </c:pt>
                <c:pt idx="70">
                  <c:v>0.93469856426542131</c:v>
                </c:pt>
                <c:pt idx="71">
                  <c:v>0.93451562501590291</c:v>
                </c:pt>
                <c:pt idx="72">
                  <c:v>0.93434075615563761</c:v>
                </c:pt>
                <c:pt idx="73">
                  <c:v>0.93417348838739345</c:v>
                </c:pt>
                <c:pt idx="74">
                  <c:v>0.93401338609205875</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3.1925366374652112E-2</c:v>
                </c:pt>
                <c:pt idx="2">
                  <c:v>0.12103148577334813</c:v>
                </c:pt>
                <c:pt idx="3">
                  <c:v>0.24921357294010341</c:v>
                </c:pt>
                <c:pt idx="4">
                  <c:v>0.39295912093805557</c:v>
                </c:pt>
                <c:pt idx="5">
                  <c:v>0.53154703774658074</c:v>
                </c:pt>
                <c:pt idx="6">
                  <c:v>0.65237519931031263</c:v>
                </c:pt>
                <c:pt idx="7">
                  <c:v>0.75100476541863959</c:v>
                </c:pt>
                <c:pt idx="8">
                  <c:v>0.82820189553725088</c:v>
                </c:pt>
                <c:pt idx="11">
                  <c:v>0.88697944494751169</c:v>
                </c:pt>
                <c:pt idx="12">
                  <c:v>0.93080018150605282</c:v>
                </c:pt>
                <c:pt idx="15">
                  <c:v>0.96278791180297085</c:v>
                </c:pt>
                <c:pt idx="16">
                  <c:v>0.98550088610564823</c:v>
                </c:pt>
                <c:pt idx="17">
                  <c:v>1.0009466668409834</c:v>
                </c:pt>
                <c:pt idx="18">
                  <c:v>1.0106742366179349</c:v>
                </c:pt>
                <c:pt idx="19">
                  <c:v>1.0158747454083701</c:v>
                </c:pt>
                <c:pt idx="20">
                  <c:v>1.0174678757739228</c:v>
                </c:pt>
                <c:pt idx="21">
                  <c:v>1.0161694071757363</c:v>
                </c:pt>
                <c:pt idx="22">
                  <c:v>1.0125419767545047</c:v>
                </c:pt>
                <c:pt idx="23">
                  <c:v>1.007032559854806</c:v>
                </c:pt>
                <c:pt idx="24">
                  <c:v>1</c:v>
                </c:pt>
                <c:pt idx="25">
                  <c:v>0.99173526371428211</c:v>
                </c:pt>
                <c:pt idx="26">
                  <c:v>0.98247642990976902</c:v>
                </c:pt>
                <c:pt idx="27">
                  <c:v>0.97241987666228857</c:v>
                </c:pt>
                <c:pt idx="28">
                  <c:v>0.96172871476351485</c:v>
                </c:pt>
                <c:pt idx="29">
                  <c:v>0.95053921677361963</c:v>
                </c:pt>
                <c:pt idx="30">
                  <c:v>0.93896577569007655</c:v>
                </c:pt>
                <c:pt idx="31">
                  <c:v>0.9271047754171845</c:v>
                </c:pt>
                <c:pt idx="32">
                  <c:v>0.9150376479103024</c:v>
                </c:pt>
                <c:pt idx="33">
                  <c:v>0.90283331598340422</c:v>
                </c:pt>
                <c:pt idx="34">
                  <c:v>0.89055016692506594</c:v>
                </c:pt>
                <c:pt idx="35">
                  <c:v>0.87823766368175538</c:v>
                </c:pt>
                <c:pt idx="36">
                  <c:v>0.86593767284425816</c:v>
                </c:pt>
                <c:pt idx="37">
                  <c:v>0.85368556881203861</c:v>
                </c:pt>
                <c:pt idx="38">
                  <c:v>0.84151115907798912</c:v>
                </c:pt>
                <c:pt idx="39">
                  <c:v>0.82943946500956067</c:v>
                </c:pt>
                <c:pt idx="40">
                  <c:v>0.81749138470417715</c:v>
                </c:pt>
                <c:pt idx="41">
                  <c:v>0.80568425869283955</c:v>
                </c:pt>
                <c:pt idx="42">
                  <c:v>0.79403235490707513</c:v>
                </c:pt>
                <c:pt idx="43">
                  <c:v>0.78254728602015811</c:v>
                </c:pt>
                <c:pt idx="44">
                  <c:v>0.77123836974391002</c:v>
                </c:pt>
                <c:pt idx="45">
                  <c:v>0.76011294070603197</c:v>
                </c:pt>
                <c:pt idx="46">
                  <c:v>0.74917662100430538</c:v>
                </c:pt>
                <c:pt idx="47">
                  <c:v>0.73843355532686772</c:v>
                </c:pt>
                <c:pt idx="48">
                  <c:v>0.72788661556476486</c:v>
                </c:pt>
                <c:pt idx="49">
                  <c:v>0.71753757906683746</c:v>
                </c:pt>
                <c:pt idx="50">
                  <c:v>0.70738728405534013</c:v>
                </c:pt>
                <c:pt idx="51">
                  <c:v>0.69743576520186301</c:v>
                </c:pt>
                <c:pt idx="52">
                  <c:v>0.68768237193333104</c:v>
                </c:pt>
                <c:pt idx="53">
                  <c:v>0.67812587167892846</c:v>
                </c:pt>
                <c:pt idx="54">
                  <c:v>0.66876453996695795</c:v>
                </c:pt>
                <c:pt idx="55">
                  <c:v>0.65959623902514053</c:v>
                </c:pt>
                <c:pt idx="56">
                  <c:v>0.65061848632036234</c:v>
                </c:pt>
                <c:pt idx="57">
                  <c:v>0.64182851428781507</c:v>
                </c:pt>
                <c:pt idx="58">
                  <c:v>0.63322332233956602</c:v>
                </c:pt>
                <c:pt idx="59">
                  <c:v>0.62479972210473345</c:v>
                </c:pt>
                <c:pt idx="60">
                  <c:v>0.61655437673407365</c:v>
                </c:pt>
                <c:pt idx="61">
                  <c:v>0.60848383499831105</c:v>
                </c:pt>
                <c:pt idx="62">
                  <c:v>0.60058456081943423</c:v>
                </c:pt>
                <c:pt idx="63">
                  <c:v>0.59285295879574851</c:v>
                </c:pt>
                <c:pt idx="64">
                  <c:v>0.58528539621294451</c:v>
                </c:pt>
                <c:pt idx="65">
                  <c:v>0.57787822197355165</c:v>
                </c:pt>
                <c:pt idx="66">
                  <c:v>0.57062778282470938</c:v>
                </c:pt>
                <c:pt idx="67">
                  <c:v>0.5635304372182347</c:v>
                </c:pt>
                <c:pt idx="68">
                  <c:v>0.55658256709668363</c:v>
                </c:pt>
                <c:pt idx="69">
                  <c:v>0.5497805878636961</c:v>
                </c:pt>
                <c:pt idx="70">
                  <c:v>0.54312095676586747</c:v>
                </c:pt>
                <c:pt idx="71">
                  <c:v>0.53660017988605646</c:v>
                </c:pt>
                <c:pt idx="72">
                  <c:v>0.53021481792404668</c:v>
                </c:pt>
                <c:pt idx="73">
                  <c:v>0.52396149091930866</c:v>
                </c:pt>
                <c:pt idx="74">
                  <c:v>0.51783688205205514</c:v>
                </c:pt>
                <c:pt idx="75">
                  <c:v>0.51183774064239418</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1.0416671875000001</c:v>
                </c:pt>
                <c:pt idx="1">
                  <c:v>1.0416671875000001</c:v>
                </c:pt>
                <c:pt idx="2">
                  <c:v>1.0416671875000001</c:v>
                </c:pt>
                <c:pt idx="3">
                  <c:v>1.0416671875000001</c:v>
                </c:pt>
                <c:pt idx="4">
                  <c:v>1.0416671875000001</c:v>
                </c:pt>
                <c:pt idx="5">
                  <c:v>1.0416671875000001</c:v>
                </c:pt>
                <c:pt idx="6">
                  <c:v>1.0416671875000001</c:v>
                </c:pt>
                <c:pt idx="7">
                  <c:v>1.0416671875000001</c:v>
                </c:pt>
                <c:pt idx="8">
                  <c:v>1.0416671875000001</c:v>
                </c:pt>
                <c:pt idx="11">
                  <c:v>1.0416671875000001</c:v>
                </c:pt>
                <c:pt idx="12">
                  <c:v>1.0416671875000001</c:v>
                </c:pt>
                <c:pt idx="15">
                  <c:v>1.0416671875000001</c:v>
                </c:pt>
                <c:pt idx="16">
                  <c:v>1.0416671875000001</c:v>
                </c:pt>
                <c:pt idx="17">
                  <c:v>1.0416671875000001</c:v>
                </c:pt>
                <c:pt idx="18">
                  <c:v>1.0416671875000001</c:v>
                </c:pt>
                <c:pt idx="19">
                  <c:v>1.0416671875000001</c:v>
                </c:pt>
                <c:pt idx="20">
                  <c:v>1.0416671875000001</c:v>
                </c:pt>
                <c:pt idx="21">
                  <c:v>1.0416671875000001</c:v>
                </c:pt>
                <c:pt idx="22">
                  <c:v>1.0416671875000001</c:v>
                </c:pt>
                <c:pt idx="23">
                  <c:v>1.0416671875000001</c:v>
                </c:pt>
                <c:pt idx="24">
                  <c:v>1.0416671875000001</c:v>
                </c:pt>
                <c:pt idx="25">
                  <c:v>1.0416671875000001</c:v>
                </c:pt>
                <c:pt idx="26">
                  <c:v>1.0416671875000001</c:v>
                </c:pt>
                <c:pt idx="27">
                  <c:v>1.0416671875000001</c:v>
                </c:pt>
                <c:pt idx="28">
                  <c:v>1.0416671875000001</c:v>
                </c:pt>
                <c:pt idx="29">
                  <c:v>1.0416671875000001</c:v>
                </c:pt>
                <c:pt idx="30">
                  <c:v>1.0416671875000001</c:v>
                </c:pt>
                <c:pt idx="31">
                  <c:v>1.0416671875000001</c:v>
                </c:pt>
                <c:pt idx="32">
                  <c:v>1.0416671875000001</c:v>
                </c:pt>
                <c:pt idx="33">
                  <c:v>1.0416671875000001</c:v>
                </c:pt>
                <c:pt idx="34">
                  <c:v>1.0416671875000001</c:v>
                </c:pt>
                <c:pt idx="35">
                  <c:v>1.0416671875000001</c:v>
                </c:pt>
                <c:pt idx="36">
                  <c:v>1.0416671875000001</c:v>
                </c:pt>
                <c:pt idx="37">
                  <c:v>1.0416671875000001</c:v>
                </c:pt>
                <c:pt idx="38">
                  <c:v>1.0416671875000001</c:v>
                </c:pt>
                <c:pt idx="39">
                  <c:v>1.0416671875000001</c:v>
                </c:pt>
                <c:pt idx="40">
                  <c:v>1.0416671875000001</c:v>
                </c:pt>
                <c:pt idx="41">
                  <c:v>1.0416671875000001</c:v>
                </c:pt>
                <c:pt idx="42">
                  <c:v>1.0416671875000001</c:v>
                </c:pt>
                <c:pt idx="43">
                  <c:v>1.0416671875000001</c:v>
                </c:pt>
                <c:pt idx="44">
                  <c:v>1.0416671875000001</c:v>
                </c:pt>
                <c:pt idx="45">
                  <c:v>1.0416671875000001</c:v>
                </c:pt>
                <c:pt idx="46">
                  <c:v>1.0416671875000001</c:v>
                </c:pt>
                <c:pt idx="47">
                  <c:v>1.0416671875000001</c:v>
                </c:pt>
                <c:pt idx="48">
                  <c:v>1.0416671875000001</c:v>
                </c:pt>
                <c:pt idx="49">
                  <c:v>1.0416671875000001</c:v>
                </c:pt>
                <c:pt idx="50">
                  <c:v>1.0416671875000001</c:v>
                </c:pt>
                <c:pt idx="51">
                  <c:v>1.0416671875000001</c:v>
                </c:pt>
                <c:pt idx="52">
                  <c:v>1.0416671875000001</c:v>
                </c:pt>
                <c:pt idx="53">
                  <c:v>1.0416671875000001</c:v>
                </c:pt>
                <c:pt idx="54">
                  <c:v>1.0416671875000001</c:v>
                </c:pt>
                <c:pt idx="55">
                  <c:v>1.0416671875000001</c:v>
                </c:pt>
                <c:pt idx="56">
                  <c:v>1.0416671875000001</c:v>
                </c:pt>
                <c:pt idx="57">
                  <c:v>1.0416671875000001</c:v>
                </c:pt>
                <c:pt idx="58">
                  <c:v>1.0416671875000001</c:v>
                </c:pt>
                <c:pt idx="59">
                  <c:v>1.0416671875000001</c:v>
                </c:pt>
                <c:pt idx="60">
                  <c:v>1.0416671875000001</c:v>
                </c:pt>
                <c:pt idx="61">
                  <c:v>1.0416671875000001</c:v>
                </c:pt>
                <c:pt idx="62">
                  <c:v>1.0416671875000001</c:v>
                </c:pt>
                <c:pt idx="63">
                  <c:v>1.0416671875000001</c:v>
                </c:pt>
                <c:pt idx="64">
                  <c:v>1.0416671875000001</c:v>
                </c:pt>
                <c:pt idx="65">
                  <c:v>1.0416671875000001</c:v>
                </c:pt>
                <c:pt idx="66">
                  <c:v>1.0416671875000001</c:v>
                </c:pt>
                <c:pt idx="67">
                  <c:v>1.0416671875000001</c:v>
                </c:pt>
                <c:pt idx="68">
                  <c:v>1.0416671875000001</c:v>
                </c:pt>
                <c:pt idx="69">
                  <c:v>1.0416671875000001</c:v>
                </c:pt>
                <c:pt idx="70">
                  <c:v>1.0416671875000001</c:v>
                </c:pt>
                <c:pt idx="71">
                  <c:v>1.0416671875000001</c:v>
                </c:pt>
                <c:pt idx="72">
                  <c:v>1.0416671875000001</c:v>
                </c:pt>
                <c:pt idx="73">
                  <c:v>1.0416671875000001</c:v>
                </c:pt>
                <c:pt idx="74">
                  <c:v>1.0416671875000001</c:v>
                </c:pt>
                <c:pt idx="75">
                  <c:v>1.0416671875000001</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-7.0765664236604051</c:v>
                </c:pt>
                <c:pt idx="1">
                  <c:v>-7.2082145696315187</c:v>
                </c:pt>
                <c:pt idx="2">
                  <c:v>-7.4191304329739509</c:v>
                </c:pt>
                <c:pt idx="3">
                  <c:v>-7.6981959505409723</c:v>
                </c:pt>
                <c:pt idx="4">
                  <c:v>-8.0325059469624307</c:v>
                </c:pt>
                <c:pt idx="5">
                  <c:v>-8.4089771242652294</c:v>
                </c:pt>
                <c:pt idx="6">
                  <c:v>-8.8155224610489604</c:v>
                </c:pt>
                <c:pt idx="7">
                  <c:v>-9.2417135603706075</c:v>
                </c:pt>
                <c:pt idx="8">
                  <c:v>-9.6790124147454648</c:v>
                </c:pt>
                <c:pt idx="9">
                  <c:v>-10.120714316191112</c:v>
                </c:pt>
                <c:pt idx="10">
                  <c:v>-14.146619563422218</c:v>
                </c:pt>
                <c:pt idx="11">
                  <c:v>-17.17231123094577</c:v>
                </c:pt>
                <c:pt idx="12">
                  <c:v>-19.483122386944277</c:v>
                </c:pt>
                <c:pt idx="13">
                  <c:v>-21.331489490711434</c:v>
                </c:pt>
                <c:pt idx="14">
                  <c:v>-22.865525933311517</c:v>
                </c:pt>
                <c:pt idx="15">
                  <c:v>-24.174285487730742</c:v>
                </c:pt>
                <c:pt idx="16">
                  <c:v>-25.314426081206797</c:v>
                </c:pt>
                <c:pt idx="17">
                  <c:v>-26.323919597251525</c:v>
                </c:pt>
                <c:pt idx="18">
                  <c:v>-27.229346186646765</c:v>
                </c:pt>
                <c:pt idx="19">
                  <c:v>-33.218710491414505</c:v>
                </c:pt>
                <c:pt idx="20">
                  <c:v>-36.734726565867149</c:v>
                </c:pt>
                <c:pt idx="21">
                  <c:v>-39.2314662735903</c:v>
                </c:pt>
                <c:pt idx="22">
                  <c:v>-41.168724285225082</c:v>
                </c:pt>
                <c:pt idx="23">
                  <c:v>-42.751837281773049</c:v>
                </c:pt>
                <c:pt idx="24">
                  <c:v>-44.090464370950968</c:v>
                </c:pt>
                <c:pt idx="25">
                  <c:v>-45.250102938359191</c:v>
                </c:pt>
                <c:pt idx="26">
                  <c:v>-46.273016007481615</c:v>
                </c:pt>
                <c:pt idx="27">
                  <c:v>-47.18806754904822</c:v>
                </c:pt>
                <c:pt idx="28">
                  <c:v>-53.208353243140351</c:v>
                </c:pt>
                <c:pt idx="29">
                  <c:v>-56.730120233020649</c:v>
                </c:pt>
                <c:pt idx="30">
                  <c:v>-59.228874598070703</c:v>
                </c:pt>
                <c:pt idx="31">
                  <c:v>-61.167065431134475</c:v>
                </c:pt>
                <c:pt idx="32">
                  <c:v>-62.750685231185983</c:v>
                </c:pt>
                <c:pt idx="33">
                  <c:v>-64.089617936053557</c:v>
                </c:pt>
                <c:pt idx="34">
                  <c:v>-65.249454871541005</c:v>
                </c:pt>
                <c:pt idx="35">
                  <c:v>-66.272503946506873</c:v>
                </c:pt>
                <c:pt idx="36">
                  <c:v>-67.187652774919087</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21.217703054486179</c:v>
                </c:pt>
                <c:pt idx="1">
                  <c:v>15.230260649634694</c:v>
                </c:pt>
                <c:pt idx="2">
                  <c:v>11.758984927009546</c:v>
                </c:pt>
                <c:pt idx="3">
                  <c:v>9.3225511793832698</c:v>
                </c:pt>
                <c:pt idx="4">
                  <c:v>7.4528101826461342</c:v>
                </c:pt>
                <c:pt idx="5">
                  <c:v>5.9389716267726698</c:v>
                </c:pt>
                <c:pt idx="6">
                  <c:v>4.6676555031722913</c:v>
                </c:pt>
                <c:pt idx="7">
                  <c:v>3.5710610047498426</c:v>
                </c:pt>
                <c:pt idx="8">
                  <c:v>2.6057185949902966</c:v>
                </c:pt>
                <c:pt idx="9">
                  <c:v>1.742327747022798</c:v>
                </c:pt>
                <c:pt idx="10">
                  <c:v>-4.0105675481861605</c:v>
                </c:pt>
                <c:pt idx="11">
                  <c:v>-7.4750676604562472</c:v>
                </c:pt>
                <c:pt idx="12">
                  <c:v>-9.9833725962573538</c:v>
                </c:pt>
                <c:pt idx="13">
                  <c:v>-11.962197635419532</c:v>
                </c:pt>
                <c:pt idx="14">
                  <c:v>-13.606310967015965</c:v>
                </c:pt>
                <c:pt idx="15">
                  <c:v>-15.020990988654599</c:v>
                </c:pt>
                <c:pt idx="16">
                  <c:v>-16.269415834223931</c:v>
                </c:pt>
                <c:pt idx="17">
                  <c:v>-17.392325153232623</c:v>
                </c:pt>
                <c:pt idx="18">
                  <c:v>-18.417404341723895</c:v>
                </c:pt>
                <c:pt idx="19">
                  <c:v>-25.899442212839215</c:v>
                </c:pt>
                <c:pt idx="20">
                  <c:v>-31.120249781289502</c:v>
                </c:pt>
                <c:pt idx="21">
                  <c:v>-35.247747609626778</c:v>
                </c:pt>
                <c:pt idx="22">
                  <c:v>-38.65967960552365</c:v>
                </c:pt>
                <c:pt idx="23">
                  <c:v>-41.55872643826995</c:v>
                </c:pt>
                <c:pt idx="24">
                  <c:v>-44.073474463220805</c:v>
                </c:pt>
                <c:pt idx="25">
                  <c:v>-46.291087871765065</c:v>
                </c:pt>
                <c:pt idx="26">
                  <c:v>-48.273058621925209</c:v>
                </c:pt>
                <c:pt idx="27">
                  <c:v>-50.064127468215759</c:v>
                </c:pt>
                <c:pt idx="28">
                  <c:v>-62.187980529961102</c:v>
                </c:pt>
                <c:pt idx="29">
                  <c:v>-69.493668433851255</c:v>
                </c:pt>
                <c:pt idx="30">
                  <c:v>-74.723095059086987</c:v>
                </c:pt>
                <c:pt idx="31">
                  <c:v>-78.775412204040109</c:v>
                </c:pt>
                <c:pt idx="32">
                  <c:v>-82.070882289265342</c:v>
                </c:pt>
                <c:pt idx="33">
                  <c:v>-84.841997712368681</c:v>
                </c:pt>
                <c:pt idx="34">
                  <c:v>-87.230307580998613</c:v>
                </c:pt>
                <c:pt idx="35">
                  <c:v>-89.327795881382158</c:v>
                </c:pt>
                <c:pt idx="36">
                  <c:v>-91.19727687118592</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-5.8132918439536478</c:v>
                </c:pt>
                <c:pt idx="1">
                  <c:v>-11.509301286899424</c:v>
                </c:pt>
                <c:pt idx="2">
                  <c:v>-16.984350672718723</c:v>
                </c:pt>
                <c:pt idx="3">
                  <c:v>-22.158252957962581</c:v>
                </c:pt>
                <c:pt idx="4">
                  <c:v>-26.978524237816096</c:v>
                </c:pt>
                <c:pt idx="5">
                  <c:v>-31.419259555273719</c:v>
                </c:pt>
                <c:pt idx="6">
                  <c:v>-35.476513422427047</c:v>
                </c:pt>
                <c:pt idx="7">
                  <c:v>-39.162314774673398</c:v>
                </c:pt>
                <c:pt idx="8">
                  <c:v>-42.498908615239806</c:v>
                </c:pt>
                <c:pt idx="9">
                  <c:v>-45.514054140804262</c:v>
                </c:pt>
                <c:pt idx="10">
                  <c:v>-63.843994166803633</c:v>
                </c:pt>
                <c:pt idx="11">
                  <c:v>-71.871290890697409</c:v>
                </c:pt>
                <c:pt idx="12">
                  <c:v>-76.203769346973573</c:v>
                </c:pt>
                <c:pt idx="13">
                  <c:v>-78.886161140886145</c:v>
                </c:pt>
                <c:pt idx="14">
                  <c:v>-80.70299895173676</c:v>
                </c:pt>
                <c:pt idx="15">
                  <c:v>-82.012607171129943</c:v>
                </c:pt>
                <c:pt idx="16">
                  <c:v>-83.000432332442884</c:v>
                </c:pt>
                <c:pt idx="17">
                  <c:v>-83.771673099880346</c:v>
                </c:pt>
                <c:pt idx="18">
                  <c:v>-84.390314950500667</c:v>
                </c:pt>
                <c:pt idx="19">
                  <c:v>-87.188419622149951</c:v>
                </c:pt>
                <c:pt idx="20">
                  <c:v>-88.124776976812626</c:v>
                </c:pt>
                <c:pt idx="21">
                  <c:v>-88.593363017136085</c:v>
                </c:pt>
                <c:pt idx="22">
                  <c:v>-88.874609022734703</c:v>
                </c:pt>
                <c:pt idx="23">
                  <c:v>-89.062137334558486</c:v>
                </c:pt>
                <c:pt idx="24">
                  <c:v>-89.196098667442271</c:v>
                </c:pt>
                <c:pt idx="25">
                  <c:v>-89.296575515787538</c:v>
                </c:pt>
                <c:pt idx="26">
                  <c:v>-89.374727198668779</c:v>
                </c:pt>
                <c:pt idx="27">
                  <c:v>-89.437250234231357</c:v>
                </c:pt>
                <c:pt idx="28">
                  <c:v>-89.718618331001053</c:v>
                </c:pt>
                <c:pt idx="29">
                  <c:v>-89.812411382832352</c:v>
                </c:pt>
                <c:pt idx="30">
                  <c:v>-89.85930831719017</c:v>
                </c:pt>
                <c:pt idx="31">
                  <c:v>-89.887446572313365</c:v>
                </c:pt>
                <c:pt idx="32">
                  <c:v>-89.906205440062422</c:v>
                </c:pt>
                <c:pt idx="33">
                  <c:v>-89.919604643857497</c:v>
                </c:pt>
                <c:pt idx="34">
                  <c:v>-89.929654052554852</c:v>
                </c:pt>
                <c:pt idx="35">
                  <c:v>-89.937470262343453</c:v>
                </c:pt>
                <c:pt idx="36">
                  <c:v>-89.943723231863984</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90.482287180979952</c:v>
                </c:pt>
                <c:pt idx="1">
                  <c:v>90.916966730291733</c:v>
                </c:pt>
                <c:pt idx="2">
                  <c:v>91.26654220617975</c:v>
                </c:pt>
                <c:pt idx="3">
                  <c:v>91.509529234959061</c:v>
                </c:pt>
                <c:pt idx="4">
                  <c:v>91.640702243917218</c:v>
                </c:pt>
                <c:pt idx="5">
                  <c:v>91.667246984345894</c:v>
                </c:pt>
                <c:pt idx="6">
                  <c:v>91.603525966048437</c:v>
                </c:pt>
                <c:pt idx="7">
                  <c:v>91.466515499241893</c:v>
                </c:pt>
                <c:pt idx="8">
                  <c:v>91.272751724001964</c:v>
                </c:pt>
                <c:pt idx="9">
                  <c:v>91.036732841931681</c:v>
                </c:pt>
                <c:pt idx="10">
                  <c:v>87.985070046924477</c:v>
                </c:pt>
                <c:pt idx="11">
                  <c:v>85.063420850448324</c:v>
                </c:pt>
                <c:pt idx="12">
                  <c:v>82.41010800400646</c:v>
                </c:pt>
                <c:pt idx="13">
                  <c:v>79.925751353901177</c:v>
                </c:pt>
                <c:pt idx="14">
                  <c:v>77.555759788025767</c:v>
                </c:pt>
                <c:pt idx="15">
                  <c:v>75.273614240136084</c:v>
                </c:pt>
                <c:pt idx="16">
                  <c:v>73.0663408384344</c:v>
                </c:pt>
                <c:pt idx="17">
                  <c:v>70.927555783029007</c:v>
                </c:pt>
                <c:pt idx="18">
                  <c:v>68.854149882581098</c:v>
                </c:pt>
                <c:pt idx="19">
                  <c:v>51.527403246571708</c:v>
                </c:pt>
                <c:pt idx="20">
                  <c:v>39.582912266605234</c:v>
                </c:pt>
                <c:pt idx="21">
                  <c:v>31.378585628760362</c:v>
                </c:pt>
                <c:pt idx="22">
                  <c:v>25.552292863059961</c:v>
                </c:pt>
                <c:pt idx="23">
                  <c:v>21.242850846420936</c:v>
                </c:pt>
                <c:pt idx="24">
                  <c:v>17.933549071251093</c:v>
                </c:pt>
                <c:pt idx="25">
                  <c:v>15.309958636316509</c:v>
                </c:pt>
                <c:pt idx="26">
                  <c:v>13.174394331185226</c:v>
                </c:pt>
                <c:pt idx="27">
                  <c:v>11.398043155110742</c:v>
                </c:pt>
                <c:pt idx="28">
                  <c:v>2.4450893692535374</c:v>
                </c:pt>
                <c:pt idx="29">
                  <c:v>359.27713981055638</c:v>
                </c:pt>
                <c:pt idx="30">
                  <c:v>358.00917159704608</c:v>
                </c:pt>
                <c:pt idx="31">
                  <c:v>357.54478349895805</c:v>
                </c:pt>
                <c:pt idx="32">
                  <c:v>357.43385862448645</c:v>
                </c:pt>
                <c:pt idx="33">
                  <c:v>357.47733619880449</c:v>
                </c:pt>
                <c:pt idx="34">
                  <c:v>357.58494844891771</c:v>
                </c:pt>
                <c:pt idx="35">
                  <c:v>357.71518916159505</c:v>
                </c:pt>
                <c:pt idx="36">
                  <c:v>357.84896924789143</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-7.0765664236604051</c:v>
                </c:pt>
                <c:pt idx="1">
                  <c:v>-7.2082145696315187</c:v>
                </c:pt>
                <c:pt idx="2">
                  <c:v>-7.4191304329739509</c:v>
                </c:pt>
                <c:pt idx="3">
                  <c:v>-7.6981959505409723</c:v>
                </c:pt>
                <c:pt idx="4">
                  <c:v>-8.0325059469624307</c:v>
                </c:pt>
                <c:pt idx="5">
                  <c:v>-8.4089771242652294</c:v>
                </c:pt>
                <c:pt idx="6">
                  <c:v>-8.8155224610489604</c:v>
                </c:pt>
                <c:pt idx="7">
                  <c:v>-9.2417135603706075</c:v>
                </c:pt>
                <c:pt idx="8">
                  <c:v>-9.6790124147454648</c:v>
                </c:pt>
                <c:pt idx="9">
                  <c:v>-10.120714316191112</c:v>
                </c:pt>
                <c:pt idx="10">
                  <c:v>-14.146619563422218</c:v>
                </c:pt>
                <c:pt idx="11">
                  <c:v>-17.17231123094577</c:v>
                </c:pt>
                <c:pt idx="12">
                  <c:v>-19.483122386944277</c:v>
                </c:pt>
                <c:pt idx="13">
                  <c:v>-21.331489490711434</c:v>
                </c:pt>
                <c:pt idx="14">
                  <c:v>-22.865525933311517</c:v>
                </c:pt>
                <c:pt idx="15">
                  <c:v>-24.174285487730742</c:v>
                </c:pt>
                <c:pt idx="16">
                  <c:v>-25.314426081206797</c:v>
                </c:pt>
                <c:pt idx="17">
                  <c:v>-26.323919597251525</c:v>
                </c:pt>
                <c:pt idx="18">
                  <c:v>-27.229346186646765</c:v>
                </c:pt>
                <c:pt idx="19">
                  <c:v>-33.218710491414505</c:v>
                </c:pt>
                <c:pt idx="20">
                  <c:v>-36.734726565867149</c:v>
                </c:pt>
                <c:pt idx="21">
                  <c:v>-39.2314662735903</c:v>
                </c:pt>
                <c:pt idx="22">
                  <c:v>-41.168724285225082</c:v>
                </c:pt>
                <c:pt idx="23">
                  <c:v>-42.751837281773049</c:v>
                </c:pt>
                <c:pt idx="24">
                  <c:v>-44.090464370950968</c:v>
                </c:pt>
                <c:pt idx="25">
                  <c:v>-45.250102938359191</c:v>
                </c:pt>
                <c:pt idx="26">
                  <c:v>-46.273016007481615</c:v>
                </c:pt>
                <c:pt idx="27">
                  <c:v>-47.18806754904822</c:v>
                </c:pt>
                <c:pt idx="28">
                  <c:v>-53.208353243140351</c:v>
                </c:pt>
                <c:pt idx="29">
                  <c:v>-56.730120233020649</c:v>
                </c:pt>
                <c:pt idx="30">
                  <c:v>-59.228874598070703</c:v>
                </c:pt>
                <c:pt idx="31">
                  <c:v>-61.167065431134475</c:v>
                </c:pt>
                <c:pt idx="32">
                  <c:v>-62.750685231185983</c:v>
                </c:pt>
                <c:pt idx="33">
                  <c:v>-64.089617936053557</c:v>
                </c:pt>
                <c:pt idx="34">
                  <c:v>-65.249454871541005</c:v>
                </c:pt>
                <c:pt idx="35">
                  <c:v>-66.272503946506873</c:v>
                </c:pt>
                <c:pt idx="36">
                  <c:v>-67.187652774919087</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21.21774268018504</c:v>
                </c:pt>
                <c:pt idx="1">
                  <c:v>15.230419150199907</c:v>
                </c:pt>
                <c:pt idx="2">
                  <c:v>11.759341544919257</c:v>
                </c:pt>
                <c:pt idx="3">
                  <c:v>9.3231851459678268</c:v>
                </c:pt>
                <c:pt idx="4">
                  <c:v>7.4538007136318116</c:v>
                </c:pt>
                <c:pt idx="5">
                  <c:v>5.9403979178284496</c:v>
                </c:pt>
                <c:pt idx="6">
                  <c:v>4.6695967254599955</c:v>
                </c:pt>
                <c:pt idx="7">
                  <c:v>3.5735963004794553</c:v>
                </c:pt>
                <c:pt idx="8">
                  <c:v>2.6089270729797502</c:v>
                </c:pt>
                <c:pt idx="9">
                  <c:v>1.7462884782646473</c:v>
                </c:pt>
                <c:pt idx="10">
                  <c:v>-3.9947468550318761</c:v>
                </c:pt>
                <c:pt idx="11">
                  <c:v>-7.4395540614175113</c:v>
                </c:pt>
                <c:pt idx="12">
                  <c:v>-9.9204422784127182</c:v>
                </c:pt>
                <c:pt idx="13">
                  <c:v>-11.864276794959355</c:v>
                </c:pt>
                <c:pt idx="14">
                  <c:v>-13.466014038670638</c:v>
                </c:pt>
                <c:pt idx="15">
                  <c:v>-14.831155640311149</c:v>
                </c:pt>
                <c:pt idx="16">
                  <c:v>-16.023134253615574</c:v>
                </c:pt>
                <c:pt idx="17">
                  <c:v>-17.082971277013012</c:v>
                </c:pt>
                <c:pt idx="18">
                  <c:v>-18.038656804352286</c:v>
                </c:pt>
                <c:pt idx="19">
                  <c:v>-24.554122411240705</c:v>
                </c:pt>
                <c:pt idx="20">
                  <c:v>-28.53903083989611</c:v>
                </c:pt>
                <c:pt idx="21">
                  <c:v>-31.390532346850083</c:v>
                </c:pt>
                <c:pt idx="22">
                  <c:v>-33.593966520168706</c:v>
                </c:pt>
                <c:pt idx="23">
                  <c:v>-35.388341543076905</c:v>
                </c:pt>
                <c:pt idx="24">
                  <c:v>-36.907087559882036</c:v>
                </c:pt>
                <c:pt idx="25">
                  <c:v>-38.23040446669949</c:v>
                </c:pt>
                <c:pt idx="26">
                  <c:v>-39.409339959325479</c:v>
                </c:pt>
                <c:pt idx="27">
                  <c:v>-40.477955671363816</c:v>
                </c:pt>
                <c:pt idx="28">
                  <c:v>-48.181137079952919</c:v>
                </c:pt>
                <c:pt idx="29">
                  <c:v>-53.559722515476182</c:v>
                </c:pt>
                <c:pt idx="30">
                  <c:v>-57.823227140394152</c:v>
                </c:pt>
                <c:pt idx="31">
                  <c:v>-61.339215094664794</c:v>
                </c:pt>
                <c:pt idx="32">
                  <c:v>-64.311715390073033</c:v>
                </c:pt>
                <c:pt idx="33">
                  <c:v>-66.875361485070925</c:v>
                </c:pt>
                <c:pt idx="34">
                  <c:v>-69.123323189040576</c:v>
                </c:pt>
                <c:pt idx="35">
                  <c:v>-71.121812650640294</c:v>
                </c:pt>
                <c:pt idx="36">
                  <c:v>-72.91902561835704</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-5.8132918439536478</c:v>
                </c:pt>
                <c:pt idx="1">
                  <c:v>-11.509301286899424</c:v>
                </c:pt>
                <c:pt idx="2">
                  <c:v>-16.984350672718723</c:v>
                </c:pt>
                <c:pt idx="3">
                  <c:v>-22.158252957962581</c:v>
                </c:pt>
                <c:pt idx="4">
                  <c:v>-26.978524237816096</c:v>
                </c:pt>
                <c:pt idx="5">
                  <c:v>-31.419259555273719</c:v>
                </c:pt>
                <c:pt idx="6">
                  <c:v>-35.476513422427047</c:v>
                </c:pt>
                <c:pt idx="7">
                  <c:v>-39.162314774673398</c:v>
                </c:pt>
                <c:pt idx="8">
                  <c:v>-42.498908615239806</c:v>
                </c:pt>
                <c:pt idx="9">
                  <c:v>-45.514054140804262</c:v>
                </c:pt>
                <c:pt idx="10">
                  <c:v>-63.843994166803633</c:v>
                </c:pt>
                <c:pt idx="11">
                  <c:v>-71.871290890697409</c:v>
                </c:pt>
                <c:pt idx="12">
                  <c:v>-76.203769346973573</c:v>
                </c:pt>
                <c:pt idx="13">
                  <c:v>-78.886161140886145</c:v>
                </c:pt>
                <c:pt idx="14">
                  <c:v>-80.70299895173676</c:v>
                </c:pt>
                <c:pt idx="15">
                  <c:v>-82.012607171129943</c:v>
                </c:pt>
                <c:pt idx="16">
                  <c:v>-83.000432332442884</c:v>
                </c:pt>
                <c:pt idx="17">
                  <c:v>-83.771673099880346</c:v>
                </c:pt>
                <c:pt idx="18">
                  <c:v>-84.390314950500667</c:v>
                </c:pt>
                <c:pt idx="19">
                  <c:v>-87.188419622149951</c:v>
                </c:pt>
                <c:pt idx="20">
                  <c:v>-88.124776976812626</c:v>
                </c:pt>
                <c:pt idx="21">
                  <c:v>-88.593363017136085</c:v>
                </c:pt>
                <c:pt idx="22">
                  <c:v>-88.874609022734703</c:v>
                </c:pt>
                <c:pt idx="23">
                  <c:v>-89.062137334558486</c:v>
                </c:pt>
                <c:pt idx="24">
                  <c:v>-89.196098667442271</c:v>
                </c:pt>
                <c:pt idx="25">
                  <c:v>-89.296575515787538</c:v>
                </c:pt>
                <c:pt idx="26">
                  <c:v>-89.374727198668779</c:v>
                </c:pt>
                <c:pt idx="27">
                  <c:v>-89.437250234231357</c:v>
                </c:pt>
                <c:pt idx="28">
                  <c:v>-89.718618331001053</c:v>
                </c:pt>
                <c:pt idx="29">
                  <c:v>-89.812411382832352</c:v>
                </c:pt>
                <c:pt idx="30">
                  <c:v>-89.85930831719017</c:v>
                </c:pt>
                <c:pt idx="31">
                  <c:v>-89.887446572313365</c:v>
                </c:pt>
                <c:pt idx="32">
                  <c:v>-89.906205440062422</c:v>
                </c:pt>
                <c:pt idx="33">
                  <c:v>-89.919604643857497</c:v>
                </c:pt>
                <c:pt idx="34">
                  <c:v>-89.929654052554852</c:v>
                </c:pt>
                <c:pt idx="35">
                  <c:v>-89.937470262343453</c:v>
                </c:pt>
                <c:pt idx="36">
                  <c:v>-89.943723231863984</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90.636089444394145</c:v>
                </c:pt>
                <c:pt idx="1">
                  <c:v>91.224568037677102</c:v>
                </c:pt>
                <c:pt idx="2">
                  <c:v>91.727936119008191</c:v>
                </c:pt>
                <c:pt idx="3">
                  <c:v>92.124706096333284</c:v>
                </c:pt>
                <c:pt idx="4">
                  <c:v>92.409649179644347</c:v>
                </c:pt>
                <c:pt idx="5">
                  <c:v>92.589947904368216</c:v>
                </c:pt>
                <c:pt idx="6">
                  <c:v>92.679961566231498</c:v>
                </c:pt>
                <c:pt idx="7">
                  <c:v>92.696663263518516</c:v>
                </c:pt>
                <c:pt idx="8">
                  <c:v>92.656585926873575</c:v>
                </c:pt>
                <c:pt idx="9">
                  <c:v>92.574224551322558</c:v>
                </c:pt>
                <c:pt idx="10">
                  <c:v>91.056842858723698</c:v>
                </c:pt>
                <c:pt idx="11">
                  <c:v>89.663089023248276</c:v>
                </c:pt>
                <c:pt idx="12">
                  <c:v>88.528180634497744</c:v>
                </c:pt>
                <c:pt idx="13">
                  <c:v>87.549734953574671</c:v>
                </c:pt>
                <c:pt idx="14">
                  <c:v>86.670290739885928</c:v>
                </c:pt>
                <c:pt idx="15">
                  <c:v>85.860617715558675</c:v>
                </c:pt>
                <c:pt idx="16">
                  <c:v>85.105212218996158</c:v>
                </c:pt>
                <c:pt idx="17">
                  <c:v>84.395360273186952</c:v>
                </c:pt>
                <c:pt idx="18">
                  <c:v>83.725835820406701</c:v>
                </c:pt>
                <c:pt idx="19">
                  <c:v>78.753451220037249</c:v>
                </c:pt>
                <c:pt idx="20">
                  <c:v>75.844987838788384</c:v>
                </c:pt>
                <c:pt idx="21">
                  <c:v>73.827219475308169</c:v>
                </c:pt>
                <c:pt idx="22">
                  <c:v>72.096483656041727</c:v>
                </c:pt>
                <c:pt idx="23">
                  <c:v>70.421973945323472</c:v>
                </c:pt>
                <c:pt idx="24">
                  <c:v>68.732698895674758</c:v>
                </c:pt>
                <c:pt idx="25">
                  <c:v>67.016361595547224</c:v>
                </c:pt>
                <c:pt idx="26">
                  <c:v>65.280059300697445</c:v>
                </c:pt>
                <c:pt idx="27">
                  <c:v>63.535942335089956</c:v>
                </c:pt>
                <c:pt idx="28">
                  <c:v>47.558684278620461</c:v>
                </c:pt>
                <c:pt idx="29">
                  <c:v>36.033669039874638</c:v>
                </c:pt>
                <c:pt idx="30">
                  <c:v>28.288842903317203</c:v>
                </c:pt>
                <c:pt idx="31">
                  <c:v>23.019225222200163</c:v>
                </c:pt>
                <c:pt idx="32">
                  <c:v>19.303240124624125</c:v>
                </c:pt>
                <c:pt idx="33">
                  <c:v>16.579689003887808</c:v>
                </c:pt>
                <c:pt idx="34">
                  <c:v>14.512621373394211</c:v>
                </c:pt>
                <c:pt idx="35">
                  <c:v>12.896363914523874</c:v>
                </c:pt>
                <c:pt idx="36">
                  <c:v>11.600638566515244</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xdr:colOff>
          <xdr:row>204</xdr:row>
          <xdr:rowOff>7620</xdr:rowOff>
        </xdr:from>
        <xdr:to>
          <xdr:col>4</xdr:col>
          <xdr:colOff>2324100</xdr:colOff>
          <xdr:row>204</xdr:row>
          <xdr:rowOff>426720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664"/>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85" zoomScaleNormal="85" workbookViewId="0">
      <selection activeCell="B75" sqref="B75"/>
    </sheetView>
  </sheetViews>
  <sheetFormatPr defaultRowHeight="14.4"/>
  <sheetData>
    <row r="35" spans="2:4">
      <c r="B35" s="96" t="s">
        <v>192</v>
      </c>
      <c r="C35" s="96" t="s">
        <v>193</v>
      </c>
      <c r="D35" s="96" t="s">
        <v>194</v>
      </c>
    </row>
    <row r="36" spans="2:4" ht="15.6">
      <c r="B36" s="59" t="s">
        <v>190</v>
      </c>
      <c r="C36" s="59">
        <f>'DESIGN INPUTS AND CALCULATIONS'!C154</f>
        <v>15</v>
      </c>
      <c r="D36" s="60" t="s">
        <v>147</v>
      </c>
    </row>
    <row r="37" spans="2:4" ht="15.6">
      <c r="B37" s="59" t="s">
        <v>191</v>
      </c>
      <c r="C37" s="59">
        <f>'DESIGN INPUTS AND CALCULATIONS'!C152</f>
        <v>105</v>
      </c>
      <c r="D37" s="60" t="s">
        <v>148</v>
      </c>
    </row>
    <row r="38" spans="2:4" ht="15.6">
      <c r="B38" s="63" t="s">
        <v>174</v>
      </c>
      <c r="C38" s="95">
        <f>'DESIGN INPUTS AND CALCULATIONS'!C191</f>
        <v>11</v>
      </c>
      <c r="D38" s="63" t="s">
        <v>179</v>
      </c>
    </row>
    <row r="39" spans="2:4" ht="15.6">
      <c r="B39" s="63" t="s">
        <v>173</v>
      </c>
      <c r="C39" s="59">
        <f>'DESIGN INPUTS AND CALCULATIONS'!C189</f>
        <v>3.4</v>
      </c>
      <c r="D39" s="63" t="s">
        <v>179</v>
      </c>
    </row>
    <row r="40" spans="2:4" ht="15.6">
      <c r="B40" s="63" t="s">
        <v>175</v>
      </c>
      <c r="C40" s="59">
        <f>'DESIGN INPUTS AND CALCULATIONS'!C226</f>
        <v>150</v>
      </c>
      <c r="D40" s="63" t="s">
        <v>70</v>
      </c>
    </row>
    <row r="41" spans="2:4" ht="15.6">
      <c r="B41" s="63" t="s">
        <v>176</v>
      </c>
      <c r="C41" s="59">
        <f>'DESIGN INPUTS AND CALCULATIONS'!C228</f>
        <v>453</v>
      </c>
      <c r="D41" s="63" t="s">
        <v>155</v>
      </c>
    </row>
    <row r="42" spans="2:4" ht="15.6">
      <c r="B42" s="63" t="s">
        <v>188</v>
      </c>
      <c r="C42" s="59">
        <f>'DESIGN INPUTS AND CALCULATIONS'!C172</f>
        <v>377</v>
      </c>
      <c r="D42" s="63" t="s">
        <v>70</v>
      </c>
    </row>
    <row r="43" spans="2:4" ht="15.6">
      <c r="B43" s="63" t="s">
        <v>189</v>
      </c>
      <c r="C43" s="59">
        <f>'DESIGN INPUTS AND CALCULATIONS'!C170</f>
        <v>9600</v>
      </c>
      <c r="D43" s="63" t="s">
        <v>70</v>
      </c>
    </row>
    <row r="44" spans="2:4">
      <c r="B44" s="63" t="s">
        <v>195</v>
      </c>
      <c r="C44" s="59">
        <f>Lr</f>
        <v>130</v>
      </c>
      <c r="D44" s="63" t="s">
        <v>73</v>
      </c>
    </row>
    <row r="45" spans="2:4">
      <c r="B45" s="63" t="s">
        <v>196</v>
      </c>
      <c r="C45" s="59">
        <f>Lm</f>
        <v>1300</v>
      </c>
      <c r="D45" s="63" t="s">
        <v>73</v>
      </c>
    </row>
    <row r="46" spans="2:4">
      <c r="B46" s="63" t="s">
        <v>197</v>
      </c>
      <c r="C46" s="59">
        <f>Cr</f>
        <v>0.02</v>
      </c>
      <c r="D46" s="63" t="s">
        <v>198</v>
      </c>
    </row>
    <row r="47" spans="2:4" ht="15.6">
      <c r="B47" s="63" t="s">
        <v>168</v>
      </c>
      <c r="C47" s="66">
        <f>'DESIGN INPUTS AND CALCULATIONS'!$C$203</f>
        <v>141</v>
      </c>
      <c r="D47" s="63" t="s">
        <v>156</v>
      </c>
    </row>
    <row r="48" spans="2:4" ht="15.6">
      <c r="B48" s="65" t="s">
        <v>186</v>
      </c>
      <c r="C48" s="95">
        <f>'DESIGN INPUTS AND CALCULATIONS'!C209</f>
        <v>76.8</v>
      </c>
      <c r="D48" s="63" t="s">
        <v>179</v>
      </c>
    </row>
    <row r="49" spans="2:4" ht="15.6">
      <c r="B49" s="65" t="s">
        <v>187</v>
      </c>
      <c r="C49" s="95">
        <f>'DESIGN INPUTS AND CALCULATIONS'!C210</f>
        <v>6.19</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09375" defaultRowHeight="14.4"/>
  <cols>
    <col min="1" max="1" width="15" style="238" customWidth="1"/>
    <col min="2" max="2" width="15.44140625" style="238" customWidth="1"/>
    <col min="3" max="3" width="17" style="238" customWidth="1"/>
    <col min="4" max="4" width="16.6640625" style="238" customWidth="1"/>
    <col min="5" max="5" width="15.33203125" style="238" customWidth="1"/>
    <col min="6" max="6" width="39.33203125" style="238" customWidth="1"/>
    <col min="7" max="7" width="19.33203125" style="238" customWidth="1"/>
    <col min="8" max="8" width="40.6640625" style="238" customWidth="1"/>
    <col min="9" max="9" width="16.44140625" style="238" customWidth="1"/>
    <col min="10" max="10" width="44" style="238" customWidth="1"/>
    <col min="11" max="11" width="54.109375" style="238" customWidth="1"/>
    <col min="12" max="12" width="32.109375" style="238" customWidth="1"/>
    <col min="13" max="13" width="15.33203125" style="238" customWidth="1"/>
    <col min="14" max="14" width="15.88671875" style="238" customWidth="1"/>
    <col min="15" max="15" width="43" style="238" customWidth="1"/>
    <col min="16" max="16" width="42.44140625" style="238" customWidth="1"/>
    <col min="17" max="17" width="41.33203125" style="238" customWidth="1"/>
    <col min="18" max="18" width="28" style="238" customWidth="1"/>
    <col min="19" max="19" width="23.6640625" style="238" customWidth="1"/>
    <col min="20" max="20" width="25.6640625" style="238" customWidth="1"/>
    <col min="21" max="21" width="25.6640625" style="239" customWidth="1"/>
    <col min="22" max="24" width="25.6640625" style="238" customWidth="1"/>
    <col min="25" max="25" width="36.44140625" style="238" customWidth="1"/>
    <col min="26" max="79" width="40.6640625" style="238" customWidth="1"/>
    <col min="80" max="85" width="25.6640625" style="238" customWidth="1"/>
    <col min="86" max="16384" width="9.109375" style="238"/>
  </cols>
  <sheetData>
    <row r="2" spans="2:25">
      <c r="B2" s="288"/>
      <c r="C2" s="288"/>
      <c r="D2" s="288"/>
      <c r="E2" s="288"/>
      <c r="F2" s="288"/>
      <c r="G2" s="288"/>
      <c r="H2" s="288"/>
      <c r="I2" s="288"/>
      <c r="J2" s="288"/>
      <c r="K2" s="288"/>
      <c r="L2" s="288"/>
      <c r="M2" s="288"/>
      <c r="N2" s="288"/>
    </row>
    <row r="3" spans="2:25" ht="22.8">
      <c r="B3" s="330"/>
      <c r="C3" s="330"/>
      <c r="D3" s="508"/>
      <c r="E3" s="509"/>
      <c r="F3" s="509"/>
      <c r="G3" s="509"/>
      <c r="H3" s="509"/>
      <c r="I3" s="509"/>
      <c r="J3" s="509"/>
      <c r="K3" s="509"/>
      <c r="L3" s="509"/>
      <c r="M3" s="509"/>
      <c r="N3" s="509"/>
      <c r="T3" s="320" t="s">
        <v>742</v>
      </c>
      <c r="U3" s="319">
        <f>(Lseries2*microhenry2/(res_cap2*nanoF2))^0.5*1/(rload2*ratio2^2)</f>
        <v>2.1943623137425896</v>
      </c>
    </row>
    <row r="4" spans="2:25" ht="17.399999999999999">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510"/>
      <c r="C5" s="510"/>
      <c r="D5" s="510"/>
      <c r="E5" s="510"/>
      <c r="F5" s="330"/>
      <c r="G5" s="510"/>
      <c r="H5" s="510"/>
      <c r="I5" s="510"/>
      <c r="J5" s="510"/>
      <c r="K5" s="330"/>
      <c r="L5" s="330"/>
      <c r="M5" s="330"/>
      <c r="N5" s="330"/>
      <c r="O5" s="328" t="s">
        <v>653</v>
      </c>
      <c r="Q5" s="327" t="s">
        <v>743</v>
      </c>
      <c r="R5" s="324">
        <v>9.9999999999999995E-7</v>
      </c>
      <c r="T5" s="320" t="s">
        <v>585</v>
      </c>
      <c r="U5" s="319">
        <f>2*PI()*foutput2*1000</f>
        <v>620173.67294604215</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10</v>
      </c>
      <c r="Y6" s="238" t="s">
        <v>746</v>
      </c>
    </row>
    <row r="7" spans="2:25" ht="17.399999999999999">
      <c r="B7" s="329"/>
      <c r="C7" s="328"/>
      <c r="D7" s="328"/>
      <c r="E7" s="328"/>
      <c r="F7" s="288"/>
      <c r="G7" s="329"/>
      <c r="H7" s="328"/>
      <c r="I7" s="328"/>
      <c r="J7" s="328"/>
      <c r="K7" s="288"/>
      <c r="L7" s="288"/>
      <c r="M7" s="288"/>
      <c r="N7" s="288"/>
      <c r="O7" s="328" t="s">
        <v>666</v>
      </c>
      <c r="Q7" s="327" t="s">
        <v>584</v>
      </c>
      <c r="R7" s="324">
        <v>1E-3</v>
      </c>
      <c r="T7" s="320" t="s">
        <v>747</v>
      </c>
      <c r="U7" s="319">
        <f>ohm_second/ohm_second0</f>
        <v>1.0131331885360848</v>
      </c>
    </row>
    <row r="8" spans="2:25">
      <c r="B8" s="323"/>
      <c r="C8" s="326"/>
      <c r="D8" s="326"/>
      <c r="E8" s="326"/>
      <c r="G8" s="323"/>
      <c r="H8" s="326"/>
      <c r="I8" s="326"/>
      <c r="J8" s="326"/>
      <c r="O8" s="328" t="s">
        <v>674</v>
      </c>
      <c r="Q8" s="327" t="s">
        <v>154</v>
      </c>
      <c r="R8" s="324">
        <v>1E-3</v>
      </c>
      <c r="T8" s="320" t="s">
        <v>748</v>
      </c>
      <c r="U8" s="319">
        <f>8*ratio2^2*rload2/((PI())^2)</f>
        <v>29.780952498915074</v>
      </c>
    </row>
    <row r="9" spans="2:25">
      <c r="B9" s="323"/>
      <c r="C9" s="326"/>
      <c r="D9" s="326"/>
      <c r="E9" s="326"/>
      <c r="G9" s="323"/>
      <c r="H9" s="326"/>
      <c r="I9" s="326"/>
      <c r="J9" s="326"/>
      <c r="O9" s="328" t="s">
        <v>681</v>
      </c>
      <c r="Q9" s="327" t="s">
        <v>749</v>
      </c>
      <c r="R9" s="324">
        <v>1E-3</v>
      </c>
      <c r="T9" s="320" t="s">
        <v>750</v>
      </c>
      <c r="U9" s="319">
        <f>ohm_second*Lseries2*microhenry2-1/(ohm_second*res_cap2*nanoF2)</f>
        <v>2.1039374473869685</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2.566514795529221E-4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12.090288503882974</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8640.7863725732295</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8629.1998393476897</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8.6921832052025643</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-1.7089426049295785E-4</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-1.5903142115978664E-4</v>
      </c>
    </row>
    <row r="17" spans="1:29">
      <c r="B17" s="323">
        <v>1</v>
      </c>
      <c r="C17" s="326"/>
      <c r="D17" s="326"/>
      <c r="E17" s="326"/>
      <c r="O17" s="328" t="s">
        <v>761</v>
      </c>
      <c r="Q17" s="327" t="s">
        <v>578</v>
      </c>
      <c r="R17" s="324">
        <v>9.9999999999999995E-7</v>
      </c>
      <c r="T17" s="320" t="s">
        <v>762</v>
      </c>
      <c r="U17" s="319">
        <f>Lnratio2/((1+Lnratio2-1/freq_ratio2^2)^2+((1/freq_ratio2-freq_ratio2)*PI()^2*Qfactor2*Lnratio2/8)^2)^0.5</f>
        <v>0.99496369611914059</v>
      </c>
    </row>
    <row r="18" spans="1:29" ht="17.399999999999999">
      <c r="B18" s="323">
        <v>1</v>
      </c>
      <c r="C18" s="326"/>
      <c r="D18" s="326"/>
      <c r="E18" s="326"/>
      <c r="Q18" s="327" t="s">
        <v>577</v>
      </c>
      <c r="R18" s="324">
        <v>1000</v>
      </c>
      <c r="T18" s="320" t="s">
        <v>763</v>
      </c>
      <c r="U18" s="319">
        <f>Lnratio2/(SIN(0.5*freq_ratio2*PI())*((1+Lnratio2-1/freq_ratio2^2)^2+((1/freq_ratio2-freq_ratio2)*PI()^2*Qfactor2*Lnratio2/(8*SIN(0.5*PI()*freq_ratio2)))^2)^0.5)</f>
        <v>0.99517440487102438</v>
      </c>
    </row>
    <row r="19" spans="1:29">
      <c r="B19" s="323">
        <v>1</v>
      </c>
      <c r="C19" s="326"/>
      <c r="D19" s="326"/>
      <c r="E19" s="326"/>
      <c r="Q19" s="327" t="s">
        <v>576</v>
      </c>
      <c r="R19" s="324">
        <v>1.0000000000000001E-9</v>
      </c>
      <c r="T19" s="320" t="s">
        <v>764</v>
      </c>
      <c r="U19" s="319">
        <f>-1/rload2</f>
        <v>-1.2096774193548387</v>
      </c>
    </row>
    <row r="20" spans="1:29">
      <c r="B20" s="323">
        <v>1</v>
      </c>
      <c r="C20" s="326"/>
      <c r="D20" s="326"/>
      <c r="E20" s="326"/>
      <c r="Q20" s="327" t="s">
        <v>765</v>
      </c>
      <c r="R20" s="324">
        <v>1.0000000000000001E-9</v>
      </c>
      <c r="T20" s="320" t="s">
        <v>766</v>
      </c>
      <c r="U20" s="319">
        <f>2*Vinput2*res_cap2*nanoF2*switchingf2*kilihertz2/(Voutput2*lmabda2)</f>
        <v>3.3293659621802005</v>
      </c>
      <c r="W20" s="238" t="s">
        <v>900</v>
      </c>
      <c r="X20" s="238">
        <f>INDEX(B35:B95,MATCH(0,V35:V95,-1),1)</f>
        <v>630.95734448019311</v>
      </c>
      <c r="Y20" s="238">
        <f>MATCH(0,V35:V95,-1)</f>
        <v>19</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1.7129727030033371E-4</v>
      </c>
      <c r="W21" s="238" t="s">
        <v>901</v>
      </c>
      <c r="X21" s="238">
        <f>INDEX(W35:W95,MATCH(0,V35:V95,-1),1)</f>
        <v>110.82339221401512</v>
      </c>
    </row>
    <row r="22" spans="1:29" ht="17.399999999999999">
      <c r="B22" s="323">
        <v>1</v>
      </c>
      <c r="C22" s="326"/>
      <c r="D22" s="326"/>
      <c r="E22" s="326"/>
      <c r="F22" s="238" t="str">
        <f>IMPRODUCT(Kth_2/(2/rload2-Kfeed2/Gdc_ccm2),IMDIV(COMPLEX(1,Rc_2*Coutput2*microF2*miliOhm2*C35),IMSUM(1,IMPRODUCT(D36,1/omega1_2),IMPRODUCT(D36,D36,1/omega2_2),IMPRODUCT(D36,D36,D36,1/omega3_2))))</f>
        <v>0,971152908943954-0,042642460398045i</v>
      </c>
      <c r="Q22" s="325" t="s">
        <v>574</v>
      </c>
      <c r="R22" s="324">
        <v>1000000</v>
      </c>
      <c r="T22" s="320" t="s">
        <v>768</v>
      </c>
      <c r="U22" s="319">
        <f>Voutput2/(Vinput2*rload2)-2*Vinput2*junctioncap2*nanoF2*switchingf2*kilihertz2/Voutput2</f>
        <v>3.7278957816377176E-2</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1,2192242652549-10,6669315003433i</v>
      </c>
      <c r="Q23" s="325" t="s">
        <v>573</v>
      </c>
      <c r="R23" s="324">
        <v>1E-3</v>
      </c>
      <c r="T23" s="320" t="s">
        <v>769</v>
      </c>
      <c r="U23" s="319">
        <f>IF(freq_ratio2&gt;1,Gdc_ccm2,Gdc_dcm2)</f>
        <v>-1.7089426049295785E-4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-2,20022607731982-0,0031559108379905i</v>
      </c>
      <c r="Q24" s="325" t="s">
        <v>572</v>
      </c>
      <c r="R24" s="324">
        <v>1.0000000000000001E-9</v>
      </c>
      <c r="T24" s="288"/>
      <c r="U24" s="319"/>
    </row>
    <row r="25" spans="1:29">
      <c r="B25" s="323">
        <v>1</v>
      </c>
      <c r="C25" s="318"/>
      <c r="D25" s="318"/>
      <c r="E25" s="318"/>
      <c r="I25" s="238">
        <f>freq_ratio2</f>
        <v>1.0131331885360848</v>
      </c>
      <c r="Q25" s="322" t="s">
        <v>770</v>
      </c>
      <c r="R25" s="288">
        <f>2*miliampere2</f>
        <v>2E-3</v>
      </c>
      <c r="T25" s="320" t="s">
        <v>771</v>
      </c>
      <c r="U25" s="319">
        <f>(2/rload2-Kfeed2/GainDC2)/(Coutput2*microF2*(1+Rc_2*miliOhm2/rload2)-Kfeed2/(Gdc_dcm2*QpoleL2*omegapole0))</f>
        <v>1801.9364644167499</v>
      </c>
    </row>
    <row r="26" spans="1:29">
      <c r="B26" s="323">
        <v>1</v>
      </c>
      <c r="C26" s="318"/>
      <c r="D26" s="318"/>
      <c r="E26" s="318"/>
      <c r="I26" s="238">
        <f>(Kinput2-Kfeed2*Metccm2/(2*ratio2*Gdc_ccm2))/(2/rload2-Kfeed2/Gdc_ccm2)</f>
        <v>3.2754696936327446E-2</v>
      </c>
      <c r="Q26" s="322" t="s">
        <v>772</v>
      </c>
      <c r="R26" s="321">
        <v>256</v>
      </c>
      <c r="T26" s="320" t="s">
        <v>773</v>
      </c>
      <c r="U26" s="319">
        <f>(Xequiv2^2+Requiv2^2)*(2*Gdc_ccm2/(rload2*Kfeed2)-1)/((Xequiv2^2+Requiv2^2)*(1+Rc_2*miliOhm2/rload2)*(Coutput2*microF2*Gdc_ccm2/Kfeed2)-2*Requiv2*effectiveL2-rload2*Coutput2*Xequiv2^2*microF2-Rc_2*miliOhm2*Coutput2*Requiv2*microF2)</f>
        <v>1791.8466815190293</v>
      </c>
    </row>
    <row r="27" spans="1:29">
      <c r="B27" s="323">
        <v>1</v>
      </c>
      <c r="C27" s="318"/>
      <c r="D27" s="318"/>
      <c r="E27" s="318"/>
      <c r="K27" s="238">
        <f>freq_ratio2</f>
        <v>1.0131331885360848</v>
      </c>
      <c r="Q27" s="322" t="s">
        <v>774</v>
      </c>
      <c r="R27" s="288">
        <f>time_load2/Nt_load2</f>
        <v>1.953125E-5</v>
      </c>
      <c r="T27" s="320" t="s">
        <v>775</v>
      </c>
      <c r="U27" s="319">
        <f>(Xequiv2^2+Requiv2^2)*(1-2*Gdc_ccm2/(Kfeed2*rload2))/(effectiveL2^2+effectiveL2*rload2*Coutput2*Requiv2*microF2+effectiveL2*Rc_2*miliOhm2*Coutput2*Requiv2*microF2)</f>
        <v>254123061.79875326</v>
      </c>
    </row>
    <row r="28" spans="1:29">
      <c r="B28" s="323">
        <v>1</v>
      </c>
      <c r="C28" s="318"/>
      <c r="D28" s="318"/>
      <c r="E28" s="318"/>
      <c r="Q28" s="322" t="s">
        <v>776</v>
      </c>
      <c r="R28" s="321">
        <v>256</v>
      </c>
      <c r="T28" s="320" t="s">
        <v>777</v>
      </c>
      <c r="U28" s="319">
        <f>(Xequiv2^2+Requiv2^2)*(1-2*Gdc_ccm2/(Kfeed2*rload2))/(effectiveL2^2*rload2*Coutput2*microF2)</f>
        <v>29722418827195.434</v>
      </c>
    </row>
    <row r="29" spans="1:29">
      <c r="B29" s="318"/>
      <c r="C29" s="318"/>
      <c r="D29" s="318"/>
      <c r="E29" s="318"/>
      <c r="Q29" s="322" t="s">
        <v>778</v>
      </c>
      <c r="R29" s="354">
        <v>64</v>
      </c>
      <c r="T29" s="320" t="s">
        <v>779</v>
      </c>
      <c r="U29" s="319">
        <f>((Xequiv2^2+Requiv2^2)*Gdc_ccm2-Kfeed2*rload2*Xequiv2^2)/(-Kfeed2*rload2*effectiveL2*Requiv2)</f>
        <v>141314.61921773132</v>
      </c>
    </row>
    <row r="30" spans="1:29">
      <c r="B30" s="318"/>
      <c r="C30" s="318"/>
      <c r="D30" s="318"/>
      <c r="E30" s="318"/>
      <c r="F30" s="238">
        <f>Rc_2*Coutput2*microF2*miliOhm2</f>
        <v>3.76E-6</v>
      </c>
      <c r="Q30" s="322" t="s">
        <v>780</v>
      </c>
      <c r="R30" s="321">
        <f>1/(Nt_input*Fline)</f>
        <v>3.1250000000000001E-4</v>
      </c>
      <c r="T30" s="320" t="s">
        <v>571</v>
      </c>
      <c r="U30" s="319">
        <f>((Xequiv2^2+Requiv2^2)*Gdc_ccm2-Kfeed2*rload2*Xequiv2^2)/(-Kfeed2*rload2*effectiveL2^2)</f>
        <v>16397661021.306246</v>
      </c>
    </row>
    <row r="31" spans="1:29" ht="1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0,971152908943954-0,042642460398045i</v>
      </c>
      <c r="Q31" s="316"/>
      <c r="T31" s="315"/>
    </row>
    <row r="32" spans="1:29">
      <c r="A32" s="511" t="s">
        <v>570</v>
      </c>
      <c r="B32" s="512"/>
      <c r="C32" s="512"/>
      <c r="D32" s="513" t="s">
        <v>781</v>
      </c>
      <c r="E32" s="498" t="s">
        <v>782</v>
      </c>
      <c r="F32" s="499"/>
      <c r="G32" s="499"/>
      <c r="H32" s="500"/>
      <c r="I32" s="515" t="s">
        <v>783</v>
      </c>
      <c r="J32" s="516"/>
      <c r="K32" s="516"/>
      <c r="L32" s="517"/>
      <c r="M32" s="518" t="s">
        <v>784</v>
      </c>
      <c r="N32" s="519"/>
      <c r="O32" s="519"/>
      <c r="P32" s="520"/>
      <c r="Q32" s="498" t="s">
        <v>785</v>
      </c>
      <c r="R32" s="499"/>
      <c r="S32" s="499"/>
      <c r="T32" s="500"/>
      <c r="U32" s="501" t="s">
        <v>786</v>
      </c>
      <c r="V32" s="502"/>
      <c r="W32" s="503"/>
      <c r="X32" s="504" t="s">
        <v>787</v>
      </c>
      <c r="Y32" s="505"/>
      <c r="Z32" s="505"/>
      <c r="AA32" s="498" t="s">
        <v>788</v>
      </c>
      <c r="AB32" s="499"/>
      <c r="AC32" s="499"/>
    </row>
    <row r="33" spans="1:29" ht="27" customHeight="1">
      <c r="A33" s="521" t="s">
        <v>569</v>
      </c>
      <c r="B33" s="313" t="s">
        <v>568</v>
      </c>
      <c r="C33" s="314" t="s">
        <v>455</v>
      </c>
      <c r="D33" s="514"/>
      <c r="E33" s="305" t="s">
        <v>789</v>
      </c>
      <c r="F33" s="493" t="s">
        <v>790</v>
      </c>
      <c r="G33" s="494"/>
      <c r="H33" s="495"/>
      <c r="I33" s="311" t="s">
        <v>791</v>
      </c>
      <c r="J33" s="522" t="s">
        <v>792</v>
      </c>
      <c r="K33" s="523"/>
      <c r="L33" s="524"/>
      <c r="M33" s="308" t="s">
        <v>793</v>
      </c>
      <c r="N33" s="525" t="s">
        <v>794</v>
      </c>
      <c r="O33" s="526"/>
      <c r="P33" s="527"/>
      <c r="Q33" s="305" t="s">
        <v>795</v>
      </c>
      <c r="R33" s="493" t="s">
        <v>796</v>
      </c>
      <c r="S33" s="494"/>
      <c r="T33" s="495"/>
      <c r="U33" s="506" t="s">
        <v>797</v>
      </c>
      <c r="V33" s="507"/>
      <c r="W33" s="507"/>
      <c r="X33" s="496" t="s">
        <v>798</v>
      </c>
      <c r="Y33" s="497"/>
      <c r="Z33" s="497"/>
      <c r="AA33" s="493" t="s">
        <v>794</v>
      </c>
      <c r="AB33" s="494"/>
      <c r="AC33" s="494"/>
    </row>
    <row r="34" spans="1:29">
      <c r="A34" s="521"/>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0.97301143750936314</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0,9718396198619-0,0338486085567838i</v>
      </c>
      <c r="G35" s="247">
        <f>20*LOG(IMABS(F35))</f>
        <v>-0.24284280980457079</v>
      </c>
      <c r="H35" s="247">
        <f>(180/PI()*IMARGUMENT(F35))</f>
        <v>-1.9947723156036665</v>
      </c>
      <c r="I35" s="292">
        <f>IF(freq_ratio2&gt;1,(Kinput2-Kfeed2*Metccm2/(2*ratio2*Gdc_ccm2))/(2/rload2-Kfeed2/Gdc_ccm2),(Kinput2-Kfeed2*Metccm2/(2*ratio2*Gdc_dcm2))/(2/rload2-Kfeed2/Gdc_dcm2))</f>
        <v>3.2754696936327446E-2</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0,032715659508336-0,00112768932859363i</v>
      </c>
      <c r="K35" s="292">
        <f>20*LOG(IMABS(J35))</f>
        <v>-29.699729445409886</v>
      </c>
      <c r="L35" s="292">
        <f>(180/PI()*IMARGUMENT(J35))</f>
        <v>-1.9741698326202204</v>
      </c>
      <c r="M35" s="291">
        <f t="shared" ref="M35:M66" si="1">IF(freq_ratio2&gt;1,(1-Kfeed2*rload2*Xequiv2^2/(Gdc_ccm2*(Xequiv2^2+Requiv2^2)))/(2/rload2-Kfeed2/Gdc_ccm2),1/(2/rload2-Kfeed2/Gdc_dcm2))</f>
        <v>0.2934539133045081</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0,293104969118734-0,010078197981572i</v>
      </c>
      <c r="O35" s="291">
        <f>20*LOG(IMABS(N35))</f>
        <v>-10.654404841925189</v>
      </c>
      <c r="P35" s="291">
        <f>(180/PI()*IMARGUMENT(N35))</f>
        <v>-1.9692972398512618</v>
      </c>
      <c r="Q35" s="247">
        <f t="shared" ref="Q35:Q66" si="3">-currentransferratio2*RFB_2/(Rfeedforward2*(Cvolt2*nanoF2+Cforward2*picoF2*alpha_Cf2)*Rupper2*kiliOhm2)</f>
        <v>-1474.628881071144</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47">
        <f>20*LOG(IMABS(R35))</f>
        <v>27.466515587986137</v>
      </c>
      <c r="T35" s="247">
        <f>(180/PI()*IMARGUMENT(R35))</f>
        <v>96.6027604446748</v>
      </c>
      <c r="U35" s="290" t="str">
        <f t="shared" ref="U35:U95" si="5">IMPRODUCT(F35,R35)</f>
        <v>-1,84545763431823+22,8969475765584i</v>
      </c>
      <c r="V35" s="245">
        <f>20*LOG(IMABS(U35))</f>
        <v>27.223672778181573</v>
      </c>
      <c r="W35" s="245">
        <f>(180/PI()*IMARGUMENT(U35))</f>
        <v>94.607988129071117</v>
      </c>
      <c r="X35" s="289" t="str">
        <f t="shared" ref="X35:X95" si="6">IMDIV(J35,IMSUM(1,IMPRODUCT(F35,R35,-1)))</f>
        <v>0,000223364150768268+0,00140106388299297i</v>
      </c>
      <c r="Y35" s="289">
        <f>20*LOG(IMABS(X35))</f>
        <v>-56.961839388430121</v>
      </c>
      <c r="Z35" s="289">
        <f>(180/PI()*IMARGUMENT(X35))</f>
        <v>80.941866985348113</v>
      </c>
      <c r="AA35" s="288" t="str">
        <f t="shared" ref="AA35:AA95" si="7">IMDIV(IMPRODUCT(1,N35),IMSUM(1,IMPRODUCT(F35,R35,-1)))</f>
        <v>0,00200008277739692+0,0125524949275235i</v>
      </c>
      <c r="AB35" s="288">
        <f>20*LOG(IMABS(AA35))</f>
        <v>-37.916514784945427</v>
      </c>
      <c r="AC35" s="288">
        <f>(180/PI()*IMARGUMENT(AA35))</f>
        <v>80.946739578117075</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0.97301143750936314</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0,971155531441109-0,0425830550595459i</v>
      </c>
      <c r="G36" s="247">
        <f t="shared" ref="G36:G95" si="12">20*LOG(IMABS(F36))</f>
        <v>-0.2458823713600517</v>
      </c>
      <c r="H36" s="247">
        <f t="shared" ref="H36:H95" si="13">(180/PI()*IMARGUMENT(F36))</f>
        <v>-2.5106869344048865</v>
      </c>
      <c r="I36" s="292">
        <f t="shared" ref="I36:I66" si="14">IF(freq_ratio2&gt;1,(Kinput2-Kfeed2*Metccm2/(2*ratio2*Gdc_ccm2))/(2/rload2-Kfeed2/Gdc_ccm2),(Kinput2-Kfeed2*Metccm2/(2*ratio2*Gdc_dcm2))/(2/rload2-Kfeed2/Gdc_dcm2))</f>
        <v>3.2754696936327446E-2</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0,0326928700816212-0,00141868339356432i</v>
      </c>
      <c r="K36" s="292">
        <f t="shared" ref="K36:K95" si="16">20*LOG(IMABS(J36))</f>
        <v>-29.702768678526379</v>
      </c>
      <c r="L36" s="292">
        <f t="shared" ref="L36:L95" si="17">(180/PI()*IMARGUMENT(J36))</f>
        <v>-2.4847499456848099</v>
      </c>
      <c r="M36" s="291">
        <f t="shared" si="1"/>
        <v>0.2934539133045081</v>
      </c>
      <c r="N36" s="291" t="str">
        <f t="shared" si="2"/>
        <v>0,292901261079144-0,0126788201859406i</v>
      </c>
      <c r="O36" s="291">
        <f t="shared" ref="O36:O95" si="18">20*LOG(IMABS(N36))</f>
        <v>-10.657445124434568</v>
      </c>
      <c r="P36" s="291">
        <f t="shared" ref="P36:P95" si="19">(180/PI()*IMARGUMENT(N36))</f>
        <v>-2.4786157108927469</v>
      </c>
      <c r="Q36" s="247">
        <f t="shared" si="3"/>
        <v>-1474.628881071144</v>
      </c>
      <c r="R36" s="247" t="str">
        <f t="shared" si="4"/>
        <v>-2,71623727138411+18,6378693278196i</v>
      </c>
      <c r="S36" s="247">
        <f t="shared" ref="S36:S95" si="20">20*LOG(IMABS(R36))</f>
        <v>25.499201001227206</v>
      </c>
      <c r="T36" s="247">
        <f t="shared" ref="T36:T95" si="21">(180/PI()*IMARGUMENT(R36))</f>
        <v>98.291770773481218</v>
      </c>
      <c r="U36" s="290" t="str">
        <f t="shared" si="5"/>
        <v>-1,84423143503202+18,2159355732707i</v>
      </c>
      <c r="V36" s="245">
        <f t="shared" ref="V36:V95" si="22">20*LOG(IMABS(U36))</f>
        <v>25.253318629867142</v>
      </c>
      <c r="W36" s="245">
        <f t="shared" ref="W36:W95" si="23">(180/PI()*IMARGUMENT(U36))</f>
        <v>95.781083839076345</v>
      </c>
      <c r="X36" s="289" t="str">
        <f t="shared" si="6"/>
        <v>0,000349588854769573+0,00174015538999061i</v>
      </c>
      <c r="Y36" s="289">
        <f t="shared" ref="Y36:Y95" si="24">20*LOG(IMABS(X36))</f>
        <v>-55.016407598828323</v>
      </c>
      <c r="Z36" s="289">
        <f t="shared" ref="Z36:Z95" si="25">(180/PI()*IMARGUMENT(X36))</f>
        <v>78.64075791003836</v>
      </c>
      <c r="AA36" s="288" t="str">
        <f t="shared" si="7"/>
        <v>0,00313034528853558+0,0155906257718496i</v>
      </c>
      <c r="AB36" s="288">
        <f t="shared" ref="AB36:AB95" si="26">20*LOG(IMABS(AA36))</f>
        <v>-35.971084044736521</v>
      </c>
      <c r="AC36" s="288">
        <f t="shared" ref="AC36:AC95" si="27">(180/PI()*IMARGUMENT(AA36))</f>
        <v>78.646892144830431</v>
      </c>
    </row>
    <row r="37" spans="1:29">
      <c r="A37" s="297">
        <v>-2.8</v>
      </c>
      <c r="B37" s="296">
        <f t="shared" si="8"/>
        <v>15.848931924611135</v>
      </c>
      <c r="C37" s="295">
        <f t="shared" si="9"/>
        <v>99.581776203206161</v>
      </c>
      <c r="D37" s="294" t="str">
        <f t="shared" si="10"/>
        <v>99,5817762032062i</v>
      </c>
      <c r="E37" s="293">
        <f t="shared" si="0"/>
        <v>0.97301143750936314</v>
      </c>
      <c r="F37" s="247" t="str">
        <f t="shared" si="11"/>
        <v>0,970073283525758-0,0535495020925285i</v>
      </c>
      <c r="G37" s="247">
        <f t="shared" si="12"/>
        <v>-0.250695395890558</v>
      </c>
      <c r="H37" s="247">
        <f t="shared" si="13"/>
        <v>-3.1596063551891498</v>
      </c>
      <c r="I37" s="292">
        <f t="shared" si="14"/>
        <v>3.2754696936327446E-2</v>
      </c>
      <c r="J37" s="292" t="str">
        <f t="shared" si="15"/>
        <v>0,0326568165412513-0,00178403814555836i</v>
      </c>
      <c r="K37" s="292">
        <f t="shared" si="16"/>
        <v>-29.707581182516218</v>
      </c>
      <c r="L37" s="292">
        <f t="shared" si="17"/>
        <v>-3.1269536222886054</v>
      </c>
      <c r="M37" s="291">
        <f t="shared" si="1"/>
        <v>0.2934539133045081</v>
      </c>
      <c r="N37" s="291" t="str">
        <f t="shared" si="2"/>
        <v>0,292578988996522-0,0159440042890783i</v>
      </c>
      <c r="O37" s="291">
        <f t="shared" si="18"/>
        <v>-10.662259291599842</v>
      </c>
      <c r="P37" s="291">
        <f t="shared" si="19"/>
        <v>-3.1192310703777926</v>
      </c>
      <c r="Q37" s="247">
        <f t="shared" si="3"/>
        <v>-1474.628881071144</v>
      </c>
      <c r="R37" s="247" t="str">
        <f t="shared" si="4"/>
        <v>-2,71624418805944+14,8024600809933i</v>
      </c>
      <c r="S37" s="247">
        <f t="shared" si="20"/>
        <v>23.550505790778704</v>
      </c>
      <c r="T37" s="247">
        <f t="shared" si="21"/>
        <v>100.39806921453919</v>
      </c>
      <c r="U37" s="290" t="str">
        <f t="shared" si="5"/>
        <v>-1,84229155128686+14,5049245788604i</v>
      </c>
      <c r="V37" s="245">
        <f t="shared" si="22"/>
        <v>23.299810394888123</v>
      </c>
      <c r="W37" s="245">
        <f t="shared" si="23"/>
        <v>97.238462859350051</v>
      </c>
      <c r="X37" s="289" t="str">
        <f t="shared" si="6"/>
        <v>0,00054330910507656+0,00214496624873863i</v>
      </c>
      <c r="Y37" s="289">
        <f t="shared" si="24"/>
        <v>-53.101528258644279</v>
      </c>
      <c r="Z37" s="289">
        <f t="shared" si="25"/>
        <v>75.786213462649513</v>
      </c>
      <c r="AA37" s="288" t="str">
        <f t="shared" si="7"/>
        <v>0,00486498958020813+0,019217698699506i</v>
      </c>
      <c r="AB37" s="288">
        <f t="shared" si="26"/>
        <v>-34.056206367727889</v>
      </c>
      <c r="AC37" s="288">
        <f t="shared" si="27"/>
        <v>75.793936014560359</v>
      </c>
    </row>
    <row r="38" spans="1:29">
      <c r="A38" s="297">
        <v>-2.7</v>
      </c>
      <c r="B38" s="296">
        <f t="shared" si="8"/>
        <v>19.95262314968878</v>
      </c>
      <c r="C38" s="295">
        <f t="shared" si="9"/>
        <v>125.36602861381581</v>
      </c>
      <c r="D38" s="294" t="str">
        <f t="shared" si="10"/>
        <v>125,366028613816i</v>
      </c>
      <c r="E38" s="293">
        <f t="shared" si="0"/>
        <v>0.97301143750936314</v>
      </c>
      <c r="F38" s="247" t="str">
        <f t="shared" si="11"/>
        <v>0,968362939870753-0,0672966730314142i</v>
      </c>
      <c r="G38" s="247">
        <f t="shared" si="12"/>
        <v>-0.25831261017268559</v>
      </c>
      <c r="H38" s="247">
        <f t="shared" si="13"/>
        <v>-3.9753957557173876</v>
      </c>
      <c r="I38" s="292">
        <f t="shared" si="14"/>
        <v>3.2754696936327446E-2</v>
      </c>
      <c r="J38" s="292" t="str">
        <f t="shared" si="15"/>
        <v>0,0325998388904699-0,0022420347559014i</v>
      </c>
      <c r="K38" s="292">
        <f t="shared" si="16"/>
        <v>-29.715197571797113</v>
      </c>
      <c r="L38" s="292">
        <f t="shared" si="17"/>
        <v>-3.9342884031073231</v>
      </c>
      <c r="M38" s="291">
        <f t="shared" si="1"/>
        <v>0.2934539133045081</v>
      </c>
      <c r="N38" s="291" t="str">
        <f t="shared" si="2"/>
        <v>0,292069682395474-0,0200371275578634i</v>
      </c>
      <c r="O38" s="291">
        <f t="shared" si="18"/>
        <v>-10.669878316835801</v>
      </c>
      <c r="P38" s="291">
        <f t="shared" si="19"/>
        <v>-3.9245662706018027</v>
      </c>
      <c r="Q38" s="247">
        <f t="shared" si="3"/>
        <v>-1474.628881071144</v>
      </c>
      <c r="R38" s="247" t="str">
        <f t="shared" si="4"/>
        <v>-2,71625515020334+11,7553358294407i</v>
      </c>
      <c r="S38" s="247">
        <f t="shared" si="20"/>
        <v>21.630598363448406</v>
      </c>
      <c r="T38" s="247">
        <f t="shared" si="21"/>
        <v>103.01074446258744</v>
      </c>
      <c r="U38" s="290" t="str">
        <f t="shared" si="5"/>
        <v>-1,83922583100164+11,5662264976783i</v>
      </c>
      <c r="V38" s="245">
        <f t="shared" si="22"/>
        <v>21.372285753275708</v>
      </c>
      <c r="W38" s="245">
        <f t="shared" si="23"/>
        <v>99.035348706870053</v>
      </c>
      <c r="X38" s="289" t="str">
        <f t="shared" si="6"/>
        <v>0,000835386280342113+0,00261347022648449i</v>
      </c>
      <c r="Y38" s="289">
        <f t="shared" si="24"/>
        <v>-51.233148015883778</v>
      </c>
      <c r="Z38" s="289">
        <f t="shared" si="25"/>
        <v>72.273709526066696</v>
      </c>
      <c r="AA38" s="288" t="str">
        <f t="shared" si="7"/>
        <v>0,00748036328577859+0,0234156958437204i</v>
      </c>
      <c r="AB38" s="288">
        <f t="shared" si="26"/>
        <v>-32.187828760922486</v>
      </c>
      <c r="AC38" s="288">
        <f t="shared" si="27"/>
        <v>72.283431658572169</v>
      </c>
    </row>
    <row r="39" spans="1:29">
      <c r="A39" s="297">
        <v>-2.6</v>
      </c>
      <c r="B39" s="296">
        <f t="shared" si="8"/>
        <v>25.118864315095777</v>
      </c>
      <c r="C39" s="295">
        <f t="shared" si="9"/>
        <v>157.82647919764742</v>
      </c>
      <c r="D39" s="294" t="str">
        <f t="shared" si="10"/>
        <v>157,826479197647i</v>
      </c>
      <c r="E39" s="293">
        <f t="shared" si="0"/>
        <v>0.97301143750936314</v>
      </c>
      <c r="F39" s="247" t="str">
        <f t="shared" si="11"/>
        <v>0,96566447614699-0,0844868049540779i</v>
      </c>
      <c r="G39" s="247">
        <f t="shared" si="12"/>
        <v>-0.27035776552383534</v>
      </c>
      <c r="H39" s="247">
        <f t="shared" si="13"/>
        <v>-5.0001242723556603</v>
      </c>
      <c r="I39" s="292">
        <f t="shared" si="14"/>
        <v>3.2754696936327446E-2</v>
      </c>
      <c r="J39" s="292" t="str">
        <f t="shared" si="15"/>
        <v>0,0325099434344724-0,0028147362616189i</v>
      </c>
      <c r="K39" s="292">
        <f t="shared" si="16"/>
        <v>-29.727241419609747</v>
      </c>
      <c r="L39" s="292">
        <f t="shared" si="17"/>
        <v>-4.9483731867368776</v>
      </c>
      <c r="M39" s="291">
        <f t="shared" si="1"/>
        <v>0.2934539133045081</v>
      </c>
      <c r="N39" s="291" t="str">
        <f t="shared" si="2"/>
        <v>0,291266133140563-0,0251553637501365i</v>
      </c>
      <c r="O39" s="291">
        <f t="shared" si="18"/>
        <v>-10.68192634235465</v>
      </c>
      <c r="P39" s="291">
        <f t="shared" si="19"/>
        <v>-4.9361337158207839</v>
      </c>
      <c r="Q39" s="247">
        <f t="shared" si="3"/>
        <v>-1474.628881071144</v>
      </c>
      <c r="R39" s="247" t="str">
        <f t="shared" si="4"/>
        <v>-2,71627252391052+9,33422611380069i</v>
      </c>
      <c r="S39" s="247">
        <f t="shared" si="20"/>
        <v>19.754589846941471</v>
      </c>
      <c r="T39" s="247">
        <f t="shared" si="21"/>
        <v>106.22506788640257</v>
      </c>
      <c r="U39" s="290" t="str">
        <f t="shared" si="5"/>
        <v>-1,83438894280058+9,24321975735065i</v>
      </c>
      <c r="V39" s="245">
        <f t="shared" si="22"/>
        <v>19.484232081417638</v>
      </c>
      <c r="W39" s="245">
        <f t="shared" si="23"/>
        <v>101.22494361404694</v>
      </c>
      <c r="X39" s="289" t="str">
        <f t="shared" si="6"/>
        <v>0,00126416975999102+0,00312951497468477i</v>
      </c>
      <c r="Y39" s="289">
        <f t="shared" si="24"/>
        <v>-49.434004370018997</v>
      </c>
      <c r="Z39" s="289">
        <f t="shared" si="25"/>
        <v>68.003720230986133</v>
      </c>
      <c r="AA39" s="288" t="str">
        <f t="shared" si="7"/>
        <v>0,0113198693660795+0,0280401448174254i</v>
      </c>
      <c r="AB39" s="288">
        <f t="shared" si="26"/>
        <v>-30.388689292763907</v>
      </c>
      <c r="AC39" s="288">
        <f t="shared" si="27"/>
        <v>68.015959701902119</v>
      </c>
    </row>
    <row r="40" spans="1:29">
      <c r="A40" s="297">
        <v>-2.5</v>
      </c>
      <c r="B40" s="296">
        <f t="shared" si="8"/>
        <v>31.622776601683764</v>
      </c>
      <c r="C40" s="295">
        <f t="shared" si="9"/>
        <v>198.69176531592183</v>
      </c>
      <c r="D40" s="294" t="str">
        <f t="shared" si="10"/>
        <v>198,691765315922i</v>
      </c>
      <c r="E40" s="293">
        <f t="shared" si="0"/>
        <v>0.97301143750936314</v>
      </c>
      <c r="F40" s="247" t="str">
        <f t="shared" si="11"/>
        <v>0,961418192769177-0,10589766259678i</v>
      </c>
      <c r="G40" s="247">
        <f t="shared" si="12"/>
        <v>-0.28937984272748257</v>
      </c>
      <c r="H40" s="247">
        <f t="shared" si="13"/>
        <v>-6.2856397450000063</v>
      </c>
      <c r="I40" s="292">
        <f t="shared" si="14"/>
        <v>3.2754696936327446E-2</v>
      </c>
      <c r="J40" s="292" t="str">
        <f t="shared" si="15"/>
        <v>0,0323684845838115-0,00352805473897621i</v>
      </c>
      <c r="K40" s="292">
        <f t="shared" si="16"/>
        <v>-29.746261424505306</v>
      </c>
      <c r="L40" s="292">
        <f t="shared" si="17"/>
        <v>-6.2204889985891345</v>
      </c>
      <c r="M40" s="291">
        <f t="shared" si="1"/>
        <v>0.2934539133045081</v>
      </c>
      <c r="N40" s="291" t="str">
        <f t="shared" si="2"/>
        <v>0,290001673757628-0,031530281345239i</v>
      </c>
      <c r="O40" s="291">
        <f t="shared" si="18"/>
        <v>-10.700952968465851</v>
      </c>
      <c r="P40" s="291">
        <f t="shared" si="19"/>
        <v>-6.2050803552778442</v>
      </c>
      <c r="Q40" s="247">
        <f t="shared" si="3"/>
        <v>-1474.628881071144</v>
      </c>
      <c r="R40" s="247" t="str">
        <f t="shared" si="4"/>
        <v>-2,71630005907927+7,41019804986408i</v>
      </c>
      <c r="S40" s="247">
        <f t="shared" si="20"/>
        <v>17.94413597806572</v>
      </c>
      <c r="T40" s="247">
        <f t="shared" si="21"/>
        <v>110.1310377297491</v>
      </c>
      <c r="U40" s="290" t="str">
        <f t="shared" si="5"/>
        <v>-1,82677764095898+7,41194904432999i</v>
      </c>
      <c r="V40" s="245">
        <f t="shared" si="22"/>
        <v>17.654756135338236</v>
      </c>
      <c r="W40" s="245">
        <f t="shared" si="23"/>
        <v>103.84539798474913</v>
      </c>
      <c r="X40" s="289" t="str">
        <f t="shared" si="6"/>
        <v>0,00186957960252663+0,00365404546137763i</v>
      </c>
      <c r="Y40" s="289">
        <f t="shared" si="24"/>
        <v>-47.734677282408342</v>
      </c>
      <c r="Z40" s="289">
        <f t="shared" si="25"/>
        <v>62.903602826590664</v>
      </c>
      <c r="AA40" s="288" t="str">
        <f t="shared" si="7"/>
        <v>0,0167409860478232+0,0327415403503995i</v>
      </c>
      <c r="AB40" s="288">
        <f t="shared" si="26"/>
        <v>-28.689368826368877</v>
      </c>
      <c r="AC40" s="288">
        <f t="shared" si="27"/>
        <v>62.919011469901839</v>
      </c>
    </row>
    <row r="41" spans="1:29">
      <c r="A41" s="297">
        <v>-2.4</v>
      </c>
      <c r="B41" s="296">
        <f t="shared" si="8"/>
        <v>39.81071705534972</v>
      </c>
      <c r="C41" s="295">
        <f t="shared" si="9"/>
        <v>250.13811247045712</v>
      </c>
      <c r="D41" s="294" t="str">
        <f t="shared" si="10"/>
        <v>250,138112470457i</v>
      </c>
      <c r="E41" s="293">
        <f t="shared" si="0"/>
        <v>0.97301143750936314</v>
      </c>
      <c r="F41" s="247" t="str">
        <f t="shared" si="11"/>
        <v>0,954763813701465-0,132400025444707i</v>
      </c>
      <c r="G41" s="247">
        <f t="shared" si="12"/>
        <v>-0.31935807287167017</v>
      </c>
      <c r="H41" s="247">
        <f t="shared" si="13"/>
        <v>-7.8950306335147715</v>
      </c>
      <c r="I41" s="292">
        <f t="shared" si="14"/>
        <v>3.2754696936327446E-2</v>
      </c>
      <c r="J41" s="292" t="str">
        <f t="shared" si="15"/>
        <v>0,0321468034766455-0,00441100141961964i</v>
      </c>
      <c r="K41" s="292">
        <f t="shared" si="16"/>
        <v>-29.776236370264556</v>
      </c>
      <c r="L41" s="292">
        <f t="shared" si="17"/>
        <v>-7.8130107239369071</v>
      </c>
      <c r="M41" s="291">
        <f t="shared" si="1"/>
        <v>0.2934539133045081</v>
      </c>
      <c r="N41" s="291" t="str">
        <f t="shared" si="2"/>
        <v>0,28802013106986-0,0394211377521343i</v>
      </c>
      <c r="O41" s="291">
        <f t="shared" si="18"/>
        <v>-10.730938408138361</v>
      </c>
      <c r="P41" s="291">
        <f t="shared" si="19"/>
        <v>-7.7936122669101708</v>
      </c>
      <c r="Q41" s="247">
        <f t="shared" si="3"/>
        <v>-1474.628881071144</v>
      </c>
      <c r="R41" s="247" t="str">
        <f t="shared" si="4"/>
        <v>-2,71634369862335+5,88079020058624i</v>
      </c>
      <c r="S41" s="247">
        <f t="shared" si="20"/>
        <v>16.228584198526214</v>
      </c>
      <c r="T41" s="247">
        <f t="shared" si="21"/>
        <v>114.79226899575373</v>
      </c>
      <c r="U41" s="290" t="str">
        <f t="shared" si="5"/>
        <v>-1,81484989682897+5,97440965430422i</v>
      </c>
      <c r="V41" s="245">
        <f t="shared" si="22"/>
        <v>15.909226125654538</v>
      </c>
      <c r="W41" s="245">
        <f t="shared" si="23"/>
        <v>106.89723836223895</v>
      </c>
      <c r="X41" s="289" t="str">
        <f t="shared" si="6"/>
        <v>0,0026788107410188+0,00411862506296951i</v>
      </c>
      <c r="Y41" s="289">
        <f t="shared" si="24"/>
        <v>-46.172789370080558</v>
      </c>
      <c r="Z41" s="289">
        <f t="shared" si="25"/>
        <v>56.959466870914028</v>
      </c>
      <c r="AA41" s="288" t="str">
        <f t="shared" si="7"/>
        <v>0,0239872674817048+0,0369073408809382i</v>
      </c>
      <c r="AB41" s="288">
        <f t="shared" si="26"/>
        <v>-27.127491407954363</v>
      </c>
      <c r="AC41" s="288">
        <f t="shared" si="27"/>
        <v>56.978865327940738</v>
      </c>
    </row>
    <row r="42" spans="1:29">
      <c r="A42" s="297">
        <v>-2.2999999999999998</v>
      </c>
      <c r="B42" s="296">
        <f t="shared" si="8"/>
        <v>50.118723362727209</v>
      </c>
      <c r="C42" s="295">
        <f t="shared" si="9"/>
        <v>314.90522624728584</v>
      </c>
      <c r="D42" s="294" t="str">
        <f t="shared" si="10"/>
        <v>314,905226247286i</v>
      </c>
      <c r="E42" s="293">
        <f t="shared" si="0"/>
        <v>0.97301143750936314</v>
      </c>
      <c r="F42" s="247" t="str">
        <f t="shared" si="11"/>
        <v>0,944402895000761-0,164883836400319i</v>
      </c>
      <c r="G42" s="247">
        <f t="shared" si="12"/>
        <v>-0.36645026983079448</v>
      </c>
      <c r="H42" s="247">
        <f t="shared" si="13"/>
        <v>-9.9034821893705569</v>
      </c>
      <c r="I42" s="292">
        <f t="shared" si="14"/>
        <v>3.2754696936327446E-2</v>
      </c>
      <c r="J42" s="292" t="str">
        <f t="shared" si="15"/>
        <v>0,0318016443190469-0,00549322656500267i</v>
      </c>
      <c r="K42" s="292">
        <f t="shared" si="16"/>
        <v>-29.823323361829431</v>
      </c>
      <c r="L42" s="292">
        <f t="shared" si="17"/>
        <v>-9.800225282184039</v>
      </c>
      <c r="M42" s="291">
        <f t="shared" si="1"/>
        <v>0.2934539133045081</v>
      </c>
      <c r="N42" s="291" t="str">
        <f t="shared" si="2"/>
        <v>0,284934854228732-0,049092885420358i</v>
      </c>
      <c r="O42" s="291">
        <f t="shared" si="18"/>
        <v>-10.778042031419073</v>
      </c>
      <c r="P42" s="291">
        <f t="shared" si="19"/>
        <v>-9.7758038234708451</v>
      </c>
      <c r="Q42" s="247">
        <f t="shared" si="3"/>
        <v>-1474.628881071144</v>
      </c>
      <c r="R42" s="247" t="str">
        <f t="shared" si="4"/>
        <v>-2,71641286073741+4,66455616735301i</v>
      </c>
      <c r="S42" s="247">
        <f t="shared" si="20"/>
        <v>14.644445815935619</v>
      </c>
      <c r="T42" s="247">
        <f t="shared" si="21"/>
        <v>120.21446114605286</v>
      </c>
      <c r="U42" s="290" t="str">
        <f t="shared" si="5"/>
        <v>-1,79627825371978+4,85311292206739i</v>
      </c>
      <c r="V42" s="245">
        <f t="shared" si="22"/>
        <v>14.277995546104831</v>
      </c>
      <c r="W42" s="245">
        <f t="shared" si="23"/>
        <v>110.31097895668232</v>
      </c>
      <c r="X42" s="289" t="str">
        <f t="shared" si="6"/>
        <v>0,00368436657059827+0,00442996702203095i</v>
      </c>
      <c r="Y42" s="289">
        <f t="shared" si="24"/>
        <v>-44.788728412572645</v>
      </c>
      <c r="Z42" s="289">
        <f t="shared" si="25"/>
        <v>50.249985553479014</v>
      </c>
      <c r="AA42" s="288" t="str">
        <f t="shared" si="7"/>
        <v>0,0329916647864589+0,0397025543247124i</v>
      </c>
      <c r="AB42" s="288">
        <f t="shared" si="26"/>
        <v>-25.743447082162277</v>
      </c>
      <c r="AC42" s="288">
        <f t="shared" si="27"/>
        <v>50.274407012192221</v>
      </c>
    </row>
    <row r="43" spans="1:29">
      <c r="A43" s="297">
        <v>-2.2000000000000002</v>
      </c>
      <c r="B43" s="296">
        <f t="shared" si="8"/>
        <v>63.09573444801925</v>
      </c>
      <c r="C43" s="295">
        <f t="shared" si="9"/>
        <v>396.44219162949946</v>
      </c>
      <c r="D43" s="294" t="str">
        <f t="shared" si="10"/>
        <v>396,442191629499i</v>
      </c>
      <c r="E43" s="293">
        <f t="shared" si="0"/>
        <v>0.97301143750936314</v>
      </c>
      <c r="F43" s="247" t="str">
        <f t="shared" si="11"/>
        <v>0,928432155984614-0,204087482628543i</v>
      </c>
      <c r="G43" s="247">
        <f t="shared" si="12"/>
        <v>-0.44005529292464546</v>
      </c>
      <c r="H43" s="247">
        <f t="shared" si="13"/>
        <v>-12.397553134902596</v>
      </c>
      <c r="I43" s="292">
        <f t="shared" si="14"/>
        <v>3.2754696936327446E-2</v>
      </c>
      <c r="J43" s="292" t="str">
        <f t="shared" si="15"/>
        <v>0,0312696020580313-0,00679933235721585i</v>
      </c>
      <c r="K43" s="292">
        <f t="shared" si="16"/>
        <v>-29.896920134942135</v>
      </c>
      <c r="L43" s="292">
        <f t="shared" si="17"/>
        <v>-12.267560472814848</v>
      </c>
      <c r="M43" s="291">
        <f t="shared" si="1"/>
        <v>0.2934539133045081</v>
      </c>
      <c r="N43" s="291" t="str">
        <f t="shared" si="2"/>
        <v>0,28017908414997-0,060765331932819i</v>
      </c>
      <c r="O43" s="291">
        <f t="shared" si="18"/>
        <v>-10.851665163985199</v>
      </c>
      <c r="P43" s="291">
        <f t="shared" si="19"/>
        <v>-12.236815182597519</v>
      </c>
      <c r="Q43" s="247">
        <f t="shared" si="3"/>
        <v>-1474.628881071144</v>
      </c>
      <c r="R43" s="247" t="str">
        <f t="shared" si="4"/>
        <v>-2,71652247052286+3,69672734490938i</v>
      </c>
      <c r="S43" s="247">
        <f t="shared" si="20"/>
        <v>13.231548608708595</v>
      </c>
      <c r="T43" s="247">
        <f t="shared" si="21"/>
        <v>126.31012876003658</v>
      </c>
      <c r="U43" s="290" t="str">
        <f t="shared" si="5"/>
        <v>-1,76765103630154+3,98656877143437i</v>
      </c>
      <c r="V43" s="245">
        <f t="shared" si="22"/>
        <v>12.791493315783942</v>
      </c>
      <c r="W43" s="245">
        <f t="shared" si="23"/>
        <v>113.91257562513404</v>
      </c>
      <c r="X43" s="289" t="str">
        <f t="shared" si="6"/>
        <v>0,00482533743319892+0,00449377721485737i</v>
      </c>
      <c r="Y43" s="289">
        <f t="shared" si="24"/>
        <v>-43.617312908339294</v>
      </c>
      <c r="Z43" s="289">
        <f t="shared" si="25"/>
        <v>42.962360985529692</v>
      </c>
      <c r="AA43" s="288" t="str">
        <f t="shared" si="7"/>
        <v>0,043208907759182+0,0402832398034943i</v>
      </c>
      <c r="AB43" s="288">
        <f t="shared" si="26"/>
        <v>-24.572057937382361</v>
      </c>
      <c r="AC43" s="288">
        <f t="shared" si="27"/>
        <v>42.993106275747067</v>
      </c>
    </row>
    <row r="44" spans="1:29">
      <c r="A44" s="297">
        <v>-2.1</v>
      </c>
      <c r="B44" s="296">
        <f t="shared" si="8"/>
        <v>79.432823472428126</v>
      </c>
      <c r="C44" s="295">
        <f t="shared" si="9"/>
        <v>499.09114934975014</v>
      </c>
      <c r="D44" s="294" t="str">
        <f t="shared" si="10"/>
        <v>499,09114934975i</v>
      </c>
      <c r="E44" s="293">
        <f t="shared" si="0"/>
        <v>0.97301143750936314</v>
      </c>
      <c r="F44" s="247" t="str">
        <f t="shared" si="11"/>
        <v>0,904191569942036-0,250264152955741i</v>
      </c>
      <c r="G44" s="247">
        <f t="shared" si="12"/>
        <v>-0.55421329073852277</v>
      </c>
      <c r="H44" s="247">
        <f t="shared" si="13"/>
        <v>-15.47114237606046</v>
      </c>
      <c r="I44" s="292">
        <f t="shared" si="14"/>
        <v>3.2754696936327446E-2</v>
      </c>
      <c r="J44" s="292" t="str">
        <f t="shared" si="15"/>
        <v>0,0304620617564282-0,00833775826357957i</v>
      </c>
      <c r="K44" s="292">
        <f t="shared" si="16"/>
        <v>-30.01106505744918</v>
      </c>
      <c r="L44" s="292">
        <f t="shared" si="17"/>
        <v>-15.307491474646314</v>
      </c>
      <c r="M44" s="291">
        <f t="shared" si="1"/>
        <v>0.2934539133045081</v>
      </c>
      <c r="N44" s="291" t="str">
        <f t="shared" si="2"/>
        <v>0,272960718218353-0,074513783805931i</v>
      </c>
      <c r="O44" s="291">
        <f t="shared" si="18"/>
        <v>-10.965851863310483</v>
      </c>
      <c r="P44" s="291">
        <f t="shared" si="19"/>
        <v>-15.268784459341838</v>
      </c>
      <c r="Q44" s="247">
        <f t="shared" si="3"/>
        <v>-1474.628881071144</v>
      </c>
      <c r="R44" s="247" t="str">
        <f t="shared" si="4"/>
        <v>-2,71669617832409+2,92576390187852i</v>
      </c>
      <c r="S44" s="247">
        <f t="shared" si="20"/>
        <v>12.02502826036643</v>
      </c>
      <c r="T44" s="247">
        <f t="shared" si="21"/>
        <v>132.8780140744235</v>
      </c>
      <c r="U44" s="290" t="str">
        <f t="shared" si="5"/>
        <v>-1,72419995788228+3,32534272362565i</v>
      </c>
      <c r="V44" s="245">
        <f t="shared" si="22"/>
        <v>11.470814969627902</v>
      </c>
      <c r="W44" s="245">
        <f t="shared" si="23"/>
        <v>117.40687169836313</v>
      </c>
      <c r="X44" s="289" t="str">
        <f t="shared" si="6"/>
        <v>0,00599110529765334+0,00425252196004462i</v>
      </c>
      <c r="Y44" s="289">
        <f t="shared" si="24"/>
        <v>-42.677889580821201</v>
      </c>
      <c r="Z44" s="289">
        <f t="shared" si="25"/>
        <v>35.367357761891746</v>
      </c>
      <c r="AA44" s="288" t="str">
        <f t="shared" si="7"/>
        <v>0,0536487009520022+0,0381346946417019i</v>
      </c>
      <c r="AB44" s="288">
        <f t="shared" si="26"/>
        <v>-23.632676386682498</v>
      </c>
      <c r="AC44" s="288">
        <f t="shared" si="27"/>
        <v>35.406064777196249</v>
      </c>
    </row>
    <row r="45" spans="1:29">
      <c r="A45" s="297">
        <v>-2</v>
      </c>
      <c r="B45" s="296">
        <f t="shared" si="8"/>
        <v>100</v>
      </c>
      <c r="C45" s="295">
        <f t="shared" si="9"/>
        <v>628.31853071795865</v>
      </c>
      <c r="D45" s="294" t="str">
        <f t="shared" si="10"/>
        <v>628,318530717959i</v>
      </c>
      <c r="E45" s="293">
        <f t="shared" si="0"/>
        <v>0.97301143750936314</v>
      </c>
      <c r="F45" s="247" t="str">
        <f t="shared" si="11"/>
        <v>0,868248177928059-0,302619013384408i</v>
      </c>
      <c r="G45" s="247">
        <f t="shared" si="12"/>
        <v>-0.72920719111561016</v>
      </c>
      <c r="H45" s="247">
        <f t="shared" si="13"/>
        <v>-19.215477371048767</v>
      </c>
      <c r="I45" s="292">
        <f t="shared" si="14"/>
        <v>3.2754696936327446E-2</v>
      </c>
      <c r="J45" s="292" t="str">
        <f t="shared" si="15"/>
        <v>0,0292646594068916-0,0100820315782502i</v>
      </c>
      <c r="K45" s="292">
        <f t="shared" si="16"/>
        <v>-30.186038234942075</v>
      </c>
      <c r="L45" s="292">
        <f t="shared" si="17"/>
        <v>-19.009453420285592</v>
      </c>
      <c r="M45" s="291">
        <f t="shared" si="1"/>
        <v>0.2934539133045081</v>
      </c>
      <c r="N45" s="291" t="str">
        <f t="shared" si="2"/>
        <v>0,262257491010169-0,0901014432876402i</v>
      </c>
      <c r="O45" s="291">
        <f t="shared" si="18"/>
        <v>-11.140891252346965</v>
      </c>
      <c r="P45" s="291">
        <f t="shared" si="19"/>
        <v>-18.960722203463249</v>
      </c>
      <c r="Q45" s="247">
        <f t="shared" si="3"/>
        <v>-1474.628881071144</v>
      </c>
      <c r="R45" s="247" t="str">
        <f t="shared" si="4"/>
        <v>-2,71697145649282+2,31061038587941i</v>
      </c>
      <c r="S45" s="247">
        <f t="shared" si="20"/>
        <v>11.045162767150114</v>
      </c>
      <c r="T45" s="247">
        <f t="shared" si="21"/>
        <v>139.62096322138149</v>
      </c>
      <c r="U45" s="290" t="str">
        <f t="shared" si="5"/>
        <v>-1,65977088129184+2,8283904789989i</v>
      </c>
      <c r="V45" s="245">
        <f t="shared" si="22"/>
        <v>10.315955576034494</v>
      </c>
      <c r="W45" s="245">
        <f t="shared" si="23"/>
        <v>120.40548585033272</v>
      </c>
      <c r="X45" s="289" t="str">
        <f t="shared" si="6"/>
        <v>0,00705532602823548+0,00371204356574082i</v>
      </c>
      <c r="Y45" s="289">
        <f t="shared" si="24"/>
        <v>-41.968373429527617</v>
      </c>
      <c r="Z45" s="289">
        <f t="shared" si="25"/>
        <v>27.750362370656894</v>
      </c>
      <c r="AA45" s="288" t="str">
        <f t="shared" si="7"/>
        <v>0,0631800397334605+0,0333097787408744i</v>
      </c>
      <c r="AB45" s="288">
        <f t="shared" si="26"/>
        <v>-22.92322644693251</v>
      </c>
      <c r="AC45" s="288">
        <f t="shared" si="27"/>
        <v>27.799093587479216</v>
      </c>
    </row>
    <row r="46" spans="1:29">
      <c r="A46" s="297">
        <v>-1.9</v>
      </c>
      <c r="B46" s="296">
        <f t="shared" si="8"/>
        <v>125.89254117941664</v>
      </c>
      <c r="C46" s="295">
        <f t="shared" si="9"/>
        <v>791.0061650220116</v>
      </c>
      <c r="D46" s="294" t="str">
        <f t="shared" si="10"/>
        <v>791,006165022012i</v>
      </c>
      <c r="E46" s="293">
        <f t="shared" si="0"/>
        <v>0.97301143750936314</v>
      </c>
      <c r="F46" s="247" t="str">
        <f t="shared" si="11"/>
        <v>0,816756155351373-0,358530172520993i</v>
      </c>
      <c r="G46" s="247">
        <f t="shared" si="12"/>
        <v>-0.99286392383657096</v>
      </c>
      <c r="H46" s="247">
        <f t="shared" si="13"/>
        <v>-23.699958045319008</v>
      </c>
      <c r="I46" s="292">
        <f t="shared" si="14"/>
        <v>3.2754696936327446E-2</v>
      </c>
      <c r="J46" s="292" t="str">
        <f t="shared" si="15"/>
        <v>0,0275492771061462-0,0119448152925752i</v>
      </c>
      <c r="K46" s="292">
        <f t="shared" si="16"/>
        <v>-30.44966212430753</v>
      </c>
      <c r="L46" s="292">
        <f t="shared" si="17"/>
        <v>-23.440589912087692</v>
      </c>
      <c r="M46" s="291">
        <f t="shared" si="1"/>
        <v>0.2934539133045081</v>
      </c>
      <c r="N46" s="291" t="str">
        <f t="shared" si="2"/>
        <v>0,246924196382168-0,106747420660963i</v>
      </c>
      <c r="O46" s="291">
        <f t="shared" si="18"/>
        <v>-11.404620079305918</v>
      </c>
      <c r="P46" s="291">
        <f t="shared" si="19"/>
        <v>-23.379237010913929</v>
      </c>
      <c r="Q46" s="247">
        <f t="shared" si="3"/>
        <v>-1474.628881071144</v>
      </c>
      <c r="R46" s="247" t="str">
        <f t="shared" si="4"/>
        <v>-2,71740766728697+1,81850994747918i</v>
      </c>
      <c r="S46" s="247">
        <f t="shared" si="20"/>
        <v>10.290298198292193</v>
      </c>
      <c r="T46" s="247">
        <f t="shared" si="21"/>
        <v>146.20925996567703</v>
      </c>
      <c r="U46" s="290" t="str">
        <f t="shared" si="5"/>
        <v>-1,5674687536548+2,45955183293359i</v>
      </c>
      <c r="V46" s="245">
        <f t="shared" si="22"/>
        <v>9.2974342744556306</v>
      </c>
      <c r="W46" s="245">
        <f t="shared" si="23"/>
        <v>122.50930192035807</v>
      </c>
      <c r="X46" s="289" t="str">
        <f t="shared" si="6"/>
        <v>0,00791934940389175+0,00293410972915822i</v>
      </c>
      <c r="Y46" s="289">
        <f t="shared" si="24"/>
        <v>-41.467576419292349</v>
      </c>
      <c r="Z46" s="289">
        <f t="shared" si="25"/>
        <v>20.329609171980056</v>
      </c>
      <c r="AA46" s="288" t="str">
        <f t="shared" si="7"/>
        <v>0,070920048551228+0,0263621960923966i</v>
      </c>
      <c r="AB46" s="288">
        <f t="shared" si="26"/>
        <v>-22.422534374290748</v>
      </c>
      <c r="AC46" s="288">
        <f t="shared" si="27"/>
        <v>20.390962073153819</v>
      </c>
    </row>
    <row r="47" spans="1:29">
      <c r="A47" s="297">
        <v>-1.8</v>
      </c>
      <c r="B47" s="296">
        <f t="shared" si="8"/>
        <v>158.48931924611125</v>
      </c>
      <c r="C47" s="295">
        <f t="shared" si="9"/>
        <v>995.81776203206107</v>
      </c>
      <c r="D47" s="294" t="str">
        <f t="shared" si="10"/>
        <v>995,817762032061i</v>
      </c>
      <c r="E47" s="293">
        <f t="shared" si="0"/>
        <v>0.97301143750936314</v>
      </c>
      <c r="F47" s="247" t="str">
        <f t="shared" si="11"/>
        <v>0,746514831363399-0,412818084781683i</v>
      </c>
      <c r="G47" s="247">
        <f t="shared" si="12"/>
        <v>-1.3804573645469265</v>
      </c>
      <c r="H47" s="247">
        <f t="shared" si="13"/>
        <v>-28.942322422983011</v>
      </c>
      <c r="I47" s="292">
        <f t="shared" si="14"/>
        <v>3.2754696936327446E-2</v>
      </c>
      <c r="J47" s="292" t="str">
        <f t="shared" si="15"/>
        <v>0,025209289590875-0,0137535696890872i</v>
      </c>
      <c r="K47" s="292">
        <f t="shared" si="16"/>
        <v>-30.837203512316073</v>
      </c>
      <c r="L47" s="292">
        <f t="shared" si="17"/>
        <v>-28.615798593581477</v>
      </c>
      <c r="M47" s="291">
        <f t="shared" si="1"/>
        <v>0.2934539133045081</v>
      </c>
      <c r="N47" s="291" t="str">
        <f t="shared" si="2"/>
        <v>0,226007747342376-0,122909168876985i</v>
      </c>
      <c r="O47" s="291">
        <f t="shared" si="18"/>
        <v>-11.792327780606522</v>
      </c>
      <c r="P47" s="291">
        <f t="shared" si="19"/>
        <v>-28.538552017819679</v>
      </c>
      <c r="Q47" s="247">
        <f t="shared" si="3"/>
        <v>-1474.628881071144</v>
      </c>
      <c r="R47" s="247" t="str">
        <f t="shared" si="4"/>
        <v>-2,7180988247083+1,42326106787333i</v>
      </c>
      <c r="S47" s="247">
        <f t="shared" si="20"/>
        <v>9.7376188962578798</v>
      </c>
      <c r="T47" s="247">
        <f t="shared" si="21"/>
        <v>152.36237816027662</v>
      </c>
      <c r="U47" s="290" t="str">
        <f t="shared" si="5"/>
        <v>-1,44155317757237+2,18456584713297i</v>
      </c>
      <c r="V47" s="245">
        <f t="shared" si="22"/>
        <v>8.3571615317109416</v>
      </c>
      <c r="W47" s="245">
        <f t="shared" si="23"/>
        <v>123.42005573729369</v>
      </c>
      <c r="X47" s="289" t="str">
        <f t="shared" si="6"/>
        <v>0,00853359254558249+0,0020022603579749i</v>
      </c>
      <c r="Y47" s="289">
        <f t="shared" si="24"/>
        <v>-41.144621107843051</v>
      </c>
      <c r="Z47" s="289">
        <f t="shared" si="25"/>
        <v>13.20460936531553</v>
      </c>
      <c r="AA47" s="288" t="str">
        <f t="shared" si="7"/>
        <v>0,0764254299903154+0,0180406536859074i</v>
      </c>
      <c r="AB47" s="288">
        <f t="shared" si="26"/>
        <v>-22.099745376133491</v>
      </c>
      <c r="AC47" s="288">
        <f t="shared" si="27"/>
        <v>13.281855941077332</v>
      </c>
    </row>
    <row r="48" spans="1:29">
      <c r="A48" s="297">
        <v>-1.7</v>
      </c>
      <c r="B48" s="296">
        <f t="shared" si="8"/>
        <v>199.52623149688793</v>
      </c>
      <c r="C48" s="295">
        <f t="shared" si="9"/>
        <v>1253.6602861381591</v>
      </c>
      <c r="D48" s="294" t="str">
        <f t="shared" si="10"/>
        <v>1253,66028613816i</v>
      </c>
      <c r="E48" s="293">
        <f t="shared" si="0"/>
        <v>0.97301143750936314</v>
      </c>
      <c r="F48" s="247" t="str">
        <f t="shared" si="11"/>
        <v>0,656837073922934-0,457755107371324i</v>
      </c>
      <c r="G48" s="247">
        <f t="shared" si="12"/>
        <v>-1.93159125787979</v>
      </c>
      <c r="H48" s="247">
        <f t="shared" si="13"/>
        <v>-34.872954677190023</v>
      </c>
      <c r="I48" s="292">
        <f t="shared" si="14"/>
        <v>3.2754696936327446E-2</v>
      </c>
      <c r="J48" s="292" t="str">
        <f t="shared" si="15"/>
        <v>0,022221807033132-0,015250871241925i</v>
      </c>
      <c r="K48" s="292">
        <f t="shared" si="16"/>
        <v>-31.388254908954139</v>
      </c>
      <c r="L48" s="292">
        <f t="shared" si="17"/>
        <v>-34.461888133636656</v>
      </c>
      <c r="M48" s="291">
        <f t="shared" si="1"/>
        <v>0.2934539133045081</v>
      </c>
      <c r="N48" s="291" t="str">
        <f t="shared" si="2"/>
        <v>0,199303548496788-0,136285320086234i</v>
      </c>
      <c r="O48" s="291">
        <f t="shared" si="18"/>
        <v>-12.343642762065869</v>
      </c>
      <c r="P48" s="291">
        <f t="shared" si="19"/>
        <v>-34.3646247945737</v>
      </c>
      <c r="Q48" s="247">
        <f t="shared" si="3"/>
        <v>-1474.628881071144</v>
      </c>
      <c r="R48" s="247" t="str">
        <f t="shared" si="4"/>
        <v>-2,71919375812387+1,10382452286556i</v>
      </c>
      <c r="S48" s="247">
        <f t="shared" si="20"/>
        <v>9.3512637431121153</v>
      </c>
      <c r="T48" s="247">
        <f t="shared" si="21"/>
        <v>157.90588917238119</v>
      </c>
      <c r="U48" s="290" t="str">
        <f t="shared" si="5"/>
        <v>-1,28078595853216+1,96975770043682i</v>
      </c>
      <c r="V48" s="245">
        <f t="shared" si="22"/>
        <v>7.4196724852323195</v>
      </c>
      <c r="W48" s="245">
        <f t="shared" si="23"/>
        <v>123.03293449519107</v>
      </c>
      <c r="X48" s="289" t="str">
        <f t="shared" si="6"/>
        <v>0,00888838678964482+0,000989613721969498i</v>
      </c>
      <c r="Y48" s="289">
        <f t="shared" si="24"/>
        <v>-40.970036404811275</v>
      </c>
      <c r="Z48" s="289">
        <f t="shared" si="25"/>
        <v>6.3530232035022873</v>
      </c>
      <c r="AA48" s="288" t="str">
        <f t="shared" si="7"/>
        <v>0,0796105887870771+0,00900051586893822i</v>
      </c>
      <c r="AB48" s="288">
        <f t="shared" si="26"/>
        <v>-21.925424257923009</v>
      </c>
      <c r="AC48" s="288">
        <f t="shared" si="27"/>
        <v>6.4502865425652551</v>
      </c>
    </row>
    <row r="49" spans="1:29">
      <c r="A49" s="297">
        <v>-1.6</v>
      </c>
      <c r="B49" s="296">
        <f t="shared" si="8"/>
        <v>251.1886431509578</v>
      </c>
      <c r="C49" s="295">
        <f t="shared" si="9"/>
        <v>1578.2647919764743</v>
      </c>
      <c r="D49" s="294" t="str">
        <f t="shared" si="10"/>
        <v>1578,26479197647i</v>
      </c>
      <c r="E49" s="293">
        <f t="shared" si="0"/>
        <v>0.97301143750936314</v>
      </c>
      <c r="F49" s="247" t="str">
        <f t="shared" si="11"/>
        <v>0,551548031437312-0,484709487828806i</v>
      </c>
      <c r="G49" s="247">
        <f t="shared" si="12"/>
        <v>-2.6829158377022262</v>
      </c>
      <c r="H49" s="247">
        <f t="shared" si="13"/>
        <v>-41.309537964650389</v>
      </c>
      <c r="I49" s="292">
        <f t="shared" si="14"/>
        <v>3.2754696936327446E-2</v>
      </c>
      <c r="J49" s="292" t="str">
        <f t="shared" si="15"/>
        <v>0,018714260565621-0,0161491804464471i</v>
      </c>
      <c r="K49" s="292">
        <f t="shared" si="16"/>
        <v>-32.139448743536498</v>
      </c>
      <c r="L49" s="292">
        <f t="shared" si="17"/>
        <v>-40.792041040221577</v>
      </c>
      <c r="M49" s="291">
        <f t="shared" si="1"/>
        <v>0.2934539133045081</v>
      </c>
      <c r="N49" s="291" t="str">
        <f t="shared" si="2"/>
        <v>0,167950687782609-0,144305222321892i</v>
      </c>
      <c r="O49" s="291">
        <f t="shared" si="18"/>
        <v>-13.095254340430715</v>
      </c>
      <c r="P49" s="291">
        <f t="shared" si="19"/>
        <v>-40.66956250063955</v>
      </c>
      <c r="Q49" s="247">
        <f t="shared" si="3"/>
        <v>-1474.628881071144</v>
      </c>
      <c r="R49" s="247" t="str">
        <f t="shared" si="4"/>
        <v>-2,72092791267242+0,843207528326164i</v>
      </c>
      <c r="S49" s="247">
        <f t="shared" si="20"/>
        <v>9.0925896232751118</v>
      </c>
      <c r="T49" s="247">
        <f t="shared" si="21"/>
        <v>162.78194550677884</v>
      </c>
      <c r="U49" s="290" t="str">
        <f t="shared" si="5"/>
        <v>-1,09201174472894+1,78392902731197i</v>
      </c>
      <c r="V49" s="245">
        <f t="shared" si="22"/>
        <v>6.4096737855728936</v>
      </c>
      <c r="W49" s="245">
        <f t="shared" si="23"/>
        <v>121.47240754212845</v>
      </c>
      <c r="X49" s="289" t="str">
        <f t="shared" si="6"/>
        <v>0,00899063376692928-0,0000528333055343914i</v>
      </c>
      <c r="Y49" s="289">
        <f t="shared" si="24"/>
        <v>-40.924043886273395</v>
      </c>
      <c r="Z49" s="289">
        <f t="shared" si="25"/>
        <v>-0.33669379253440967</v>
      </c>
      <c r="AA49" s="288" t="str">
        <f t="shared" si="7"/>
        <v>0,0805386768618234-0,00030111630509417i</v>
      </c>
      <c r="AB49" s="288">
        <f t="shared" si="26"/>
        <v>-21.879849483167604</v>
      </c>
      <c r="AC49" s="288">
        <f t="shared" si="27"/>
        <v>-0.21421525295237492</v>
      </c>
    </row>
    <row r="50" spans="1:29">
      <c r="A50" s="297">
        <v>-1.5</v>
      </c>
      <c r="B50" s="296">
        <f t="shared" si="8"/>
        <v>316.22776601683785</v>
      </c>
      <c r="C50" s="295">
        <f t="shared" si="9"/>
        <v>1986.9176531592195</v>
      </c>
      <c r="D50" s="294" t="str">
        <f t="shared" si="10"/>
        <v>1986,91765315922i</v>
      </c>
      <c r="E50" s="293">
        <f t="shared" si="0"/>
        <v>0.97301143750936314</v>
      </c>
      <c r="F50" s="247" t="str">
        <f t="shared" si="11"/>
        <v>0,439435741423931-0,487462960026225i</v>
      </c>
      <c r="G50" s="247">
        <f t="shared" si="12"/>
        <v>-3.6580102113779027</v>
      </c>
      <c r="H50" s="247">
        <f t="shared" si="13"/>
        <v>-47.966125913124799</v>
      </c>
      <c r="I50" s="292">
        <f t="shared" si="14"/>
        <v>3.2754696936327446E-2</v>
      </c>
      <c r="J50" s="292" t="str">
        <f t="shared" si="15"/>
        <v>0,0149794140335748-0,0162413637789992i</v>
      </c>
      <c r="K50" s="292">
        <f t="shared" si="16"/>
        <v>-33.114335908033567</v>
      </c>
      <c r="L50" s="292">
        <f t="shared" si="17"/>
        <v>-47.314646245726635</v>
      </c>
      <c r="M50" s="291">
        <f t="shared" si="1"/>
        <v>0.2934539133045081</v>
      </c>
      <c r="N50" s="291" t="str">
        <f t="shared" si="2"/>
        <v>0,134566125916758-0,145116842170597i</v>
      </c>
      <c r="O50" s="291">
        <f t="shared" si="18"/>
        <v>-14.070803559063915</v>
      </c>
      <c r="P50" s="291">
        <f t="shared" si="19"/>
        <v>-47.160392544331984</v>
      </c>
      <c r="Q50" s="247">
        <f t="shared" si="3"/>
        <v>-1474.628881071144</v>
      </c>
      <c r="R50" s="247" t="str">
        <f t="shared" si="4"/>
        <v>-2,72367335681385+0,62756788393658i</v>
      </c>
      <c r="S50" s="247">
        <f t="shared" si="20"/>
        <v>8.9277546580641758</v>
      </c>
      <c r="T50" s="247">
        <f t="shared" si="21"/>
        <v>167.02480050623689</v>
      </c>
      <c r="U50" s="290" t="str">
        <f t="shared" si="5"/>
        <v>-0,890963322626981+1,60346563502856i</v>
      </c>
      <c r="V50" s="245">
        <f t="shared" si="22"/>
        <v>5.2697444466862606</v>
      </c>
      <c r="W50" s="245">
        <f t="shared" si="23"/>
        <v>119.0586745931121</v>
      </c>
      <c r="X50" s="289" t="str">
        <f t="shared" si="6"/>
        <v>0,00884486222468748-0,00108882659463232i</v>
      </c>
      <c r="Y50" s="289">
        <f t="shared" si="24"/>
        <v>-41.000858054900689</v>
      </c>
      <c r="Z50" s="289">
        <f t="shared" si="25"/>
        <v>-7.0179577188581019</v>
      </c>
      <c r="AA50" s="288" t="str">
        <f t="shared" si="7"/>
        <v>0,079251962777809-0,00953960509543749i</v>
      </c>
      <c r="AB50" s="288">
        <f t="shared" si="26"/>
        <v>-21.957325705931027</v>
      </c>
      <c r="AC50" s="288">
        <f t="shared" si="27"/>
        <v>-6.8637040174634762</v>
      </c>
    </row>
    <row r="51" spans="1:29">
      <c r="A51" s="297">
        <v>-1.4</v>
      </c>
      <c r="B51" s="296">
        <f t="shared" si="8"/>
        <v>398.10717055349727</v>
      </c>
      <c r="C51" s="295">
        <f t="shared" si="9"/>
        <v>2501.3811247045714</v>
      </c>
      <c r="D51" s="294" t="str">
        <f t="shared" si="10"/>
        <v>2501,38112470457i</v>
      </c>
      <c r="E51" s="293">
        <f t="shared" si="0"/>
        <v>0.97301143750936314</v>
      </c>
      <c r="F51" s="247" t="str">
        <f t="shared" si="11"/>
        <v>0,331817938393284-0,46534239192867i</v>
      </c>
      <c r="G51" s="247">
        <f t="shared" si="12"/>
        <v>-4.8592174364043981</v>
      </c>
      <c r="H51" s="247">
        <f t="shared" si="13"/>
        <v>-54.508778824239663</v>
      </c>
      <c r="I51" s="292">
        <f t="shared" si="14"/>
        <v>3.2754696936327446E-2</v>
      </c>
      <c r="J51" s="292" t="str">
        <f t="shared" si="15"/>
        <v>0,0113943061288211-0,0155050212980956i</v>
      </c>
      <c r="K51" s="292">
        <f t="shared" si="16"/>
        <v>-34.315214748893133</v>
      </c>
      <c r="L51" s="292">
        <f t="shared" si="17"/>
        <v>-53.688635187647492</v>
      </c>
      <c r="M51" s="291">
        <f t="shared" si="1"/>
        <v>0.2934539133045081</v>
      </c>
      <c r="N51" s="291" t="str">
        <f t="shared" si="2"/>
        <v>0,102520148372909-0,138519291838637i</v>
      </c>
      <c r="O51" s="291">
        <f t="shared" si="18"/>
        <v>-15.272731621842393</v>
      </c>
      <c r="P51" s="291">
        <f t="shared" si="19"/>
        <v>-53.494316858729576</v>
      </c>
      <c r="Q51" s="247">
        <f t="shared" si="3"/>
        <v>-1474.628881071144</v>
      </c>
      <c r="R51" s="247" t="str">
        <f t="shared" si="4"/>
        <v>-2,72801705697849+0,445494835164111i</v>
      </c>
      <c r="S51" s="247">
        <f t="shared" si="20"/>
        <v>8.8312420781155883</v>
      </c>
      <c r="T51" s="247">
        <f t="shared" si="21"/>
        <v>170.72526462441843</v>
      </c>
      <c r="U51" s="290" t="str">
        <f t="shared" si="5"/>
        <v>-0,69789736356118+1,41728516028559i</v>
      </c>
      <c r="V51" s="245">
        <f t="shared" si="22"/>
        <v>3.9720246417111786</v>
      </c>
      <c r="W51" s="245">
        <f t="shared" si="23"/>
        <v>116.2164858001788</v>
      </c>
      <c r="X51" s="289" t="str">
        <f t="shared" si="6"/>
        <v>0,00844750156266842-0,002080516035685i</v>
      </c>
      <c r="Y51" s="289">
        <f t="shared" si="24"/>
        <v>-41.209682101926433</v>
      </c>
      <c r="Z51" s="289">
        <f t="shared" si="25"/>
        <v>-13.835883813226802</v>
      </c>
      <c r="AA51" s="288" t="str">
        <f t="shared" si="7"/>
        <v>0,0757203387947397-0,0183768347855915i</v>
      </c>
      <c r="AB51" s="288">
        <f t="shared" si="26"/>
        <v>-22.167198974875696</v>
      </c>
      <c r="AC51" s="288">
        <f t="shared" si="27"/>
        <v>-13.64156548430889</v>
      </c>
    </row>
    <row r="52" spans="1:29">
      <c r="A52" s="297">
        <v>-1.3</v>
      </c>
      <c r="B52" s="296">
        <f t="shared" si="8"/>
        <v>501.18723362727206</v>
      </c>
      <c r="C52" s="295">
        <f t="shared" si="9"/>
        <v>3149.0522624728583</v>
      </c>
      <c r="D52" s="294" t="str">
        <f t="shared" si="10"/>
        <v>3149,05226247286i</v>
      </c>
      <c r="E52" s="293">
        <f t="shared" si="0"/>
        <v>0.97301143750936314</v>
      </c>
      <c r="F52" s="247" t="str">
        <f t="shared" si="11"/>
        <v>0,238321184595026-0,423592124797662i</v>
      </c>
      <c r="G52" s="247">
        <f t="shared" si="12"/>
        <v>-6.2666995942139323</v>
      </c>
      <c r="H52" s="247">
        <f t="shared" si="13"/>
        <v>-60.637046057725215</v>
      </c>
      <c r="I52" s="292">
        <f t="shared" si="14"/>
        <v>3.2754696936327446E-2</v>
      </c>
      <c r="J52" s="292" t="str">
        <f t="shared" si="15"/>
        <v>0,00827963886313321-0,0141148920512481i</v>
      </c>
      <c r="K52" s="292">
        <f t="shared" si="16"/>
        <v>-35.722176503728505</v>
      </c>
      <c r="L52" s="292">
        <f t="shared" si="17"/>
        <v>-59.604587633449626</v>
      </c>
      <c r="M52" s="291">
        <f t="shared" si="1"/>
        <v>0.2934539133045081</v>
      </c>
      <c r="N52" s="291" t="str">
        <f t="shared" si="2"/>
        <v>0,0746794871241602-0,126073681640291i</v>
      </c>
      <c r="O52" s="291">
        <f t="shared" si="18"/>
        <v>-16.681356122574588</v>
      </c>
      <c r="P52" s="291">
        <f t="shared" si="19"/>
        <v>-59.359707064245903</v>
      </c>
      <c r="Q52" s="247">
        <f t="shared" si="3"/>
        <v>-1474.628881071144</v>
      </c>
      <c r="R52" s="247" t="str">
        <f t="shared" si="4"/>
        <v>-2,73488248547439+0,287437058741744i</v>
      </c>
      <c r="S52" s="247">
        <f t="shared" si="20"/>
        <v>8.7864828959340997</v>
      </c>
      <c r="T52" s="247">
        <f t="shared" si="21"/>
        <v>174.00022116534029</v>
      </c>
      <c r="U52" s="290" t="str">
        <f t="shared" si="5"/>
        <v>-0,53002435920844+1,22697702342985i</v>
      </c>
      <c r="V52" s="245">
        <f t="shared" si="22"/>
        <v>2.5197833017201665</v>
      </c>
      <c r="W52" s="245">
        <f t="shared" si="23"/>
        <v>113.36317510761511</v>
      </c>
      <c r="X52" s="289" t="str">
        <f t="shared" si="6"/>
        <v>0,00779594679623549-0,00297344576836624i</v>
      </c>
      <c r="Y52" s="289">
        <f t="shared" si="24"/>
        <v>-41.572774206565981</v>
      </c>
      <c r="Z52" s="289">
        <f t="shared" si="25"/>
        <v>-20.877310892129476</v>
      </c>
      <c r="AA52" s="288" t="str">
        <f t="shared" si="7"/>
        <v>0,0699219134363355-0,0263270974590861i</v>
      </c>
      <c r="AB52" s="288">
        <f t="shared" si="26"/>
        <v>-22.531953825412067</v>
      </c>
      <c r="AC52" s="288">
        <f t="shared" si="27"/>
        <v>-20.63243032292571</v>
      </c>
    </row>
    <row r="53" spans="1:29">
      <c r="A53" s="297">
        <v>-1.2</v>
      </c>
      <c r="B53" s="296">
        <f t="shared" si="8"/>
        <v>630.95734448019311</v>
      </c>
      <c r="C53" s="295">
        <f t="shared" si="9"/>
        <v>3964.421916294998</v>
      </c>
      <c r="D53" s="294" t="str">
        <f t="shared" si="10"/>
        <v>3964,421916295i</v>
      </c>
      <c r="E53" s="293">
        <f t="shared" si="0"/>
        <v>0.97301143750936314</v>
      </c>
      <c r="F53" s="247" t="str">
        <f t="shared" si="11"/>
        <v>0,163875524560292-0,370646817226346i</v>
      </c>
      <c r="G53" s="247">
        <f t="shared" si="12"/>
        <v>-7.8453626666977954</v>
      </c>
      <c r="H53" s="247">
        <f t="shared" si="13"/>
        <v>-66.1481533773065</v>
      </c>
      <c r="I53" s="292">
        <f t="shared" si="14"/>
        <v>3.2754696936327446E-2</v>
      </c>
      <c r="J53" s="292" t="str">
        <f t="shared" si="15"/>
        <v>0,00579966004059485-0,0123520045877108i</v>
      </c>
      <c r="K53" s="292">
        <f t="shared" si="16"/>
        <v>-37.30001492079446</v>
      </c>
      <c r="L53" s="292">
        <f t="shared" si="17"/>
        <v>-64.848447501990634</v>
      </c>
      <c r="M53" s="291">
        <f t="shared" si="1"/>
        <v>0.2934539133045081</v>
      </c>
      <c r="N53" s="291" t="str">
        <f t="shared" si="2"/>
        <v>0,0525124123727119-0,110290995750688i</v>
      </c>
      <c r="O53" s="291">
        <f t="shared" si="18"/>
        <v>-18.261829415085629</v>
      </c>
      <c r="P53" s="291">
        <f t="shared" si="19"/>
        <v>-64.539665645387515</v>
      </c>
      <c r="Q53" s="247">
        <f t="shared" si="3"/>
        <v>-1474.628881071144</v>
      </c>
      <c r="R53" s="247" t="str">
        <f t="shared" si="4"/>
        <v>-2,74571627363361+0,145264259512714i</v>
      </c>
      <c r="S53" s="247">
        <f t="shared" si="20"/>
        <v>8.7852521701523401</v>
      </c>
      <c r="T53" s="247">
        <f t="shared" si="21"/>
        <v>176.97154559132161</v>
      </c>
      <c r="U53" s="290" t="str">
        <f t="shared" si="5"/>
        <v>-0,396113959190309+1,04149625455639i</v>
      </c>
      <c r="V53" s="245">
        <f t="shared" si="22"/>
        <v>0.93988950345455557</v>
      </c>
      <c r="W53" s="245">
        <f t="shared" si="23"/>
        <v>110.82339221401512</v>
      </c>
      <c r="X53" s="289" t="str">
        <f t="shared" si="6"/>
        <v>0,00690922830219477-0,0036931578222241i</v>
      </c>
      <c r="Y53" s="289">
        <f t="shared" si="24"/>
        <v>-42.119954012614159</v>
      </c>
      <c r="Z53" s="289">
        <f t="shared" si="25"/>
        <v>-28.125634368516106</v>
      </c>
      <c r="AA53" s="288" t="str">
        <f t="shared" si="7"/>
        <v>0,0620271455669591-0,0327265232620226i</v>
      </c>
      <c r="AB53" s="288">
        <f t="shared" si="26"/>
        <v>-23.081768506905334</v>
      </c>
      <c r="AC53" s="288">
        <f t="shared" si="27"/>
        <v>-27.816852511912987</v>
      </c>
    </row>
    <row r="54" spans="1:29">
      <c r="A54" s="297">
        <v>-1.1000000000000001</v>
      </c>
      <c r="B54" s="296">
        <f t="shared" si="8"/>
        <v>794.32823472428095</v>
      </c>
      <c r="C54" s="295">
        <f t="shared" si="9"/>
        <v>4990.9114934974996</v>
      </c>
      <c r="D54" s="294" t="str">
        <f t="shared" si="10"/>
        <v>4990,9114934975i</v>
      </c>
      <c r="E54" s="293">
        <f t="shared" si="0"/>
        <v>0.97301143750936314</v>
      </c>
      <c r="F54" s="247" t="str">
        <f t="shared" si="11"/>
        <v>0,108606920743728-0,314634688683798i</v>
      </c>
      <c r="G54" s="247">
        <f t="shared" si="12"/>
        <v>-9.5549767146056439</v>
      </c>
      <c r="H54" s="247">
        <f t="shared" si="13"/>
        <v>-70.956135277916644</v>
      </c>
      <c r="I54" s="292">
        <f t="shared" si="14"/>
        <v>3.2754696936327446E-2</v>
      </c>
      <c r="J54" s="292" t="str">
        <f t="shared" si="15"/>
        <v>0,00395858209176195-0,0104871900256205i</v>
      </c>
      <c r="K54" s="292">
        <f t="shared" si="16"/>
        <v>-39.008322298614566</v>
      </c>
      <c r="L54" s="292">
        <f t="shared" si="17"/>
        <v>-69.320066628767108</v>
      </c>
      <c r="M54" s="291">
        <f t="shared" si="1"/>
        <v>0.2934539133045081</v>
      </c>
      <c r="N54" s="291" t="str">
        <f t="shared" si="2"/>
        <v>0,0360567446687344-0,0935907887702257i</v>
      </c>
      <c r="O54" s="291">
        <f t="shared" si="18"/>
        <v>-19.974311784822742</v>
      </c>
      <c r="P54" s="291">
        <f t="shared" si="19"/>
        <v>-68.930344402967137</v>
      </c>
      <c r="Q54" s="247">
        <f t="shared" si="3"/>
        <v>-1474.628881071144</v>
      </c>
      <c r="R54" s="247" t="str">
        <f t="shared" si="4"/>
        <v>-2,76276903123181+0,0119715688108065i</v>
      </c>
      <c r="S54" s="247">
        <f t="shared" si="20"/>
        <v>8.826973128517162</v>
      </c>
      <c r="T54" s="247">
        <f t="shared" si="21"/>
        <v>179.75172876695109</v>
      </c>
      <c r="U54" s="290" t="str">
        <f t="shared" si="5"/>
        <v>-0,296289166382375+0,870563169271872i</v>
      </c>
      <c r="V54" s="245">
        <f t="shared" si="22"/>
        <v>-0.72800358608848093</v>
      </c>
      <c r="W54" s="245">
        <f t="shared" si="23"/>
        <v>108.79559348903447</v>
      </c>
      <c r="X54" s="289" t="str">
        <f t="shared" si="6"/>
        <v>0,00584897070796978-0,00416210494466208i</v>
      </c>
      <c r="Y54" s="289">
        <f t="shared" si="24"/>
        <v>-42.879097208140834</v>
      </c>
      <c r="Z54" s="289">
        <f t="shared" si="25"/>
        <v>-35.435507688097459</v>
      </c>
      <c r="AA54" s="288" t="str">
        <f t="shared" si="7"/>
        <v>0,0525856168223544-0,0368835046771787i</v>
      </c>
      <c r="AB54" s="288">
        <f t="shared" si="26"/>
        <v>-23.845086694349011</v>
      </c>
      <c r="AC54" s="288">
        <f t="shared" si="27"/>
        <v>-35.045785462297481</v>
      </c>
    </row>
    <row r="55" spans="1:29" s="298" customFormat="1">
      <c r="A55" s="301">
        <v>-1</v>
      </c>
      <c r="B55" s="300">
        <f t="shared" si="8"/>
        <v>1000</v>
      </c>
      <c r="C55" s="299">
        <f t="shared" si="9"/>
        <v>6283.1853071795858</v>
      </c>
      <c r="D55" s="294" t="str">
        <f t="shared" si="10"/>
        <v>6283,18530717959i</v>
      </c>
      <c r="E55" s="293">
        <f t="shared" si="0"/>
        <v>0.97301143750936314</v>
      </c>
      <c r="F55" s="247" t="str">
        <f t="shared" si="11"/>
        <v>0,0696687218927274-0,261324921629475i</v>
      </c>
      <c r="G55" s="247">
        <f t="shared" si="12"/>
        <v>-11.358186482294157</v>
      </c>
      <c r="H55" s="247">
        <f t="shared" si="13"/>
        <v>-75.072251812506551</v>
      </c>
      <c r="I55" s="292">
        <f t="shared" si="14"/>
        <v>3.2754696936327446E-2</v>
      </c>
      <c r="J55" s="292" t="str">
        <f t="shared" si="15"/>
        <v>0,00266159835917231-0,00871270640203622i</v>
      </c>
      <c r="K55" s="292">
        <f t="shared" si="16"/>
        <v>-40.809461938744235</v>
      </c>
      <c r="L55" s="292">
        <f t="shared" si="17"/>
        <v>-73.01289069473313</v>
      </c>
      <c r="M55" s="291">
        <f t="shared" si="1"/>
        <v>0.2934539133045081</v>
      </c>
      <c r="N55" s="291" t="str">
        <f t="shared" si="2"/>
        <v>0,024465299884309-0,0776899177707552i</v>
      </c>
      <c r="O55" s="291">
        <f t="shared" si="18"/>
        <v>-21.782065812804149</v>
      </c>
      <c r="P55" s="291">
        <f t="shared" si="19"/>
        <v>-72.520285491074901</v>
      </c>
      <c r="Q55" s="247">
        <f t="shared" si="3"/>
        <v>-1474.628881071144</v>
      </c>
      <c r="R55" s="247" t="str">
        <f t="shared" si="4"/>
        <v>-2,7895037842448-0,118428016837543i</v>
      </c>
      <c r="S55" s="247">
        <f t="shared" si="20"/>
        <v>8.9183598449062096</v>
      </c>
      <c r="T55" s="247">
        <f t="shared" si="21"/>
        <v>-177.56897507623933</v>
      </c>
      <c r="U55" s="290" t="str">
        <f t="shared" si="5"/>
        <v>-0,225289355582067+0,720716129233534i</v>
      </c>
      <c r="V55" s="245">
        <f t="shared" si="22"/>
        <v>-2.4398266373879482</v>
      </c>
      <c r="W55" s="245">
        <f t="shared" si="23"/>
        <v>107.35877311125415</v>
      </c>
      <c r="X55" s="289" t="str">
        <f t="shared" si="6"/>
        <v>0,00472128756172506-0,0043336688443105i</v>
      </c>
      <c r="Y55" s="289">
        <f t="shared" si="24"/>
        <v>-43.864621649581451</v>
      </c>
      <c r="Z55" s="289">
        <f t="shared" si="25"/>
        <v>-42.548815836548904</v>
      </c>
      <c r="AA55" s="288" t="str">
        <f t="shared" si="7"/>
        <v>0,042543005594606-0,0383815359518156i</v>
      </c>
      <c r="AB55" s="288">
        <f t="shared" si="26"/>
        <v>-24.837225523641379</v>
      </c>
      <c r="AC55" s="288">
        <f t="shared" si="27"/>
        <v>-42.056210632890753</v>
      </c>
    </row>
    <row r="56" spans="1:29">
      <c r="A56" s="297">
        <v>-0.9</v>
      </c>
      <c r="B56" s="296">
        <f t="shared" si="8"/>
        <v>1258.9254117941666</v>
      </c>
      <c r="C56" s="295">
        <f t="shared" si="9"/>
        <v>7910.0616502201183</v>
      </c>
      <c r="D56" s="294" t="str">
        <f t="shared" si="10"/>
        <v>7910,06165022012i</v>
      </c>
      <c r="E56" s="293">
        <f t="shared" si="0"/>
        <v>0.97301143750936314</v>
      </c>
      <c r="F56" s="247" t="str">
        <f t="shared" si="11"/>
        <v>0,0432321247760703-0,213838468665666i</v>
      </c>
      <c r="G56" s="247">
        <f t="shared" si="12"/>
        <v>-13.224303900542868</v>
      </c>
      <c r="H56" s="247">
        <f t="shared" si="13"/>
        <v>-78.570464349553333</v>
      </c>
      <c r="I56" s="292">
        <f t="shared" si="14"/>
        <v>3.2754696936327446E-2</v>
      </c>
      <c r="J56" s="292" t="str">
        <f t="shared" si="15"/>
        <v>0,00178119800866157-0,00713261031647454i</v>
      </c>
      <c r="K56" s="292">
        <f t="shared" si="16"/>
        <v>-42.672300445840833</v>
      </c>
      <c r="L56" s="292">
        <f t="shared" si="17"/>
        <v>-75.978534833497989</v>
      </c>
      <c r="M56" s="291">
        <f t="shared" si="1"/>
        <v>0.2934539133045081</v>
      </c>
      <c r="N56" s="291" t="str">
        <f t="shared" si="2"/>
        <v>0,0165987206687726-0,0635163750219077i</v>
      </c>
      <c r="O56" s="291">
        <f t="shared" si="18"/>
        <v>-23.65538104361416</v>
      </c>
      <c r="P56" s="291">
        <f t="shared" si="19"/>
        <v>-75.354440228974553</v>
      </c>
      <c r="Q56" s="247">
        <f t="shared" si="3"/>
        <v>-1474.628881071144</v>
      </c>
      <c r="R56" s="247" t="str">
        <f t="shared" si="4"/>
        <v>-2,8311553824763-0,250719102848493i</v>
      </c>
      <c r="S56" s="247">
        <f t="shared" si="20"/>
        <v>9.0732002399995189</v>
      </c>
      <c r="T56" s="247">
        <f t="shared" si="21"/>
        <v>-174.93924990247888</v>
      </c>
      <c r="U56" s="290" t="str">
        <f t="shared" si="5"/>
        <v>-0,17601025177401+0,594570812005199i</v>
      </c>
      <c r="V56" s="245">
        <f t="shared" si="22"/>
        <v>-4.1511036605433551</v>
      </c>
      <c r="W56" s="245">
        <f t="shared" si="23"/>
        <v>106.49028574796783</v>
      </c>
      <c r="X56" s="289" t="str">
        <f t="shared" si="6"/>
        <v>0,00364842838756071-0,00422050852027227i</v>
      </c>
      <c r="Y56" s="289">
        <f t="shared" si="24"/>
        <v>-45.069084743284378</v>
      </c>
      <c r="Z56" s="289">
        <f t="shared" si="25"/>
        <v>-49.158148882394521</v>
      </c>
      <c r="AA56" s="288" t="str">
        <f t="shared" si="7"/>
        <v>0,0329886368784391-0,0373315575607635i</v>
      </c>
      <c r="AB56" s="288">
        <f t="shared" si="26"/>
        <v>-26.052165341057712</v>
      </c>
      <c r="AC56" s="288">
        <f t="shared" si="27"/>
        <v>-48.534054277871093</v>
      </c>
    </row>
    <row r="57" spans="1:29">
      <c r="A57" s="297">
        <v>-0.8</v>
      </c>
      <c r="B57" s="296">
        <f t="shared" si="8"/>
        <v>1584.8931924611131</v>
      </c>
      <c r="C57" s="295">
        <f t="shared" si="9"/>
        <v>9958.1776203206136</v>
      </c>
      <c r="D57" s="294" t="str">
        <f t="shared" si="10"/>
        <v>9958,17762032061i</v>
      </c>
      <c r="E57" s="293">
        <f t="shared" si="0"/>
        <v>0.97301143750936314</v>
      </c>
      <c r="F57" s="247" t="str">
        <f t="shared" si="11"/>
        <v>0,0257233679540651-0,173294568947322i</v>
      </c>
      <c r="G57" s="247">
        <f t="shared" si="12"/>
        <v>-15.129649156325542</v>
      </c>
      <c r="H57" s="247">
        <f t="shared" si="13"/>
        <v>-81.556823506644648</v>
      </c>
      <c r="I57" s="292">
        <f t="shared" si="14"/>
        <v>3.2754696936327446E-2</v>
      </c>
      <c r="J57" s="292" t="str">
        <f t="shared" si="15"/>
        <v>0,00119838994204184-0,0057843037604539i</v>
      </c>
      <c r="K57" s="292">
        <f t="shared" si="16"/>
        <v>-44.57245404327427</v>
      </c>
      <c r="L57" s="292">
        <f t="shared" si="17"/>
        <v>-78.295078013206592</v>
      </c>
      <c r="M57" s="291">
        <f t="shared" si="1"/>
        <v>0.2934539133045081</v>
      </c>
      <c r="N57" s="291" t="str">
        <f t="shared" si="2"/>
        <v>0,0113940663233211-0,0514017506246226i</v>
      </c>
      <c r="O57" s="291">
        <f t="shared" si="18"/>
        <v>-25.572123023169656</v>
      </c>
      <c r="P57" s="291">
        <f t="shared" si="19"/>
        <v>-77.501516590601796</v>
      </c>
      <c r="Q57" s="247">
        <f t="shared" si="3"/>
        <v>-1474.628881071144</v>
      </c>
      <c r="R57" s="247" t="str">
        <f t="shared" si="4"/>
        <v>-2,89541170356191-0,387813319961766i</v>
      </c>
      <c r="S57" s="247">
        <f t="shared" si="20"/>
        <v>9.3114287285694015</v>
      </c>
      <c r="T57" s="247">
        <f t="shared" si="21"/>
        <v>-172.37117058529336</v>
      </c>
      <c r="U57" s="290" t="str">
        <f t="shared" si="5"/>
        <v>-0,141685682744034+0,491783258366928i</v>
      </c>
      <c r="V57" s="245">
        <f t="shared" si="22"/>
        <v>-5.8182204277561418</v>
      </c>
      <c r="W57" s="245">
        <f t="shared" si="23"/>
        <v>106.07200590806205</v>
      </c>
      <c r="X57" s="289" t="str">
        <f t="shared" si="6"/>
        <v>0,00272621280431096-0,00389213775009254i</v>
      </c>
      <c r="Y57" s="289">
        <f t="shared" si="24"/>
        <v>-46.462573577604331</v>
      </c>
      <c r="Z57" s="289">
        <f t="shared" si="25"/>
        <v>-54.991025830362055</v>
      </c>
      <c r="AA57" s="288" t="str">
        <f t="shared" si="7"/>
        <v>0,0247764433026791-0,034350181664913i</v>
      </c>
      <c r="AB57" s="288">
        <f t="shared" si="26"/>
        <v>-27.462242557499703</v>
      </c>
      <c r="AC57" s="288">
        <f t="shared" si="27"/>
        <v>-54.197464407757259</v>
      </c>
    </row>
    <row r="58" spans="1:29">
      <c r="A58" s="297">
        <v>-0.7</v>
      </c>
      <c r="B58" s="296">
        <f t="shared" si="8"/>
        <v>1995.2623149688795</v>
      </c>
      <c r="C58" s="295">
        <f t="shared" si="9"/>
        <v>12536.602861381592</v>
      </c>
      <c r="D58" s="294" t="str">
        <f t="shared" si="10"/>
        <v>12536,6028613816i</v>
      </c>
      <c r="E58" s="293">
        <f t="shared" si="0"/>
        <v>0.97301143750936314</v>
      </c>
      <c r="F58" s="247" t="str">
        <f t="shared" si="11"/>
        <v>0,0143045605634694-0,13961452866113i</v>
      </c>
      <c r="G58" s="247">
        <f t="shared" si="12"/>
        <v>-17.056035075941296</v>
      </c>
      <c r="H58" s="247">
        <f t="shared" si="13"/>
        <v>-84.150028746793524</v>
      </c>
      <c r="I58" s="292">
        <f t="shared" si="14"/>
        <v>3.2754696936327446E-2</v>
      </c>
      <c r="J58" s="292" t="str">
        <f t="shared" si="15"/>
        <v>0,000818734166456814-0,00466532609478132i</v>
      </c>
      <c r="K58" s="292">
        <f t="shared" si="16"/>
        <v>-46.490624430609692</v>
      </c>
      <c r="L58" s="292">
        <f t="shared" si="17"/>
        <v>-80.046324374179875</v>
      </c>
      <c r="M58" s="291">
        <f t="shared" si="1"/>
        <v>0.2934539133045081</v>
      </c>
      <c r="N58" s="291" t="str">
        <f t="shared" si="2"/>
        <v>0,00800828326643884-0,0413205248213369i</v>
      </c>
      <c r="O58" s="291">
        <f t="shared" si="18"/>
        <v>-27.516543392469263</v>
      </c>
      <c r="P58" s="291">
        <f t="shared" si="19"/>
        <v>-79.031553665161539</v>
      </c>
      <c r="Q58" s="247">
        <f t="shared" si="3"/>
        <v>-1474.628881071144</v>
      </c>
      <c r="R58" s="247" t="str">
        <f t="shared" si="4"/>
        <v>-2,99303400358564-0,529287725331156i</v>
      </c>
      <c r="S58" s="247">
        <f t="shared" si="20"/>
        <v>9.6559667019350464</v>
      </c>
      <c r="T58" s="247">
        <f t="shared" si="21"/>
        <v>-169.97150256663363</v>
      </c>
      <c r="U58" s="290" t="str">
        <f t="shared" si="5"/>
        <v>-0,116710292471045+0,410299803354844i</v>
      </c>
      <c r="V58" s="245">
        <f t="shared" si="22"/>
        <v>-7.4000683740062376</v>
      </c>
      <c r="W58" s="245">
        <f t="shared" si="23"/>
        <v>105.8784686865728</v>
      </c>
      <c r="X58" s="289" t="str">
        <f t="shared" si="6"/>
        <v>0,00199837192172852-0,00344350232481264i</v>
      </c>
      <c r="Y58" s="289">
        <f t="shared" si="24"/>
        <v>-47.999378927489374</v>
      </c>
      <c r="Z58" s="289">
        <f t="shared" si="25"/>
        <v>-59.872068215008241</v>
      </c>
      <c r="AA58" s="288" t="str">
        <f t="shared" si="7"/>
        <v>0,0182965653996864-0,0302795164186714i</v>
      </c>
      <c r="AB58" s="288">
        <f t="shared" si="26"/>
        <v>-29.025297889348948</v>
      </c>
      <c r="AC58" s="288">
        <f t="shared" si="27"/>
        <v>-58.857297505989919</v>
      </c>
    </row>
    <row r="59" spans="1:29">
      <c r="A59" s="297">
        <v>-0.6</v>
      </c>
      <c r="B59" s="296">
        <f t="shared" si="8"/>
        <v>2511.8864315095802</v>
      </c>
      <c r="C59" s="295">
        <f t="shared" si="9"/>
        <v>15782.647919764757</v>
      </c>
      <c r="D59" s="294" t="str">
        <f t="shared" si="10"/>
        <v>15782,6479197648i</v>
      </c>
      <c r="E59" s="293">
        <f t="shared" si="0"/>
        <v>0.97301143750936314</v>
      </c>
      <c r="F59" s="247" t="str">
        <f t="shared" si="11"/>
        <v>0,00691134899306165-0,112137019526456i</v>
      </c>
      <c r="G59" s="247">
        <f t="shared" si="12"/>
        <v>-18.988553812486817</v>
      </c>
      <c r="H59" s="247">
        <f t="shared" si="13"/>
        <v>-86.473146327909973</v>
      </c>
      <c r="I59" s="292">
        <f t="shared" si="14"/>
        <v>3.2754696936327446E-2</v>
      </c>
      <c r="J59" s="292" t="str">
        <f t="shared" si="15"/>
        <v>0,000573616814480276-0,00375387870274527i</v>
      </c>
      <c r="K59" s="292">
        <f t="shared" si="16"/>
        <v>-48.410154177133144</v>
      </c>
      <c r="L59" s="292">
        <f t="shared" si="17"/>
        <v>-81.312041050153795</v>
      </c>
      <c r="M59" s="291">
        <f t="shared" si="1"/>
        <v>0.2934539133045081</v>
      </c>
      <c r="N59" s="291" t="str">
        <f t="shared" si="2"/>
        <v>0,00582989984065312-0,0330732513452479i</v>
      </c>
      <c r="O59" s="291">
        <f t="shared" si="18"/>
        <v>-29.477572482539891</v>
      </c>
      <c r="P59" s="291">
        <f t="shared" si="19"/>
        <v>-80.003035578502292</v>
      </c>
      <c r="Q59" s="247">
        <f t="shared" si="3"/>
        <v>-1474.628881071144</v>
      </c>
      <c r="R59" s="247" t="str">
        <f t="shared" si="4"/>
        <v>-3,13788446620628-0,668773378196153i</v>
      </c>
      <c r="S59" s="247">
        <f t="shared" si="20"/>
        <v>10.125663072110097</v>
      </c>
      <c r="T59" s="247">
        <f t="shared" si="21"/>
        <v>-167.9686371129043</v>
      </c>
      <c r="U59" s="290" t="str">
        <f t="shared" si="5"/>
        <v>-0,0966812680154145+0,347250885444754i</v>
      </c>
      <c r="V59" s="245">
        <f t="shared" si="22"/>
        <v>-8.8628907403767254</v>
      </c>
      <c r="W59" s="245">
        <f t="shared" si="23"/>
        <v>105.55821655918571</v>
      </c>
      <c r="X59" s="289" t="str">
        <f t="shared" si="6"/>
        <v>0,00146045701632487-0,00296050803944874i</v>
      </c>
      <c r="Y59" s="289">
        <f t="shared" si="24"/>
        <v>-49.626714266552426</v>
      </c>
      <c r="Z59" s="289">
        <f t="shared" si="25"/>
        <v>-63.742278768784217</v>
      </c>
      <c r="AA59" s="288" t="str">
        <f t="shared" si="7"/>
        <v>0,0135104304335762-0,0258796637110519i</v>
      </c>
      <c r="AB59" s="288">
        <f t="shared" si="26"/>
        <v>-30.694132571959191</v>
      </c>
      <c r="AC59" s="288">
        <f t="shared" si="27"/>
        <v>-62.4332732971327</v>
      </c>
    </row>
    <row r="60" spans="1:29">
      <c r="A60" s="297">
        <v>-0.5</v>
      </c>
      <c r="B60" s="296">
        <f t="shared" si="8"/>
        <v>3162.2776601683795</v>
      </c>
      <c r="C60" s="295">
        <f t="shared" si="9"/>
        <v>19869.176531592202</v>
      </c>
      <c r="D60" s="294" t="str">
        <f t="shared" si="10"/>
        <v>19869,1765315922i</v>
      </c>
      <c r="E60" s="293">
        <f t="shared" si="0"/>
        <v>0.97301143750936314</v>
      </c>
      <c r="F60" s="247" t="str">
        <f t="shared" si="11"/>
        <v>0,0021134699882132-0,0899957375531899i</v>
      </c>
      <c r="G60" s="247">
        <f t="shared" si="12"/>
        <v>-20.91316670007247</v>
      </c>
      <c r="H60" s="247">
        <f t="shared" si="13"/>
        <v>-88.654706766656858</v>
      </c>
      <c r="I60" s="292">
        <f t="shared" si="14"/>
        <v>3.2754696936327446E-2</v>
      </c>
      <c r="J60" s="292" t="str">
        <f t="shared" si="15"/>
        <v>0,000415634546097774-0,00302145620335087i</v>
      </c>
      <c r="K60" s="292">
        <f t="shared" si="16"/>
        <v>-50.314260149010465</v>
      </c>
      <c r="L60" s="292">
        <f t="shared" si="17"/>
        <v>-82.167493154429266</v>
      </c>
      <c r="M60" s="291">
        <f t="shared" si="1"/>
        <v>0.2934539133045081</v>
      </c>
      <c r="N60" s="291" t="str">
        <f t="shared" si="2"/>
        <v>0,00443831152239212-0,026399043080782i</v>
      </c>
      <c r="O60" s="291">
        <f t="shared" si="18"/>
        <v>-31.447182964450327</v>
      </c>
      <c r="P60" s="291">
        <f t="shared" si="19"/>
        <v>-80.45645724861545</v>
      </c>
      <c r="Q60" s="247">
        <f t="shared" si="3"/>
        <v>-1474.628881071144</v>
      </c>
      <c r="R60" s="247" t="str">
        <f t="shared" si="4"/>
        <v>-3,34521204869549-0,7900864757695i</v>
      </c>
      <c r="S60" s="247">
        <f t="shared" si="20"/>
        <v>10.724219739415357</v>
      </c>
      <c r="T60" s="247">
        <f t="shared" si="21"/>
        <v>-166.71116306253978</v>
      </c>
      <c r="U60" s="290" t="str">
        <f t="shared" si="5"/>
        <v>-0,0781744203868038+0,299385001539536i</v>
      </c>
      <c r="V60" s="245">
        <f t="shared" si="22"/>
        <v>-10.188946960657109</v>
      </c>
      <c r="W60" s="245">
        <f t="shared" si="23"/>
        <v>104.63413017080336</v>
      </c>
      <c r="X60" s="289" t="str">
        <f t="shared" si="6"/>
        <v>0,00108035654680247-0,00250239071332748i</v>
      </c>
      <c r="Y60" s="289">
        <f t="shared" si="24"/>
        <v>-51.290620682876252</v>
      </c>
      <c r="Z60" s="289">
        <f t="shared" si="25"/>
        <v>-66.648705173001815</v>
      </c>
      <c r="AA60" s="288" t="str">
        <f t="shared" si="7"/>
        <v>0,0101340452456335-0,0216709481207447i</v>
      </c>
      <c r="AB60" s="288">
        <f t="shared" si="26"/>
        <v>-32.423543498316107</v>
      </c>
      <c r="AC60" s="288">
        <f t="shared" si="27"/>
        <v>-64.937669267187871</v>
      </c>
    </row>
    <row r="61" spans="1:29">
      <c r="A61" s="297">
        <v>-0.4</v>
      </c>
      <c r="B61" s="296">
        <f t="shared" si="8"/>
        <v>3981.0717055349719</v>
      </c>
      <c r="C61" s="295">
        <f t="shared" si="9"/>
        <v>25013.811247045713</v>
      </c>
      <c r="D61" s="294" t="str">
        <f t="shared" si="10"/>
        <v>25013,8112470457i</v>
      </c>
      <c r="E61" s="293">
        <f t="shared" si="0"/>
        <v>0.97301143750936314</v>
      </c>
      <c r="F61" s="247" t="str">
        <f t="shared" si="11"/>
        <v>-0,00105905449348819-0,0723179222250214i</v>
      </c>
      <c r="G61" s="247">
        <f t="shared" si="12"/>
        <v>-22.814149917687956</v>
      </c>
      <c r="H61" s="247">
        <f t="shared" si="13"/>
        <v>-90.839003855386053</v>
      </c>
      <c r="I61" s="292">
        <f t="shared" si="14"/>
        <v>3.2754696936327446E-2</v>
      </c>
      <c r="J61" s="292" t="str">
        <f t="shared" si="15"/>
        <v>0,000312845404841591-0,00243955757320261i</v>
      </c>
      <c r="K61" s="292">
        <f t="shared" si="16"/>
        <v>-52.182939151627686</v>
      </c>
      <c r="L61" s="292">
        <f t="shared" si="17"/>
        <v>-82.692354687009399</v>
      </c>
      <c r="M61" s="291">
        <f t="shared" si="1"/>
        <v>0.2934539133045081</v>
      </c>
      <c r="N61" s="291" t="str">
        <f t="shared" si="2"/>
        <v>0,00355343583347987-0,0210349169132034i</v>
      </c>
      <c r="O61" s="291">
        <f t="shared" si="18"/>
        <v>-33.418982835225556</v>
      </c>
      <c r="P61" s="291">
        <f t="shared" si="19"/>
        <v>-80.411530306967663</v>
      </c>
      <c r="Q61" s="247">
        <f t="shared" si="3"/>
        <v>-1474.628881071144</v>
      </c>
      <c r="R61" s="247" t="str">
        <f t="shared" si="4"/>
        <v>-3,62637593523357-0,863048733708743i</v>
      </c>
      <c r="S61" s="247">
        <f t="shared" si="20"/>
        <v>11.428727890002516</v>
      </c>
      <c r="T61" s="247">
        <f t="shared" si="21"/>
        <v>-166.61309608040003</v>
      </c>
      <c r="U61" s="290" t="str">
        <f t="shared" si="5"/>
        <v>-0,0585733614714655+0,263165988482444i</v>
      </c>
      <c r="V61" s="245">
        <f t="shared" si="22"/>
        <v>-11.385422027685443</v>
      </c>
      <c r="W61" s="245">
        <f t="shared" si="23"/>
        <v>102.54790006421393</v>
      </c>
      <c r="X61" s="289" t="str">
        <f t="shared" si="6"/>
        <v>0,000817911132606767-0,00210123479624261i</v>
      </c>
      <c r="Y61" s="289">
        <f t="shared" si="24"/>
        <v>-52.937802532490259</v>
      </c>
      <c r="Z61" s="289">
        <f t="shared" si="25"/>
        <v>-68.731394592208133</v>
      </c>
      <c r="AA61" s="288" t="str">
        <f t="shared" si="7"/>
        <v>0,00781390345667254-0,0179284346053642i</v>
      </c>
      <c r="AB61" s="288">
        <f t="shared" si="26"/>
        <v>-34.173846216088137</v>
      </c>
      <c r="AC61" s="288">
        <f t="shared" si="27"/>
        <v>-66.450570212166369</v>
      </c>
    </row>
    <row r="62" spans="1:29">
      <c r="A62" s="297">
        <v>-0.3</v>
      </c>
      <c r="B62" s="296">
        <f t="shared" si="8"/>
        <v>5011.8723362727224</v>
      </c>
      <c r="C62" s="295">
        <f t="shared" si="9"/>
        <v>31490.522624728597</v>
      </c>
      <c r="D62" s="294" t="str">
        <f t="shared" si="10"/>
        <v>31490,5226247286i</v>
      </c>
      <c r="E62" s="293">
        <f t="shared" si="0"/>
        <v>0.97301143750936314</v>
      </c>
      <c r="F62" s="247" t="str">
        <f t="shared" si="11"/>
        <v>-0,0032696173266799-0,0583115400868875i</v>
      </c>
      <c r="G62" s="247">
        <f t="shared" si="12"/>
        <v>-24.67127689164661</v>
      </c>
      <c r="H62" s="247">
        <f t="shared" si="13"/>
        <v>-93.209301525677176</v>
      </c>
      <c r="I62" s="292">
        <f t="shared" si="14"/>
        <v>3.2754696936327446E-2</v>
      </c>
      <c r="J62" s="292" t="str">
        <f t="shared" si="15"/>
        <v>0,000243692834604411-0,00198278992442291i</v>
      </c>
      <c r="K62" s="292">
        <f t="shared" si="16"/>
        <v>-53.989354569465277</v>
      </c>
      <c r="L62" s="292">
        <f t="shared" si="17"/>
        <v>-82.993257761053101</v>
      </c>
      <c r="M62" s="291">
        <f t="shared" si="1"/>
        <v>0.2934539133045081</v>
      </c>
      <c r="N62" s="291" t="str">
        <f t="shared" si="2"/>
        <v>0,00299248480196576-0,0167425808862518i</v>
      </c>
      <c r="O62" s="291">
        <f t="shared" si="18"/>
        <v>-35.386981357515417</v>
      </c>
      <c r="P62" s="291">
        <f t="shared" si="19"/>
        <v>-79.866247567004393</v>
      </c>
      <c r="Q62" s="247">
        <f t="shared" si="3"/>
        <v>-1474.628881071144</v>
      </c>
      <c r="R62" s="247" t="str">
        <f t="shared" si="4"/>
        <v>-3,97849833455969-0,84222081838784i</v>
      </c>
      <c r="S62" s="247">
        <f t="shared" si="20"/>
        <v>12.184773390768749</v>
      </c>
      <c r="T62" s="247">
        <f t="shared" si="21"/>
        <v>-168.0473400627715</v>
      </c>
      <c r="U62" s="290" t="str">
        <f t="shared" si="5"/>
        <v>-0,0361030259245902+0,234746104901984i</v>
      </c>
      <c r="V62" s="245">
        <f t="shared" si="22"/>
        <v>-12.486503500877857</v>
      </c>
      <c r="W62" s="245">
        <f t="shared" si="23"/>
        <v>98.743358411551313</v>
      </c>
      <c r="X62" s="289" t="str">
        <f t="shared" si="6"/>
        <v>0,000636127429401644-0,00176957449430613i</v>
      </c>
      <c r="Y62" s="289">
        <f t="shared" si="24"/>
        <v>-54.514813573495651</v>
      </c>
      <c r="Z62" s="289">
        <f t="shared" si="25"/>
        <v>-70.227480894184922</v>
      </c>
      <c r="AA62" s="288" t="str">
        <f t="shared" si="7"/>
        <v>0,0062295617847319-0,0147477761764127i</v>
      </c>
      <c r="AB62" s="288">
        <f t="shared" si="26"/>
        <v>-35.912440361545755</v>
      </c>
      <c r="AC62" s="288">
        <f t="shared" si="27"/>
        <v>-67.100470700136299</v>
      </c>
    </row>
    <row r="63" spans="1:29">
      <c r="A63" s="297">
        <v>-0.2</v>
      </c>
      <c r="B63" s="296">
        <f t="shared" si="8"/>
        <v>6309.5734448019321</v>
      </c>
      <c r="C63" s="295">
        <f t="shared" si="9"/>
        <v>39644.219162949987</v>
      </c>
      <c r="D63" s="294" t="str">
        <f t="shared" si="10"/>
        <v>39644,21916295i</v>
      </c>
      <c r="E63" s="293">
        <f t="shared" si="0"/>
        <v>0.97301143750936314</v>
      </c>
      <c r="F63" s="247" t="str">
        <f t="shared" si="11"/>
        <v>-0,00499933063288137-0,0472872597067675i</v>
      </c>
      <c r="G63" s="247">
        <f t="shared" si="12"/>
        <v>-26.456844100286091</v>
      </c>
      <c r="H63" s="247">
        <f t="shared" si="13"/>
        <v>-96.035038630984786</v>
      </c>
      <c r="I63" s="292">
        <f t="shared" si="14"/>
        <v>3.2754696936327446E-2</v>
      </c>
      <c r="J63" s="292" t="str">
        <f t="shared" si="15"/>
        <v>0,000192864022003701-0,00163002387888008i</v>
      </c>
      <c r="K63" s="292">
        <f t="shared" si="16"/>
        <v>-55.695742985948755</v>
      </c>
      <c r="L63" s="292">
        <f t="shared" si="17"/>
        <v>-83.252149831204321</v>
      </c>
      <c r="M63" s="291">
        <f t="shared" si="1"/>
        <v>0.2934539133045081</v>
      </c>
      <c r="N63" s="291" t="str">
        <f t="shared" si="2"/>
        <v>0,00263765994388502-0,0133175935296611i</v>
      </c>
      <c r="O63" s="291">
        <f t="shared" si="18"/>
        <v>-37.344380295904287</v>
      </c>
      <c r="P63" s="291">
        <f t="shared" si="19"/>
        <v>-78.797079643998103</v>
      </c>
      <c r="Q63" s="247">
        <f t="shared" si="3"/>
        <v>-1474.628881071144</v>
      </c>
      <c r="R63" s="247" t="str">
        <f t="shared" si="4"/>
        <v>-4,37079509248785-0,674192820718087i</v>
      </c>
      <c r="S63" s="247">
        <f t="shared" si="20"/>
        <v>12.913330063562958</v>
      </c>
      <c r="T63" s="247">
        <f t="shared" si="21"/>
        <v>-171.23126516363669</v>
      </c>
      <c r="U63" s="290" t="str">
        <f t="shared" si="5"/>
        <v>-0,0100296812098122+0,210053435484622i</v>
      </c>
      <c r="V63" s="245">
        <f t="shared" si="22"/>
        <v>-13.543514036723149</v>
      </c>
      <c r="W63" s="245">
        <f t="shared" si="23"/>
        <v>92.733696205378507</v>
      </c>
      <c r="X63" s="289" t="str">
        <f t="shared" si="6"/>
        <v>0,000504744324426859-0,00150886714306001i</v>
      </c>
      <c r="Y63" s="289">
        <f t="shared" si="24"/>
        <v>-55.966311799880927</v>
      </c>
      <c r="Z63" s="289">
        <f t="shared" si="25"/>
        <v>-71.503946390462303</v>
      </c>
      <c r="AA63" s="288" t="str">
        <f t="shared" si="7"/>
        <v>0,00513164653646762-0,0121181325387613i</v>
      </c>
      <c r="AB63" s="288">
        <f t="shared" si="26"/>
        <v>-37.614949109836495</v>
      </c>
      <c r="AC63" s="288">
        <f t="shared" si="27"/>
        <v>-67.048876203256</v>
      </c>
    </row>
    <row r="64" spans="1:29">
      <c r="A64" s="297">
        <v>-0.1</v>
      </c>
      <c r="B64" s="296">
        <f t="shared" si="8"/>
        <v>7943.2823472428145</v>
      </c>
      <c r="C64" s="295">
        <f t="shared" si="9"/>
        <v>49909.114934975027</v>
      </c>
      <c r="D64" s="294" t="str">
        <f t="shared" si="10"/>
        <v>49909,114934975i</v>
      </c>
      <c r="E64" s="293">
        <f t="shared" si="0"/>
        <v>0.97301143750936314</v>
      </c>
      <c r="F64" s="247" t="str">
        <f t="shared" si="11"/>
        <v>-0,00665171752776834-0,0386325884195459i</v>
      </c>
      <c r="G64" s="247">
        <f t="shared" si="12"/>
        <v>-28.134046250930997</v>
      </c>
      <c r="H64" s="247">
        <f t="shared" si="13"/>
        <v>-99.769338023686984</v>
      </c>
      <c r="I64" s="292">
        <f t="shared" si="14"/>
        <v>3.2754696936327446E-2</v>
      </c>
      <c r="J64" s="292" t="str">
        <f t="shared" si="15"/>
        <v>0,000147536939181111-0,00136445402789066i</v>
      </c>
      <c r="K64" s="292">
        <f t="shared" si="16"/>
        <v>-57.25033927527754</v>
      </c>
      <c r="L64" s="292">
        <f t="shared" si="17"/>
        <v>-83.82864630107737</v>
      </c>
      <c r="M64" s="291">
        <f t="shared" si="1"/>
        <v>0.2934539133045081</v>
      </c>
      <c r="N64" s="291" t="str">
        <f t="shared" si="2"/>
        <v>0,00241361592106458-0,0105899314025104i</v>
      </c>
      <c r="O64" s="291">
        <f t="shared" si="18"/>
        <v>-39.282203623572371</v>
      </c>
      <c r="P64" s="291">
        <f t="shared" si="19"/>
        <v>-77.160686516726599</v>
      </c>
      <c r="Q64" s="247">
        <f t="shared" si="3"/>
        <v>-1474.628881071144</v>
      </c>
      <c r="R64" s="247" t="str">
        <f t="shared" si="4"/>
        <v>-4,7358406272134-0,317441302076207i</v>
      </c>
      <c r="S64" s="247">
        <f t="shared" si="20"/>
        <v>13.527410557731939</v>
      </c>
      <c r="T64" s="247">
        <f t="shared" si="21"/>
        <v>-176.16522554715871</v>
      </c>
      <c r="U64" s="290" t="str">
        <f t="shared" si="5"/>
        <v>0,0192378949382779+0,185069311644757i</v>
      </c>
      <c r="V64" s="245">
        <f t="shared" si="22"/>
        <v>-14.606635693199074</v>
      </c>
      <c r="W64" s="245">
        <f t="shared" si="23"/>
        <v>84.065436429154303</v>
      </c>
      <c r="X64" s="289" t="str">
        <f t="shared" si="6"/>
        <v>0,000398754422267243-0,00131597337905417i</v>
      </c>
      <c r="Y64" s="289">
        <f t="shared" si="24"/>
        <v>-57.233564681342571</v>
      </c>
      <c r="Z64" s="289">
        <f t="shared" si="25"/>
        <v>-73.142613695304647</v>
      </c>
      <c r="AA64" s="288" t="str">
        <f t="shared" si="7"/>
        <v>0,00434379988261718-0,00997798273180222i</v>
      </c>
      <c r="AB64" s="288">
        <f t="shared" si="26"/>
        <v>-39.265429029637396</v>
      </c>
      <c r="AC64" s="288">
        <f t="shared" si="27"/>
        <v>-66.474653910953947</v>
      </c>
    </row>
    <row r="65" spans="1:29">
      <c r="A65" s="297">
        <v>0</v>
      </c>
      <c r="B65" s="296">
        <f t="shared" si="8"/>
        <v>10000</v>
      </c>
      <c r="C65" s="295">
        <f t="shared" si="9"/>
        <v>62831.853071795864</v>
      </c>
      <c r="D65" s="294" t="str">
        <f t="shared" si="10"/>
        <v>62831,8530717959i</v>
      </c>
      <c r="E65" s="293">
        <f t="shared" si="0"/>
        <v>0.97301143750936314</v>
      </c>
      <c r="F65" s="247" t="str">
        <f t="shared" si="11"/>
        <v>-0,00864736892348145-0,0317112668980625i</v>
      </c>
      <c r="G65" s="247">
        <f t="shared" si="12"/>
        <v>-29.664228861897772</v>
      </c>
      <c r="H65" s="247">
        <f t="shared" si="13"/>
        <v>-105.25317057157436</v>
      </c>
      <c r="I65" s="292">
        <f t="shared" si="14"/>
        <v>3.2754696936327446E-2</v>
      </c>
      <c r="J65" s="292" t="str">
        <f t="shared" si="15"/>
        <v>0,0000927558274550379-0,00117217677624765i</v>
      </c>
      <c r="K65" s="292">
        <f t="shared" si="16"/>
        <v>-58.593028071944275</v>
      </c>
      <c r="L65" s="292">
        <f t="shared" si="17"/>
        <v>-85.475540636726947</v>
      </c>
      <c r="M65" s="291">
        <f t="shared" si="1"/>
        <v>0.2934539133045081</v>
      </c>
      <c r="N65" s="291" t="str">
        <f t="shared" si="2"/>
        <v>0,00227224355084465-0,00842091339118702i</v>
      </c>
      <c r="O65" s="291">
        <f t="shared" si="18"/>
        <v>-41.187587634345199</v>
      </c>
      <c r="P65" s="291">
        <f t="shared" si="19"/>
        <v>-74.899323035699283</v>
      </c>
      <c r="Q65" s="247">
        <f t="shared" si="3"/>
        <v>-1474.628881071144</v>
      </c>
      <c r="R65" s="247" t="str">
        <f t="shared" si="4"/>
        <v>-4,97757967807358+0,230697557354168i</v>
      </c>
      <c r="S65" s="247">
        <f t="shared" si="20"/>
        <v>13.94968338176832</v>
      </c>
      <c r="T65" s="247">
        <f t="shared" si="21"/>
        <v>177.34639222355833</v>
      </c>
      <c r="U65" s="290" t="str">
        <f t="shared" si="5"/>
        <v>0,0503586796363154+0,155850430789576i</v>
      </c>
      <c r="V65" s="245">
        <f t="shared" si="22"/>
        <v>-15.714545480129445</v>
      </c>
      <c r="W65" s="245">
        <f t="shared" si="23"/>
        <v>72.093221651983995</v>
      </c>
      <c r="X65" s="289" t="str">
        <f t="shared" si="6"/>
        <v>0,000292373053374872-0,0011863535060758i</v>
      </c>
      <c r="Y65" s="289">
        <f t="shared" si="24"/>
        <v>-58.259644402213134</v>
      </c>
      <c r="Z65" s="289">
        <f t="shared" si="25"/>
        <v>-76.15552273407566</v>
      </c>
      <c r="AA65" s="288" t="str">
        <f t="shared" si="7"/>
        <v>0,00374710008714476-0,00825251182772095i</v>
      </c>
      <c r="AB65" s="288">
        <f t="shared" si="26"/>
        <v>-40.854203964614044</v>
      </c>
      <c r="AC65" s="288">
        <f t="shared" si="27"/>
        <v>-65.579305133048024</v>
      </c>
    </row>
    <row r="66" spans="1:29">
      <c r="A66" s="297">
        <v>0.1</v>
      </c>
      <c r="B66" s="296">
        <f t="shared" si="8"/>
        <v>12589.254117941673</v>
      </c>
      <c r="C66" s="295">
        <f t="shared" si="9"/>
        <v>79100.616502201228</v>
      </c>
      <c r="D66" s="294" t="str">
        <f t="shared" si="10"/>
        <v>79100,6165022012i</v>
      </c>
      <c r="E66" s="293">
        <f t="shared" si="0"/>
        <v>0.97301143750936314</v>
      </c>
      <c r="F66" s="247" t="str">
        <f t="shared" si="11"/>
        <v>-0,0114379404925363-0,0255637851755255i</v>
      </c>
      <c r="G66" s="247">
        <f t="shared" si="12"/>
        <v>-31.054991825388363</v>
      </c>
      <c r="H66" s="247">
        <f t="shared" si="13"/>
        <v>-114.10505492716365</v>
      </c>
      <c r="I66" s="292">
        <f t="shared" si="14"/>
        <v>3.2754696936327446E-2</v>
      </c>
      <c r="J66" s="292" t="str">
        <f t="shared" si="15"/>
        <v>4,52514959255203E-06-0,00103486051280997i</v>
      </c>
      <c r="K66" s="292">
        <f t="shared" si="16"/>
        <v>-59.702280643333161</v>
      </c>
      <c r="L66" s="292">
        <f t="shared" si="17"/>
        <v>-89.7494635096742</v>
      </c>
      <c r="M66" s="291">
        <f t="shared" si="1"/>
        <v>0.2934539133045081</v>
      </c>
      <c r="N66" s="291" t="str">
        <f t="shared" si="2"/>
        <v>0,00218225682682341-0,00669890353771357i</v>
      </c>
      <c r="O66" s="291">
        <f t="shared" si="18"/>
        <v>-43.041896321387235</v>
      </c>
      <c r="P66" s="291">
        <f t="shared" si="19"/>
        <v>-71.956292227616231</v>
      </c>
      <c r="Q66" s="247">
        <f t="shared" si="3"/>
        <v>-1474.628881071144</v>
      </c>
      <c r="R66" s="247" t="str">
        <f t="shared" si="4"/>
        <v>-4,99958001451871+0,915951403373983i</v>
      </c>
      <c r="S66" s="247">
        <f t="shared" si="20"/>
        <v>14.122045540183819</v>
      </c>
      <c r="T66" s="247">
        <f t="shared" si="21"/>
        <v>169.61821909092615</v>
      </c>
      <c r="U66" s="290" t="str">
        <f t="shared" si="5"/>
        <v>0,0806000836008124+0,11733159181316i</v>
      </c>
      <c r="V66" s="245">
        <f t="shared" si="22"/>
        <v>-16.932946285204558</v>
      </c>
      <c r="W66" s="245">
        <f t="shared" si="23"/>
        <v>55.513164163762447</v>
      </c>
      <c r="X66" s="289" t="str">
        <f t="shared" si="6"/>
        <v>0,000146185165435572-0,00110692676440061i</v>
      </c>
      <c r="Y66" s="289">
        <f t="shared" si="24"/>
        <v>-59.042530324791322</v>
      </c>
      <c r="Z66" s="289">
        <f t="shared" si="25"/>
        <v>-82.476826121569744</v>
      </c>
      <c r="AA66" s="288" t="str">
        <f t="shared" si="7"/>
        <v>0,00325047180050127-0,00687135205750226i</v>
      </c>
      <c r="AB66" s="288">
        <f t="shared" si="26"/>
        <v>-42.382146002845403</v>
      </c>
      <c r="AC66" s="288">
        <f t="shared" si="27"/>
        <v>-64.683654839511746</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0.97301143750936314</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-0,0148326846020603-0,0183007890308133i</v>
      </c>
      <c r="G67" s="247">
        <f t="shared" si="12"/>
        <v>-32.557638218856525</v>
      </c>
      <c r="H67" s="247">
        <f t="shared" si="13"/>
        <v>-129.02456850176296</v>
      </c>
      <c r="I67" s="292">
        <f t="shared" ref="I67:I95" si="30">IF(freq_ratio2&gt;1,(Kinput2-Kfeed2*Metccm2/(2*ratio2*Gdc_ccm2))/(2/rload2-Kfeed2/Gdc_ccm2),(Kinput2-Kfeed2*Metccm2/(2*ratio2*Gdc_dcm2))/(2/rload2-Kfeed2/Gdc_dcm2))</f>
        <v>3.2754696936327446E-2</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-0,000148222717957494-0,000900622483232167i</v>
      </c>
      <c r="K67" s="292">
        <f t="shared" si="16"/>
        <v>-60.793076451300692</v>
      </c>
      <c r="L67" s="292">
        <f t="shared" si="17"/>
        <v>-99.345849897519301</v>
      </c>
      <c r="M67" s="291">
        <f t="shared" ref="M67:M95" si="32">IF(freq_ratio2&gt;1,(1-Kfeed2*rload2*Xequiv2^2/(Gdc_ccm2*(Xequiv2^2+Requiv2^2)))/(2/rload2-Kfeed2/Gdc_ccm2),1/(2/rload2-Kfeed2/Gdc_dcm2))</f>
        <v>0.2934539133045081</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0,00212130196984583-0,00533387783509372i</v>
      </c>
      <c r="O67" s="291">
        <f t="shared" si="18"/>
        <v>-44.821422770486166</v>
      </c>
      <c r="P67" s="291">
        <f t="shared" si="19"/>
        <v>-68.312110287314269</v>
      </c>
      <c r="Q67" s="247">
        <f t="shared" ref="Q67:Q95" si="34">-currentransferratio2*RFB_2/(Rfeedforward2*(Cvolt2*nanoF2+Cforward2*picoF2*alpha_Cf2)*Rupper2*kiliOhm2)</f>
        <v>-1474.628881071144</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47">
        <f t="shared" si="20"/>
        <v>14.005078478340556</v>
      </c>
      <c r="T67" s="247">
        <f t="shared" si="21"/>
        <v>161.01271547434311</v>
      </c>
      <c r="U67" s="290" t="str">
        <f t="shared" si="5"/>
        <v>0,100195594064543+0,0625803383024551i</v>
      </c>
      <c r="V67" s="245">
        <f t="shared" si="22"/>
        <v>-18.552559740515974</v>
      </c>
      <c r="W67" s="245">
        <f t="shared" si="23"/>
        <v>31.988146972580232</v>
      </c>
      <c r="X67" s="289" t="str">
        <f t="shared" si="6"/>
        <v>-0,0000946577892533875-0,00100749251029077i</v>
      </c>
      <c r="Y67" s="289">
        <f t="shared" si="24"/>
        <v>-59.896995109433284</v>
      </c>
      <c r="Z67" s="289">
        <f t="shared" si="25"/>
        <v>-95.367402191977433</v>
      </c>
      <c r="AA67" s="288" t="str">
        <f t="shared" si="7"/>
        <v>0,00275645431744185-0,00573611104518549i</v>
      </c>
      <c r="AB67" s="288">
        <f t="shared" si="26"/>
        <v>-43.925341428618779</v>
      </c>
      <c r="AC67" s="288">
        <f t="shared" si="27"/>
        <v>-64.333662581772387</v>
      </c>
    </row>
    <row r="68" spans="1:29">
      <c r="A68" s="297">
        <v>0.3</v>
      </c>
      <c r="B68" s="296">
        <f t="shared" si="8"/>
        <v>19952.623149688796</v>
      </c>
      <c r="C68" s="295">
        <f t="shared" si="9"/>
        <v>125366.02861381591</v>
      </c>
      <c r="D68" s="294" t="str">
        <f t="shared" si="10"/>
        <v>125366,028613816i</v>
      </c>
      <c r="E68" s="293">
        <f t="shared" si="28"/>
        <v>0.97301143750936314</v>
      </c>
      <c r="F68" s="247" t="str">
        <f t="shared" si="29"/>
        <v>-0,0154797082162746-0,00847246244289838i</v>
      </c>
      <c r="G68" s="247">
        <f t="shared" si="12"/>
        <v>-35.066758322939336</v>
      </c>
      <c r="H68" s="247">
        <f t="shared" si="13"/>
        <v>-151.30692125126865</v>
      </c>
      <c r="I68" s="292">
        <f t="shared" si="30"/>
        <v>3.2754696936327446E-2</v>
      </c>
      <c r="J68" s="292" t="str">
        <f t="shared" si="31"/>
        <v>-0,000316470132090998-0,000659075831439953i</v>
      </c>
      <c r="K68" s="292">
        <f t="shared" si="16"/>
        <v>-62.72024424923822</v>
      </c>
      <c r="L68" s="292">
        <f t="shared" si="17"/>
        <v>-115.64904105184104</v>
      </c>
      <c r="M68" s="291">
        <f t="shared" si="32"/>
        <v>0.2934539133045081</v>
      </c>
      <c r="N68" s="291" t="str">
        <f t="shared" si="33"/>
        <v>0,00207296515658612-0,00424781220110778i</v>
      </c>
      <c r="O68" s="291">
        <f t="shared" si="18"/>
        <v>-46.508955828756832</v>
      </c>
      <c r="P68" s="291">
        <f t="shared" si="19"/>
        <v>-63.987266740106925</v>
      </c>
      <c r="Q68" s="247">
        <f t="shared" si="34"/>
        <v>-1474.628881071144</v>
      </c>
      <c r="R68" s="247" t="str">
        <f t="shared" si="35"/>
        <v>-4,21006734389943+2,24632212649915i</v>
      </c>
      <c r="S68" s="247">
        <f t="shared" si="20"/>
        <v>13.573750490988502</v>
      </c>
      <c r="T68" s="247">
        <f t="shared" si="21"/>
        <v>151.91741788506371</v>
      </c>
      <c r="U68" s="290" t="str">
        <f t="shared" si="5"/>
        <v>0,0842024939058451+0,000897226375292534i</v>
      </c>
      <c r="V68" s="245">
        <f t="shared" si="22"/>
        <v>-21.493007831950834</v>
      </c>
      <c r="W68" s="245">
        <f t="shared" si="23"/>
        <v>0.6104966337950779</v>
      </c>
      <c r="X68" s="289" t="str">
        <f t="shared" si="6"/>
        <v>-0,000344862391714837-0,00072001206236726i</v>
      </c>
      <c r="Y68" s="289">
        <f t="shared" si="24"/>
        <v>-61.956237548222397</v>
      </c>
      <c r="Z68" s="289">
        <f t="shared" si="25"/>
        <v>-115.59290717095344</v>
      </c>
      <c r="AA68" s="288" t="str">
        <f t="shared" si="7"/>
        <v>0,0022681049264285-0,00463615282777298i</v>
      </c>
      <c r="AB68" s="288">
        <f t="shared" si="26"/>
        <v>-45.744949127740988</v>
      </c>
      <c r="AC68" s="288">
        <f t="shared" si="27"/>
        <v>-63.931132859219304</v>
      </c>
    </row>
    <row r="69" spans="1:29">
      <c r="A69" s="297">
        <v>0.4</v>
      </c>
      <c r="B69" s="296">
        <f t="shared" si="8"/>
        <v>25118.864315095805</v>
      </c>
      <c r="C69" s="295">
        <f t="shared" si="9"/>
        <v>157826.4791976476</v>
      </c>
      <c r="D69" s="294" t="str">
        <f t="shared" si="10"/>
        <v>157826,479197648i</v>
      </c>
      <c r="E69" s="293">
        <f t="shared" si="28"/>
        <v>0.97301143750936314</v>
      </c>
      <c r="F69" s="247" t="str">
        <f t="shared" si="29"/>
        <v>-0,0105509204069839-0,0011460421393623i</v>
      </c>
      <c r="G69" s="247">
        <f t="shared" si="12"/>
        <v>-39.483253487157008</v>
      </c>
      <c r="H69" s="247">
        <f t="shared" si="13"/>
        <v>-173.80082981843319</v>
      </c>
      <c r="I69" s="292">
        <f t="shared" si="30"/>
        <v>3.2754696936327446E-2</v>
      </c>
      <c r="J69" s="292" t="str">
        <f t="shared" si="31"/>
        <v>-0,000320331922768633-0,000359385803541332i</v>
      </c>
      <c r="K69" s="292">
        <f t="shared" si="16"/>
        <v>-66.349414740629527</v>
      </c>
      <c r="L69" s="292">
        <f t="shared" si="17"/>
        <v>-131.71162742307541</v>
      </c>
      <c r="M69" s="291">
        <f t="shared" si="32"/>
        <v>0.2934539133045081</v>
      </c>
      <c r="N69" s="291" t="str">
        <f t="shared" si="33"/>
        <v>0,00203775228778867-0,00337448820068065i</v>
      </c>
      <c r="O69" s="291">
        <f t="shared" si="18"/>
        <v>-48.085600246105251</v>
      </c>
      <c r="P69" s="291">
        <f t="shared" si="19"/>
        <v>-58.873480382466632</v>
      </c>
      <c r="Q69" s="247">
        <f t="shared" si="34"/>
        <v>-1474.628881071144</v>
      </c>
      <c r="R69" s="247" t="str">
        <f t="shared" si="35"/>
        <v>-3,48198503912871+2,64726247425169i</v>
      </c>
      <c r="S69" s="247">
        <f t="shared" si="20"/>
        <v>12.817653302904763</v>
      </c>
      <c r="T69" s="247">
        <f t="shared" si="21"/>
        <v>142.75521840025817</v>
      </c>
      <c r="U69" s="290" t="str">
        <f t="shared" si="5"/>
        <v>0,0397720213556007-0,0239405540787543i</v>
      </c>
      <c r="V69" s="245">
        <f t="shared" si="22"/>
        <v>-26.665600184252241</v>
      </c>
      <c r="W69" s="245">
        <f t="shared" si="23"/>
        <v>-31.045611418175032</v>
      </c>
      <c r="X69" s="289" t="str">
        <f t="shared" si="6"/>
        <v>-0,000342718217103746-0,000365726626740001i</v>
      </c>
      <c r="Y69" s="289">
        <f t="shared" si="24"/>
        <v>-65.999600651826682</v>
      </c>
      <c r="Z69" s="289">
        <f t="shared" si="25"/>
        <v>-133.13983887282265</v>
      </c>
      <c r="AA69" s="288" t="str">
        <f t="shared" si="7"/>
        <v>0,00203327274815472-0,00356495119179651i</v>
      </c>
      <c r="AB69" s="288">
        <f t="shared" si="26"/>
        <v>-47.735786157302428</v>
      </c>
      <c r="AC69" s="288">
        <f t="shared" si="27"/>
        <v>-60.301691832213869</v>
      </c>
    </row>
    <row r="70" spans="1:29">
      <c r="A70" s="297">
        <v>0.5</v>
      </c>
      <c r="B70" s="296">
        <f t="shared" si="8"/>
        <v>31622.776601683796</v>
      </c>
      <c r="C70" s="295">
        <f t="shared" si="9"/>
        <v>198691.76531592204</v>
      </c>
      <c r="D70" s="294" t="str">
        <f t="shared" si="10"/>
        <v>198691,765315922i</v>
      </c>
      <c r="E70" s="293">
        <f t="shared" si="28"/>
        <v>0.97301143750936314</v>
      </c>
      <c r="F70" s="247" t="str">
        <f t="shared" si="29"/>
        <v>-0,00553383656075874+0,000776712780431903i</v>
      </c>
      <c r="G70" s="247">
        <f t="shared" si="12"/>
        <v>-45.054748850497639</v>
      </c>
      <c r="H70" s="247">
        <f t="shared" si="13"/>
        <v>172.01032836442315</v>
      </c>
      <c r="I70" s="292">
        <f t="shared" si="30"/>
        <v>3.2754696936327446E-2</v>
      </c>
      <c r="J70" s="292" t="str">
        <f t="shared" si="31"/>
        <v>-0,000216017992378667-0,000185679178729621i</v>
      </c>
      <c r="K70" s="292">
        <f t="shared" si="16"/>
        <v>-70.907621574821903</v>
      </c>
      <c r="L70" s="292">
        <f t="shared" si="17"/>
        <v>-139.31915421486667</v>
      </c>
      <c r="M70" s="291">
        <f t="shared" si="32"/>
        <v>0.2934539133045081</v>
      </c>
      <c r="N70" s="291" t="str">
        <f t="shared" si="33"/>
        <v>0,00201981741763206-0,00267633478530508i</v>
      </c>
      <c r="O70" s="291">
        <f t="shared" si="18"/>
        <v>-49.491397968923337</v>
      </c>
      <c r="P70" s="291">
        <f t="shared" si="19"/>
        <v>-52.95831484510952</v>
      </c>
      <c r="Q70" s="247">
        <f t="shared" si="34"/>
        <v>-1474.628881071144</v>
      </c>
      <c r="R70" s="247" t="str">
        <f t="shared" si="35"/>
        <v>-2,68480869406935+2,78290230094058i</v>
      </c>
      <c r="S70" s="247">
        <f t="shared" si="20"/>
        <v>11.747208672144216</v>
      </c>
      <c r="T70" s="247">
        <f t="shared" si="21"/>
        <v>133.97219388527913</v>
      </c>
      <c r="U70" s="290" t="str">
        <f t="shared" si="5"/>
        <v>0,01269577672605-0,017485451723663i</v>
      </c>
      <c r="V70" s="245">
        <f t="shared" si="22"/>
        <v>-33.307540178353406</v>
      </c>
      <c r="W70" s="245">
        <f t="shared" si="23"/>
        <v>-54.0174777502978</v>
      </c>
      <c r="X70" s="289" t="str">
        <f t="shared" si="6"/>
        <v>-0,00022205684512787-0,000184134140418627i</v>
      </c>
      <c r="Y70" s="289">
        <f t="shared" si="24"/>
        <v>-70.798003441012099</v>
      </c>
      <c r="Z70" s="289">
        <f t="shared" si="25"/>
        <v>-140.33377345637862</v>
      </c>
      <c r="AA70" s="288" t="str">
        <f t="shared" si="7"/>
        <v>0,00199715571048973-0,00274612008249577i</v>
      </c>
      <c r="AB70" s="288">
        <f t="shared" si="26"/>
        <v>-49.381779835113555</v>
      </c>
      <c r="AC70" s="288">
        <f t="shared" si="27"/>
        <v>-53.972934086621414</v>
      </c>
    </row>
    <row r="71" spans="1:29">
      <c r="A71" s="297">
        <v>0.6</v>
      </c>
      <c r="B71" s="296">
        <f t="shared" si="8"/>
        <v>39810.717055349727</v>
      </c>
      <c r="C71" s="295">
        <f t="shared" si="9"/>
        <v>250138.11247045716</v>
      </c>
      <c r="D71" s="294" t="str">
        <f t="shared" si="10"/>
        <v>250138,112470457i</v>
      </c>
      <c r="E71" s="293">
        <f t="shared" si="28"/>
        <v>0.97301143750936314</v>
      </c>
      <c r="F71" s="247" t="str">
        <f t="shared" si="29"/>
        <v>-0,00282416676406629+0,000724812338942223i</v>
      </c>
      <c r="G71" s="247">
        <f t="shared" si="12"/>
        <v>-50.705161476210094</v>
      </c>
      <c r="H71" s="247">
        <f t="shared" si="13"/>
        <v>165.60590875462327</v>
      </c>
      <c r="I71" s="292">
        <f t="shared" si="30"/>
        <v>3.2754696936327446E-2</v>
      </c>
      <c r="J71" s="292" t="str">
        <f t="shared" si="31"/>
        <v>-0,000129998901673725-0,000111695721288443i</v>
      </c>
      <c r="K71" s="292">
        <f t="shared" si="16"/>
        <v>-75.320125357440588</v>
      </c>
      <c r="L71" s="292">
        <f t="shared" si="17"/>
        <v>-139.33065971993304</v>
      </c>
      <c r="M71" s="291">
        <f t="shared" si="32"/>
        <v>0.2934539133045081</v>
      </c>
      <c r="N71" s="291" t="str">
        <f t="shared" si="33"/>
        <v>0,00201136330466173-0,00212318100737975i</v>
      </c>
      <c r="O71" s="291">
        <f t="shared" si="18"/>
        <v>-50.678571591416848</v>
      </c>
      <c r="P71" s="291">
        <f t="shared" si="19"/>
        <v>-46.549172207145894</v>
      </c>
      <c r="Q71" s="247">
        <f t="shared" si="34"/>
        <v>-1474.628881071144</v>
      </c>
      <c r="R71" s="247" t="str">
        <f t="shared" si="35"/>
        <v>-1,94456407633462+2,67942386605301i</v>
      </c>
      <c r="S71" s="247">
        <f t="shared" si="20"/>
        <v>10.398359810663738</v>
      </c>
      <c r="T71" s="247">
        <f t="shared" si="21"/>
        <v>125.96987924254644</v>
      </c>
      <c r="U71" s="290" t="str">
        <f t="shared" si="5"/>
        <v>0,00354969375561-0,00897658386574404i</v>
      </c>
      <c r="V71" s="245">
        <f t="shared" si="22"/>
        <v>-40.306801665546352</v>
      </c>
      <c r="W71" s="245">
        <f t="shared" si="23"/>
        <v>-68.424212002830316</v>
      </c>
      <c r="X71" s="289" t="str">
        <f t="shared" si="6"/>
        <v>-0,000131461135469594-0,000110909343585177i</v>
      </c>
      <c r="Y71" s="289">
        <f t="shared" si="24"/>
        <v>-75.289590690692776</v>
      </c>
      <c r="Z71" s="289">
        <f t="shared" si="25"/>
        <v>-139.84679831141551</v>
      </c>
      <c r="AA71" s="288" t="str">
        <f t="shared" si="7"/>
        <v>0,00199917127858442-0,00214875415523111i</v>
      </c>
      <c r="AB71" s="288">
        <f t="shared" si="26"/>
        <v>-50.648036924669036</v>
      </c>
      <c r="AC71" s="288">
        <f t="shared" si="27"/>
        <v>-47.065310798628126</v>
      </c>
    </row>
    <row r="72" spans="1:29">
      <c r="A72" s="297">
        <v>0.7</v>
      </c>
      <c r="B72" s="296">
        <f t="shared" si="8"/>
        <v>50118.723362727229</v>
      </c>
      <c r="C72" s="295">
        <f t="shared" si="9"/>
        <v>314905.22624728602</v>
      </c>
      <c r="D72" s="294" t="str">
        <f t="shared" si="10"/>
        <v>314905,226247286i</v>
      </c>
      <c r="E72" s="293">
        <f t="shared" si="28"/>
        <v>0.97301143750936314</v>
      </c>
      <c r="F72" s="247" t="str">
        <f t="shared" si="29"/>
        <v>-0,00151228259734895+0,000439355749110882i</v>
      </c>
      <c r="G72" s="247">
        <f t="shared" si="12"/>
        <v>-56.055426929039783</v>
      </c>
      <c r="H72" s="247">
        <f t="shared" si="13"/>
        <v>163.80010343001379</v>
      </c>
      <c r="I72" s="292">
        <f t="shared" si="30"/>
        <v>3.2754696936327446E-2</v>
      </c>
      <c r="J72" s="292" t="str">
        <f t="shared" si="31"/>
        <v>-0,0000775626995869282-0,0000769555346238805i</v>
      </c>
      <c r="K72" s="292">
        <f t="shared" si="16"/>
        <v>-79.230638170848707</v>
      </c>
      <c r="L72" s="292">
        <f t="shared" si="17"/>
        <v>-135.22513725312265</v>
      </c>
      <c r="M72" s="291">
        <f t="shared" si="32"/>
        <v>0.2934539133045081</v>
      </c>
      <c r="N72" s="291" t="str">
        <f t="shared" si="33"/>
        <v>0,00200687185659061-0,00168519214107175i</v>
      </c>
      <c r="O72" s="291">
        <f t="shared" si="18"/>
        <v>-51.632072004651199</v>
      </c>
      <c r="P72" s="291">
        <f t="shared" si="19"/>
        <v>-40.02054569490889</v>
      </c>
      <c r="Q72" s="247">
        <f t="shared" si="34"/>
        <v>-1474.628881071144</v>
      </c>
      <c r="R72" s="247" t="str">
        <f t="shared" si="35"/>
        <v>-1,34014699914353+2,41613946285612i</v>
      </c>
      <c r="S72" s="247">
        <f t="shared" si="20"/>
        <v>8.8273644718567841</v>
      </c>
      <c r="T72" s="247">
        <f t="shared" si="21"/>
        <v>119.01558043693916</v>
      </c>
      <c r="U72" s="290" t="str">
        <f t="shared" si="5"/>
        <v>0,000965136221034664-0,00424268695117276i</v>
      </c>
      <c r="V72" s="245">
        <f t="shared" si="22"/>
        <v>-47.228062457182986</v>
      </c>
      <c r="W72" s="245">
        <f t="shared" si="23"/>
        <v>-77.184316133047062</v>
      </c>
      <c r="X72" s="289" t="str">
        <f t="shared" si="6"/>
        <v>-0,0000779633537791196-0,0000766987852959307i</v>
      </c>
      <c r="Y72" s="289">
        <f t="shared" si="24"/>
        <v>-79.222329381264217</v>
      </c>
      <c r="Z72" s="289">
        <f t="shared" si="25"/>
        <v>-135.46845868618462</v>
      </c>
      <c r="AA72" s="288" t="str">
        <f t="shared" si="7"/>
        <v>0,00200161096939801-0,00169532056509658i</v>
      </c>
      <c r="AB72" s="288">
        <f t="shared" si="26"/>
        <v>-51.623763215066688</v>
      </c>
      <c r="AC72" s="288">
        <f t="shared" si="27"/>
        <v>-40.263867127970848</v>
      </c>
    </row>
    <row r="73" spans="1:29">
      <c r="A73" s="297">
        <v>0.8</v>
      </c>
      <c r="B73" s="296">
        <f t="shared" si="8"/>
        <v>63095.734448019342</v>
      </c>
      <c r="C73" s="295">
        <f t="shared" si="9"/>
        <v>396442.19162950001</v>
      </c>
      <c r="D73" s="294" t="str">
        <f t="shared" si="10"/>
        <v>396442,1916295i</v>
      </c>
      <c r="E73" s="293">
        <f t="shared" si="28"/>
        <v>0.97301143750936314</v>
      </c>
      <c r="F73" s="247" t="str">
        <f t="shared" si="29"/>
        <v>-0,000852007815597455+0,000238352548475174i</v>
      </c>
      <c r="G73" s="247">
        <f t="shared" si="12"/>
        <v>-61.063884337333072</v>
      </c>
      <c r="H73" s="247">
        <f t="shared" si="13"/>
        <v>164.37082731280927</v>
      </c>
      <c r="I73" s="292">
        <f t="shared" si="30"/>
        <v>3.2754696936327446E-2</v>
      </c>
      <c r="J73" s="292" t="str">
        <f t="shared" si="31"/>
        <v>-0,0000468855587366759-0,0000570485877901312i</v>
      </c>
      <c r="K73" s="292">
        <f t="shared" si="16"/>
        <v>-82.633806712313813</v>
      </c>
      <c r="L73" s="292">
        <f t="shared" si="17"/>
        <v>-129.41518146722686</v>
      </c>
      <c r="M73" s="291">
        <f t="shared" si="32"/>
        <v>0.2934539133045081</v>
      </c>
      <c r="N73" s="291" t="str">
        <f t="shared" si="33"/>
        <v>0,00200425380671059-0,00133798727226562i</v>
      </c>
      <c r="O73" s="291">
        <f t="shared" si="18"/>
        <v>-52.360299812112657</v>
      </c>
      <c r="P73" s="291">
        <f t="shared" si="19"/>
        <v>-33.726033953577129</v>
      </c>
      <c r="Q73" s="247">
        <f t="shared" si="34"/>
        <v>-1474.628881071144</v>
      </c>
      <c r="R73" s="247" t="str">
        <f t="shared" si="35"/>
        <v>-0,891742269862364+2,08070998706435i</v>
      </c>
      <c r="S73" s="247">
        <f t="shared" si="20"/>
        <v>7.0965644050027574</v>
      </c>
      <c r="T73" s="247">
        <f t="shared" si="21"/>
        <v>113.19880961713328</v>
      </c>
      <c r="U73" s="290" t="str">
        <f t="shared" si="5"/>
        <v>0,000263828855366815-0,00198533021357524i</v>
      </c>
      <c r="V73" s="245">
        <f t="shared" si="22"/>
        <v>-53.967319932330298</v>
      </c>
      <c r="W73" s="245">
        <f t="shared" si="23"/>
        <v>-82.430363070057453</v>
      </c>
      <c r="X73" s="289" t="str">
        <f t="shared" si="6"/>
        <v>-0,0000470110664420107-0,0000569702857048189i</v>
      </c>
      <c r="Y73" s="289">
        <f t="shared" si="24"/>
        <v>-82.631531948521797</v>
      </c>
      <c r="Z73" s="289">
        <f t="shared" si="25"/>
        <v>-129.52896237856234</v>
      </c>
      <c r="AA73" s="288" t="str">
        <f t="shared" si="7"/>
        <v>0,00200211708190659-0,0013423162775665i</v>
      </c>
      <c r="AB73" s="288">
        <f t="shared" si="26"/>
        <v>-52.358025048320641</v>
      </c>
      <c r="AC73" s="288">
        <f t="shared" si="27"/>
        <v>-33.839814864912725</v>
      </c>
    </row>
    <row r="74" spans="1:29">
      <c r="A74" s="297">
        <v>0.9</v>
      </c>
      <c r="B74" s="296">
        <f t="shared" si="8"/>
        <v>79432.823472428179</v>
      </c>
      <c r="C74" s="295">
        <f t="shared" si="9"/>
        <v>499091.14934975049</v>
      </c>
      <c r="D74" s="294" t="str">
        <f t="shared" si="10"/>
        <v>499091,14934975i</v>
      </c>
      <c r="E74" s="293">
        <f t="shared" si="28"/>
        <v>0.97301143750936314</v>
      </c>
      <c r="F74" s="247" t="str">
        <f t="shared" si="29"/>
        <v>-0,000498820196755063+0,000124115417296047i</v>
      </c>
      <c r="G74" s="247">
        <f t="shared" si="12"/>
        <v>-65.780240791315464</v>
      </c>
      <c r="H74" s="247">
        <f t="shared" si="13"/>
        <v>166.0275169651716</v>
      </c>
      <c r="I74" s="292">
        <f t="shared" si="30"/>
        <v>3.2754696936327446E-2</v>
      </c>
      <c r="J74" s="292" t="str">
        <f t="shared" si="31"/>
        <v>-0,0000287256815422352-0,0000437838021245162i</v>
      </c>
      <c r="K74" s="292">
        <f t="shared" si="16"/>
        <v>-85.61903073554106</v>
      </c>
      <c r="L74" s="292">
        <f t="shared" si="17"/>
        <v>-123.26808347795574</v>
      </c>
      <c r="M74" s="291">
        <f t="shared" si="32"/>
        <v>0.2934539133045081</v>
      </c>
      <c r="N74" s="291" t="str">
        <f t="shared" si="33"/>
        <v>0,00200265950225314-0,00106251522342565i</v>
      </c>
      <c r="O74" s="291">
        <f t="shared" si="18"/>
        <v>-52.890720584255632</v>
      </c>
      <c r="P74" s="291">
        <f t="shared" si="19"/>
        <v>-27.948280412519114</v>
      </c>
      <c r="Q74" s="247">
        <f t="shared" si="34"/>
        <v>-1474.628881071144</v>
      </c>
      <c r="R74" s="247" t="str">
        <f t="shared" si="35"/>
        <v>-0,580226503734826+1,73810988718705i</v>
      </c>
      <c r="S74" s="247">
        <f t="shared" si="20"/>
        <v>5.2604043887918603</v>
      </c>
      <c r="T74" s="247">
        <f t="shared" si="21"/>
        <v>108.46035691239138</v>
      </c>
      <c r="U74" s="290" t="str">
        <f t="shared" si="5"/>
        <v>0,0000737024648009023-0,000939019370545839i</v>
      </c>
      <c r="V74" s="245">
        <f t="shared" si="22"/>
        <v>-60.519836402523595</v>
      </c>
      <c r="W74" s="245">
        <f t="shared" si="23"/>
        <v>-85.512126122436996</v>
      </c>
      <c r="X74" s="289" t="str">
        <f t="shared" si="6"/>
        <v>-0,0000287688933802588-0,0000437600127971658i</v>
      </c>
      <c r="Y74" s="289">
        <f t="shared" si="24"/>
        <v>-85.618394370459967</v>
      </c>
      <c r="Z74" s="289">
        <f t="shared" si="25"/>
        <v>-123.32188927457319</v>
      </c>
      <c r="AA74" s="288" t="str">
        <f t="shared" si="7"/>
        <v>0,00200180747924349-0,00106447341373907i</v>
      </c>
      <c r="AB74" s="288">
        <f t="shared" si="26"/>
        <v>-52.890084219174526</v>
      </c>
      <c r="AC74" s="288">
        <f t="shared" si="27"/>
        <v>-28.002086209136461</v>
      </c>
    </row>
    <row r="75" spans="1:29">
      <c r="A75" s="297">
        <v>1</v>
      </c>
      <c r="B75" s="296">
        <f t="shared" si="8"/>
        <v>100000</v>
      </c>
      <c r="C75" s="295">
        <f t="shared" si="9"/>
        <v>628318.53071795858</v>
      </c>
      <c r="D75" s="294" t="str">
        <f t="shared" si="10"/>
        <v>628318,530717959i</v>
      </c>
      <c r="E75" s="293">
        <f t="shared" si="28"/>
        <v>0.97301143750936314</v>
      </c>
      <c r="F75" s="247" t="str">
        <f t="shared" si="29"/>
        <v>-0,000299849265979248+0,0000634767662079372i</v>
      </c>
      <c r="G75" s="247">
        <f t="shared" si="12"/>
        <v>-70.2715461209132</v>
      </c>
      <c r="H75" s="247">
        <f t="shared" si="13"/>
        <v>168.04720608933602</v>
      </c>
      <c r="I75" s="292">
        <f t="shared" si="30"/>
        <v>3.2754696936327446E-2</v>
      </c>
      <c r="J75" s="292" t="str">
        <f t="shared" si="31"/>
        <v>-0,0000177775380980608-0,0000341589014896093i</v>
      </c>
      <c r="K75" s="292">
        <f t="shared" si="16"/>
        <v>-88.288965074779242</v>
      </c>
      <c r="L75" s="292">
        <f t="shared" si="17"/>
        <v>-117.49411314416182</v>
      </c>
      <c r="M75" s="291">
        <f t="shared" si="32"/>
        <v>0.2934539133045081</v>
      </c>
      <c r="N75" s="291" t="str">
        <f t="shared" si="33"/>
        <v>0,00200167016595688-0,000843849046273168i</v>
      </c>
      <c r="O75" s="291">
        <f t="shared" si="18"/>
        <v>-53.261716812136996</v>
      </c>
      <c r="P75" s="291">
        <f t="shared" si="19"/>
        <v>-22.858949068609348</v>
      </c>
      <c r="Q75" s="247">
        <f t="shared" si="34"/>
        <v>-1474.628881071144</v>
      </c>
      <c r="R75" s="247" t="str">
        <f t="shared" si="35"/>
        <v>-0,372558025144574+1,42419999538656i</v>
      </c>
      <c r="S75" s="247">
        <f t="shared" si="20"/>
        <v>3.3588799203515105</v>
      </c>
      <c r="T75" s="247">
        <f t="shared" si="21"/>
        <v>104.65957326215971</v>
      </c>
      <c r="U75" s="290" t="str">
        <f t="shared" si="5"/>
        <v>0,0000213076402337808-0,000450694101885301i</v>
      </c>
      <c r="V75" s="245">
        <f t="shared" si="22"/>
        <v>-66.912666200561702</v>
      </c>
      <c r="W75" s="245">
        <f t="shared" si="23"/>
        <v>-87.293220648504288</v>
      </c>
      <c r="X75" s="289" t="str">
        <f t="shared" si="6"/>
        <v>-0,0000177933091606159-0,0000341516098403335i</v>
      </c>
      <c r="Y75" s="289">
        <f t="shared" si="24"/>
        <v>-88.288780879194846</v>
      </c>
      <c r="Z75" s="289">
        <f t="shared" si="25"/>
        <v>-117.5199365625389</v>
      </c>
      <c r="AA75" s="288" t="str">
        <f t="shared" si="7"/>
        <v>0,0020013320771993-0,000844769034870951i</v>
      </c>
      <c r="AB75" s="288">
        <f t="shared" si="26"/>
        <v>-53.2615326165526</v>
      </c>
      <c r="AC75" s="288">
        <f t="shared" si="27"/>
        <v>-22.884772486986389</v>
      </c>
    </row>
    <row r="76" spans="1:29">
      <c r="A76" s="297">
        <v>1.1000000000000001</v>
      </c>
      <c r="B76" s="296">
        <f t="shared" si="8"/>
        <v>125892.5411794168</v>
      </c>
      <c r="C76" s="295">
        <f t="shared" si="9"/>
        <v>791006.16502201266</v>
      </c>
      <c r="D76" s="294" t="str">
        <f t="shared" si="10"/>
        <v>791006,165022013i</v>
      </c>
      <c r="E76" s="293">
        <f t="shared" si="28"/>
        <v>0.97301143750936314</v>
      </c>
      <c r="F76" s="247" t="str">
        <f t="shared" si="29"/>
        <v>-0,000183410545612286+0,0000321779829636757i</v>
      </c>
      <c r="G76" s="247">
        <f t="shared" si="12"/>
        <v>-74.599853985778125</v>
      </c>
      <c r="H76" s="247">
        <f t="shared" si="13"/>
        <v>170.04916290774841</v>
      </c>
      <c r="I76" s="292">
        <f t="shared" si="30"/>
        <v>3.2754696936327446E-2</v>
      </c>
      <c r="J76" s="292" t="str">
        <f t="shared" si="31"/>
        <v>-0,0000110777483631269-0,0000268664689565126i</v>
      </c>
      <c r="K76" s="292">
        <f t="shared" si="16"/>
        <v>-90.733881772816687</v>
      </c>
      <c r="L76" s="292">
        <f t="shared" si="17"/>
        <v>-112.40763572172776</v>
      </c>
      <c r="M76" s="291">
        <f t="shared" si="32"/>
        <v>0.2934539133045081</v>
      </c>
      <c r="N76" s="291" t="str">
        <f t="shared" si="33"/>
        <v>0,00200105111242523-0,000670226658392352i</v>
      </c>
      <c r="O76" s="291">
        <f t="shared" si="18"/>
        <v>-53.513073855356552</v>
      </c>
      <c r="P76" s="291">
        <f t="shared" si="19"/>
        <v>-18.517619495758517</v>
      </c>
      <c r="Q76" s="247">
        <f t="shared" si="34"/>
        <v>-1474.628881071144</v>
      </c>
      <c r="R76" s="247" t="str">
        <f t="shared" si="35"/>
        <v>-0,237423007299929+1,15316216280938i</v>
      </c>
      <c r="S76" s="247">
        <f t="shared" si="20"/>
        <v>1.4181106211765115</v>
      </c>
      <c r="T76" s="247">
        <f t="shared" si="21"/>
        <v>101.63398042560982</v>
      </c>
      <c r="U76" s="290" t="str">
        <f t="shared" si="5"/>
        <v>6,43945088055408E-06-0,000219141894944394i</v>
      </c>
      <c r="V76" s="245">
        <f t="shared" si="22"/>
        <v>-73.181743364601616</v>
      </c>
      <c r="W76" s="245">
        <f t="shared" si="23"/>
        <v>-88.316856666641741</v>
      </c>
      <c r="X76" s="289" t="str">
        <f t="shared" si="6"/>
        <v>-0,0000110837068106649-0,0000268642130427794i</v>
      </c>
      <c r="Y76" s="289">
        <f t="shared" si="24"/>
        <v>-90.733826048841593</v>
      </c>
      <c r="Z76" s="289">
        <f t="shared" si="25"/>
        <v>-112.42019170807532</v>
      </c>
      <c r="AA76" s="288" t="str">
        <f t="shared" si="7"/>
        <v>0,00200091702545537-0,000670669461883994i</v>
      </c>
      <c r="AB76" s="288">
        <f t="shared" si="26"/>
        <v>-53.513018131381457</v>
      </c>
      <c r="AC76" s="288">
        <f t="shared" si="27"/>
        <v>-18.530175482106024</v>
      </c>
    </row>
    <row r="77" spans="1:29">
      <c r="A77" s="297">
        <v>1.2</v>
      </c>
      <c r="B77" s="296">
        <f t="shared" si="8"/>
        <v>158489.31924611135</v>
      </c>
      <c r="C77" s="295">
        <f t="shared" si="9"/>
        <v>995817.7620320617</v>
      </c>
      <c r="D77" s="294" t="str">
        <f t="shared" si="10"/>
        <v>995817,762032062i</v>
      </c>
      <c r="E77" s="293">
        <f t="shared" si="28"/>
        <v>0.97301143750936314</v>
      </c>
      <c r="F77" s="247" t="str">
        <f t="shared" si="29"/>
        <v>-0,000113459663319134+0,0000162350889340526i</v>
      </c>
      <c r="G77" s="247">
        <f t="shared" si="12"/>
        <v>-78.815146001220057</v>
      </c>
      <c r="H77" s="247">
        <f t="shared" si="13"/>
        <v>171.85675107009226</v>
      </c>
      <c r="I77" s="292">
        <f t="shared" si="30"/>
        <v>3.2754696936327446E-2</v>
      </c>
      <c r="J77" s="292" t="str">
        <f t="shared" si="31"/>
        <v>-6,93405321216186E-06-0,000021220249298596i</v>
      </c>
      <c r="K77" s="292">
        <f t="shared" si="16"/>
        <v>-93.024393295491606</v>
      </c>
      <c r="L77" s="292">
        <f t="shared" si="17"/>
        <v>-108.09562506736999</v>
      </c>
      <c r="M77" s="291">
        <f t="shared" si="32"/>
        <v>0.2934539133045081</v>
      </c>
      <c r="N77" s="291" t="str">
        <f t="shared" si="33"/>
        <v>0,00200066224165445-0,000532347315832951i</v>
      </c>
      <c r="O77" s="291">
        <f t="shared" si="18"/>
        <v>-53.679434691068423</v>
      </c>
      <c r="P77" s="291">
        <f t="shared" si="19"/>
        <v>-14.900327720150104</v>
      </c>
      <c r="Q77" s="247">
        <f t="shared" si="34"/>
        <v>-1474.628881071144</v>
      </c>
      <c r="R77" s="247" t="str">
        <f t="shared" si="35"/>
        <v>-0,150669490337394+0,926909762558312i</v>
      </c>
      <c r="S77" s="247">
        <f t="shared" si="20"/>
        <v>-0.54598876949974684</v>
      </c>
      <c r="T77" s="247">
        <f t="shared" si="21"/>
        <v>99.23269588311814</v>
      </c>
      <c r="U77" s="290" t="str">
        <f t="shared" si="5"/>
        <v>2,04644721717046E-06-0,00010761300216236i</v>
      </c>
      <c r="V77" s="245">
        <f t="shared" si="22"/>
        <v>-79.361134770719858</v>
      </c>
      <c r="W77" s="245">
        <f t="shared" si="23"/>
        <v>-88.91055304678963</v>
      </c>
      <c r="X77" s="289" t="str">
        <f t="shared" si="6"/>
        <v>-6,93635090611777E-06-0,0000212195462817324i</v>
      </c>
      <c r="Y77" s="289">
        <f t="shared" si="24"/>
        <v>-93.024375570552678</v>
      </c>
      <c r="Z77" s="289">
        <f t="shared" si="25"/>
        <v>-108.10179085080877</v>
      </c>
      <c r="AA77" s="288" t="str">
        <f t="shared" si="7"/>
        <v>0,00200060902501692-0,000532563697239782i</v>
      </c>
      <c r="AB77" s="288">
        <f t="shared" si="26"/>
        <v>-53.679416966129494</v>
      </c>
      <c r="AC77" s="288">
        <f t="shared" si="27"/>
        <v>-14.906493503588871</v>
      </c>
    </row>
    <row r="78" spans="1:29">
      <c r="A78" s="297">
        <v>1.3</v>
      </c>
      <c r="B78" s="296">
        <f t="shared" si="8"/>
        <v>199526.23149688804</v>
      </c>
      <c r="C78" s="295">
        <f t="shared" si="9"/>
        <v>1253660.2861381597</v>
      </c>
      <c r="D78" s="294" t="str">
        <f t="shared" si="10"/>
        <v>1253660,28613816i</v>
      </c>
      <c r="E78" s="293">
        <f t="shared" si="28"/>
        <v>0.97301143750936314</v>
      </c>
      <c r="F78" s="247" t="str">
        <f t="shared" si="29"/>
        <v>-0,000070696101732082+8,16951971070903E-06i</v>
      </c>
      <c r="G78" s="247">
        <f t="shared" si="12"/>
        <v>-82.954480019765981</v>
      </c>
      <c r="H78" s="247">
        <f t="shared" si="13"/>
        <v>173.4082361892645</v>
      </c>
      <c r="I78" s="292">
        <f t="shared" si="30"/>
        <v>3.2754696936327446E-2</v>
      </c>
      <c r="J78" s="292" t="str">
        <f t="shared" si="31"/>
        <v>-4,35295842836289E-06-0,0000167994901311465i</v>
      </c>
      <c r="K78" s="292">
        <f t="shared" si="16"/>
        <v>-95.21186682118892</v>
      </c>
      <c r="L78" s="292">
        <f t="shared" si="17"/>
        <v>-104.52657744087432</v>
      </c>
      <c r="M78" s="291">
        <f t="shared" si="32"/>
        <v>0.2934539133045081</v>
      </c>
      <c r="N78" s="291" t="str">
        <f t="shared" si="33"/>
        <v>0,00200041748771656-0,000422842355868679i</v>
      </c>
      <c r="O78" s="291">
        <f t="shared" si="18"/>
        <v>-53.78775326896934</v>
      </c>
      <c r="P78" s="291">
        <f t="shared" si="19"/>
        <v>-11.935325051197374</v>
      </c>
      <c r="Q78" s="247">
        <f t="shared" si="34"/>
        <v>-1474.628881071144</v>
      </c>
      <c r="R78" s="247" t="str">
        <f t="shared" si="35"/>
        <v>-0,0953893506423918+0,741714791550166i</v>
      </c>
      <c r="S78" s="247">
        <f t="shared" si="20"/>
        <v>-2.5240180385192952</v>
      </c>
      <c r="T78" s="247">
        <f t="shared" si="21"/>
        <v>97.328383974012439</v>
      </c>
      <c r="U78" s="290" t="str">
        <f t="shared" si="5"/>
        <v>6,84201627878253E-07-0,0000532156295398853i</v>
      </c>
      <c r="V78" s="245">
        <f t="shared" si="22"/>
        <v>-85.478498058285268</v>
      </c>
      <c r="W78" s="245">
        <f t="shared" si="23"/>
        <v>-89.263379836723075</v>
      </c>
      <c r="X78" s="289" t="str">
        <f t="shared" si="6"/>
        <v>-4,35385539100308E-06-0,0000167992699320788i</v>
      </c>
      <c r="Y78" s="289">
        <f t="shared" si="24"/>
        <v>-95.211860890585854</v>
      </c>
      <c r="Z78" s="289">
        <f t="shared" si="25"/>
        <v>-104.52962647393433</v>
      </c>
      <c r="AA78" s="288" t="str">
        <f t="shared" si="7"/>
        <v>0,00200039634888851-0,000422949097602176i</v>
      </c>
      <c r="AB78" s="288">
        <f t="shared" si="26"/>
        <v>-53.78774733836628</v>
      </c>
      <c r="AC78" s="288">
        <f t="shared" si="27"/>
        <v>-11.938374084257408</v>
      </c>
    </row>
    <row r="79" spans="1:29">
      <c r="A79" s="297">
        <v>1.4</v>
      </c>
      <c r="B79" s="296">
        <f t="shared" si="8"/>
        <v>251188.643150958</v>
      </c>
      <c r="C79" s="295">
        <f t="shared" si="9"/>
        <v>1578264.7919764756</v>
      </c>
      <c r="D79" s="294" t="str">
        <f t="shared" si="10"/>
        <v>1578264,79197648i</v>
      </c>
      <c r="E79" s="293">
        <f t="shared" si="28"/>
        <v>0.97301143750936314</v>
      </c>
      <c r="F79" s="247" t="str">
        <f t="shared" si="29"/>
        <v>-0,0000442534561273621+4,10452109684538E-06i</v>
      </c>
      <c r="G79" s="247">
        <f t="shared" si="12"/>
        <v>-87.043855210608598</v>
      </c>
      <c r="H79" s="247">
        <f t="shared" si="13"/>
        <v>174.70096006758493</v>
      </c>
      <c r="I79" s="292">
        <f t="shared" si="30"/>
        <v>3.2754696936327446E-2</v>
      </c>
      <c r="J79" s="292" t="str">
        <f t="shared" si="31"/>
        <v>-2,73771520670101E-06-0,0000133173268755435i</v>
      </c>
      <c r="K79" s="292">
        <f t="shared" si="16"/>
        <v>-97.331892858972395</v>
      </c>
      <c r="L79" s="292">
        <f t="shared" si="17"/>
        <v>-101.61676271027068</v>
      </c>
      <c r="M79" s="291">
        <f t="shared" si="32"/>
        <v>0.2934539133045081</v>
      </c>
      <c r="N79" s="291" t="str">
        <f t="shared" si="33"/>
        <v>0,00200026328058071-0,000335867596275947i</v>
      </c>
      <c r="O79" s="291">
        <f t="shared" si="18"/>
        <v>-53.857504673061285</v>
      </c>
      <c r="P79" s="291">
        <f t="shared" si="19"/>
        <v>-9.5317150184352659</v>
      </c>
      <c r="Q79" s="247">
        <f t="shared" si="34"/>
        <v>-1474.628881071144</v>
      </c>
      <c r="R79" s="247" t="str">
        <f t="shared" si="35"/>
        <v>-0,0603093912865929+0,591881030042218i</v>
      </c>
      <c r="S79" s="247">
        <f t="shared" si="20"/>
        <v>-4.5104535174104186</v>
      </c>
      <c r="T79" s="247">
        <f t="shared" si="21"/>
        <v>95.818042083490909</v>
      </c>
      <c r="U79" s="290" t="str">
        <f t="shared" si="5"/>
        <v>2,39510826738295E-07-0,0000264403223644649i</v>
      </c>
      <c r="V79" s="245">
        <f t="shared" si="22"/>
        <v>-91.554308728019024</v>
      </c>
      <c r="W79" s="245">
        <f t="shared" si="23"/>
        <v>-89.480997848924162</v>
      </c>
      <c r="X79" s="289" t="str">
        <f t="shared" si="6"/>
        <v>-2,73806797508373E-06-0,000013317257669771i</v>
      </c>
      <c r="Y79" s="289">
        <f t="shared" si="24"/>
        <v>-97.331890781643651</v>
      </c>
      <c r="Z79" s="289">
        <f t="shared" si="25"/>
        <v>-101.61827762951359</v>
      </c>
      <c r="AA79" s="288" t="str">
        <f t="shared" si="7"/>
        <v>0,00200025487781541-0,00033592056411634i</v>
      </c>
      <c r="AB79" s="288">
        <f t="shared" si="26"/>
        <v>-53.857502595732527</v>
      </c>
      <c r="AC79" s="288">
        <f t="shared" si="27"/>
        <v>-9.5332299376781915</v>
      </c>
    </row>
    <row r="80" spans="1:29">
      <c r="A80" s="297">
        <v>1.5</v>
      </c>
      <c r="B80" s="296">
        <f t="shared" si="8"/>
        <v>316227.76601683802</v>
      </c>
      <c r="C80" s="295">
        <f t="shared" si="9"/>
        <v>1986917.6531592207</v>
      </c>
      <c r="D80" s="294" t="str">
        <f t="shared" si="10"/>
        <v>1986917,65315922i</v>
      </c>
      <c r="E80" s="293">
        <f t="shared" si="28"/>
        <v>0.97301143750936314</v>
      </c>
      <c r="F80" s="247" t="str">
        <f t="shared" si="29"/>
        <v>-0,0000277822049115228+2,06026045346632E-06i</v>
      </c>
      <c r="G80" s="247">
        <f t="shared" si="12"/>
        <v>-91.100847883270347</v>
      </c>
      <c r="H80" s="247">
        <f t="shared" si="13"/>
        <v>175.75884809426782</v>
      </c>
      <c r="I80" s="292">
        <f t="shared" si="30"/>
        <v>3.2754696936327446E-2</v>
      </c>
      <c r="J80" s="292" t="str">
        <f t="shared" si="31"/>
        <v>-1,72387102733384E-06-0,0000105651994888052i</v>
      </c>
      <c r="K80" s="292">
        <f t="shared" si="16"/>
        <v>-99.40833680887576</v>
      </c>
      <c r="L80" s="292">
        <f t="shared" si="17"/>
        <v>-99.267005120765276</v>
      </c>
      <c r="M80" s="291">
        <f t="shared" si="32"/>
        <v>0.2934539133045081</v>
      </c>
      <c r="N80" s="291" t="str">
        <f t="shared" si="33"/>
        <v>0,0020001660661108-0,000266785113683663i</v>
      </c>
      <c r="O80" s="291">
        <f t="shared" si="18"/>
        <v>-53.902094461274729</v>
      </c>
      <c r="P80" s="291">
        <f t="shared" si="19"/>
        <v>-7.5973538667579783</v>
      </c>
      <c r="Q80" s="247">
        <f t="shared" si="34"/>
        <v>-1474.628881071144</v>
      </c>
      <c r="R80" s="247" t="str">
        <f t="shared" si="35"/>
        <v>-0,0380999407449605+0,471504358823824i</v>
      </c>
      <c r="S80" s="247">
        <f t="shared" si="20"/>
        <v>-6.5020208599200346</v>
      </c>
      <c r="T80" s="247">
        <f t="shared" si="21"/>
        <v>94.6197518557221</v>
      </c>
      <c r="U80" s="290" t="str">
        <f t="shared" si="5"/>
        <v>8,70785767716512E-08-0,0000131779265147159i</v>
      </c>
      <c r="V80" s="245">
        <f t="shared" si="22"/>
        <v>-97.602868743190371</v>
      </c>
      <c r="W80" s="245">
        <f t="shared" si="23"/>
        <v>-89.621400050010052</v>
      </c>
      <c r="X80" s="289" t="str">
        <f t="shared" si="6"/>
        <v>-1,72401040459343E-06-0,0000105651776899234i</v>
      </c>
      <c r="Y80" s="289">
        <f t="shared" si="24"/>
        <v>-99.408336053275008</v>
      </c>
      <c r="Z80" s="289">
        <f t="shared" si="25"/>
        <v>-99.267760160403057</v>
      </c>
      <c r="AA80" s="288" t="str">
        <f t="shared" si="7"/>
        <v>0,00200016272425985-0,000266811494914626i</v>
      </c>
      <c r="AB80" s="288">
        <f t="shared" si="26"/>
        <v>-53.902093705673977</v>
      </c>
      <c r="AC80" s="288">
        <f t="shared" si="27"/>
        <v>-7.5981089063957095</v>
      </c>
    </row>
    <row r="81" spans="1:29">
      <c r="A81" s="297">
        <v>1.6</v>
      </c>
      <c r="B81" s="296">
        <f t="shared" si="8"/>
        <v>398107.17055349756</v>
      </c>
      <c r="C81" s="295">
        <f t="shared" si="9"/>
        <v>2501381.1247045733</v>
      </c>
      <c r="D81" s="294" t="str">
        <f t="shared" si="10"/>
        <v>2501381,12470457i</v>
      </c>
      <c r="E81" s="293">
        <f t="shared" si="28"/>
        <v>0.97301143750936314</v>
      </c>
      <c r="F81" s="247" t="str">
        <f t="shared" si="29"/>
        <v>-0,0000174738670249627+1,03355413204283E-06i</v>
      </c>
      <c r="G81" s="247">
        <f t="shared" si="12"/>
        <v>-95.137051967327849</v>
      </c>
      <c r="H81" s="247">
        <f t="shared" si="13"/>
        <v>176.61498083105835</v>
      </c>
      <c r="I81" s="292">
        <f t="shared" si="30"/>
        <v>3.2754696936327446E-2</v>
      </c>
      <c r="J81" s="292" t="str">
        <f t="shared" si="31"/>
        <v>-1,08629137313241E-06-8,38577969394035E-06i</v>
      </c>
      <c r="K81" s="292">
        <f t="shared" si="16"/>
        <v>-101.45685879651745</v>
      </c>
      <c r="L81" s="292">
        <f t="shared" si="17"/>
        <v>-97.380975572085546</v>
      </c>
      <c r="M81" s="291">
        <f t="shared" si="32"/>
        <v>0.2934539133045081</v>
      </c>
      <c r="N81" s="291" t="str">
        <f t="shared" si="33"/>
        <v>0,00200010476004399-0,000211912949799024i</v>
      </c>
      <c r="O81" s="291">
        <f t="shared" si="18"/>
        <v>-53.930464581819166</v>
      </c>
      <c r="P81" s="291">
        <f t="shared" si="19"/>
        <v>-6.0479774758113454</v>
      </c>
      <c r="Q81" s="247">
        <f t="shared" si="34"/>
        <v>-1474.628881071144</v>
      </c>
      <c r="R81" s="247" t="str">
        <f t="shared" si="35"/>
        <v>-0,0240578462776156+0,375207469589132i</v>
      </c>
      <c r="S81" s="247">
        <f t="shared" si="20"/>
        <v>-8.4967522942994425</v>
      </c>
      <c r="T81" s="247">
        <f t="shared" si="21"/>
        <v>93.668713519218016</v>
      </c>
      <c r="U81" s="290" t="str">
        <f t="shared" si="5"/>
        <v>3,25863761948671E-08-6,58119051680151E-06i</v>
      </c>
      <c r="V81" s="245">
        <f t="shared" si="22"/>
        <v>-103.63380426162729</v>
      </c>
      <c r="W81" s="245">
        <f t="shared" si="23"/>
        <v>-89.716305649723637</v>
      </c>
      <c r="X81" s="289" t="str">
        <f t="shared" si="6"/>
        <v>-1,08634659690105E-06-8,38577281774838E-06i</v>
      </c>
      <c r="Y81" s="289">
        <f t="shared" si="24"/>
        <v>-101.45685851366389</v>
      </c>
      <c r="Z81" s="289">
        <f t="shared" si="25"/>
        <v>-97.381352646538588</v>
      </c>
      <c r="AA81" s="288" t="str">
        <f t="shared" si="7"/>
        <v>0,00200010343049394-0,000211926119766658i</v>
      </c>
      <c r="AB81" s="288">
        <f t="shared" si="26"/>
        <v>-53.93046429896561</v>
      </c>
      <c r="AC81" s="288">
        <f t="shared" si="27"/>
        <v>-6.0483545502644311</v>
      </c>
    </row>
    <row r="82" spans="1:29">
      <c r="A82" s="297">
        <v>1.7</v>
      </c>
      <c r="B82" s="296">
        <f t="shared" si="8"/>
        <v>501187.23362727236</v>
      </c>
      <c r="C82" s="295">
        <f t="shared" si="9"/>
        <v>3149052.2624728605</v>
      </c>
      <c r="D82" s="294" t="str">
        <f t="shared" si="10"/>
        <v>3149052,26247286i</v>
      </c>
      <c r="E82" s="293">
        <f t="shared" si="28"/>
        <v>0.97301143750936314</v>
      </c>
      <c r="F82" s="247" t="str">
        <f t="shared" si="29"/>
        <v>-0,000011003200220895+5,18311205529575E-07i</v>
      </c>
      <c r="G82" s="247">
        <f t="shared" si="12"/>
        <v>-99.159993680579447</v>
      </c>
      <c r="H82" s="247">
        <f t="shared" si="13"/>
        <v>177.30304748129907</v>
      </c>
      <c r="I82" s="292">
        <f t="shared" si="30"/>
        <v>3.2754696936327446E-2</v>
      </c>
      <c r="J82" s="292" t="str">
        <f t="shared" si="31"/>
        <v>-6,84847047282393E-07-6,65786454682111E-06i</v>
      </c>
      <c r="K82" s="292">
        <f t="shared" si="16"/>
        <v>-103.48759059639877</v>
      </c>
      <c r="L82" s="292">
        <f t="shared" si="17"/>
        <v>-95.872952917973819</v>
      </c>
      <c r="M82" s="291">
        <f t="shared" si="32"/>
        <v>0.2934539133045081</v>
      </c>
      <c r="N82" s="291" t="str">
        <f t="shared" si="33"/>
        <v>0,00200006609102132-0,000168327439782766i</v>
      </c>
      <c r="O82" s="291">
        <f t="shared" si="18"/>
        <v>-53.948460137992754</v>
      </c>
      <c r="P82" s="291">
        <f t="shared" si="19"/>
        <v>-4.8107297297408209</v>
      </c>
      <c r="Q82" s="247">
        <f t="shared" si="34"/>
        <v>-1474.628881071144</v>
      </c>
      <c r="R82" s="247" t="str">
        <f t="shared" si="35"/>
        <v>-0,0151866961249261+0,298377264518938i</v>
      </c>
      <c r="S82" s="247">
        <f t="shared" si="20"/>
        <v>-10.493449288225642</v>
      </c>
      <c r="T82" s="247">
        <f t="shared" si="21"/>
        <v>92.913705169549687</v>
      </c>
      <c r="U82" s="290" t="str">
        <f t="shared" si="5"/>
        <v>1,24499784810245E-08-3,29097621764135E-06i</v>
      </c>
      <c r="V82" s="245">
        <f t="shared" si="22"/>
        <v>-109.65344296880508</v>
      </c>
      <c r="W82" s="245">
        <f t="shared" si="23"/>
        <v>-89.783247349151239</v>
      </c>
      <c r="X82" s="289" t="str">
        <f t="shared" si="6"/>
        <v>-6,84868966675736E-07-6,65786237582387E-06i</v>
      </c>
      <c r="Y82" s="289">
        <f t="shared" si="24"/>
        <v>-103.48759048830669</v>
      </c>
      <c r="Z82" s="289">
        <f t="shared" si="25"/>
        <v>-95.873141477023907</v>
      </c>
      <c r="AA82" s="288" t="str">
        <f t="shared" si="7"/>
        <v>0,00200006556193882-0,000168334024046719i</v>
      </c>
      <c r="AB82" s="288">
        <f t="shared" si="26"/>
        <v>-53.948460029900673</v>
      </c>
      <c r="AC82" s="288">
        <f t="shared" si="27"/>
        <v>-4.8109182887909236</v>
      </c>
    </row>
    <row r="83" spans="1:29">
      <c r="A83" s="297">
        <v>1.8</v>
      </c>
      <c r="B83" s="296">
        <f t="shared" si="8"/>
        <v>630957.34448019369</v>
      </c>
      <c r="C83" s="295">
        <f t="shared" si="9"/>
        <v>3964421.9162950017</v>
      </c>
      <c r="D83" s="294" t="str">
        <f t="shared" si="10"/>
        <v>3964421,916295i</v>
      </c>
      <c r="E83" s="293">
        <f t="shared" si="28"/>
        <v>0.97301143750936314</v>
      </c>
      <c r="F83" s="247" t="str">
        <f t="shared" si="29"/>
        <v>-6,93377552371876E-06+2,59867631596998E-07i</v>
      </c>
      <c r="G83" s="247">
        <f t="shared" si="12"/>
        <v>-103.17450845810193</v>
      </c>
      <c r="H83" s="247">
        <f t="shared" si="13"/>
        <v>177.85364366541037</v>
      </c>
      <c r="I83" s="292">
        <f t="shared" si="30"/>
        <v>3.2754696936327446E-2</v>
      </c>
      <c r="J83" s="292" t="str">
        <f t="shared" si="31"/>
        <v>-4,31887731209065E-07-5,28693974792166E-06i</v>
      </c>
      <c r="K83" s="292">
        <f t="shared" si="16"/>
        <v>-105.5070277857667</v>
      </c>
      <c r="L83" s="292">
        <f t="shared" si="17"/>
        <v>-94.670096755804195</v>
      </c>
      <c r="M83" s="291">
        <f t="shared" si="32"/>
        <v>0.2934539133045081</v>
      </c>
      <c r="N83" s="291" t="str">
        <f t="shared" si="33"/>
        <v>0,00200004169741616-0,000133706737811605i</v>
      </c>
      <c r="O83" s="291">
        <f t="shared" si="18"/>
        <v>-53.959852811723479</v>
      </c>
      <c r="P83" s="291">
        <f t="shared" si="19"/>
        <v>-3.8246451173204683</v>
      </c>
      <c r="Q83" s="247">
        <f t="shared" si="34"/>
        <v>-1474.628881071144</v>
      </c>
      <c r="R83" s="247" t="str">
        <f t="shared" si="35"/>
        <v>-0,00958500490980266+0,237179397085381i</v>
      </c>
      <c r="S83" s="247">
        <f t="shared" si="20"/>
        <v>-12.491373813865252</v>
      </c>
      <c r="T83" s="247">
        <f t="shared" si="21"/>
        <v>92.314204604047816</v>
      </c>
      <c r="U83" s="290" t="str">
        <f t="shared" si="5"/>
        <v>4,82502425413192E-09-1,64703953076574E-06i</v>
      </c>
      <c r="V83" s="245">
        <f t="shared" si="22"/>
        <v>-115.66588227196719</v>
      </c>
      <c r="W83" s="245">
        <f t="shared" si="23"/>
        <v>-89.83215173054181</v>
      </c>
      <c r="X83" s="289" t="str">
        <f t="shared" si="6"/>
        <v>-4,31896441090608E-07-5,28693906208076E-06i</v>
      </c>
      <c r="Y83" s="289">
        <f t="shared" si="24"/>
        <v>-105.50702774386885</v>
      </c>
      <c r="Z83" s="289">
        <f t="shared" si="25"/>
        <v>-94.670191124218448</v>
      </c>
      <c r="AA83" s="288" t="str">
        <f t="shared" si="7"/>
        <v>0,0020000414868407-0,000133710032604151i</v>
      </c>
      <c r="AB83" s="288">
        <f t="shared" si="26"/>
        <v>-53.959852769825638</v>
      </c>
      <c r="AC83" s="288">
        <f t="shared" si="27"/>
        <v>-3.8247394857347219</v>
      </c>
    </row>
    <row r="84" spans="1:29">
      <c r="A84" s="297">
        <v>1.9</v>
      </c>
      <c r="B84" s="296">
        <f t="shared" si="8"/>
        <v>794328.23472428194</v>
      </c>
      <c r="C84" s="295">
        <f t="shared" si="9"/>
        <v>4990911.4934975058</v>
      </c>
      <c r="D84" s="294" t="str">
        <f t="shared" si="10"/>
        <v>4990911,49349751i</v>
      </c>
      <c r="E84" s="293">
        <f t="shared" si="28"/>
        <v>0.97301143750936314</v>
      </c>
      <c r="F84" s="247" t="str">
        <f t="shared" si="29"/>
        <v>-0,0000043714258187504+1,30272823913679E-07i</v>
      </c>
      <c r="G84" s="247">
        <f t="shared" si="12"/>
        <v>-107.18368248643436</v>
      </c>
      <c r="H84" s="247">
        <f t="shared" si="13"/>
        <v>178.2930341571755</v>
      </c>
      <c r="I84" s="292">
        <f t="shared" si="30"/>
        <v>3.2754696936327446E-2</v>
      </c>
      <c r="J84" s="292" t="str">
        <f t="shared" si="31"/>
        <v>-2,72414536437665E-07-4,19877247906676E-06i</v>
      </c>
      <c r="K84" s="292">
        <f t="shared" si="16"/>
        <v>-107.51931051913709</v>
      </c>
      <c r="L84" s="292">
        <f t="shared" si="17"/>
        <v>-93.712122594654659</v>
      </c>
      <c r="M84" s="291">
        <f t="shared" si="32"/>
        <v>0.2934539133045081</v>
      </c>
      <c r="N84" s="291" t="str">
        <f t="shared" si="33"/>
        <v>0,00200002630802355-0,000106206786492207i</v>
      </c>
      <c r="O84" s="291">
        <f t="shared" si="18"/>
        <v>-53.967056414391209</v>
      </c>
      <c r="P84" s="291">
        <f t="shared" si="19"/>
        <v>-3.0397052166146818</v>
      </c>
      <c r="Q84" s="247">
        <f t="shared" si="34"/>
        <v>-1474.628881071144</v>
      </c>
      <c r="R84" s="247" t="str">
        <f t="shared" si="35"/>
        <v>-0,00604885588005747+0,188483390796859i</v>
      </c>
      <c r="S84" s="247">
        <f t="shared" si="20"/>
        <v>-14.490067727057287</v>
      </c>
      <c r="T84" s="247">
        <f t="shared" si="21"/>
        <v>91.83811955289039</v>
      </c>
      <c r="U84" s="290" t="str">
        <f t="shared" si="5"/>
        <v>1,88786118805104E-09-8,24729162471953E-07i</v>
      </c>
      <c r="V84" s="245">
        <f t="shared" si="22"/>
        <v>-121.67375021349166</v>
      </c>
      <c r="W84" s="245">
        <f t="shared" si="23"/>
        <v>-89.868846289934126</v>
      </c>
      <c r="X84" s="289" t="str">
        <f t="shared" si="6"/>
        <v>-2,72417999801884E-07-4,19877226232239E-06i</v>
      </c>
      <c r="Y84" s="289">
        <f t="shared" si="24"/>
        <v>-107.51931050274229</v>
      </c>
      <c r="Z84" s="289">
        <f t="shared" si="25"/>
        <v>-93.712169848155</v>
      </c>
      <c r="AA84" s="288" t="str">
        <f t="shared" si="7"/>
        <v>0,00200002622420613-0,000106208436172667i</v>
      </c>
      <c r="AB84" s="288">
        <f t="shared" si="26"/>
        <v>-53.967056397996402</v>
      </c>
      <c r="AC84" s="288">
        <f t="shared" si="27"/>
        <v>-3.03975247011503</v>
      </c>
    </row>
    <row r="85" spans="1:29">
      <c r="A85" s="297">
        <v>2</v>
      </c>
      <c r="B85" s="296">
        <f t="shared" si="8"/>
        <v>1000000</v>
      </c>
      <c r="C85" s="295">
        <f t="shared" si="9"/>
        <v>6283185.307179586</v>
      </c>
      <c r="D85" s="294" t="str">
        <f t="shared" si="10"/>
        <v>6283185,30717959i</v>
      </c>
      <c r="E85" s="293">
        <f t="shared" si="28"/>
        <v>0.97301143750936314</v>
      </c>
      <c r="F85" s="247" t="str">
        <f t="shared" si="29"/>
        <v>-2,75679412898337E-06+6,53006991548526E-08i</v>
      </c>
      <c r="G85" s="247">
        <f t="shared" si="12"/>
        <v>-111.1894772273489</v>
      </c>
      <c r="H85" s="247">
        <f t="shared" si="13"/>
        <v>178.64307787742669</v>
      </c>
      <c r="I85" s="292">
        <f t="shared" si="30"/>
        <v>3.2754696936327446E-2</v>
      </c>
      <c r="J85" s="292" t="str">
        <f t="shared" si="31"/>
        <v>-1,71846839243503E-07-3,33480729374746E-06i</v>
      </c>
      <c r="K85" s="292">
        <f t="shared" si="16"/>
        <v>-109.52706786589749</v>
      </c>
      <c r="L85" s="292">
        <f t="shared" si="17"/>
        <v>-92.949914720827522</v>
      </c>
      <c r="M85" s="291">
        <f t="shared" si="32"/>
        <v>0.2934539133045081</v>
      </c>
      <c r="N85" s="291" t="str">
        <f t="shared" si="33"/>
        <v>0,00200001659873766-0,0000843629237377678i</v>
      </c>
      <c r="O85" s="291">
        <f t="shared" si="18"/>
        <v>-53.971607697710326</v>
      </c>
      <c r="P85" s="291">
        <f t="shared" si="19"/>
        <v>-2.4153678485628607</v>
      </c>
      <c r="Q85" s="247">
        <f t="shared" si="34"/>
        <v>-1474.628881071144</v>
      </c>
      <c r="R85" s="247" t="str">
        <f t="shared" si="35"/>
        <v>-0,00381701680642485+0,1497603108958i</v>
      </c>
      <c r="S85" s="247">
        <f t="shared" si="20"/>
        <v>-16.489245023310733</v>
      </c>
      <c r="T85" s="247">
        <f t="shared" si="21"/>
        <v>91.460010425475033</v>
      </c>
      <c r="U85" s="290" t="str">
        <f t="shared" si="5"/>
        <v>7,43276515039049E-10-4,13107599698411E-07i</v>
      </c>
      <c r="V85" s="245">
        <f t="shared" si="22"/>
        <v>-127.67872225065965</v>
      </c>
      <c r="W85" s="245">
        <f t="shared" si="23"/>
        <v>-89.89691169709829</v>
      </c>
      <c r="X85" s="289" t="str">
        <f t="shared" si="6"/>
        <v>-1,71848217005442E-07-3,33480722523434E-06i</v>
      </c>
      <c r="Y85" s="289">
        <f t="shared" si="24"/>
        <v>-109.52706785944221</v>
      </c>
      <c r="Z85" s="289">
        <f t="shared" si="25"/>
        <v>-92.949938390149484</v>
      </c>
      <c r="AA85" s="288" t="str">
        <f t="shared" si="7"/>
        <v>0,00200001656537292-0,0000843637500225161i</v>
      </c>
      <c r="AB85" s="288">
        <f t="shared" si="26"/>
        <v>-53.971607691255045</v>
      </c>
      <c r="AC85" s="288">
        <f t="shared" si="27"/>
        <v>-2.4153915178848249</v>
      </c>
    </row>
    <row r="86" spans="1:29">
      <c r="A86" s="297">
        <v>2.1</v>
      </c>
      <c r="B86" s="296">
        <f t="shared" si="8"/>
        <v>1258925.4117941677</v>
      </c>
      <c r="C86" s="295">
        <f t="shared" si="9"/>
        <v>7910061.650220125</v>
      </c>
      <c r="D86" s="294" t="str">
        <f t="shared" si="10"/>
        <v>7910061,65022012i</v>
      </c>
      <c r="E86" s="293">
        <f t="shared" si="28"/>
        <v>0.97301143750936314</v>
      </c>
      <c r="F86" s="247" t="str">
        <f t="shared" si="29"/>
        <v>-1,73886664522186E-06+3,27309163819711E-08i</v>
      </c>
      <c r="G86" s="247">
        <f t="shared" si="12"/>
        <v>-115.19313598321077</v>
      </c>
      <c r="H86" s="247">
        <f t="shared" si="13"/>
        <v>178.92164132538946</v>
      </c>
      <c r="I86" s="292">
        <f t="shared" si="30"/>
        <v>3.2754696936327446E-2</v>
      </c>
      <c r="J86" s="292" t="str">
        <f t="shared" si="31"/>
        <v>-1,08414046410788E-07-2,64873338801847E-06i</v>
      </c>
      <c r="K86" s="292">
        <f t="shared" si="16"/>
        <v>-111.53196539883398</v>
      </c>
      <c r="L86" s="292">
        <f t="shared" si="17"/>
        <v>-92.343837998840968</v>
      </c>
      <c r="M86" s="291">
        <f t="shared" si="32"/>
        <v>0.2934539133045081</v>
      </c>
      <c r="N86" s="291" t="str">
        <f t="shared" si="33"/>
        <v>0,0020000104728956-0,0000670117894149379i</v>
      </c>
      <c r="O86" s="291">
        <f t="shared" si="18"/>
        <v>-53.974481804164533</v>
      </c>
      <c r="P86" s="291">
        <f t="shared" si="19"/>
        <v>-1.9190183998675596</v>
      </c>
      <c r="Q86" s="247">
        <f t="shared" si="34"/>
        <v>-1474.628881071144</v>
      </c>
      <c r="R86" s="247" t="str">
        <f t="shared" si="35"/>
        <v>-0,00240855220416514+0,118980203930797i</v>
      </c>
      <c r="S86" s="247">
        <f t="shared" si="20"/>
        <v>-18.488726484335473</v>
      </c>
      <c r="T86" s="247">
        <f t="shared" si="21"/>
        <v>91.15969737593916</v>
      </c>
      <c r="U86" s="290" t="str">
        <f t="shared" si="5"/>
        <v>2,93819985129567E-10-2,06969542177754E-07i</v>
      </c>
      <c r="V86" s="245">
        <f t="shared" si="22"/>
        <v>-133.68186246754624</v>
      </c>
      <c r="W86" s="245">
        <f t="shared" si="23"/>
        <v>-89.918661298671381</v>
      </c>
      <c r="X86" s="289" t="str">
        <f t="shared" si="6"/>
        <v>-1,08414594649775E-07-0,0000026487333663582i</v>
      </c>
      <c r="Y86" s="289">
        <f t="shared" si="24"/>
        <v>-111.53196539628209</v>
      </c>
      <c r="Z86" s="289">
        <f t="shared" si="25"/>
        <v>-92.34384985732224</v>
      </c>
      <c r="AA86" s="288" t="str">
        <f t="shared" si="7"/>
        <v>0,00200001045961376-0,0000670122033758766i</v>
      </c>
      <c r="AB86" s="288">
        <f t="shared" si="26"/>
        <v>-53.974481801612619</v>
      </c>
      <c r="AC86" s="288">
        <f t="shared" si="27"/>
        <v>-1.9190302583488161</v>
      </c>
    </row>
    <row r="87" spans="1:29">
      <c r="A87" s="297">
        <v>2.2000000000000002</v>
      </c>
      <c r="B87" s="296">
        <f t="shared" si="8"/>
        <v>1584893.1924611153</v>
      </c>
      <c r="C87" s="295">
        <f t="shared" si="9"/>
        <v>9958177.6203206275</v>
      </c>
      <c r="D87" s="294" t="str">
        <f t="shared" si="10"/>
        <v>9958177,62032063i</v>
      </c>
      <c r="E87" s="293">
        <f t="shared" si="28"/>
        <v>0.97301143750936314</v>
      </c>
      <c r="F87" s="247" t="str">
        <f t="shared" si="29"/>
        <v>-1,09693062242255E-06+1,6405277966051E-08i</v>
      </c>
      <c r="G87" s="247">
        <f t="shared" si="12"/>
        <v>-119.19544550727572</v>
      </c>
      <c r="H87" s="247">
        <f t="shared" si="13"/>
        <v>179.143169951293</v>
      </c>
      <c r="I87" s="292">
        <f t="shared" si="30"/>
        <v>3.2754696936327446E-2</v>
      </c>
      <c r="J87" s="292" t="str">
        <f t="shared" si="31"/>
        <v>-6,83990736905309E-08-2,10386450180465E-06i</v>
      </c>
      <c r="K87" s="292">
        <f t="shared" si="16"/>
        <v>-113.53505672023998</v>
      </c>
      <c r="L87" s="292">
        <f t="shared" si="17"/>
        <v>-91.862096328960376</v>
      </c>
      <c r="M87" s="291">
        <f t="shared" si="32"/>
        <v>0.2934539133045081</v>
      </c>
      <c r="N87" s="291" t="str">
        <f t="shared" si="33"/>
        <v>0,00200000660787091-0,0000532293248868376i</v>
      </c>
      <c r="O87" s="291">
        <f t="shared" si="18"/>
        <v>-53.976296215826274</v>
      </c>
      <c r="P87" s="291">
        <f t="shared" si="19"/>
        <v>-1.5245428983032505</v>
      </c>
      <c r="Q87" s="247">
        <f t="shared" si="34"/>
        <v>-1474.628881071144</v>
      </c>
      <c r="R87" s="247" t="str">
        <f t="shared" si="35"/>
        <v>-0,00151976422173813+0,0945200390884537i</v>
      </c>
      <c r="S87" s="247">
        <f t="shared" si="20"/>
        <v>-20.488399528639142</v>
      </c>
      <c r="T87" s="247">
        <f t="shared" si="21"/>
        <v>90.921165225352098</v>
      </c>
      <c r="U87" s="290" t="str">
        <f t="shared" si="5"/>
        <v>1,16448399078641E-10-1,03706857463202E-07i</v>
      </c>
      <c r="V87" s="245">
        <f t="shared" si="22"/>
        <v>-139.68384503591483</v>
      </c>
      <c r="W87" s="245">
        <f t="shared" si="23"/>
        <v>-89.935664823354884</v>
      </c>
      <c r="X87" s="289" t="str">
        <f t="shared" si="6"/>
        <v>-6,83992918836712E-08-2,10386449495617E-06i</v>
      </c>
      <c r="Y87" s="289">
        <f t="shared" si="24"/>
        <v>-113.53505671922855</v>
      </c>
      <c r="Z87" s="289">
        <f t="shared" si="25"/>
        <v>-91.862102270925618</v>
      </c>
      <c r="AA87" s="288" t="str">
        <f t="shared" si="7"/>
        <v>0,00200000660258354-0,0000532295323074357i</v>
      </c>
      <c r="AB87" s="288">
        <f t="shared" si="26"/>
        <v>-53.976296214814866</v>
      </c>
      <c r="AC87" s="288">
        <f t="shared" si="27"/>
        <v>-1.524548840268489</v>
      </c>
    </row>
    <row r="88" spans="1:29">
      <c r="A88" s="297">
        <v>2.2999999999999998</v>
      </c>
      <c r="B88" s="296">
        <f t="shared" si="8"/>
        <v>1995262.3149688803</v>
      </c>
      <c r="C88" s="295">
        <f t="shared" si="9"/>
        <v>12536602.861381596</v>
      </c>
      <c r="D88" s="294" t="str">
        <f t="shared" si="10"/>
        <v>12536602,8613816i</v>
      </c>
      <c r="E88" s="293">
        <f t="shared" si="28"/>
        <v>0.97301143750936314</v>
      </c>
      <c r="F88" s="247" t="str">
        <f t="shared" si="29"/>
        <v>-6,92028835339972E-07+8,22241949119502E-09i</v>
      </c>
      <c r="G88" s="247">
        <f t="shared" si="12"/>
        <v>-123.19690311895549</v>
      </c>
      <c r="H88" s="247">
        <f t="shared" si="13"/>
        <v>179.31926569709682</v>
      </c>
      <c r="I88" s="292">
        <f t="shared" si="30"/>
        <v>3.2754696936327446E-2</v>
      </c>
      <c r="J88" s="292" t="str">
        <f t="shared" si="31"/>
        <v>-4,31546823740855E-08-1,67110928936204E-06i</v>
      </c>
      <c r="K88" s="292">
        <f t="shared" si="16"/>
        <v>-115.53700768511698</v>
      </c>
      <c r="L88" s="292">
        <f t="shared" si="17"/>
        <v>-91.479275930947068</v>
      </c>
      <c r="M88" s="291">
        <f t="shared" si="32"/>
        <v>0.2934539133045081</v>
      </c>
      <c r="N88" s="291" t="str">
        <f t="shared" si="33"/>
        <v>0,00200000416925307-0,0000422815398852295i</v>
      </c>
      <c r="O88" s="291">
        <f t="shared" si="18"/>
        <v>-53.977441419929299</v>
      </c>
      <c r="P88" s="291">
        <f t="shared" si="19"/>
        <v>-1.2110939649532677</v>
      </c>
      <c r="Q88" s="247">
        <f t="shared" si="34"/>
        <v>-1474.628881071144</v>
      </c>
      <c r="R88" s="247" t="str">
        <f t="shared" si="35"/>
        <v>-0,00095893444358693+0,0750852997666929i</v>
      </c>
      <c r="S88" s="247">
        <f t="shared" si="20"/>
        <v>-22.488193321367852</v>
      </c>
      <c r="T88" s="247">
        <f t="shared" si="21"/>
        <v>90.731699943285562</v>
      </c>
      <c r="U88" s="290" t="str">
        <f t="shared" si="5"/>
        <v>4,62274538589707E-11-5,19690773099569E-08i</v>
      </c>
      <c r="V88" s="245">
        <f t="shared" si="22"/>
        <v>-145.68509644032335</v>
      </c>
      <c r="W88" s="245">
        <f t="shared" si="23"/>
        <v>-89.949034359617627</v>
      </c>
      <c r="X88" s="289" t="str">
        <f t="shared" si="6"/>
        <v>-4,31547692220882E-08-1,67110928719658E-06i</v>
      </c>
      <c r="Y88" s="289">
        <f t="shared" si="24"/>
        <v>-115.53700768471545</v>
      </c>
      <c r="Z88" s="289">
        <f t="shared" si="25"/>
        <v>-91.479278908555855</v>
      </c>
      <c r="AA88" s="288" t="str">
        <f t="shared" si="7"/>
        <v>0,00200000416714819-0,0000422816438255552i</v>
      </c>
      <c r="AB88" s="288">
        <f t="shared" si="26"/>
        <v>-53.977441419527771</v>
      </c>
      <c r="AC88" s="288">
        <f t="shared" si="27"/>
        <v>-1.2110969425620597</v>
      </c>
    </row>
    <row r="89" spans="1:29">
      <c r="A89" s="297">
        <v>2.4</v>
      </c>
      <c r="B89" s="296">
        <f t="shared" si="8"/>
        <v>2511886.4315095805</v>
      </c>
      <c r="C89" s="295">
        <f t="shared" si="9"/>
        <v>15782647.919764757</v>
      </c>
      <c r="D89" s="294" t="str">
        <f t="shared" si="10"/>
        <v>15782647,9197648i</v>
      </c>
      <c r="E89" s="293">
        <f t="shared" si="28"/>
        <v>0.97301143750936314</v>
      </c>
      <c r="F89" s="247" t="str">
        <f t="shared" si="29"/>
        <v>-4,3660580555912E-07+4,12106766147384E-09i</v>
      </c>
      <c r="G89" s="247">
        <f t="shared" si="12"/>
        <v>-127.19782296928088</v>
      </c>
      <c r="H89" s="247">
        <f t="shared" si="13"/>
        <v>179.45920835384624</v>
      </c>
      <c r="I89" s="292">
        <f t="shared" si="30"/>
        <v>3.2754696936327446E-2</v>
      </c>
      <c r="J89" s="292" t="str">
        <f t="shared" si="31"/>
        <v>-2,72278817742294E-08-1,32738440184125E-06i</v>
      </c>
      <c r="K89" s="292">
        <f t="shared" si="16"/>
        <v>-117.5382388491046</v>
      </c>
      <c r="L89" s="292">
        <f t="shared" si="17"/>
        <v>-91.175110964607612</v>
      </c>
      <c r="M89" s="291">
        <f t="shared" si="32"/>
        <v>0.2934539133045081</v>
      </c>
      <c r="N89" s="291" t="str">
        <f t="shared" si="33"/>
        <v>0,00200000263060826-0,0000335854130265396i</v>
      </c>
      <c r="O89" s="291">
        <f t="shared" si="18"/>
        <v>-53.97816414931804</v>
      </c>
      <c r="P89" s="291">
        <f t="shared" si="19"/>
        <v>-0.96205951934079492</v>
      </c>
      <c r="Q89" s="247">
        <f t="shared" si="34"/>
        <v>-1474.628881071144</v>
      </c>
      <c r="R89" s="247" t="str">
        <f t="shared" si="35"/>
        <v>-0,000605057888305754+0,0596450617803996i</v>
      </c>
      <c r="S89" s="247">
        <f t="shared" si="20"/>
        <v>-24.488063248373134</v>
      </c>
      <c r="T89" s="247">
        <f t="shared" si="21"/>
        <v>90.581206108800401</v>
      </c>
      <c r="U89" s="290" t="str">
        <f t="shared" si="5"/>
        <v>1,83704514638197E-11-2,60438737307517E-08i</v>
      </c>
      <c r="V89" s="245">
        <f t="shared" si="22"/>
        <v>-151.685886217654</v>
      </c>
      <c r="W89" s="245">
        <f t="shared" si="23"/>
        <v>-89.959585537353377</v>
      </c>
      <c r="X89" s="289" t="str">
        <f t="shared" si="6"/>
        <v>-2,72279163449613E-08-1,32738440115651E-06i</v>
      </c>
      <c r="Y89" s="289">
        <f t="shared" si="24"/>
        <v>-117.53823884894507</v>
      </c>
      <c r="Z89" s="289">
        <f t="shared" si="25"/>
        <v>-91.175112456811661</v>
      </c>
      <c r="AA89" s="288" t="str">
        <f t="shared" si="7"/>
        <v>0,0020000026297703-0,0000335854651149725i</v>
      </c>
      <c r="AB89" s="288">
        <f t="shared" si="26"/>
        <v>-53.978164149158509</v>
      </c>
      <c r="AC89" s="288">
        <f t="shared" si="27"/>
        <v>-0.96206101154484336</v>
      </c>
    </row>
    <row r="90" spans="1:29">
      <c r="A90" s="297">
        <v>2.5000000000000102</v>
      </c>
      <c r="B90" s="296">
        <f t="shared" si="8"/>
        <v>3162277.660168455</v>
      </c>
      <c r="C90" s="295">
        <f t="shared" si="9"/>
        <v>19869176.531592678</v>
      </c>
      <c r="D90" s="294" t="str">
        <f t="shared" si="10"/>
        <v>19869176,5315927i</v>
      </c>
      <c r="E90" s="293">
        <f t="shared" si="28"/>
        <v>0.97301143750936314</v>
      </c>
      <c r="F90" s="247" t="str">
        <f t="shared" si="29"/>
        <v>-2,75465757993003E-07+2,06545684791233E-09i</v>
      </c>
      <c r="G90" s="247">
        <f t="shared" si="12"/>
        <v>-131.19840341913155</v>
      </c>
      <c r="H90" s="247">
        <f t="shared" si="13"/>
        <v>179.57040126029111</v>
      </c>
      <c r="I90" s="292">
        <f t="shared" si="30"/>
        <v>3.2754696936327446E-2</v>
      </c>
      <c r="J90" s="292" t="str">
        <f t="shared" si="31"/>
        <v>-1,71792808418889E-08-1,05436643802039E-06i</v>
      </c>
      <c r="K90" s="292">
        <f t="shared" si="16"/>
        <v>-119.53901573607951</v>
      </c>
      <c r="L90" s="292">
        <f t="shared" si="17"/>
        <v>-90.933464081063178</v>
      </c>
      <c r="M90" s="291">
        <f t="shared" si="32"/>
        <v>0.2934539133045081</v>
      </c>
      <c r="N90" s="291" t="str">
        <f t="shared" si="33"/>
        <v>0,00200000165979661-0,0000266778378767166i</v>
      </c>
      <c r="O90" s="291">
        <f t="shared" si="18"/>
        <v>-53.978620222243038</v>
      </c>
      <c r="P90" s="291">
        <f t="shared" si="19"/>
        <v>-0.76421780146789109</v>
      </c>
      <c r="Q90" s="247">
        <f t="shared" si="34"/>
        <v>-1474.628881071144</v>
      </c>
      <c r="R90" s="247" t="str">
        <f t="shared" si="35"/>
        <v>-0,000381770158865447+0,0473791038465095i</v>
      </c>
      <c r="S90" s="247">
        <f t="shared" si="20"/>
        <v>-26.487981191803229</v>
      </c>
      <c r="T90" s="247">
        <f t="shared" si="21"/>
        <v>90.461666508730758</v>
      </c>
      <c r="U90" s="290" t="str">
        <f t="shared" si="5"/>
        <v>7,30511170325708E-12-1,30521092838969E-08i</v>
      </c>
      <c r="V90" s="245">
        <f t="shared" si="22"/>
        <v>-157.68638461093479</v>
      </c>
      <c r="W90" s="245">
        <f t="shared" si="23"/>
        <v>-89.967932230978121</v>
      </c>
      <c r="X90" s="289" t="str">
        <f t="shared" si="6"/>
        <v>-1,71792946037204E-08-1,05436643780387E-06i</v>
      </c>
      <c r="Y90" s="289">
        <f t="shared" si="24"/>
        <v>-119.53901573601601</v>
      </c>
      <c r="Z90" s="289">
        <f t="shared" si="25"/>
        <v>-90.933464828893946</v>
      </c>
      <c r="AA90" s="288" t="str">
        <f t="shared" si="7"/>
        <v>0,00200000165946302-0,0000266778639811517i</v>
      </c>
      <c r="AB90" s="288">
        <f t="shared" si="26"/>
        <v>-53.978620222179572</v>
      </c>
      <c r="AC90" s="288">
        <f t="shared" si="27"/>
        <v>-0.76421854929866573</v>
      </c>
    </row>
    <row r="91" spans="1:29">
      <c r="A91" s="297">
        <v>2.6</v>
      </c>
      <c r="B91" s="296">
        <f t="shared" si="8"/>
        <v>3981071.705534976</v>
      </c>
      <c r="C91" s="295">
        <f t="shared" si="9"/>
        <v>25013811.247045737</v>
      </c>
      <c r="D91" s="294" t="str">
        <f t="shared" si="10"/>
        <v>25013811,2470457i</v>
      </c>
      <c r="E91" s="293">
        <f t="shared" si="28"/>
        <v>0.97301143750936314</v>
      </c>
      <c r="F91" s="247" t="str">
        <f t="shared" si="29"/>
        <v>-1,7380161691917E-07+1,03519019928797E-09i</v>
      </c>
      <c r="G91" s="247">
        <f t="shared" si="12"/>
        <v>-135.19876968352503</v>
      </c>
      <c r="H91" s="247">
        <f t="shared" si="13"/>
        <v>179.65874121830706</v>
      </c>
      <c r="I91" s="292">
        <f t="shared" si="30"/>
        <v>3.2754696936327446E-2</v>
      </c>
      <c r="J91" s="292" t="str">
        <f t="shared" si="31"/>
        <v>-1,08392536293573E-08-8,37506782532879E-07i</v>
      </c>
      <c r="K91" s="292">
        <f t="shared" si="16"/>
        <v>-121.53950594849148</v>
      </c>
      <c r="L91" s="292">
        <f t="shared" si="17"/>
        <v>-90.741497056455131</v>
      </c>
      <c r="M91" s="291">
        <f t="shared" si="32"/>
        <v>0.2934539133045081</v>
      </c>
      <c r="N91" s="291" t="str">
        <f t="shared" si="33"/>
        <v>0,00200000104725886-0,0000211909578796631i</v>
      </c>
      <c r="O91" s="291">
        <f t="shared" si="18"/>
        <v>-53.978908009297541</v>
      </c>
      <c r="P91" s="291">
        <f t="shared" si="19"/>
        <v>-0.60705319121808643</v>
      </c>
      <c r="Q91" s="247">
        <f t="shared" si="34"/>
        <v>-1474.628881071144</v>
      </c>
      <c r="R91" s="247" t="str">
        <f t="shared" si="35"/>
        <v>-0,000240882452949659+0,0376352351077566i</v>
      </c>
      <c r="S91" s="247">
        <f t="shared" si="20"/>
        <v>-28.487929423159599</v>
      </c>
      <c r="T91" s="247">
        <f t="shared" si="21"/>
        <v>90.366713783353191</v>
      </c>
      <c r="U91" s="290" t="str">
        <f t="shared" si="5"/>
        <v>2,90613327865846E-12-6,54131407401568E-09i</v>
      </c>
      <c r="V91" s="245">
        <f t="shared" si="22"/>
        <v>-163.68669910668467</v>
      </c>
      <c r="W91" s="245">
        <f t="shared" si="23"/>
        <v>-89.974544998339724</v>
      </c>
      <c r="X91" s="289" t="str">
        <f t="shared" si="6"/>
        <v>-1,08392591077837E-08-8,3750678246441E-07i</v>
      </c>
      <c r="Y91" s="289">
        <f t="shared" si="24"/>
        <v>-121.53950594846623</v>
      </c>
      <c r="Z91" s="289">
        <f t="shared" si="25"/>
        <v>-90.741497431244809</v>
      </c>
      <c r="AA91" s="288" t="str">
        <f t="shared" si="7"/>
        <v>0,00200000104712606-0,0000211909709623597i</v>
      </c>
      <c r="AB91" s="288">
        <f t="shared" si="26"/>
        <v>-53.978908009272274</v>
      </c>
      <c r="AC91" s="288">
        <f t="shared" si="27"/>
        <v>-0.6070535660077746</v>
      </c>
    </row>
    <row r="92" spans="1:29">
      <c r="A92" s="297">
        <v>2.7</v>
      </c>
      <c r="B92" s="296">
        <f t="shared" si="8"/>
        <v>5011872.3362727268</v>
      </c>
      <c r="C92" s="295">
        <f t="shared" si="9"/>
        <v>31490522.624728624</v>
      </c>
      <c r="D92" s="294" t="str">
        <f t="shared" si="10"/>
        <v>31490522,6247286i</v>
      </c>
      <c r="E92" s="293">
        <f t="shared" si="28"/>
        <v>0.97301143750936314</v>
      </c>
      <c r="F92" s="247" t="str">
        <f t="shared" si="29"/>
        <v>-1,09659206680342E-07+5,18827146409377E-10i</v>
      </c>
      <c r="G92" s="247">
        <f t="shared" si="12"/>
        <v>-139.19900079080708</v>
      </c>
      <c r="H92" s="247">
        <f t="shared" si="13"/>
        <v>179.72892030792579</v>
      </c>
      <c r="I92" s="292">
        <f t="shared" si="30"/>
        <v>3.2754696936327446E-2</v>
      </c>
      <c r="J92" s="292" t="str">
        <f t="shared" si="31"/>
        <v>-6,83905103441656E-09-6,65252152639773E-07i</v>
      </c>
      <c r="K92" s="292">
        <f t="shared" si="16"/>
        <v>-123.53981526350601</v>
      </c>
      <c r="L92" s="292">
        <f t="shared" si="17"/>
        <v>-90.589002162721712</v>
      </c>
      <c r="M92" s="291">
        <f t="shared" si="32"/>
        <v>0.2934539133045081</v>
      </c>
      <c r="N92" s="291" t="str">
        <f t="shared" si="33"/>
        <v>0,00200000066077488-0,0000168325751687263i</v>
      </c>
      <c r="O92" s="291">
        <f t="shared" si="18"/>
        <v>-53.979089600405288</v>
      </c>
      <c r="P92" s="291">
        <f t="shared" si="19"/>
        <v>-0.48220621314127149</v>
      </c>
      <c r="Q92" s="247">
        <f t="shared" si="34"/>
        <v>-1474.628881071144</v>
      </c>
      <c r="R92" s="247" t="str">
        <f t="shared" si="35"/>
        <v>-0,000151987256311701+0,0298950682553927i</v>
      </c>
      <c r="S92" s="247">
        <f t="shared" si="20"/>
        <v>-30.48789676156467</v>
      </c>
      <c r="T92" s="247">
        <f t="shared" si="21"/>
        <v>90.291290631121115</v>
      </c>
      <c r="U92" s="290" t="str">
        <f t="shared" si="5"/>
        <v>1,15642899800399E-12-3,27834832365552E-09i</v>
      </c>
      <c r="V92" s="245">
        <f t="shared" si="22"/>
        <v>-169.68689755237176</v>
      </c>
      <c r="W92" s="245">
        <f t="shared" si="23"/>
        <v>-89.979789060953081</v>
      </c>
      <c r="X92" s="289" t="str">
        <f t="shared" si="6"/>
        <v>-6,83905321535274E-09-6,65252152618121E-07i</v>
      </c>
      <c r="Y92" s="289">
        <f t="shared" si="24"/>
        <v>-123.53981526349598</v>
      </c>
      <c r="Z92" s="289">
        <f t="shared" si="25"/>
        <v>-90.589002350557251</v>
      </c>
      <c r="AA92" s="288" t="str">
        <f t="shared" si="7"/>
        <v>0,00200000066072201-0,0000168325817254446i</v>
      </c>
      <c r="AB92" s="288">
        <f t="shared" si="26"/>
        <v>-53.979089600395241</v>
      </c>
      <c r="AC92" s="288">
        <f t="shared" si="27"/>
        <v>-0.48220640097679474</v>
      </c>
    </row>
    <row r="93" spans="1:29">
      <c r="A93" s="297">
        <v>2.80000000000001</v>
      </c>
      <c r="B93" s="296">
        <f t="shared" si="8"/>
        <v>6309573.4448020831</v>
      </c>
      <c r="C93" s="295">
        <f t="shared" si="9"/>
        <v>39644219.162950933</v>
      </c>
      <c r="D93" s="294" t="str">
        <f t="shared" si="10"/>
        <v>39644219,1629509i</v>
      </c>
      <c r="E93" s="293">
        <f t="shared" si="28"/>
        <v>0.97301143750936314</v>
      </c>
      <c r="F93" s="247" t="str">
        <f t="shared" si="29"/>
        <v>-6,91894060196992E-08+2,60030501679202E-10i</v>
      </c>
      <c r="G93" s="247">
        <f t="shared" si="12"/>
        <v>-143.19914661365476</v>
      </c>
      <c r="H93" s="247">
        <f t="shared" si="13"/>
        <v>179.78466963363567</v>
      </c>
      <c r="I93" s="292">
        <f t="shared" si="30"/>
        <v>3.2754696936327446E-2</v>
      </c>
      <c r="J93" s="292" t="str">
        <f t="shared" si="31"/>
        <v>-4,31512732408959E-09-5,28426998707494E-07i</v>
      </c>
      <c r="K93" s="292">
        <f t="shared" si="16"/>
        <v>-125.5400104328215</v>
      </c>
      <c r="L93" s="292">
        <f t="shared" si="17"/>
        <v>-90.467866117728803</v>
      </c>
      <c r="M93" s="291">
        <f t="shared" si="32"/>
        <v>0.2934539133045081</v>
      </c>
      <c r="N93" s="291" t="str">
        <f t="shared" si="33"/>
        <v>0,00200000041692044-0,0000133705892204905i</v>
      </c>
      <c r="O93" s="291">
        <f t="shared" si="18"/>
        <v>-53.979204180531212</v>
      </c>
      <c r="P93" s="291">
        <f t="shared" si="19"/>
        <v>-0.38303337986602581</v>
      </c>
      <c r="Q93" s="247">
        <f t="shared" si="34"/>
        <v>-1474.628881071144</v>
      </c>
      <c r="R93" s="247" t="str">
        <f t="shared" si="35"/>
        <v>-0,0000958977556642265+0,0237466663885048i</v>
      </c>
      <c r="S93" s="247">
        <f t="shared" si="20"/>
        <v>-32.48787615437201</v>
      </c>
      <c r="T93" s="247">
        <f t="shared" si="21"/>
        <v>90.231380131665105</v>
      </c>
      <c r="U93" s="290" t="str">
        <f t="shared" si="5"/>
        <v>4,60251178818528E-13-1,64304267871012E-09i</v>
      </c>
      <c r="V93" s="245">
        <f t="shared" si="22"/>
        <v>-175.68702276802674</v>
      </c>
      <c r="W93" s="245">
        <f t="shared" si="23"/>
        <v>-89.983950234699208</v>
      </c>
      <c r="X93" s="289" t="str">
        <f t="shared" si="6"/>
        <v>-4,31512819231969E-09-5,28426998700647E-07i</v>
      </c>
      <c r="Y93" s="289">
        <f t="shared" si="24"/>
        <v>-125.54001043281751</v>
      </c>
      <c r="Z93" s="289">
        <f t="shared" si="25"/>
        <v>-90.467866211868198</v>
      </c>
      <c r="AA93" s="288" t="str">
        <f t="shared" si="7"/>
        <v>0,00200000041689939-0,0000133705925065827i</v>
      </c>
      <c r="AB93" s="288">
        <f t="shared" si="26"/>
        <v>-53.979204180527219</v>
      </c>
      <c r="AC93" s="288">
        <f t="shared" si="27"/>
        <v>-0.38303347400543736</v>
      </c>
    </row>
    <row r="94" spans="1:29">
      <c r="A94" s="297">
        <v>2.9000000000000101</v>
      </c>
      <c r="B94" s="296">
        <f t="shared" si="8"/>
        <v>7943282.3472430035</v>
      </c>
      <c r="C94" s="295">
        <f t="shared" si="9"/>
        <v>49909114.934976213</v>
      </c>
      <c r="D94" s="294" t="str">
        <f t="shared" si="10"/>
        <v>49909114,9349762i</v>
      </c>
      <c r="E94" s="293">
        <f t="shared" si="28"/>
        <v>0.97301143750936314</v>
      </c>
      <c r="F94" s="247" t="str">
        <f t="shared" si="29"/>
        <v>-4,36552152184949E-08+1,30324271188171E-10i</v>
      </c>
      <c r="G94" s="247">
        <f t="shared" si="12"/>
        <v>-147.19923862324777</v>
      </c>
      <c r="H94" s="247">
        <f t="shared" si="13"/>
        <v>179.82895494873347</v>
      </c>
      <c r="I94" s="292">
        <f t="shared" si="30"/>
        <v>3.2754696936327446E-2</v>
      </c>
      <c r="J94" s="292" t="str">
        <f t="shared" si="31"/>
        <v>-2,72265245729633E-09-4,19743698566706E-07i</v>
      </c>
      <c r="K94" s="292">
        <f t="shared" si="16"/>
        <v>-127.54013357821944</v>
      </c>
      <c r="L94" s="292">
        <f t="shared" si="17"/>
        <v>-90.371641808231445</v>
      </c>
      <c r="M94" s="291">
        <f t="shared" si="32"/>
        <v>0.2934539133045081</v>
      </c>
      <c r="N94" s="291" t="str">
        <f t="shared" si="33"/>
        <v>0,0020000002630589-0,0000106206362825717i</v>
      </c>
      <c r="O94" s="291">
        <f t="shared" si="18"/>
        <v>-53.979276477248945</v>
      </c>
      <c r="P94" s="291">
        <f t="shared" si="19"/>
        <v>-0.30425591741794361</v>
      </c>
      <c r="Q94" s="247">
        <f t="shared" si="34"/>
        <v>-1474.628881071144</v>
      </c>
      <c r="R94" s="247" t="str">
        <f t="shared" si="35"/>
        <v>-0,000060507504729181+0,0188627325908278i</v>
      </c>
      <c r="S94" s="247">
        <f t="shared" si="20"/>
        <v>-34.48786315246285</v>
      </c>
      <c r="T94" s="247">
        <f t="shared" si="21"/>
        <v>90.18379165066294</v>
      </c>
      <c r="U94" s="290" t="str">
        <f t="shared" si="5"/>
        <v>1,831962637695E-13-8,23464536457961E-10i</v>
      </c>
      <c r="V94" s="245">
        <f t="shared" si="22"/>
        <v>-181.6871017757106</v>
      </c>
      <c r="W94" s="245">
        <f t="shared" si="23"/>
        <v>-89.987253400603578</v>
      </c>
      <c r="X94" s="289" t="str">
        <f t="shared" si="6"/>
        <v>-2,72265280294088E-09-4,19743698564541E-07i</v>
      </c>
      <c r="Y94" s="289">
        <f t="shared" si="24"/>
        <v>-127.54013357821783</v>
      </c>
      <c r="Z94" s="289">
        <f t="shared" si="25"/>
        <v>-90.371641855412506</v>
      </c>
      <c r="AA94" s="288" t="str">
        <f t="shared" si="7"/>
        <v>0,00200000026305052-0,0000106206379295029i</v>
      </c>
      <c r="AB94" s="288">
        <f t="shared" si="26"/>
        <v>-53.979276477247346</v>
      </c>
      <c r="AC94" s="288">
        <f t="shared" si="27"/>
        <v>-0.30425596459898513</v>
      </c>
    </row>
    <row r="95" spans="1:29">
      <c r="A95" s="297">
        <v>3.0000000000000102</v>
      </c>
      <c r="B95" s="296">
        <f t="shared" si="8"/>
        <v>10000000.000000238</v>
      </c>
      <c r="C95" s="295">
        <f t="shared" si="9"/>
        <v>62831853.071797363</v>
      </c>
      <c r="D95" s="294" t="str">
        <f t="shared" si="10"/>
        <v>62831853,0717974i</v>
      </c>
      <c r="E95" s="293">
        <f t="shared" si="28"/>
        <v>0.97301143750936314</v>
      </c>
      <c r="F95" s="247" t="str">
        <f t="shared" si="29"/>
        <v>-2,75444398596074E-08+6,53169568908264E-11i</v>
      </c>
      <c r="G95" s="247">
        <f t="shared" si="12"/>
        <v>-151.19929667801199</v>
      </c>
      <c r="H95" s="247">
        <f t="shared" si="13"/>
        <v>179.86413305317353</v>
      </c>
      <c r="I95" s="292">
        <f t="shared" si="30"/>
        <v>3.2754696936327446E-2</v>
      </c>
      <c r="J95" s="292" t="str">
        <f t="shared" si="31"/>
        <v>-1,71787405301091E-09-3,33413876948945E-07i</v>
      </c>
      <c r="K95" s="292">
        <f t="shared" si="16"/>
        <v>-129.54021127846323</v>
      </c>
      <c r="L95" s="292">
        <f t="shared" si="17"/>
        <v>-90.295206854938073</v>
      </c>
      <c r="M95" s="291">
        <f t="shared" si="32"/>
        <v>0.2934539133045081</v>
      </c>
      <c r="N95" s="291" t="str">
        <f t="shared" si="33"/>
        <v>0,00200000016597889-8,43627114460543E-06i</v>
      </c>
      <c r="O95" s="291">
        <f t="shared" si="18"/>
        <v>-53.979322094009476</v>
      </c>
      <c r="P95" s="291">
        <f t="shared" si="19"/>
        <v>-0.24167991228019362</v>
      </c>
      <c r="Q95" s="247">
        <f t="shared" si="34"/>
        <v>-1474.628881071144</v>
      </c>
      <c r="R95" s="247" t="str">
        <f t="shared" si="35"/>
        <v>-0,0000381776988817355+0,0149832436805992i</v>
      </c>
      <c r="S95" s="247">
        <f t="shared" si="20"/>
        <v>-36.487854948952304</v>
      </c>
      <c r="T95" s="247">
        <f t="shared" si="21"/>
        <v>90.145990836843765</v>
      </c>
      <c r="U95" s="290" t="str">
        <f t="shared" si="5"/>
        <v>7,29234492557192E-14-4,12707548113219E-10i</v>
      </c>
      <c r="V95" s="245">
        <f t="shared" si="22"/>
        <v>-187.68715162696427</v>
      </c>
      <c r="W95" s="245">
        <f t="shared" si="23"/>
        <v>-89.989876109982703</v>
      </c>
      <c r="X95" s="289" t="str">
        <f t="shared" si="6"/>
        <v>-1,71787419061346E-09-3,3341387694826E-07i</v>
      </c>
      <c r="Y95" s="289">
        <f t="shared" si="24"/>
        <v>-129.54021127846264</v>
      </c>
      <c r="Z95" s="289">
        <f t="shared" si="25"/>
        <v>-90.29520687858448</v>
      </c>
      <c r="AA95" s="288" t="str">
        <f t="shared" si="7"/>
        <v>0,00200000016597555-8,43627197002121E-06i</v>
      </c>
      <c r="AB95" s="288">
        <f t="shared" si="26"/>
        <v>-53.979322094008857</v>
      </c>
      <c r="AC95" s="288">
        <f t="shared" si="27"/>
        <v>-0.24167993592659467</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 thickBot="1">
      <c r="A100" s="267">
        <v>0</v>
      </c>
      <c r="B100" s="267">
        <v>0</v>
      </c>
      <c r="C100" s="266">
        <v>0</v>
      </c>
      <c r="D100" s="261"/>
      <c r="E100" s="261"/>
      <c r="F100" s="261"/>
      <c r="G100" s="261"/>
      <c r="H100" s="261"/>
      <c r="I100" s="261"/>
      <c r="J100" s="261"/>
      <c r="K100" s="261"/>
      <c r="N100" s="265"/>
      <c r="O100" s="240"/>
      <c r="P100" s="240" t="str">
        <f ca="1">IMSUM(P101:P357)</f>
        <v>-1210,22066900192-1,13275732122243i</v>
      </c>
      <c r="Q100" s="240" t="str">
        <f ca="1">IMSUM(Q101:Q357)</f>
        <v>5,19549196789798+0,134838322718822i</v>
      </c>
      <c r="R100" s="240" t="str">
        <f t="shared" ref="R100:CC100" ca="1" si="36">IMSUM(R101:R357)</f>
        <v>410,261926284872+1,13305306732018i</v>
      </c>
      <c r="S100" s="240" t="str">
        <f t="shared" ca="1" si="36"/>
        <v>9,76014807168738-0,132712722713919i</v>
      </c>
      <c r="T100" s="240" t="str">
        <f t="shared" ca="1" si="36"/>
        <v>-232,29061755775-1,13334415712059i</v>
      </c>
      <c r="U100" s="240" t="str">
        <f t="shared" ca="1" si="36"/>
        <v>5,1948255203225+0,130586418798491i</v>
      </c>
      <c r="V100" s="240" t="str">
        <f t="shared" ca="1" si="36"/>
        <v>177,357676098565+1,13363058880948i</v>
      </c>
      <c r="W100" s="240" t="str">
        <f t="shared" ca="1" si="36"/>
        <v>9,76080384627459-0,128459422225667i</v>
      </c>
      <c r="X100" s="240" t="str">
        <f t="shared" ca="1" si="36"/>
        <v>-123,556284885659-1,13391236058397i</v>
      </c>
      <c r="Y100" s="240" t="str">
        <f t="shared" ca="1" si="36"/>
        <v>5,19418042242619+0,126331744248657i</v>
      </c>
      <c r="Z100" s="240" t="str">
        <f t="shared" ca="1" si="36"/>
        <v>113,775212623343+1,13418947066809i</v>
      </c>
      <c r="AA100" s="240" t="str">
        <f t="shared" ca="1" si="36"/>
        <v>9,76143826382963-0,124203396146453i</v>
      </c>
      <c r="AB100" s="240" t="str">
        <f t="shared" ca="1" si="36"/>
        <v>-81,680752713144-1,13446191733647i</v>
      </c>
      <c r="AC100" s="240" t="str">
        <f t="shared" ca="1" si="36"/>
        <v>5,193556688805+0,122074389168027i</v>
      </c>
      <c r="AD100" s="240" t="str">
        <f t="shared" ca="1" si="36"/>
        <v>84,0549506728822+1,13472969888219i</v>
      </c>
      <c r="AE100" s="240" t="str">
        <f t="shared" ca="1" si="36"/>
        <v>9,76205130999126-0,119944734591159i</v>
      </c>
      <c r="AF100" s="240" t="str">
        <f t="shared" ca="1" si="36"/>
        <v>-59,467608649629-1,13499281363218i</v>
      </c>
      <c r="AG100" s="240" t="str">
        <f t="shared" ca="1" si="36"/>
        <v>5,19295433359194+0,117814443712824i</v>
      </c>
      <c r="AH100" s="240" t="str">
        <f t="shared" ca="1" si="36"/>
        <v>66,8084199921961+1,13525125991828i</v>
      </c>
      <c r="AI100" s="240" t="str">
        <f t="shared" ca="1" si="36"/>
        <v>9,76264297088588-0,115683527752164i</v>
      </c>
      <c r="AJ100" s="240" t="str">
        <f t="shared" ca="1" si="36"/>
        <v>-45,6795035273213-1,13550503610918i</v>
      </c>
      <c r="AK100" s="240" t="str">
        <f t="shared" ca="1" si="36"/>
        <v>5,19237337035683+0,113551998062448i</v>
      </c>
      <c r="AL100" s="240" t="str">
        <f t="shared" ca="1" si="36"/>
        <v>55,5259832654224+1,13575414060292i</v>
      </c>
      <c r="AM100" s="240" t="str">
        <f t="shared" ca="1" si="36"/>
        <v>9,7632132331476-0,111419865971394i</v>
      </c>
      <c r="AN100" s="240" t="str">
        <f t="shared" ca="1" si="36"/>
        <v>-36,270892954286-1,13599857197194i</v>
      </c>
      <c r="AO100" s="240" t="str">
        <f t="shared" ca="1" si="36"/>
        <v>5,19181381228896+0,109287142581646i</v>
      </c>
      <c r="AP100" s="240" t="str">
        <f t="shared" ca="1" si="36"/>
        <v>47,5554707234855+1,13623832853138i</v>
      </c>
      <c r="AQ100" s="240" t="str">
        <f t="shared" ca="1" si="36"/>
        <v>9,76376208385765-0,107153839364797i</v>
      </c>
      <c r="AR100" s="240" t="str">
        <f t="shared" ca="1" si="36"/>
        <v>9,76376208385765-0,107153839364797i</v>
      </c>
      <c r="AS100" s="240" t="str">
        <f t="shared" ca="1" si="36"/>
        <v>5,19127567199858+0,105019967620488i</v>
      </c>
      <c r="AT100" s="240" t="str">
        <f t="shared" ca="1" si="36"/>
        <v>41,6134840211079+1,13670381136349i</v>
      </c>
      <c r="AU100" s="240" t="str">
        <f t="shared" ca="1" si="36"/>
        <v>9,76428951059129-0,10288553853197i</v>
      </c>
      <c r="AV100" s="240" t="str">
        <f t="shared" ca="1" si="36"/>
        <v>-24,216944142807-1,13692953471889i</v>
      </c>
      <c r="AW100" s="240" t="str">
        <f t="shared" ca="1" si="36"/>
        <v>5,19075896180616+0,10075056355605i</v>
      </c>
      <c r="AX100" s="240" t="str">
        <f t="shared" ca="1" si="36"/>
        <v>37,0032338881228+1,1371505775065i</v>
      </c>
      <c r="AY100" s="240" t="str">
        <f t="shared" ca="1" si="36"/>
        <v>9,76479550142419-0,0986150539031545i</v>
      </c>
      <c r="AZ100" s="240" t="str">
        <f t="shared" ca="1" si="36"/>
        <v>-20,1068254226302-1,13736693828735i</v>
      </c>
      <c r="BA100" s="240" t="str">
        <f t="shared" ca="1" si="36"/>
        <v>5,19026369327698+0,0964790209420681i</v>
      </c>
      <c r="BB100" s="240" t="str">
        <f t="shared" ca="1" si="36"/>
        <v>33,313707737548+1,13757861574689i</v>
      </c>
      <c r="BC100" s="240" t="str">
        <f t="shared" ca="1" si="36"/>
        <v>9,76528004484715-0,0943424759830043i</v>
      </c>
      <c r="BD100" s="240" t="str">
        <f t="shared" ca="1" si="36"/>
        <v>-16,7743045004511-1,13778560850147i</v>
      </c>
      <c r="BE100" s="240" t="str">
        <f t="shared" ca="1" si="36"/>
        <v>5,1897898776163+0,0922054303068558i</v>
      </c>
      <c r="BF100" s="240" t="str">
        <f t="shared" ca="1" si="36"/>
        <v>30,2867429861441+1,13798791530979i</v>
      </c>
      <c r="BG100" s="240" t="str">
        <f t="shared" ca="1" si="36"/>
        <v>9,76574312997962-0,090067895347504i</v>
      </c>
      <c r="BH100" s="240" t="str">
        <f t="shared" ca="1" si="36"/>
        <v>-14,0108162401794-1,13818553488709i</v>
      </c>
      <c r="BI100" s="240" t="str">
        <f t="shared" ca="1" si="36"/>
        <v>5,18933752559263+0,0879298823868933i</v>
      </c>
      <c r="BJ100" s="240" t="str">
        <f t="shared" ca="1" si="36"/>
        <v>27,7519770626129+1,13837846598289i</v>
      </c>
      <c r="BK100" s="240" t="str">
        <f t="shared" ca="1" si="36"/>
        <v>9,76618474628717-0,0857914026367341i</v>
      </c>
      <c r="BL100" s="240" t="str">
        <f t="shared" ca="1" si="36"/>
        <v>-11,6758128857699-1,13856670740554i</v>
      </c>
      <c r="BM100" s="240" t="str">
        <f t="shared" ca="1" si="36"/>
        <v>5,18890664749836+0,083652467615245i</v>
      </c>
      <c r="BN100" s="240" t="str">
        <f t="shared" ca="1" si="36"/>
        <v>25,5924083740675+1,13875025794456i</v>
      </c>
      <c r="BO100" s="240" t="str">
        <f t="shared" ca="1" si="36"/>
        <v>9,76660488381295-0,0815130886098485i</v>
      </c>
      <c r="BP100" s="240" t="str">
        <f t="shared" ca="1" si="36"/>
        <v>-9,67108933262945-1,13892911647275i</v>
      </c>
      <c r="BQ100" s="240" t="str">
        <f t="shared" ca="1" si="36"/>
        <v>5,18849725299352+0,0793732769187843i</v>
      </c>
      <c r="BR100" s="240" t="str">
        <f t="shared" ca="1" si="36"/>
        <v>23,7249843667153+1,13910328186014i</v>
      </c>
      <c r="BS100" s="240" t="str">
        <f t="shared" ca="1" si="36"/>
        <v>9,76700353301234-0,0772330439186391i</v>
      </c>
      <c r="BT100" s="240" t="str">
        <f t="shared" ca="1" si="36"/>
        <v>-7,92591793719086-1,13927275300393i</v>
      </c>
      <c r="BU100" s="240" t="str">
        <f t="shared" ca="1" si="36"/>
        <v>5,1881093513887+0,0750924009903624i</v>
      </c>
      <c r="BV100" s="240" t="str">
        <f t="shared" ca="1" si="36"/>
        <v>22,0890850661237+1,13943752889149i</v>
      </c>
      <c r="BW100" s="240" t="str">
        <f t="shared" ca="1" si="36"/>
        <v>9,76738068483921-0,0729513594546081i</v>
      </c>
      <c r="BX100" s="240" t="str">
        <f t="shared" ca="1" si="36"/>
        <v>-6,38803099213773-1,13959760839987i</v>
      </c>
      <c r="BY100" s="240" t="str">
        <f t="shared" ca="1" si="36"/>
        <v>5,18774295142014+0,0708099306459271i</v>
      </c>
      <c r="BZ100" s="240" t="str">
        <f t="shared" ca="1" si="36"/>
        <v>20,639392872416+1,13975299063128i</v>
      </c>
      <c r="CA100" s="240" t="str">
        <f t="shared" ca="1" si="36"/>
        <v>9,76773633082766-0,0686681259868704i</v>
      </c>
      <c r="CB100" s="240" t="str">
        <f t="shared" ca="1" si="36"/>
        <v>-5,01793174449763-1,13990367454104i</v>
      </c>
      <c r="CC100" s="240" t="str">
        <f t="shared" ca="1" si="36"/>
        <v>5,18739806144521+0,0665259568183592i</v>
      </c>
      <c r="CD100" s="240" t="str">
        <f t="shared" ref="CD100:EM100" ca="1" si="37">IMSUM(CD101:CD357)</f>
        <v>19,3413154136803+1,14004965919029i</v>
      </c>
      <c r="CE100" s="240" t="str">
        <f t="shared" ca="1" si="37"/>
        <v>9,76807046283091-0,0643834344591676i</v>
      </c>
      <c r="CF100" s="240" t="str">
        <f t="shared" ca="1" si="37"/>
        <v>-3,78518310163443-1,14019094365314i</v>
      </c>
      <c r="CG100" s="240" t="str">
        <f t="shared" ca="1" si="37"/>
        <v>5,18707468925074+0,0622405703074218i</v>
      </c>
      <c r="CH100" s="240" t="str">
        <f t="shared" ca="1" si="37"/>
        <v>18,1679544685841+1,14032752705726i</v>
      </c>
      <c r="CI100" s="240" t="str">
        <f t="shared" ca="1" si="37"/>
        <v>9,76838307341699-0,060097375741595i</v>
      </c>
      <c r="CJ100" s="240" t="str">
        <f t="shared" ca="1" si="37"/>
        <v>-2,66591530262754-1,14045940856479i</v>
      </c>
      <c r="CK100" s="240" t="str">
        <f t="shared" ca="1" si="37"/>
        <v>5,18677284214689+0,0579538621388505i</v>
      </c>
      <c r="CL100" s="240" t="str">
        <f t="shared" ca="1" si="37"/>
        <v>17,0980435928818+1,14058658739068i</v>
      </c>
      <c r="CM100" s="240" t="str">
        <f t="shared" ca="1" si="37"/>
        <v>9,76867415534571-0,0558100408500835i</v>
      </c>
      <c r="CN100" s="240" t="str">
        <f t="shared" ca="1" si="37"/>
        <v>-1,64110911938282-1,14070906259317i</v>
      </c>
      <c r="CO100" s="240" t="str">
        <f t="shared" ca="1" si="37"/>
        <v>5,18649252698294+0,0536659233104384i</v>
      </c>
      <c r="CP100" s="240" t="str">
        <f t="shared" ca="1" si="37"/>
        <v>16,1145109252097+1,14082683354731i</v>
      </c>
      <c r="CQ100" s="240" t="str">
        <f t="shared" ca="1" si="37"/>
        <v>9,76894370214765-0,0515215208091133i</v>
      </c>
      <c r="CR100" s="240" t="str">
        <f t="shared" ca="1" si="37"/>
        <v>-0,695386304012669-1,14093989943459i</v>
      </c>
      <c r="CS100" s="240" t="str">
        <f t="shared" ca="1" si="37"/>
        <v>5,18623375010304+0,0493768447937404i</v>
      </c>
      <c r="CT100" s="240" t="str">
        <f t="shared" ca="1" si="37"/>
        <v>15,20345605792+1,14104825959206i</v>
      </c>
      <c r="CU100" s="240" t="str">
        <f t="shared" ca="1" si="37"/>
        <v>9,76919170768234-0,0472319065999578i</v>
      </c>
      <c r="CV100" s="240" t="str">
        <f t="shared" ca="1" si="37"/>
        <v>0,183860032084279-1,14115191327755i</v>
      </c>
      <c r="CW100" s="240" t="str">
        <f t="shared" ca="1" si="37"/>
        <v>5,18599651734986+0,0450867177014036i</v>
      </c>
      <c r="CX100" s="240" t="str">
        <f t="shared" ca="1" si="37"/>
        <v>14,3534074726952+1,14125085990571i</v>
      </c>
      <c r="CY100" s="240" t="str">
        <f t="shared" ca="1" si="37"/>
        <v>9,76941816625488-0,0429412893625907i</v>
      </c>
      <c r="CZ100" s="240" t="str">
        <f t="shared" ca="1" si="37"/>
        <v>1,00710230857433-1,14134509883418i</v>
      </c>
      <c r="DA100" s="240" t="str">
        <f t="shared" ca="1" si="37"/>
        <v>5,18578083418573+0,0407956330471846i</v>
      </c>
      <c r="DB100" s="240" t="str">
        <f t="shared" ca="1" si="37"/>
        <v>13,5547739405065+1,14143462947078i</v>
      </c>
      <c r="DC100" s="240" t="str">
        <f t="shared" ca="1" si="37"/>
        <v>9,76962307286718-0,0386497601214737i</v>
      </c>
      <c r="DD100" s="240" t="str">
        <f t="shared" ca="1" si="37"/>
        <v>1,78315299643153-1,14151945123937i</v>
      </c>
      <c r="DE100" s="240" t="str">
        <f t="shared" ca="1" si="37"/>
        <v>5,18558670531042+0,0365036819727163i</v>
      </c>
      <c r="DF100" s="240" t="str">
        <f t="shared" ca="1" si="37"/>
        <v>12,7994324049363+1,14159956360216i</v>
      </c>
      <c r="DG100" s="240" t="str">
        <f t="shared" ca="1" si="37"/>
        <v>9,76980642285158-0,0343574100157671i</v>
      </c>
      <c r="DH100" s="240" t="str">
        <f t="shared" ca="1" si="37"/>
        <v>2,51952397314534-1,1416749661127i</v>
      </c>
      <c r="DI100" s="240" t="str">
        <f t="shared" ca="1" si="37"/>
        <v>5,18541413527196+0,0322109556385408i</v>
      </c>
      <c r="DJ100" s="240" t="str">
        <f t="shared" ca="1" si="37"/>
        <v>12,0804133869651+1,14174565824513i</v>
      </c>
      <c r="DK100" s="240" t="str">
        <f t="shared" ca="1" si="37"/>
        <v>9,76996821195913-0,0300643302259305i</v>
      </c>
      <c r="DL100" s="240" t="str">
        <f t="shared" ca="1" si="37"/>
        <v>3,22270302927979-1,14181163950563i</v>
      </c>
      <c r="DM100" s="240" t="str">
        <f t="shared" ca="1" si="37"/>
        <v>5,18526312795953+0,027917545155753i</v>
      </c>
      <c r="DN100" s="240" t="str">
        <f t="shared" ca="1" si="37"/>
        <v>11,3916569797+1,14187290968703i</v>
      </c>
      <c r="DO100" s="240" t="str">
        <f t="shared" ca="1" si="37"/>
        <v>9,7701084366213-0,0257706118973804i</v>
      </c>
      <c r="DP100" s="240" t="str">
        <f t="shared" ca="1" si="37"/>
        <v>3,8983700728682-1,14192946816004i</v>
      </c>
      <c r="DQ100" s="240" t="str">
        <f t="shared" ca="1" si="37"/>
        <v>5,18513368674162+0,0236235417795063i</v>
      </c>
      <c r="DR100" s="240" t="str">
        <f t="shared" ca="1" si="37"/>
        <v>10,7278204715778+1,14198131467878i</v>
      </c>
      <c r="DS100" s="240" t="str">
        <f t="shared" ca="1" si="37"/>
        <v>9,77022709364703-0,0214763462212981i</v>
      </c>
      <c r="DT100" s="240" t="str">
        <f t="shared" ca="1" si="37"/>
        <v>4,55156905372744-1,1420284489727i</v>
      </c>
      <c r="DU100" s="240" t="str">
        <f t="shared" ca="1" si="37"/>
        <v>5,1850258145887+0,0193290366056664i</v>
      </c>
      <c r="DV100" s="240" t="str">
        <f t="shared" ca="1" si="37"/>
        <v>10,0841239954352+1,14207087061031i</v>
      </c>
      <c r="DW100" s="240" t="str">
        <f t="shared" ca="1" si="37"/>
        <v>9,77032418032285-0,0171816243822938i</v>
      </c>
      <c r="DX100" s="240" t="str">
        <f t="shared" ca="1" si="37"/>
        <v>5,18684720812128-1,1421085794165i</v>
      </c>
      <c r="DY100" s="240" t="str">
        <f t="shared" ca="1" si="37"/>
        <v>5,18493951392944+0,0150341209234397i</v>
      </c>
      <c r="DZ100" s="240" t="str">
        <f t="shared" ca="1" si="37"/>
        <v>9,45622426280075+1,14214157515581i</v>
      </c>
      <c r="EA100" s="240" t="str">
        <f t="shared" ca="1" si="37"/>
        <v>9,77039969445774-0,0128865376088529i</v>
      </c>
      <c r="EB100" s="240" t="str">
        <f t="shared" ca="1" si="37"/>
        <v>5,80837019041859-1,14216985759913i</v>
      </c>
      <c r="EC100" s="240" t="str">
        <f t="shared" ca="1" si="37"/>
        <v>5,18487478673798+0,0107388858855966i</v>
      </c>
      <c r="ED100" s="240" t="str">
        <f t="shared" ca="1" si="37"/>
        <v>8,84010895838122+1,14219342658925i</v>
      </c>
      <c r="EE100" s="240" t="str">
        <f t="shared" ca="1" si="37"/>
        <v>9,77045363437843-0,00859117712591773i</v>
      </c>
      <c r="EF100" s="240" t="str">
        <f t="shared" ca="1" si="37"/>
        <v>6,42001956411609-1,14221228190742i</v>
      </c>
      <c r="EG100" s="240" t="str">
        <f t="shared" ca="1" si="37"/>
        <v>5,18483163446583+0,00644342276446186i</v>
      </c>
      <c r="EH100" s="240" t="str">
        <f t="shared" ca="1" si="37"/>
        <v>8,23200611370162+1,14222642355069i</v>
      </c>
      <c r="EI100" s="240" t="str">
        <f t="shared" ca="1" si="37"/>
        <v>9,77048599877066-0,00429563419426893i</v>
      </c>
      <c r="EJ100" s="240" t="str">
        <f t="shared" ca="1" si="37"/>
        <v>7,02547767877483-1,14223585134664i</v>
      </c>
      <c r="EK100" s="240" t="str">
        <f t="shared" ca="1" si="37"/>
        <v>5,18481005809068+0,0021478227815922i</v>
      </c>
      <c r="EL100" s="240" t="str">
        <f t="shared" ca="1" si="37"/>
        <v>7,62830397466436+1,14224056523036i</v>
      </c>
      <c r="EM100" s="240" t="str">
        <f t="shared" ca="1" si="37"/>
        <v>9,77049678699155-6,28206542675114E-12i</v>
      </c>
      <c r="EN100" s="240"/>
      <c r="EO100" s="240"/>
      <c r="EP100" s="240"/>
    </row>
    <row r="101" spans="1:146" ht="1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0,655821016782654-0,458138443124745i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0,19900098772041-0,136399409677271i</v>
      </c>
      <c r="I101" s="247" t="str">
        <f>IMDIV(IMPRODUCT(-1,H101),IMSUM(1,IMPRODUCT(F101,G101,-1)))</f>
        <v>-0,0796315213431146-0,00890541548039948i</v>
      </c>
      <c r="J101" s="275" t="str">
        <f ca="1">IMPRODUCT(1/N_FFT2,P100)</f>
        <v>-4,72742448828875-0,00442483328602512i</v>
      </c>
      <c r="K101" s="274" t="str">
        <f ca="1">IMPRODUCT(I101,J101)</f>
        <v>0,376412599058285+0,0424520354266821i</v>
      </c>
      <c r="M101" s="278"/>
      <c r="N101" s="265">
        <f ca="1">Ioutput2+O101</f>
        <v>7.5223401803847558</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40" t="str">
        <f t="shared" ref="P101:P164" ca="1" si="40">IMPRODUCT(O101,IMEXP(COMPLEX(0,-2*PI()*1*B101/Nt_load2)))</f>
        <v>-7,47540768828143+0,183510958449777i</v>
      </c>
      <c r="Q101" s="240" t="str">
        <f t="shared" ref="Q101:Q164" ca="1" si="41">IMPRODUCT(O101,IMEXP(COMPLEX(0,-2*PI()*2*B101/Nt_load2)))</f>
        <v>-7,46865265087969+0,3669113767601i</v>
      </c>
      <c r="R101" s="240" t="str">
        <f t="shared" ref="R101:R164" ca="1" si="42">IMPRODUCT(O101,IMEXP(COMPLEX(0,-2*PI()*3*B101/Nt_load2)))</f>
        <v>-7,45739877639198+0,550090781376764i</v>
      </c>
      <c r="S101" s="240" t="str">
        <f t="shared" ref="S101:S164" ca="1" si="43">IMPRODUCT(O101,IMEXP(COMPLEX(0,-2*PI()*4*B101/Nt_load2)))</f>
        <v>-7,44165284373147+0,732938831875944i</v>
      </c>
      <c r="T101" s="240" t="str">
        <f t="shared" ref="T101:T164" ca="1" si="44">IMPRODUCT(O101,IMEXP(COMPLEX(0,-2*PI()*5*B101/Nt_load2)))</f>
        <v>-7,42142433765921+0,91534538742915i</v>
      </c>
      <c r="U101" s="241" t="str">
        <f t="shared" ref="U101:U164" ca="1" si="45">IMPRODUCT(O101,IMEXP(COMPLEX(0,-2*PI()*6*B101/Nt_load2)))</f>
        <v>-7,39672544307088+1,09720057314794i</v>
      </c>
      <c r="V101" s="240" t="str">
        <f t="shared" ref="V101:V164" ca="1" si="46">IMPRODUCT(O101,IMEXP(COMPLEX(0,-2*PI()*7*B101/Nt_load2)))</f>
        <v>-7,36757103765702+1,27839484626843i</v>
      </c>
      <c r="W101" s="240" t="str">
        <f t="shared" ref="W101:W164" ca="1" si="47">IMPRODUCT(O101,IMEXP(COMPLEX(0,-2*PI()*8*B101/Nt_load2)))</f>
        <v>-7,3339786829413+1,4588190621358i</v>
      </c>
      <c r="X101" s="240" t="str">
        <f t="shared" ref="X101:X164" ca="1" si="48">IMPRODUCT(O101,IMEXP(COMPLEX(0,-2*PI()*9*B101/Nt_load2)))</f>
        <v>-7,29596861370212+1,63836453994889i</v>
      </c>
      <c r="Y101" s="240" t="str">
        <f t="shared" ref="Y101:Y164" ca="1" si="49">IMPRODUCT(O101,IMEXP(COMPLEX(0,-2*PI()*10*B101/Nt_load2)))</f>
        <v>-7,25356372578386+1,81692312822552i</v>
      </c>
      <c r="Z101" s="240" t="str">
        <f t="shared" ref="Z101:Z164" ca="1" si="50">IMPRODUCT(O101,IMEXP(COMPLEX(0,-2*PI()*11*B101/Nt_load2)))</f>
        <v>-7,20678956230542+1,99438726994884i</v>
      </c>
      <c r="AA101" s="240" t="str">
        <f t="shared" ref="AA101:AA164" ca="1" si="51">IMPRODUCT(O101,IMEXP(COMPLEX(0,-2*PI()*12*B101/Nt_load2)))</f>
        <v>-7,15567429827386+2,17065006735567i</v>
      </c>
      <c r="AB101" s="240" t="str">
        <f t="shared" ref="AB101:AB164" ca="1" si="52">IMPRODUCT(O101,IMEXP(COMPLEX(0,-2*PI()*13*B101/Nt_load2)))</f>
        <v>-7,10024872361292+2,34560534632777i</v>
      </c>
      <c r="AC101" s="240" t="str">
        <f t="shared" ref="AC101:AC164" ca="1" si="53">IMPRODUCT(O101,IMEXP(COMPLEX(0,-2*PI()*14*B101/Nt_load2)))</f>
        <v>-7,04054622461627+2,51914772034707i</v>
      </c>
      <c r="AD101" s="240" t="str">
        <f t="shared" ref="AD101:AD164" ca="1" si="54">IMPRODUCT(O101,IMEXP(COMPLEX(0,-2*PI()*15*B101/Nt_load2)))</f>
        <v>-6,9766027638369+2,69117265397664i</v>
      </c>
      <c r="AE101" s="240" t="str">
        <f t="shared" ref="AE101:AE164" ca="1" si="55">IMPRODUCT(O101,IMEXP(COMPLEX(0,-2*PI()*16*B101/Nt_load2)))</f>
        <v>-6,90845685842457+2,86157652582888i</v>
      </c>
      <c r="AF101" s="240" t="str">
        <f t="shared" ref="AF101:AF164" ca="1" si="56">IMPRODUCT(O101,IMEXP(COMPLEX(0,-2*PI()*17*B101/Nt_load2)))</f>
        <v>-6,83614955692456+3,03025669098319i</v>
      </c>
      <c r="AG101" s="240" t="str">
        <f t="shared" ref="AG101:AG164" ca="1" si="57">IMPRODUCT(O101,IMEXP(COMPLEX(0,-2*PI()*18*B101/Nt_load2)))</f>
        <v>-6,75972441455156+3,19711154281546i</v>
      </c>
      <c r="AH101" s="240" t="str">
        <f t="shared" ref="AH101:AH164" ca="1" si="58">IMPRODUCT(O101,IMEXP(COMPLEX(0,-2*PI()*19*B101/Nt_load2)))</f>
        <v>-6,67922746695361+3,36204057420204i</v>
      </c>
      <c r="AI101" s="240" t="str">
        <f t="shared" ref="AI101:AI164" ca="1" si="59">IMPRODUCT(O101,IMEXP(COMPLEX(0,-2*PI()*20*B101/Nt_load2)))</f>
        <v>-6,59470720248197+3,5249444380615i</v>
      </c>
      <c r="AJ101" s="240" t="str">
        <f t="shared" ref="AJ101:AJ164" ca="1" si="60">IMPRODUCT(O101,IMEXP(COMPLEX(0,-2*PI()*21*B101/Nt_load2)))</f>
        <v>-6,50621453298354+3,68572500719765i</v>
      </c>
      <c r="AK101" s="240" t="str">
        <f t="shared" ref="AK101:AK164" ca="1" si="61">IMPRODUCT(O101,IMEXP(COMPLEX(0,-2*PI()*22*B101/Nt_load2)))</f>
        <v>-6,41380276313347+3,84428543340759i</v>
      </c>
      <c r="AL101" s="240" t="str">
        <f t="shared" ref="AL101:AL164" ca="1" si="62">IMPRODUCT(O101,IMEXP(COMPLEX(0,-2*PI()*23*B101/Nt_load2)))</f>
        <v>-6,31752755832642+4,00053020581954i</v>
      </c>
      <c r="AM101" s="240" t="str">
        <f t="shared" ref="AM101:AM164" ca="1" si="63">IMPRODUCT(O101,IMEXP(COMPLEX(0,-2*PI()*24*B101/Nt_load2)))</f>
        <v>-6,21744691114581+4,15436520842496i</v>
      </c>
      <c r="AN101" s="240" t="str">
        <f t="shared" ref="AN101:AN164" ca="1" si="64">IMPRODUCT(O101,IMEXP(COMPLEX(0,-2*PI()*25*B101/Nt_load2)))</f>
        <v>-6,11362110643124+4,30569777677054i</v>
      </c>
      <c r="AO101" s="240" t="str">
        <f t="shared" ref="AO101:AO164" ca="1" si="65">IMPRODUCT(O101,IMEXP(COMPLEX(0,-2*PI()*26*B101/Nt_load2)))</f>
        <v>-6,00611268496517+4,45443675377582i</v>
      </c>
      <c r="AP101" s="240" t="str">
        <f t="shared" ref="AP101:AP164" ca="1" si="66">IMPRODUCT(O101,IMEXP(COMPLEX(0,-2*PI()*27*B101/Nt_load2)))</f>
        <v>-5,89498640580069+4,60049254464273i</v>
      </c>
      <c r="AQ101" s="240" t="str">
        <f t="shared" ref="AQ101:AQ164" ca="1" si="67">IMPRODUCT(O101,IMEXP(COMPLEX(0,-2*PI()*28*B101/Nt_load2)))</f>
        <v>-5,7803092072531+4,74377717082424i</v>
      </c>
      <c r="AR101" s="240" t="str">
        <f t="shared" ref="AR101:AR164" ca="1" si="68">IMPRODUCT(O101,IMEXP(COMPLEX(0,-2*PI()*28*B101/Nt_load2)))</f>
        <v>-5,7803092072531+4,74377717082424i</v>
      </c>
      <c r="AS101" s="240" t="str">
        <f t="shared" ref="AS101:AS164" ca="1" si="69">IMPRODUCT(O101,IMEXP(COMPLEX(0,-2*PI()*30*B101/Nt_load2)))</f>
        <v>-5,54058045836547+5,02168941316236i</v>
      </c>
      <c r="AT101" s="240" t="str">
        <f t="shared" ref="AT101:AT164" ca="1" si="70">IMPRODUCT(O101,IMEXP(COMPLEX(0,-2*PI()*31*B101/Nt_load2)))</f>
        <v>-5,41567331165973+5,15614962537597i</v>
      </c>
      <c r="AU101" s="240" t="str">
        <f t="shared" ref="AU101:AU164" ca="1" si="71">IMPRODUCT(O101,IMEXP(COMPLEX(0,-2*PI()*32*B101/Nt_load2)))</f>
        <v>-5,28750396585612+5,28750396585611i</v>
      </c>
      <c r="AV101" s="240" t="str">
        <f t="shared" ref="AV101:AV164" ca="1" si="72">IMPRODUCT(O101,IMEXP(COMPLEX(0,-2*PI()*33*B101/Nt_load2)))</f>
        <v>-5,15614962537597+5,41567331165973i</v>
      </c>
      <c r="AW101" s="240" t="str">
        <f t="shared" ref="AW101:AW164" ca="1" si="73">IMPRODUCT(O101,IMEXP(COMPLEX(0,-2*PI()*34*B101/Nt_load2)))</f>
        <v>-5,02168941316235+5,54058045836547i</v>
      </c>
      <c r="AX101" s="240" t="str">
        <f t="shared" ref="AX101:AX164" ca="1" si="74">IMPRODUCT(O101,IMEXP(COMPLEX(0,-2*PI()*35*B101/Nt_load2)))</f>
        <v>-4,88420432301932+5,66215016657874i</v>
      </c>
      <c r="AY101" s="240" t="str">
        <f t="shared" ref="AY101:AY164" ca="1" si="75">IMPRODUCT(O101,IMEXP(COMPLEX(0,-2*PI()*36*B101/Nt_load2)))</f>
        <v>-4,74377717082425+5,7803092072531i</v>
      </c>
      <c r="AZ101" s="240" t="str">
        <f t="shared" ref="AZ101:AZ164" ca="1" si="76">IMPRODUCT(O101,IMEXP(COMPLEX(0,-2*PI()*37*B101/Nt_load2)))</f>
        <v>-4,60049254464272+5,8949864058007i</v>
      </c>
      <c r="BA101" s="240" t="str">
        <f t="shared" ref="BA101:BA164" ca="1" si="77">IMPRODUCT(O101,IMEXP(COMPLEX(0,-2*PI()*38*B101/Nt_load2)))</f>
        <v>-4,45443675377581+6,00611268496517i</v>
      </c>
      <c r="BB101" s="240" t="str">
        <f t="shared" ref="BB101:BB164" ca="1" si="78">IMPRODUCT(O101,IMEXP(COMPLEX(0,-2*PI()*39*B101/Nt_load2)))</f>
        <v>-4,30569777677054+6,11362110643124i</v>
      </c>
      <c r="BC101" s="240" t="str">
        <f t="shared" ref="BC101:BC164" ca="1" si="79">IMPRODUCT(O101,IMEXP(COMPLEX(0,-2*PI()*40*B101/Nt_load2)))</f>
        <v>-4,15436520842496+6,21744691114581i</v>
      </c>
      <c r="BD101" s="240" t="str">
        <f t="shared" ref="BD101:BD164" ca="1" si="80">IMPRODUCT(O101,IMEXP(COMPLEX(0,-2*PI()*41*B101/Nt_load2)))</f>
        <v>-4,00053020581954+6,31752755832642i</v>
      </c>
      <c r="BE101" s="240" t="str">
        <f t="shared" ref="BE101:BE164" ca="1" si="81">IMPRODUCT(O101,IMEXP(COMPLEX(0,-2*PI()*42*B101/Nt_load2)))</f>
        <v>-3,84428543340759+6,41380276313347i</v>
      </c>
      <c r="BF101" s="240" t="str">
        <f t="shared" ref="BF101:BF164" ca="1" si="82">IMPRODUCT(O101,IMEXP(COMPLEX(0,-2*PI()*43*B101/Nt_load2)))</f>
        <v>-3,68572500719765+6,50621453298353i</v>
      </c>
      <c r="BG101" s="240" t="str">
        <f t="shared" ref="BG101:BG164" ca="1" si="83">IMPRODUCT(O101,IMEXP(COMPLEX(0,-2*PI()*44*B101/Nt_load2)))</f>
        <v>-3,52494443806151+6,59470720248196i</v>
      </c>
      <c r="BH101" s="240" t="str">
        <f t="shared" ref="BH101:BH164" ca="1" si="84">IMPRODUCT(O101,IMEXP(COMPLEX(0,-2*PI()*45*B101/Nt_load2)))</f>
        <v>-3,36204057420205+6,67922746695361i</v>
      </c>
      <c r="BI101" s="240" t="str">
        <f t="shared" ref="BI101:BI164" ca="1" si="85">IMPRODUCT(O101,IMEXP(COMPLEX(0,-2*PI()*46*B101/Nt_load2)))</f>
        <v>-3,19711154281548+6,75972441455156i</v>
      </c>
      <c r="BJ101" s="240" t="str">
        <f t="shared" ref="BJ101:BJ164" ca="1" si="86">IMPRODUCT(O101,IMEXP(COMPLEX(0,-2*PI()*47*B101/Nt_load2)))</f>
        <v>-3,03025669098321+6,83614955692456i</v>
      </c>
      <c r="BK101" s="240" t="str">
        <f t="shared" ref="BK101:BK164" ca="1" si="87">IMPRODUCT(O101,IMEXP(COMPLEX(0,-2*PI()*48*B101/Nt_load2)))</f>
        <v>-2,8615765258289+6,90845685842456i</v>
      </c>
      <c r="BL101" s="240" t="str">
        <f t="shared" ref="BL101:BL164" ca="1" si="88">IMPRODUCT(O101,IMEXP(COMPLEX(0,-2*PI()*49*B101/Nt_load2)))</f>
        <v>-2,69117265397666+6,97660276383689i</v>
      </c>
      <c r="BM101" s="240" t="str">
        <f t="shared" ref="BM101:BM164" ca="1" si="89">IMPRODUCT(O101,IMEXP(COMPLEX(0,-2*PI()*50*B101/Nt_load2)))</f>
        <v>-2,5191477203471+7,04054622461627i</v>
      </c>
      <c r="BN101" s="240" t="str">
        <f t="shared" ref="BN101:BN164" ca="1" si="90">IMPRODUCT(O101,IMEXP(COMPLEX(0,-2*PI()*51*B101/Nt_load2)))</f>
        <v>-2,3456053463278+7,10024872361291i</v>
      </c>
      <c r="BO101" s="240" t="str">
        <f t="shared" ref="BO101:BO164" ca="1" si="91">IMPRODUCT(O101,IMEXP(COMPLEX(0,-2*PI()*52*B101/Nt_load2)))</f>
        <v>-2,1706500673557+7,15567429827385i</v>
      </c>
      <c r="BP101" s="240" t="str">
        <f t="shared" ref="BP101:BP164" ca="1" si="92">IMPRODUCT(O101,IMEXP(COMPLEX(0,-2*PI()*53*B101/Nt_load2)))</f>
        <v>-1,99438726994886+7,20678956230541i</v>
      </c>
      <c r="BQ101" s="240" t="str">
        <f t="shared" ref="BQ101:BQ164" ca="1" si="93">IMPRODUCT(O101,IMEXP(COMPLEX(0,-2*PI()*54*B101/Nt_load2)))</f>
        <v>-1,81692312822555+7,25356372578386i</v>
      </c>
      <c r="BR101" s="240" t="str">
        <f t="shared" ref="BR101:BR164" ca="1" si="94">IMPRODUCT(O101,IMEXP(COMPLEX(0,-2*PI()*55*B101/Nt_load2)))</f>
        <v>-1,63836453994893+7,29596861370211i</v>
      </c>
      <c r="BS101" s="240" t="str">
        <f t="shared" ref="BS101:BS164" ca="1" si="95">IMPRODUCT(O101,IMEXP(COMPLEX(0,-2*PI()*56*B101/Nt_load2)))</f>
        <v>-1,45881906213584+7,3339786829413i</v>
      </c>
      <c r="BT101" s="240" t="str">
        <f t="shared" ref="BT101:BT164" ca="1" si="96">IMPRODUCT(O101,IMEXP(COMPLEX(0,-2*PI()*57*B101/Nt_load2)))</f>
        <v>-1,27839484626847+7,36757103765701i</v>
      </c>
      <c r="BU101" s="240" t="str">
        <f t="shared" ref="BU101:BU164" ca="1" si="97">IMPRODUCT(O101,IMEXP(COMPLEX(0,-2*PI()*58*B101/Nt_load2)))</f>
        <v>-1,0972005731479+7,39672544307089i</v>
      </c>
      <c r="BV101" s="240" t="str">
        <f t="shared" ref="BV101:BV164" ca="1" si="98">IMPRODUCT(O101,IMEXP(COMPLEX(0,-2*PI()*59*B101/Nt_load2)))</f>
        <v>-0,91534538742912+7,42142433765922i</v>
      </c>
      <c r="BW101" s="240" t="str">
        <f t="shared" ref="BW101:BW164" ca="1" si="99">IMPRODUCT(O101,IMEXP(COMPLEX(0,-2*PI()*60*B101/Nt_load2)))</f>
        <v>-0,73293883187591+7,44165284373147i</v>
      </c>
      <c r="BX101" s="240" t="str">
        <f t="shared" ref="BX101:BX164" ca="1" si="100">IMPRODUCT(O101,IMEXP(COMPLEX(0,-2*PI()*61*B101/Nt_load2)))</f>
        <v>-0,550090781376732+7,45739877639198i</v>
      </c>
      <c r="BY101" s="240" t="str">
        <f t="shared" ref="BY101:BY164" ca="1" si="101">IMPRODUCT(O101,IMEXP(COMPLEX(0,-2*PI()*62*B101/Nt_load2)))</f>
        <v>-0,366911376760071+7,4686526508797i</v>
      </c>
      <c r="BZ101" s="240" t="str">
        <f t="shared" ref="BZ101:BZ164" ca="1" si="102">IMPRODUCT(O101,IMEXP(COMPLEX(0,-2*PI()*63*B101/Nt_load2)))</f>
        <v>-0,18351095844975+7,47540768828143i</v>
      </c>
      <c r="CA101" s="240" t="str">
        <f t="shared" ref="CA101:CA164" ca="1" si="103">IMPRODUCT(O101,IMEXP(COMPLEX(0,-2*PI()*64*B101/Nt_load2)))</f>
        <v>2,61079221578473E-14+7,47765981961524i</v>
      </c>
      <c r="CB101" s="240" t="str">
        <f t="shared" ref="CB101:CB164" ca="1" si="104">IMPRODUCT(O101,IMEXP(COMPLEX(0,-2*PI()*65*B101/Nt_load2)))</f>
        <v>0,183510958449801+7,47540768828143i</v>
      </c>
      <c r="CC101" s="240" t="str">
        <f t="shared" ref="CC101:CC164" ca="1" si="105">IMPRODUCT(O101,IMEXP(COMPLEX(0,-2*PI()*66*B101/Nt_load2)))</f>
        <v>0,366911376760122+7,46865265087969i</v>
      </c>
      <c r="CD101" s="240" t="str">
        <f t="shared" ref="CD101:CD164" ca="1" si="106">IMPRODUCT(O101,IMEXP(COMPLEX(0,-2*PI()*67*B101/Nt_load2)))</f>
        <v>0,550090781376782+7,45739877639198i</v>
      </c>
      <c r="CE101" s="240" t="str">
        <f t="shared" ref="CE101:CE164" ca="1" si="107">IMPRODUCT(O101,IMEXP(COMPLEX(0,-2*PI()*68*B101/Nt_load2)))</f>
        <v>0,732938831875961+7,44165284373147i</v>
      </c>
      <c r="CF101" s="240" t="str">
        <f t="shared" ref="CF101:CF164" ca="1" si="108">IMPRODUCT(O101,IMEXP(COMPLEX(0,-2*PI()*69*B101/Nt_load2)))</f>
        <v>0,915345387429165+7,42142433765921i</v>
      </c>
      <c r="CG101" s="240" t="str">
        <f t="shared" ref="CG101:CG164" ca="1" si="109">IMPRODUCT(O101,IMEXP(COMPLEX(0,-2*PI()*70*B101/Nt_load2)))</f>
        <v>1,09720057314796+7,39672544307088i</v>
      </c>
      <c r="CH101" s="240" t="str">
        <f t="shared" ref="CH101:CH164" ca="1" si="110">IMPRODUCT(O101,IMEXP(COMPLEX(0,-2*PI()*71*B101/Nt_load2)))</f>
        <v>1,27839484626845+7,36757103765702i</v>
      </c>
      <c r="CI101" s="240" t="str">
        <f t="shared" ref="CI101:CI164" ca="1" si="111">IMPRODUCT(O101,IMEXP(COMPLEX(0,-2*PI()*72*B101/Nt_load2)))</f>
        <v>1,45881906213581+7,3339786829413i</v>
      </c>
      <c r="CJ101" s="240" t="str">
        <f t="shared" ref="CJ101:CJ164" ca="1" si="112">IMPRODUCT(O101,IMEXP(COMPLEX(0,-2*PI()*73*B101/Nt_load2)))</f>
        <v>1,6383645399489+7,29596861370211i</v>
      </c>
      <c r="CK101" s="240" t="str">
        <f t="shared" ref="CK101:CK164" ca="1" si="113">IMPRODUCT(O101,IMEXP(COMPLEX(0,-2*PI()*74*B101/Nt_load2)))</f>
        <v>1,81692312822553+7,25356372578386i</v>
      </c>
      <c r="CL101" s="240" t="str">
        <f t="shared" ref="CL101:CL164" ca="1" si="114">IMPRODUCT(O101,IMEXP(COMPLEX(0,-2*PI()*75*B101/Nt_load2)))</f>
        <v>1,99438726994884+7,20678956230542i</v>
      </c>
      <c r="CM101" s="240" t="str">
        <f t="shared" ref="CM101:CM164" ca="1" si="115">IMPRODUCT(O101,IMEXP(COMPLEX(0,-2*PI()*76*B101/Nt_load2)))</f>
        <v>2,17065006735568+7,15567429827386i</v>
      </c>
      <c r="CN101" s="240" t="str">
        <f t="shared" ref="CN101:CN164" ca="1" si="116">IMPRODUCT(O101,IMEXP(COMPLEX(0,-2*PI()*77*B101/Nt_load2)))</f>
        <v>2,34560534632777+7,10024872361292i</v>
      </c>
      <c r="CO101" s="240" t="str">
        <f t="shared" ref="CO101:CO164" ca="1" si="117">IMPRODUCT(O101,IMEXP(COMPLEX(0,-2*PI()*78*B101/Nt_load2)))</f>
        <v>2,51914772034707+7,04054622461627i</v>
      </c>
      <c r="CP101" s="240" t="str">
        <f t="shared" ref="CP101:CP164" ca="1" si="118">IMPRODUCT(O101,IMEXP(COMPLEX(0,-2*PI()*79*B101/Nt_load2)))</f>
        <v>2,69117265397664+6,9766027638369i</v>
      </c>
      <c r="CQ101" s="240" t="str">
        <f t="shared" ref="CQ101:CQ164" ca="1" si="119">IMPRODUCT(O101,IMEXP(COMPLEX(0,-2*PI()*80*B101/Nt_load2)))</f>
        <v>2,86157652582887+6,90845685842457i</v>
      </c>
      <c r="CR101" s="240" t="str">
        <f t="shared" ref="CR101:CR164" ca="1" si="120">IMPRODUCT(O101,IMEXP(COMPLEX(0,-2*PI()*81*B101/Nt_load2)))</f>
        <v>3,03025669098319+6,83614955692456i</v>
      </c>
      <c r="CS101" s="240" t="str">
        <f t="shared" ref="CS101:CS164" ca="1" si="121">IMPRODUCT(O101,IMEXP(COMPLEX(0,-2*PI()*82*B101/Nt_load2)))</f>
        <v>3,19711154281545+6,75972441455156i</v>
      </c>
      <c r="CT101" s="240" t="str">
        <f t="shared" ref="CT101:CT164" ca="1" si="122">IMPRODUCT(O101,IMEXP(COMPLEX(0,-2*PI()*83*B101/Nt_load2)))</f>
        <v>3,36204057420202+6,67922746695361i</v>
      </c>
      <c r="CU101" s="240" t="str">
        <f t="shared" ref="CU101:CU164" ca="1" si="123">IMPRODUCT(O101,IMEXP(COMPLEX(0,-2*PI()*84*B101/Nt_load2)))</f>
        <v>3,52494443806149+6,59470720248198i</v>
      </c>
      <c r="CV101" s="240" t="str">
        <f t="shared" ref="CV101:CV164" ca="1" si="124">IMPRODUCT(O101,IMEXP(COMPLEX(0,-2*PI()*85*B101/Nt_load2)))</f>
        <v>3,68572500719763+6,50621453298355i</v>
      </c>
      <c r="CW101" s="240" t="str">
        <f t="shared" ref="CW101:CW164" ca="1" si="125">IMPRODUCT(O101,IMEXP(COMPLEX(0,-2*PI()*86*B101/Nt_load2)))</f>
        <v>3,84428543340758+6,41380276313348i</v>
      </c>
      <c r="CX101" s="240" t="str">
        <f t="shared" ref="CX101:CX164" ca="1" si="126">IMPRODUCT(O101,IMEXP(COMPLEX(0,-2*PI()*87*B101/Nt_load2)))</f>
        <v>4,00053020581952+6,31752755832643i</v>
      </c>
      <c r="CY101" s="240" t="str">
        <f t="shared" ref="CY101:CY164" ca="1" si="127">IMPRODUCT(O101,IMEXP(COMPLEX(0,-2*PI()*88*B101/Nt_load2)))</f>
        <v>4,15436520842494+6,21744691114582i</v>
      </c>
      <c r="CZ101" s="240" t="str">
        <f t="shared" ref="CZ101:CZ164" ca="1" si="128">IMPRODUCT(O101,IMEXP(COMPLEX(0,-2*PI()*89*B101/Nt_load2)))</f>
        <v>4,30569777677053+6,11362110643124i</v>
      </c>
      <c r="DA101" s="240" t="str">
        <f t="shared" ref="DA101:DA164" ca="1" si="129">IMPRODUCT(O101,IMEXP(COMPLEX(0,-2*PI()*90*B101/Nt_load2)))</f>
        <v>4,45443675377579+6,00611268496518i</v>
      </c>
      <c r="DB101" s="240" t="str">
        <f t="shared" ref="DB101:DB164" ca="1" si="130">IMPRODUCT(O101,IMEXP(COMPLEX(0,-2*PI()*91*B101/Nt_load2)))</f>
        <v>4,60049254464271+5,89498640580071i</v>
      </c>
      <c r="DC101" s="240" t="str">
        <f t="shared" ref="DC101:DC164" ca="1" si="131">IMPRODUCT(O101,IMEXP(COMPLEX(0,-2*PI()*92*B101/Nt_load2)))</f>
        <v>4,74377717082423+5,78030920725312i</v>
      </c>
      <c r="DD101" s="240" t="str">
        <f t="shared" ref="DD101:DD164" ca="1" si="132">IMPRODUCT(O101,IMEXP(COMPLEX(0,-2*PI()*93*B101/Nt_load2)))</f>
        <v>4,88420432301929+5,66215016657876i</v>
      </c>
      <c r="DE101" s="240" t="str">
        <f t="shared" ref="DE101:DE164" ca="1" si="133">IMPRODUCT(O101,IMEXP(COMPLEX(0,-2*PI()*94*B101/Nt_load2)))</f>
        <v>5,02168941316233+5,5405804583655i</v>
      </c>
      <c r="DF101" s="240" t="str">
        <f t="shared" ref="DF101:DF164" ca="1" si="134">IMPRODUCT(O101,IMEXP(COMPLEX(0,-2*PI()*95*B101/Nt_load2)))</f>
        <v>5,15614962537595+5,41567331165976i</v>
      </c>
      <c r="DG101" s="240" t="str">
        <f t="shared" ref="DG101:DG164" ca="1" si="135">IMPRODUCT(O101,IMEXP(COMPLEX(0,-2*PI()*96*B101/Nt_load2)))</f>
        <v>5,28750396585609+5,28750396585614i</v>
      </c>
      <c r="DH101" s="240" t="str">
        <f t="shared" ref="DH101:DH164" ca="1" si="136">IMPRODUCT(O101,IMEXP(COMPLEX(0,-2*PI()*97*B101/Nt_load2)))</f>
        <v>5,41567331165976+5,15614962537594i</v>
      </c>
      <c r="DI101" s="240" t="str">
        <f t="shared" ref="DI101:DI164" ca="1" si="137">IMPRODUCT(O101,IMEXP(COMPLEX(0,-2*PI()*98*B101/Nt_load2)))</f>
        <v>5,5405804583655+5,02168941316233i</v>
      </c>
      <c r="DJ101" s="240" t="str">
        <f t="shared" ref="DJ101:DJ164" ca="1" si="138">IMPRODUCT(O101,IMEXP(COMPLEX(0,-2*PI()*99*B101/Nt_load2)))</f>
        <v>5,66215016657876+4,88420432301929i</v>
      </c>
      <c r="DK101" s="240" t="str">
        <f t="shared" ref="DK101:DK164" ca="1" si="139">IMPRODUCT(O101,IMEXP(COMPLEX(0,-2*PI()*100*B101/Nt_load2)))</f>
        <v>5,78030920725312+4,74377717082422i</v>
      </c>
      <c r="DL101" s="240" t="str">
        <f t="shared" ref="DL101:DL164" ca="1" si="140">IMPRODUCT(O101,IMEXP(COMPLEX(0,-2*PI()*101*B101/Nt_load2)))</f>
        <v>5,89498640580071+4,60049254464271i</v>
      </c>
      <c r="DM101" s="240" t="str">
        <f t="shared" ref="DM101:DM164" ca="1" si="141">IMPRODUCT(O101,IMEXP(COMPLEX(0,-2*PI()*102*B101/Nt_load2)))</f>
        <v>6,00611268496518+4,4544367537758i</v>
      </c>
      <c r="DN101" s="240" t="str">
        <f t="shared" ref="DN101:DN164" ca="1" si="142">IMPRODUCT(O101,IMEXP(COMPLEX(0,-2*PI()*103*B101/Nt_load2)))</f>
        <v>6,11362110643125+4,30569777677053i</v>
      </c>
      <c r="DO101" s="240" t="str">
        <f t="shared" ref="DO101:DO164" ca="1" si="143">IMPRODUCT(O101,IMEXP(COMPLEX(0,-2*PI()*104*B101/Nt_load2)))</f>
        <v>6,21744691114582+4,15436520842494i</v>
      </c>
      <c r="DP101" s="240" t="str">
        <f t="shared" ref="DP101:DP164" ca="1" si="144">IMPRODUCT(O101,IMEXP(COMPLEX(0,-2*PI()*105*B101/Nt_load2)))</f>
        <v>6,31752755832643+4,00053020581952i</v>
      </c>
      <c r="DQ101" s="240" t="str">
        <f t="shared" ref="DQ101:DQ164" ca="1" si="145">IMPRODUCT(O101,IMEXP(COMPLEX(0,-2*PI()*106*B101/Nt_load2)))</f>
        <v>6,41380276313348+3,84428543340757i</v>
      </c>
      <c r="DR101" s="240" t="str">
        <f t="shared" ref="DR101:DR164" ca="1" si="146">IMPRODUCT(O101,IMEXP(COMPLEX(0,-2*PI()*107*B101/Nt_load2)))</f>
        <v>6,50621453298354+3,68572500719763i</v>
      </c>
      <c r="DS101" s="240" t="str">
        <f t="shared" ref="DS101:DS164" ca="1" si="147">IMPRODUCT(O101,IMEXP(COMPLEX(0,-2*PI()*108*B101/Nt_load2)))</f>
        <v>6,59470720248198+3,52494443806149i</v>
      </c>
      <c r="DT101" s="240" t="str">
        <f t="shared" ref="DT101:DT164" ca="1" si="148">IMPRODUCT(O101,IMEXP(COMPLEX(0,-2*PI()*109*B101/Nt_load2)))</f>
        <v>6,67922746695361+3,36204057420202i</v>
      </c>
      <c r="DU101" s="240" t="str">
        <f t="shared" ref="DU101:DU164" ca="1" si="149">IMPRODUCT(O101,IMEXP(COMPLEX(0,-2*PI()*110*B101/Nt_load2)))</f>
        <v>6,75972441455156+3,19711154281545i</v>
      </c>
      <c r="DV101" s="240" t="str">
        <f t="shared" ref="DV101:DV164" ca="1" si="150">IMPRODUCT(O101,IMEXP(COMPLEX(0,-2*PI()*111*B101/Nt_load2)))</f>
        <v>6,83614955692456+3,03025669098319i</v>
      </c>
      <c r="DW101" s="240" t="str">
        <f t="shared" ref="DW101:DW164" ca="1" si="151">IMPRODUCT(O101,IMEXP(COMPLEX(0,-2*PI()*112*B101/Nt_load2)))</f>
        <v>6,90845685842457+2,86157652582887i</v>
      </c>
      <c r="DX101" s="240" t="str">
        <f t="shared" ref="DX101:DX164" ca="1" si="152">IMPRODUCT(O101,IMEXP(COMPLEX(0,-2*PI()*113*B101/Nt_load2)))</f>
        <v>6,9766027638369+2,69117265397664i</v>
      </c>
      <c r="DY101" s="240" t="str">
        <f t="shared" ref="DY101:DY164" ca="1" si="153">IMPRODUCT(O101,IMEXP(COMPLEX(0,-2*PI()*114*B101/Nt_load2)))</f>
        <v>7,04054622461627+2,51914772034707i</v>
      </c>
      <c r="DZ101" s="240" t="str">
        <f t="shared" ref="DZ101:DZ164" ca="1" si="154">IMPRODUCT(O101,IMEXP(COMPLEX(0,-2*PI()*115*B101/Nt_load2)))</f>
        <v>7,10024872361292+2,34560534632777i</v>
      </c>
      <c r="EA101" s="240" t="str">
        <f t="shared" ref="EA101:EA164" ca="1" si="155">IMPRODUCT(O101,IMEXP(COMPLEX(0,-2*PI()*116*B101/Nt_load2)))</f>
        <v>7,15567429827386+2,17065006735567i</v>
      </c>
      <c r="EB101" s="240" t="str">
        <f t="shared" ref="EB101:EB164" ca="1" si="156">IMPRODUCT(O101,IMEXP(COMPLEX(0,-2*PI()*117*B101/Nt_load2)))</f>
        <v>7,20678956230542+1,99438726994884i</v>
      </c>
      <c r="EC101" s="240" t="str">
        <f t="shared" ref="EC101:EC164" ca="1" si="157">IMPRODUCT(O101,IMEXP(COMPLEX(0,-2*PI()*118*B101/Nt_load2)))</f>
        <v>7,25356372578386+1,81692312822552i</v>
      </c>
      <c r="ED101" s="240" t="str">
        <f t="shared" ref="ED101:ED164" ca="1" si="158">IMPRODUCT(O101,IMEXP(COMPLEX(0,-2*PI()*119*B101/Nt_load2)))</f>
        <v>7,29596861370211+1,6383645399489i</v>
      </c>
      <c r="EE101" s="240" t="str">
        <f t="shared" ref="EE101:EE164" ca="1" si="159">IMPRODUCT(O101,IMEXP(COMPLEX(0,-2*PI()*120*B101/Nt_load2)))</f>
        <v>7,3339786829413+1,45881906213581i</v>
      </c>
      <c r="EF101" s="240" t="str">
        <f t="shared" ref="EF101:EF164" ca="1" si="160">IMPRODUCT(O101,IMEXP(COMPLEX(0,-2*PI()*121*B101/Nt_load2)))</f>
        <v>7,36757103765702+1,27839484626845i</v>
      </c>
      <c r="EG101" s="240" t="str">
        <f t="shared" ref="EG101:EG164" ca="1" si="161">IMPRODUCT(O101,IMEXP(COMPLEX(0,-2*PI()*122*B101/Nt_load2)))</f>
        <v>7,39672544307088+1,09720057314796i</v>
      </c>
      <c r="EH101" s="240" t="str">
        <f t="shared" ref="EH101:EH164" ca="1" si="162">IMPRODUCT(O101,IMEXP(COMPLEX(0,-2*PI()*123*B101/Nt_load2)))</f>
        <v>7,42142433765921+0,915345387429165i</v>
      </c>
      <c r="EI101" s="240" t="str">
        <f t="shared" ref="EI101:EI164" ca="1" si="163">IMPRODUCT(O101,IMEXP(COMPLEX(0,-2*PI()*124*B101/Nt_load2)))</f>
        <v>7,44165284373147+0,732938831875959i</v>
      </c>
      <c r="EJ101" s="240" t="str">
        <f t="shared" ref="EJ101:EJ164" ca="1" si="164">IMPRODUCT(O101,IMEXP(COMPLEX(0,-2*PI()*125*B101/Nt_load2)))</f>
        <v>7,45739877639198+0,550090781376782i</v>
      </c>
      <c r="EK101" s="240" t="str">
        <f t="shared" ref="EK101:EK164" ca="1" si="165">IMPRODUCT(O101,IMEXP(COMPLEX(0,-2*PI()*126*B101/Nt_load2)))</f>
        <v>7,46865265087969+0,366911376760119i</v>
      </c>
      <c r="EL101" s="240" t="str">
        <f t="shared" ref="EL101:EL164" ca="1" si="166">IMPRODUCT(O101,IMEXP(COMPLEX(0,-2*PI()*127*B101/Nt_load2)))</f>
        <v>7,47540768828143+0,1835109584498i</v>
      </c>
      <c r="EM101" s="240" t="str">
        <f t="shared" ref="EM101:EM164" ca="1" si="167">IMPRODUCT(O101,IMEXP(COMPLEX(0,-2*PI()*128*B101/Nt_load2)))</f>
        <v>7,47765981961524+2,41613606231769E-14i</v>
      </c>
      <c r="EN101" s="240"/>
      <c r="EO101" s="240"/>
      <c r="EP101" s="240"/>
    </row>
    <row r="102" spans="1:146" ht="1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0,329723482087181-0,464654251738091i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47" t="str">
        <f t="shared" si="38"/>
        <v>0,101896473608131-0,138314134833947i</v>
      </c>
      <c r="I102" s="247" t="str">
        <f t="shared" ref="I102:I165" si="174">IMDIV(IMPRODUCT(-1,H102),IMSUM(1,IMPRODUCT(F102,G102,-1)))</f>
        <v>-0,0756236496886137+0,0185515665572931i</v>
      </c>
      <c r="J102" s="275" t="str">
        <f ca="1">IMPRODUCT(1/N_FFT2,Q100)</f>
        <v>0,0202948904996015+0,000526712198120398i</v>
      </c>
      <c r="K102" s="274" t="str">
        <f t="shared" ref="K102:K165" ca="1" si="175">IMPRODUCT(I102,J102)</f>
        <v>-0,00154454502601061+0,000336670113118956i</v>
      </c>
      <c r="M102" s="278"/>
      <c r="N102" s="265">
        <f t="shared" ref="N102:N164" ca="1" si="176">Ioutput2+O102</f>
        <v>7.5223432404590778</v>
      </c>
      <c r="O102" s="240">
        <f t="shared" ca="1" si="39"/>
        <v>-7.4776567595409222</v>
      </c>
      <c r="P102" s="240" t="str">
        <f t="shared" ca="1" si="40"/>
        <v>-7,46864959449136+0,36691122660937i</v>
      </c>
      <c r="Q102" s="240" t="str">
        <f t="shared" ca="1" si="41"/>
        <v>-7,44164979839224+0,73293853193621i</v>
      </c>
      <c r="R102" s="240" t="str">
        <f t="shared" ca="1" si="42"/>
        <v>-7,39672241611724+1,09720012414178i</v>
      </c>
      <c r="S102" s="240" t="str">
        <f t="shared" ca="1" si="43"/>
        <v>-7,33397568166545+1,45881846514491i</v>
      </c>
      <c r="T102" s="240" t="str">
        <f t="shared" ca="1" si="44"/>
        <v>-7,25356075741613+1,81692238468811i</v>
      </c>
      <c r="U102" s="241" t="str">
        <f t="shared" ca="1" si="45"/>
        <v>-7,15567136996531+2,17064917906298i</v>
      </c>
      <c r="V102" s="240" t="str">
        <f t="shared" ca="1" si="46"/>
        <v>-7,04054334342146+2,51914668943908i</v>
      </c>
      <c r="W102" s="240" t="str">
        <f t="shared" ca="1" si="47"/>
        <v>-6,90845403128453+2,86157535478914i</v>
      </c>
      <c r="X102" s="240" t="str">
        <f t="shared" ca="1" si="48"/>
        <v>-6,75972164827713+3,1971102344651i</v>
      </c>
      <c r="Y102" s="240" t="str">
        <f t="shared" ca="1" si="49"/>
        <v>-6,59470450373735+3,52494299555245i</v>
      </c>
      <c r="Z102" s="240" t="str">
        <f t="shared" ca="1" si="50"/>
        <v>-6,41380013842017+3,84428386021498i</v>
      </c>
      <c r="AA102" s="240" t="str">
        <f t="shared" ca="1" si="51"/>
        <v>-6,217444366787+4,15436350833875i</v>
      </c>
      <c r="AB102" s="240" t="str">
        <f t="shared" ca="1" si="52"/>
        <v>-6,00611022709042+4,45443493089168i</v>
      </c>
      <c r="AC102" s="240" t="str">
        <f t="shared" ca="1" si="53"/>
        <v>-5,78030684178366+4,74377522953365i</v>
      </c>
      <c r="AD102" s="240" t="str">
        <f t="shared" ca="1" si="54"/>
        <v>-5,54057819099996+5,02168735814205i</v>
      </c>
      <c r="AE102" s="240" t="str">
        <f t="shared" ca="1" si="55"/>
        <v>-5,28750180205681+5,28750180205681i</v>
      </c>
      <c r="AF102" s="240" t="str">
        <f t="shared" ca="1" si="56"/>
        <v>-5,02168735814204+5,54057819099996i</v>
      </c>
      <c r="AG102" s="240" t="str">
        <f t="shared" ca="1" si="57"/>
        <v>-4,74377522953365+5,78030684178366i</v>
      </c>
      <c r="AH102" s="240" t="str">
        <f t="shared" ca="1" si="58"/>
        <v>-4,45443493089167+6,00611022709042i</v>
      </c>
      <c r="AI102" s="240" t="str">
        <f t="shared" ca="1" si="59"/>
        <v>-4,15436350833876+6,217444366787i</v>
      </c>
      <c r="AJ102" s="240" t="str">
        <f t="shared" ca="1" si="60"/>
        <v>-3,84428386021498+6,41380013842017i</v>
      </c>
      <c r="AK102" s="240" t="str">
        <f t="shared" ca="1" si="61"/>
        <v>-3,52494299555246+6,59470450373735i</v>
      </c>
      <c r="AL102" s="240" t="str">
        <f t="shared" ca="1" si="62"/>
        <v>-3,19711023446511+6,75972164827713i</v>
      </c>
      <c r="AM102" s="240" t="str">
        <f t="shared" ca="1" si="63"/>
        <v>-2,86157535478915+6,90845403128453i</v>
      </c>
      <c r="AN102" s="240" t="str">
        <f t="shared" ca="1" si="64"/>
        <v>-2,51914668943911+7,04054334342145i</v>
      </c>
      <c r="AO102" s="240" t="str">
        <f t="shared" ca="1" si="65"/>
        <v>-2,17064917906301+7,15567136996531i</v>
      </c>
      <c r="AP102" s="240" t="str">
        <f t="shared" ca="1" si="66"/>
        <v>-1,81692238468814+7,25356075741613i</v>
      </c>
      <c r="AQ102" s="240" t="str">
        <f t="shared" ca="1" si="67"/>
        <v>-1,45881846514495+7,33397568166545i</v>
      </c>
      <c r="AR102" s="240" t="str">
        <f t="shared" ca="1" si="68"/>
        <v>-1,45881846514495+7,33397568166545i</v>
      </c>
      <c r="AS102" s="240" t="str">
        <f t="shared" ca="1" si="69"/>
        <v>-0,732938531936176+7,44164979839224i</v>
      </c>
      <c r="AT102" s="240" t="str">
        <f t="shared" ca="1" si="70"/>
        <v>-0,366911226609341+7,46864959449137i</v>
      </c>
      <c r="AU102" s="240" t="str">
        <f t="shared" ca="1" si="71"/>
        <v>2,61079114737316E-14+7,47765675954092i</v>
      </c>
      <c r="AV102" s="240" t="str">
        <f t="shared" ca="1" si="72"/>
        <v>0,366911226609391+7,46864959449136i</v>
      </c>
      <c r="AW102" s="240" t="str">
        <f t="shared" ca="1" si="73"/>
        <v>0,732938531936227+7,44164979839224i</v>
      </c>
      <c r="AX102" s="240" t="str">
        <f t="shared" ca="1" si="74"/>
        <v>1,0972001241418+7,39672241611724i</v>
      </c>
      <c r="AY102" s="240" t="str">
        <f t="shared" ca="1" si="75"/>
        <v>1,45881846514492+7,33397568166545i</v>
      </c>
      <c r="AZ102" s="240" t="str">
        <f t="shared" ca="1" si="76"/>
        <v>1,81692238468812+7,25356075741613i</v>
      </c>
      <c r="BA102" s="240" t="str">
        <f t="shared" ca="1" si="77"/>
        <v>2,17064917906299+7,15567136996531i</v>
      </c>
      <c r="BB102" s="240" t="str">
        <f t="shared" ca="1" si="78"/>
        <v>2,51914668943908+7,04054334342146i</v>
      </c>
      <c r="BC102" s="240" t="str">
        <f t="shared" ca="1" si="79"/>
        <v>2,86157535478913+6,90845403128453i</v>
      </c>
      <c r="BD102" s="240" t="str">
        <f t="shared" ca="1" si="80"/>
        <v>3,19711023446509+6,75972164827714i</v>
      </c>
      <c r="BE102" s="240" t="str">
        <f t="shared" ca="1" si="81"/>
        <v>3,52494299555244+6,59470450373736i</v>
      </c>
      <c r="BF102" s="240" t="str">
        <f t="shared" ca="1" si="82"/>
        <v>3,84428386021497+6,41380013842018i</v>
      </c>
      <c r="BG102" s="240" t="str">
        <f t="shared" ca="1" si="83"/>
        <v>4,15436350833874+6,21744436678701i</v>
      </c>
      <c r="BH102" s="240" t="str">
        <f t="shared" ca="1" si="84"/>
        <v>4,45443493089165+6,00611022709044i</v>
      </c>
      <c r="BI102" s="240" t="str">
        <f t="shared" ca="1" si="85"/>
        <v>4,74377522953363+5,78030684178368i</v>
      </c>
      <c r="BJ102" s="240" t="str">
        <f t="shared" ca="1" si="86"/>
        <v>5,02168735814202+5,54057819099998i</v>
      </c>
      <c r="BK102" s="240" t="str">
        <f t="shared" ca="1" si="87"/>
        <v>5,28750180205678+5,28750180205684i</v>
      </c>
      <c r="BL102" s="240" t="str">
        <f t="shared" ca="1" si="88"/>
        <v>5,54057819099998+5,02168735814202i</v>
      </c>
      <c r="BM102" s="240" t="str">
        <f t="shared" ca="1" si="89"/>
        <v>5,78030684178369+4,74377522953362i</v>
      </c>
      <c r="BN102" s="240" t="str">
        <f t="shared" ca="1" si="90"/>
        <v>6,00611022709044+4,45443493089165i</v>
      </c>
      <c r="BO102" s="240" t="str">
        <f t="shared" ca="1" si="91"/>
        <v>6,21744436678701+4,15436350833874i</v>
      </c>
      <c r="BP102" s="240" t="str">
        <f t="shared" ca="1" si="92"/>
        <v>6,41380013842018+3,84428386021496i</v>
      </c>
      <c r="BQ102" s="240" t="str">
        <f t="shared" ca="1" si="93"/>
        <v>6,59470450373736+3,52494299555244i</v>
      </c>
      <c r="BR102" s="240" t="str">
        <f t="shared" ca="1" si="94"/>
        <v>6,75972164827714+3,19711023446509i</v>
      </c>
      <c r="BS102" s="240" t="str">
        <f t="shared" ca="1" si="95"/>
        <v>6,90845403128453+2,86157535478913i</v>
      </c>
      <c r="BT102" s="240" t="str">
        <f t="shared" ca="1" si="96"/>
        <v>7,04054334342146+2,51914668943908i</v>
      </c>
      <c r="BU102" s="240" t="str">
        <f t="shared" ca="1" si="97"/>
        <v>7,15567136996531+2,17064917906298i</v>
      </c>
      <c r="BV102" s="240" t="str">
        <f t="shared" ca="1" si="98"/>
        <v>7,25356075741613+1,81692238468811i</v>
      </c>
      <c r="BW102" s="240" t="str">
        <f t="shared" ca="1" si="99"/>
        <v>7,33397568166545+1,45881846514492i</v>
      </c>
      <c r="BX102" s="240" t="str">
        <f t="shared" ca="1" si="100"/>
        <v>7,39672241611724+1,0972001241418i</v>
      </c>
      <c r="BY102" s="240" t="str">
        <f t="shared" ca="1" si="101"/>
        <v>7,44164979839224+0,732938531936225i</v>
      </c>
      <c r="BZ102" s="240" t="str">
        <f t="shared" ca="1" si="102"/>
        <v>7,46864959449136+0,366911226609389i</v>
      </c>
      <c r="CA102" s="240" t="str">
        <f t="shared" ca="1" si="103"/>
        <v>7,47765675954092+2,41613507356504E-14i</v>
      </c>
      <c r="CB102" s="240" t="str">
        <f t="shared" ca="1" si="104"/>
        <v>7,46864959449137-0,366911226609341i</v>
      </c>
      <c r="CC102" s="240" t="str">
        <f t="shared" ca="1" si="105"/>
        <v>7,44164979839224-0,732938531936177i</v>
      </c>
      <c r="CD102" s="240" t="str">
        <f t="shared" ca="1" si="106"/>
        <v>7,39672241611725-1,09720012414175i</v>
      </c>
      <c r="CE102" s="240" t="str">
        <f t="shared" ca="1" si="107"/>
        <v>7,33397568166545-1,45881846514495i</v>
      </c>
      <c r="CF102" s="240" t="str">
        <f t="shared" ca="1" si="108"/>
        <v>7,25356075741613-1,81692238468814i</v>
      </c>
      <c r="CG102" s="240" t="str">
        <f t="shared" ca="1" si="109"/>
        <v>7,15567136996531-2,17064917906301i</v>
      </c>
      <c r="CH102" s="240" t="str">
        <f t="shared" ca="1" si="110"/>
        <v>7,04054334342145-2,51914668943911i</v>
      </c>
      <c r="CI102" s="240" t="str">
        <f t="shared" ca="1" si="111"/>
        <v>6,90845403128453-2,86157535478915i</v>
      </c>
      <c r="CJ102" s="240" t="str">
        <f t="shared" ca="1" si="112"/>
        <v>6,75972164827713-3,19711023446511i</v>
      </c>
      <c r="CK102" s="240" t="str">
        <f t="shared" ca="1" si="113"/>
        <v>6,59470450373735-3,52494299555246i</v>
      </c>
      <c r="CL102" s="240" t="str">
        <f t="shared" ca="1" si="114"/>
        <v>6,41380013842017-3,84428386021499i</v>
      </c>
      <c r="CM102" s="240" t="str">
        <f t="shared" ca="1" si="115"/>
        <v>6,217444366787-4,15436350833876i</v>
      </c>
      <c r="CN102" s="240" t="str">
        <f t="shared" ca="1" si="116"/>
        <v>6,00611022709042-4,45443493089167i</v>
      </c>
      <c r="CO102" s="240" t="str">
        <f t="shared" ca="1" si="117"/>
        <v>5,78030684178366-4,74377522953365i</v>
      </c>
      <c r="CP102" s="240" t="str">
        <f t="shared" ca="1" si="118"/>
        <v>5,54057819099997-5,02168735814204i</v>
      </c>
      <c r="CQ102" s="240" t="str">
        <f t="shared" ca="1" si="119"/>
        <v>5,28750180205682-5,2875018020568i</v>
      </c>
      <c r="CR102" s="240" t="str">
        <f t="shared" ca="1" si="120"/>
        <v>5,02168735814206-5,54057819099995i</v>
      </c>
      <c r="CS102" s="240" t="str">
        <f t="shared" ca="1" si="121"/>
        <v>4,74377522953366-5,78030684178366i</v>
      </c>
      <c r="CT102" s="240" t="str">
        <f t="shared" ca="1" si="122"/>
        <v>4,45443493089169-6,00611022709041i</v>
      </c>
      <c r="CU102" s="240" t="str">
        <f t="shared" ca="1" si="123"/>
        <v>4,15436350833877-6,21744436678698i</v>
      </c>
      <c r="CV102" s="240" t="str">
        <f t="shared" ca="1" si="124"/>
        <v>3,84428386021501-6,41380013842016i</v>
      </c>
      <c r="CW102" s="240" t="str">
        <f t="shared" ca="1" si="125"/>
        <v>3,52494299555249-6,59470450373734i</v>
      </c>
      <c r="CX102" s="240" t="str">
        <f t="shared" ca="1" si="126"/>
        <v>3,19711023446514-6,75972164827712i</v>
      </c>
      <c r="CY102" s="240" t="str">
        <f t="shared" ca="1" si="127"/>
        <v>2,8615753547891-6,90845403128455i</v>
      </c>
      <c r="CZ102" s="240" t="str">
        <f t="shared" ca="1" si="128"/>
        <v>2,51914668943906-7,04054334342146i</v>
      </c>
      <c r="DA102" s="240" t="str">
        <f t="shared" ca="1" si="129"/>
        <v>2,17064917906296-7,15567136996532i</v>
      </c>
      <c r="DB102" s="240" t="str">
        <f t="shared" ca="1" si="130"/>
        <v>1,8169223846881-7,25356075741614i</v>
      </c>
      <c r="DC102" s="240" t="str">
        <f t="shared" ca="1" si="131"/>
        <v>1,4588184651449-7,33397568166546i</v>
      </c>
      <c r="DD102" s="240" t="str">
        <f t="shared" ca="1" si="132"/>
        <v>1,09720012414177-7,39672241611724i</v>
      </c>
      <c r="DE102" s="240" t="str">
        <f t="shared" ca="1" si="133"/>
        <v>0,732938531936203-7,44164979839224i</v>
      </c>
      <c r="DF102" s="240" t="str">
        <f t="shared" ca="1" si="134"/>
        <v>0,366911226609363-7,46864959449136i</v>
      </c>
      <c r="DG102" s="240" t="str">
        <f t="shared" ca="1" si="135"/>
        <v>1,37418594379328E-15-7,47765675954092i</v>
      </c>
      <c r="DH102" s="240" t="str">
        <f t="shared" ca="1" si="136"/>
        <v>-0,366911226609368-7,46864959449136i</v>
      </c>
      <c r="DI102" s="240" t="str">
        <f t="shared" ca="1" si="137"/>
        <v>-0,732938531936206-7,44164979839224i</v>
      </c>
      <c r="DJ102" s="240" t="str">
        <f t="shared" ca="1" si="138"/>
        <v>-1,09720012414177-7,39672241611724i</v>
      </c>
      <c r="DK102" s="240" t="str">
        <f t="shared" ca="1" si="139"/>
        <v>-1,45881846514491-7,33397568166546i</v>
      </c>
      <c r="DL102" s="240" t="str">
        <f t="shared" ca="1" si="140"/>
        <v>-1,81692238468809-7,25356075741614i</v>
      </c>
      <c r="DM102" s="240" t="str">
        <f t="shared" ca="1" si="141"/>
        <v>-2,17064917906296-7,15567136996532i</v>
      </c>
      <c r="DN102" s="240" t="str">
        <f t="shared" ca="1" si="142"/>
        <v>-2,51914668943906-7,04054334342146i</v>
      </c>
      <c r="DO102" s="240" t="str">
        <f t="shared" ca="1" si="143"/>
        <v>-2,86157535478911-6,90845403128454i</v>
      </c>
      <c r="DP102" s="240" t="str">
        <f t="shared" ca="1" si="144"/>
        <v>-3,19711023446507-6,75972164827715i</v>
      </c>
      <c r="DQ102" s="240" t="str">
        <f t="shared" ca="1" si="145"/>
        <v>-3,52494299555242-6,59470450373738i</v>
      </c>
      <c r="DR102" s="240" t="str">
        <f t="shared" ca="1" si="146"/>
        <v>-3,84428386021501-6,41380013842016i</v>
      </c>
      <c r="DS102" s="240" t="str">
        <f t="shared" ca="1" si="147"/>
        <v>-4,15436350833878-6,21744436678698i</v>
      </c>
      <c r="DT102" s="240" t="str">
        <f t="shared" ca="1" si="148"/>
        <v>-4,45443493089169-6,00611022709041i</v>
      </c>
      <c r="DU102" s="240" t="str">
        <f t="shared" ca="1" si="149"/>
        <v>-4,74377522953367-5,78030684178365i</v>
      </c>
      <c r="DV102" s="240" t="str">
        <f t="shared" ca="1" si="150"/>
        <v>-5,02168735814206-5,54057819099995i</v>
      </c>
      <c r="DW102" s="240" t="str">
        <f t="shared" ca="1" si="151"/>
        <v>-5,28750180205682-5,2875018020568i</v>
      </c>
      <c r="DX102" s="240" t="str">
        <f t="shared" ca="1" si="152"/>
        <v>-5,54057819099997-5,02168735814203i</v>
      </c>
      <c r="DY102" s="240" t="str">
        <f t="shared" ca="1" si="153"/>
        <v>-5,78030684178367-4,74377522953365i</v>
      </c>
      <c r="DZ102" s="240" t="str">
        <f t="shared" ca="1" si="154"/>
        <v>-6,00611022709042-4,45443493089167i</v>
      </c>
      <c r="EA102" s="240" t="str">
        <f t="shared" ca="1" si="155"/>
        <v>-6,217444366787-4,15436350833875i</v>
      </c>
      <c r="EB102" s="240" t="str">
        <f t="shared" ca="1" si="156"/>
        <v>-6,41380013842017-3,84428386021499i</v>
      </c>
      <c r="EC102" s="240" t="str">
        <f t="shared" ca="1" si="157"/>
        <v>-6,59470450373735-3,52494299555246i</v>
      </c>
      <c r="ED102" s="240" t="str">
        <f t="shared" ca="1" si="158"/>
        <v>-6,75972164827713-3,19711023446511i</v>
      </c>
      <c r="EE102" s="240" t="str">
        <f t="shared" ca="1" si="159"/>
        <v>-6,90845403128453-2,86157535478915i</v>
      </c>
      <c r="EF102" s="240" t="str">
        <f t="shared" ca="1" si="160"/>
        <v>-7,04054334342145-2,5191466894391i</v>
      </c>
      <c r="EG102" s="240" t="str">
        <f t="shared" ca="1" si="161"/>
        <v>-7,15567136996531-2,17064917906301i</v>
      </c>
      <c r="EH102" s="240" t="str">
        <f t="shared" ca="1" si="162"/>
        <v>-7,25356075741613-1,81692238468814i</v>
      </c>
      <c r="EI102" s="240" t="str">
        <f t="shared" ca="1" si="163"/>
        <v>-7,33397568166545-1,45881846514494i</v>
      </c>
      <c r="EJ102" s="240" t="str">
        <f t="shared" ca="1" si="164"/>
        <v>-7,39672241611724-1,09720012414182i</v>
      </c>
      <c r="EK102" s="240" t="str">
        <f t="shared" ca="1" si="165"/>
        <v>-7,44164979839224-0,732938531936176i</v>
      </c>
      <c r="EL102" s="240" t="str">
        <f t="shared" ca="1" si="166"/>
        <v>-7,46864959449137-0,366911226609338i</v>
      </c>
      <c r="EM102" s="240" t="str">
        <f t="shared" ca="1" si="167"/>
        <v>-7,47765675954092+2,47337255299384E-14i</v>
      </c>
      <c r="EN102" s="240"/>
      <c r="EO102" s="240"/>
      <c r="EP102" s="240"/>
    </row>
    <row r="103" spans="1:146" ht="15" thickBot="1">
      <c r="A103" s="277">
        <f t="shared" si="168"/>
        <v>5.8593749999999998E-5</v>
      </c>
      <c r="B103" s="276">
        <v>3</v>
      </c>
      <c r="C103" s="248">
        <f t="shared" si="169"/>
        <v>600</v>
      </c>
      <c r="D103" s="247">
        <f t="shared" si="170"/>
        <v>3769.9111843077517</v>
      </c>
      <c r="E103" s="247" t="str">
        <f t="shared" si="171"/>
        <v>3769,91118430775i</v>
      </c>
      <c r="F103" s="247" t="str">
        <f t="shared" si="172"/>
        <v>0,178446864471924-0,382729605104402i</v>
      </c>
      <c r="G103" s="247" t="str">
        <f t="shared" si="173"/>
        <v>-2,74291178646029+0,175341925627024i</v>
      </c>
      <c r="H103" s="247" t="str">
        <f t="shared" si="38"/>
        <v>0,0568511094585342-0,113892974755294i</v>
      </c>
      <c r="I103" s="247" t="str">
        <f t="shared" si="174"/>
        <v>-0,0639100134860438+0,0314977247785799i</v>
      </c>
      <c r="J103" s="275" t="str">
        <f ca="1">IMPRODUCT(1/N_FFT2,R100)</f>
        <v>1,60258564955028+0,00442598854421945i</v>
      </c>
      <c r="K103" s="274" t="str">
        <f t="shared" ca="1" si="175"/>
        <v>-0,102560679044338+0,0501949367360863i</v>
      </c>
      <c r="M103" s="278"/>
      <c r="N103" s="265">
        <f t="shared" ca="1" si="176"/>
        <v>7.5223571392317448</v>
      </c>
      <c r="O103" s="240">
        <f t="shared" ca="1" si="39"/>
        <v>-7.4776428607682552</v>
      </c>
      <c r="P103" s="240" t="str">
        <f t="shared" ca="1" si="40"/>
        <v>-7,45738186349572+0,550089533806586i</v>
      </c>
      <c r="Q103" s="240" t="str">
        <f t="shared" ca="1" si="41"/>
        <v>-7,3967086677778+1,09719808476828i</v>
      </c>
      <c r="R103" s="240" t="str">
        <f t="shared" ca="1" si="42"/>
        <v>-7,29595206691899+1,63836082424448i</v>
      </c>
      <c r="S103" s="240" t="str">
        <f t="shared" ca="1" si="43"/>
        <v>-7,15565806966913+2,17064514446224i</v>
      </c>
      <c r="T103" s="240" t="str">
        <f t="shared" ca="1" si="44"/>
        <v>-6,97658694135478+2,69116655057178i</v>
      </c>
      <c r="U103" s="241" t="str">
        <f t="shared" ca="1" si="45"/>
        <v>-6,75970908393545+3,19710429197405i</v>
      </c>
      <c r="V103" s="240" t="str">
        <f t="shared" ca="1" si="46"/>
        <v>-6,50619977731139+3,68571664821262i</v>
      </c>
      <c r="W103" s="240" t="str">
        <f t="shared" ca="1" si="47"/>
        <v>-6,21743281037987+4,15435578659438i</v>
      </c>
      <c r="X103" s="240" t="str">
        <f t="shared" ca="1" si="48"/>
        <v>-5,89497303635425+4,60048211102432i</v>
      </c>
      <c r="Y103" s="240" t="str">
        <f t="shared" ca="1" si="49"/>
        <v>-5,54056789268871+5,0216780242968i</v>
      </c>
      <c r="Z103" s="240" t="str">
        <f t="shared" ca="1" si="50"/>
        <v>-5,15613793156338+5,41566102926427i</v>
      </c>
      <c r="AA103" s="240" t="str">
        <f t="shared" ca="1" si="51"/>
        <v>-4,74376641224561+5,7802960978871i</v>
      </c>
      <c r="AB103" s="240" t="str">
        <f t="shared" ca="1" si="52"/>
        <v>-4,30568801172753+6,11360724113549i</v>
      </c>
      <c r="AC103" s="240" t="str">
        <f t="shared" ca="1" si="53"/>
        <v>-3,84427671481781+6,41378821704521i</v>
      </c>
      <c r="AD103" s="240" t="str">
        <f t="shared" ca="1" si="54"/>
        <v>-3,3620329493123+6,67921231889936i</v>
      </c>
      <c r="AE103" s="240" t="str">
        <f t="shared" ca="1" si="55"/>
        <v>-2,86157003595912+6,90844119049293i</v>
      </c>
      <c r="AF103" s="240" t="str">
        <f t="shared" ca="1" si="56"/>
        <v>-2,34560002664716+7,10023262070979i</v>
      </c>
      <c r="AG103" s="240" t="str">
        <f t="shared" ca="1" si="57"/>
        <v>-1,81691900756186+7,25354727517226i</v>
      </c>
      <c r="AH103" s="240" t="str">
        <f t="shared" ca="1" si="58"/>
        <v>-1,27839194695196+7,36755432848424i</v>
      </c>
      <c r="AI103" s="240" t="str">
        <f t="shared" ca="1" si="59"/>
        <v>-0,732937169618225+7,44163596654596i</v>
      </c>
      <c r="AJ103" s="240" t="str">
        <f t="shared" ca="1" si="60"/>
        <v>-0,183510542258811+7,47539073454213i</v>
      </c>
      <c r="AK103" s="240" t="str">
        <f t="shared" ca="1" si="61"/>
        <v>0,366910544628941+7,46863571246038i</v>
      </c>
      <c r="AL103" s="240" t="str">
        <f t="shared" ca="1" si="62"/>
        <v>0,915343311485254+7,42140750635064i</v>
      </c>
      <c r="AM103" s="240" t="str">
        <f t="shared" ca="1" si="63"/>
        <v>1,45881575362889+7,3339620499538i</v>
      </c>
      <c r="AN103" s="240" t="str">
        <f t="shared" ca="1" si="64"/>
        <v>1,99438274680799+7,20677321777459i</v>
      </c>
      <c r="AO103" s="240" t="str">
        <f t="shared" ca="1" si="65"/>
        <v>2,5191420070836+7,04053025711454i</v>
      </c>
      <c r="AP103" s="240" t="str">
        <f t="shared" ca="1" si="66"/>
        <v>3,03024981855775+6,8361340529812i</v>
      </c>
      <c r="AQ103" s="240" t="str">
        <f t="shared" ca="1" si="67"/>
        <v>3,52493644371636+6,5946922461142i</v>
      </c>
      <c r="AR103" s="240" t="str">
        <f t="shared" ca="1" si="68"/>
        <v>3,52493644371636+6,5946922461142i</v>
      </c>
      <c r="AS103" s="240" t="str">
        <f t="shared" ca="1" si="69"/>
        <v>4,45442665140243+6,00609906349155i</v>
      </c>
      <c r="AT103" s="240" t="str">
        <f t="shared" ca="1" si="70"/>
        <v>4,88419324596099+5,6621373251898i</v>
      </c>
      <c r="AU103" s="240" t="str">
        <f t="shared" ca="1" si="71"/>
        <v>5,28749197414038+5,28749197414043i</v>
      </c>
      <c r="AV103" s="240" t="str">
        <f t="shared" ca="1" si="72"/>
        <v>5,6621373251898+4,88419324596099i</v>
      </c>
      <c r="AW103" s="240" t="str">
        <f t="shared" ca="1" si="73"/>
        <v>6,00609906349155+4,45442665140244i</v>
      </c>
      <c r="AX103" s="240" t="str">
        <f t="shared" ca="1" si="74"/>
        <v>6,31751323058409+4,00052113287675i</v>
      </c>
      <c r="AY103" s="240" t="str">
        <f t="shared" ca="1" si="75"/>
        <v>6,5946922461142+3,52493644371636i</v>
      </c>
      <c r="AZ103" s="240" t="str">
        <f t="shared" ca="1" si="76"/>
        <v>6,8361340529812+3,03024981855775i</v>
      </c>
      <c r="BA103" s="240" t="str">
        <f t="shared" ca="1" si="77"/>
        <v>7,04053025711454+2,51914200708359i</v>
      </c>
      <c r="BB103" s="240" t="str">
        <f t="shared" ca="1" si="78"/>
        <v>7,20677321777459+1,99438274680799i</v>
      </c>
      <c r="BC103" s="240" t="str">
        <f t="shared" ca="1" si="79"/>
        <v>7,3339620499538+1,45881575362889i</v>
      </c>
      <c r="BD103" s="240" t="str">
        <f t="shared" ca="1" si="80"/>
        <v>7,42140750635064+0,915343311485254i</v>
      </c>
      <c r="BE103" s="240" t="str">
        <f t="shared" ca="1" si="81"/>
        <v>7,46863571246038+0,366910544628938i</v>
      </c>
      <c r="BF103" s="240" t="str">
        <f t="shared" ca="1" si="82"/>
        <v>7,47539073454213-0,183510542258813i</v>
      </c>
      <c r="BG103" s="240" t="str">
        <f t="shared" ca="1" si="83"/>
        <v>7,44163596654596-0,732937169618226i</v>
      </c>
      <c r="BH103" s="240" t="str">
        <f t="shared" ca="1" si="84"/>
        <v>7,36755432848424-1,27839194695196i</v>
      </c>
      <c r="BI103" s="240" t="str">
        <f t="shared" ca="1" si="85"/>
        <v>7,25354727517226-1,81691900756186i</v>
      </c>
      <c r="BJ103" s="240" t="str">
        <f t="shared" ca="1" si="86"/>
        <v>7,10023262070979-2,34560002664716i</v>
      </c>
      <c r="BK103" s="240" t="str">
        <f t="shared" ca="1" si="87"/>
        <v>6,90844119049293-2,86157003595912i</v>
      </c>
      <c r="BL103" s="240" t="str">
        <f t="shared" ca="1" si="88"/>
        <v>6,67921231889936-3,3620329493123i</v>
      </c>
      <c r="BM103" s="240" t="str">
        <f t="shared" ca="1" si="89"/>
        <v>6,41378821704521-3,84427671481782i</v>
      </c>
      <c r="BN103" s="240" t="str">
        <f t="shared" ca="1" si="90"/>
        <v>6,11360724113548-4,30568801172754i</v>
      </c>
      <c r="BO103" s="240" t="str">
        <f t="shared" ca="1" si="91"/>
        <v>5,7802960978871-4,74376641224561i</v>
      </c>
      <c r="BP103" s="240" t="str">
        <f t="shared" ca="1" si="92"/>
        <v>5,41566102926428-5,15613793156338i</v>
      </c>
      <c r="BQ103" s="240" t="str">
        <f t="shared" ca="1" si="93"/>
        <v>5,02167802429681-5,54056789268871i</v>
      </c>
      <c r="BR103" s="240" t="str">
        <f t="shared" ca="1" si="94"/>
        <v>4,60048211102434-5,89497303635423i</v>
      </c>
      <c r="BS103" s="240" t="str">
        <f t="shared" ca="1" si="95"/>
        <v>4,1543557865944-6,21743281037986i</v>
      </c>
      <c r="BT103" s="240" t="str">
        <f t="shared" ca="1" si="96"/>
        <v>3,68571664821265-6,50619977731137i</v>
      </c>
      <c r="BU103" s="240" t="str">
        <f t="shared" ca="1" si="97"/>
        <v>3,19710429197409-6,75970908393544i</v>
      </c>
      <c r="BV103" s="240" t="str">
        <f t="shared" ca="1" si="98"/>
        <v>2,69116655057176-6,97658694135479i</v>
      </c>
      <c r="BW103" s="240" t="str">
        <f t="shared" ca="1" si="99"/>
        <v>2,17064514446222-7,15565806966914i</v>
      </c>
      <c r="BX103" s="240" t="str">
        <f t="shared" ca="1" si="100"/>
        <v>1,63836082424447-7,29595206691899i</v>
      </c>
      <c r="BY103" s="240" t="str">
        <f t="shared" ca="1" si="101"/>
        <v>1,09719808476826-7,3967086677778i</v>
      </c>
      <c r="BZ103" s="240" t="str">
        <f t="shared" ca="1" si="102"/>
        <v>0,550089533806578-7,45738186349572i</v>
      </c>
      <c r="CA103" s="240" t="str">
        <f t="shared" ca="1" si="103"/>
        <v>1,37418338958431E-15-7,47764286076826i</v>
      </c>
      <c r="CB103" s="240" t="str">
        <f t="shared" ca="1" si="104"/>
        <v>-0,550089533806582-7,45738186349572i</v>
      </c>
      <c r="CC103" s="240" t="str">
        <f t="shared" ca="1" si="105"/>
        <v>-1,09719808476826-7,3967086677778i</v>
      </c>
      <c r="CD103" s="240" t="str">
        <f t="shared" ca="1" si="106"/>
        <v>-1,63836082424447-7,29595206691899i</v>
      </c>
      <c r="CE103" s="240" t="str">
        <f t="shared" ca="1" si="107"/>
        <v>-2,17064514446222-7,15565806966914i</v>
      </c>
      <c r="CF103" s="240" t="str">
        <f t="shared" ca="1" si="108"/>
        <v>-2,69116655057175-6,97658694135479i</v>
      </c>
      <c r="CG103" s="240" t="str">
        <f t="shared" ca="1" si="109"/>
        <v>-3,19710429197402-6,75970908393547i</v>
      </c>
      <c r="CH103" s="240" t="str">
        <f t="shared" ca="1" si="110"/>
        <v>-3,68571664821265-6,50619977731137i</v>
      </c>
      <c r="CI103" s="240" t="str">
        <f t="shared" ca="1" si="111"/>
        <v>-4,15435578659441-6,21743281037986i</v>
      </c>
      <c r="CJ103" s="240" t="str">
        <f t="shared" ca="1" si="112"/>
        <v>-4,60048211102434-5,89497303635423i</v>
      </c>
      <c r="CK103" s="240" t="str">
        <f t="shared" ca="1" si="113"/>
        <v>-5,02167802429681-5,5405678926887i</v>
      </c>
      <c r="CL103" s="240" t="str">
        <f t="shared" ca="1" si="114"/>
        <v>-5,41566102926428-5,15613793156338i</v>
      </c>
      <c r="CM103" s="240" t="str">
        <f t="shared" ca="1" si="115"/>
        <v>-5,78029609788711-4,74376641224561i</v>
      </c>
      <c r="CN103" s="240" t="str">
        <f t="shared" ca="1" si="116"/>
        <v>-6,11360724113549-4,30568801172753i</v>
      </c>
      <c r="CO103" s="240" t="str">
        <f t="shared" ca="1" si="117"/>
        <v>-6,41378821704521-3,84427671481782i</v>
      </c>
      <c r="CP103" s="240" t="str">
        <f t="shared" ca="1" si="118"/>
        <v>-6,67921231889936-3,3620329493123i</v>
      </c>
      <c r="CQ103" s="240" t="str">
        <f t="shared" ca="1" si="119"/>
        <v>-6,90844119049293-2,86157003595912i</v>
      </c>
      <c r="CR103" s="240" t="str">
        <f t="shared" ca="1" si="120"/>
        <v>-7,10023262070979-2,34560002664715i</v>
      </c>
      <c r="CS103" s="240" t="str">
        <f t="shared" ca="1" si="121"/>
        <v>-7,25354727517226-1,81691900756186i</v>
      </c>
      <c r="CT103" s="240" t="str">
        <f t="shared" ca="1" si="122"/>
        <v>-7,36755432848425-1,27839194695188i</v>
      </c>
      <c r="CU103" s="240" t="str">
        <f t="shared" ca="1" si="123"/>
        <v>-7,44163596654596-0,732937169618225i</v>
      </c>
      <c r="CV103" s="240" t="str">
        <f t="shared" ca="1" si="124"/>
        <v>-7,47539073454213-0,183510542258812i</v>
      </c>
      <c r="CW103" s="240" t="str">
        <f t="shared" ca="1" si="125"/>
        <v>-7,46863571246038+0,366910544628943i</v>
      </c>
      <c r="CX103" s="240" t="str">
        <f t="shared" ca="1" si="126"/>
        <v>-7,42140750635064+0,915343311485254i</v>
      </c>
      <c r="CY103" s="240" t="str">
        <f t="shared" ca="1" si="127"/>
        <v>-7,3339620499538+1,45881575362889i</v>
      </c>
      <c r="CZ103" s="240" t="str">
        <f t="shared" ca="1" si="128"/>
        <v>-7,20677321777459+1,99438274680799i</v>
      </c>
      <c r="DA103" s="240" t="str">
        <f t="shared" ca="1" si="129"/>
        <v>-7,04053025711454+2,5191420070836i</v>
      </c>
      <c r="DB103" s="240" t="str">
        <f t="shared" ca="1" si="130"/>
        <v>-6,8361340529812+3,03024981855775i</v>
      </c>
      <c r="DC103" s="240" t="str">
        <f t="shared" ca="1" si="131"/>
        <v>-6,5946922461142+3,52493644371636i</v>
      </c>
      <c r="DD103" s="240" t="str">
        <f t="shared" ca="1" si="132"/>
        <v>-6,31751323058409+4,00052113287675i</v>
      </c>
      <c r="DE103" s="240" t="str">
        <f t="shared" ca="1" si="133"/>
        <v>-6,00609906349155+4,45442665140244i</v>
      </c>
      <c r="DF103" s="240" t="str">
        <f t="shared" ca="1" si="134"/>
        <v>-5,6621373251898+4,88419324596099i</v>
      </c>
      <c r="DG103" s="240" t="str">
        <f t="shared" ca="1" si="135"/>
        <v>-5,28749197414043+5,28749197414038i</v>
      </c>
      <c r="DH103" s="240" t="str">
        <f t="shared" ca="1" si="136"/>
        <v>-4,88419324596099+5,66213732518981i</v>
      </c>
      <c r="DI103" s="240" t="str">
        <f t="shared" ca="1" si="137"/>
        <v>-4,45442665140243+6,00609906349155i</v>
      </c>
      <c r="DJ103" s="240" t="str">
        <f t="shared" ca="1" si="138"/>
        <v>-4,00052113287675+6,31751323058409i</v>
      </c>
      <c r="DK103" s="240" t="str">
        <f t="shared" ca="1" si="139"/>
        <v>-3,52493644371636+6,5946922461142i</v>
      </c>
      <c r="DL103" s="240" t="str">
        <f t="shared" ca="1" si="140"/>
        <v>-3,03024981855775+6,8361340529812i</v>
      </c>
      <c r="DM103" s="240" t="str">
        <f t="shared" ca="1" si="141"/>
        <v>-2,51914200708359+7,04053025711454i</v>
      </c>
      <c r="DN103" s="240" t="str">
        <f t="shared" ca="1" si="142"/>
        <v>-1,99438274680799+7,20677321777459i</v>
      </c>
      <c r="DO103" s="240" t="str">
        <f t="shared" ca="1" si="143"/>
        <v>-1,45881575362889+7,3339620499538i</v>
      </c>
      <c r="DP103" s="240" t="str">
        <f t="shared" ca="1" si="144"/>
        <v>-0,915343311485254+7,42140750635064i</v>
      </c>
      <c r="DQ103" s="240" t="str">
        <f t="shared" ca="1" si="145"/>
        <v>-0,36691054462894+7,46863571246038i</v>
      </c>
      <c r="DR103" s="240" t="str">
        <f t="shared" ca="1" si="146"/>
        <v>0,183510542258814+7,47539073454213i</v>
      </c>
      <c r="DS103" s="240" t="str">
        <f t="shared" ca="1" si="147"/>
        <v>0,732937169618228+7,44163596654596i</v>
      </c>
      <c r="DT103" s="240" t="str">
        <f t="shared" ca="1" si="148"/>
        <v>1,27839194695188+7,36755432848425i</v>
      </c>
      <c r="DU103" s="240" t="str">
        <f t="shared" ca="1" si="149"/>
        <v>1,81691900756186+7,25354727517226i</v>
      </c>
      <c r="DV103" s="240" t="str">
        <f t="shared" ca="1" si="150"/>
        <v>2,34560002664715+7,10023262070979i</v>
      </c>
      <c r="DW103" s="240" t="str">
        <f t="shared" ca="1" si="151"/>
        <v>2,86157003595912+6,90844119049293i</v>
      </c>
      <c r="DX103" s="240" t="str">
        <f t="shared" ca="1" si="152"/>
        <v>3,36203294931231+6,67921231889935i</v>
      </c>
      <c r="DY103" s="240" t="str">
        <f t="shared" ca="1" si="153"/>
        <v>3,84427671481782+6,41378821704521i</v>
      </c>
      <c r="DZ103" s="240" t="str">
        <f t="shared" ca="1" si="154"/>
        <v>4,30568801172754+6,11360724113549i</v>
      </c>
      <c r="EA103" s="240" t="str">
        <f t="shared" ca="1" si="155"/>
        <v>4,74376641224561+5,78029609788711i</v>
      </c>
      <c r="EB103" s="240" t="str">
        <f t="shared" ca="1" si="156"/>
        <v>5,15613793156337+5,41566102926428i</v>
      </c>
      <c r="EC103" s="240" t="str">
        <f t="shared" ca="1" si="157"/>
        <v>5,54056789268871+5,0216780242968i</v>
      </c>
      <c r="ED103" s="240" t="str">
        <f t="shared" ca="1" si="158"/>
        <v>5,89497303635424+4,60048211102434i</v>
      </c>
      <c r="EE103" s="240" t="str">
        <f t="shared" ca="1" si="159"/>
        <v>6,21743281037986+4,1543557865944i</v>
      </c>
      <c r="EF103" s="240" t="str">
        <f t="shared" ca="1" si="160"/>
        <v>6,50619977731137+3,68571664821265i</v>
      </c>
      <c r="EG103" s="240" t="str">
        <f t="shared" ca="1" si="161"/>
        <v>6,75970908393545+3,19710429197408i</v>
      </c>
      <c r="EH103" s="240" t="str">
        <f t="shared" ca="1" si="162"/>
        <v>6,97658694135479+2,69116655057176i</v>
      </c>
      <c r="EI103" s="240" t="str">
        <f t="shared" ca="1" si="163"/>
        <v>7,15565806966914+2,17064514446222i</v>
      </c>
      <c r="EJ103" s="240" t="str">
        <f t="shared" ca="1" si="164"/>
        <v>7,29595206691899+1,63836082424447i</v>
      </c>
      <c r="EK103" s="240" t="str">
        <f t="shared" ca="1" si="165"/>
        <v>7,3967086677778+1,09719808476826i</v>
      </c>
      <c r="EL103" s="240" t="str">
        <f t="shared" ca="1" si="166"/>
        <v>7,45738186349572+0,550089533806579i</v>
      </c>
      <c r="EM103" s="240" t="str">
        <f t="shared" ca="1" si="167"/>
        <v>7,47764286076826+2,74836677916861E-15i</v>
      </c>
      <c r="EN103" s="240"/>
      <c r="EO103" s="240"/>
      <c r="EP103" s="240"/>
    </row>
    <row r="104" spans="1:146" ht="15" thickBot="1">
      <c r="A104" s="277">
        <f t="shared" si="168"/>
        <v>7.8125000000000002E-5</v>
      </c>
      <c r="B104" s="276">
        <v>4</v>
      </c>
      <c r="C104" s="248">
        <f t="shared" si="169"/>
        <v>800</v>
      </c>
      <c r="D104" s="247">
        <f t="shared" si="170"/>
        <v>5026.5482457436692</v>
      </c>
      <c r="E104" s="247" t="str">
        <f t="shared" si="171"/>
        <v>5026,54824574367i</v>
      </c>
      <c r="F104" s="247" t="str">
        <f t="shared" si="172"/>
        <v>0,107178167072686-0,312924603380044i</v>
      </c>
      <c r="G104" s="247" t="str">
        <f t="shared" si="173"/>
        <v>-2,76342837699534+0,00792697160431133i</v>
      </c>
      <c r="H104" s="247" t="str">
        <f t="shared" si="38"/>
        <v>0,0356313773401922-0,0930808339764613i</v>
      </c>
      <c r="I104" s="247" t="str">
        <f t="shared" si="174"/>
        <v>-0,0522786735882784+0,0369705193064278i</v>
      </c>
      <c r="J104" s="275" t="str">
        <f ca="1">IMPRODUCT(1/N_FFT2,S100)</f>
        <v>0,0381255784050288-0,000518409073101246i</v>
      </c>
      <c r="K104" s="274" t="str">
        <f t="shared" ca="1" si="175"/>
        <v>-0,0019739888161551+0,00143662417120971i</v>
      </c>
      <c r="M104" s="278"/>
      <c r="N104" s="265">
        <f t="shared" ca="1" si="176"/>
        <v>7.5223819426191678</v>
      </c>
      <c r="O104" s="240">
        <f t="shared" ca="1" si="39"/>
        <v>-7.4776180573808322</v>
      </c>
      <c r="P104" s="240" t="str">
        <f t="shared" ca="1" si="40"/>
        <v>-7,44161128259363+0,732934738461153i</v>
      </c>
      <c r="Q104" s="240" t="str">
        <f t="shared" ca="1" si="41"/>
        <v>-7,33393772315652+1,45881091472804i</v>
      </c>
      <c r="R104" s="240" t="str">
        <f t="shared" ca="1" si="42"/>
        <v>-7,15563433430724+2,17063794441893i</v>
      </c>
      <c r="S104" s="240" t="str">
        <f t="shared" ca="1" si="43"/>
        <v>-6,90841827515096+2,86156054411367i</v>
      </c>
      <c r="T104" s="240" t="str">
        <f t="shared" ca="1" si="44"/>
        <v>-6,59467037147939+3,52492475148047i</v>
      </c>
      <c r="U104" s="241" t="str">
        <f t="shared" ca="1" si="45"/>
        <v>-6,21741218711695+4,15434200657065i</v>
      </c>
      <c r="V104" s="240" t="str">
        <f t="shared" ca="1" si="46"/>
        <v>-5,78027692460935+4,7437506771432i</v>
      </c>
      <c r="W104" s="240" t="str">
        <f t="shared" ca="1" si="47"/>
        <v>-5,28747443549697+5,28747443549696i</v>
      </c>
      <c r="X104" s="240" t="str">
        <f t="shared" ca="1" si="48"/>
        <v>-4,74375067714321+5,78027692460935i</v>
      </c>
      <c r="Y104" s="240" t="str">
        <f t="shared" ca="1" si="49"/>
        <v>-4,15434200657066+6,21741218711695i</v>
      </c>
      <c r="Z104" s="240" t="str">
        <f t="shared" ca="1" si="50"/>
        <v>-3,52492475148049+6,59467037147939i</v>
      </c>
      <c r="AA104" s="240" t="str">
        <f t="shared" ca="1" si="51"/>
        <v>-2,86156054411369+6,90841827515095i</v>
      </c>
      <c r="AB104" s="240" t="str">
        <f t="shared" ca="1" si="52"/>
        <v>-2,17063794441896+7,15563433430724i</v>
      </c>
      <c r="AC104" s="240" t="str">
        <f t="shared" ca="1" si="53"/>
        <v>-1,45881091472808+7,33393772315652i</v>
      </c>
      <c r="AD104" s="240" t="str">
        <f t="shared" ca="1" si="54"/>
        <v>-0,73293473846112+7,44161128259363i</v>
      </c>
      <c r="AE104" s="240" t="str">
        <f t="shared" ca="1" si="55"/>
        <v>2,61077763468327E-14+7,47761805738083i</v>
      </c>
      <c r="AF104" s="240" t="str">
        <f t="shared" ca="1" si="56"/>
        <v>0,732934738461171+7,44161128259363i</v>
      </c>
      <c r="AG104" s="240" t="str">
        <f t="shared" ca="1" si="57"/>
        <v>1,45881091472805+7,33393772315652i</v>
      </c>
      <c r="AH104" s="240" t="str">
        <f t="shared" ca="1" si="58"/>
        <v>2,17063794441894+7,15563433430724i</v>
      </c>
      <c r="AI104" s="240" t="str">
        <f t="shared" ca="1" si="59"/>
        <v>2,86156054411367+6,90841827515096i</v>
      </c>
      <c r="AJ104" s="240" t="str">
        <f t="shared" ca="1" si="60"/>
        <v>3,52492475148047+6,5946703714794i</v>
      </c>
      <c r="AK104" s="240" t="str">
        <f t="shared" ca="1" si="61"/>
        <v>4,15434200657064+6,21741218711696i</v>
      </c>
      <c r="AL104" s="240" t="str">
        <f t="shared" ca="1" si="62"/>
        <v>4,74375067714319+5,78027692460936i</v>
      </c>
      <c r="AM104" s="240" t="str">
        <f t="shared" ca="1" si="63"/>
        <v>5,28747443549694+5,28747443549699i</v>
      </c>
      <c r="AN104" s="240" t="str">
        <f t="shared" ca="1" si="64"/>
        <v>5,78027692460937+4,74375067714318i</v>
      </c>
      <c r="AO104" s="240" t="str">
        <f t="shared" ca="1" si="65"/>
        <v>6,21741218711696+4,15434200657064i</v>
      </c>
      <c r="AP104" s="240" t="str">
        <f t="shared" ca="1" si="66"/>
        <v>6,5946703714794+3,52492475148047i</v>
      </c>
      <c r="AQ104" s="240" t="str">
        <f t="shared" ca="1" si="67"/>
        <v>6,90841827515096+2,86156054411367i</v>
      </c>
      <c r="AR104" s="240" t="str">
        <f t="shared" ca="1" si="68"/>
        <v>6,90841827515096+2,86156054411367i</v>
      </c>
      <c r="AS104" s="240" t="str">
        <f t="shared" ca="1" si="69"/>
        <v>7,33393772315652+1,45881091472805i</v>
      </c>
      <c r="AT104" s="240" t="str">
        <f t="shared" ca="1" si="70"/>
        <v>7,44161128259363+0,732934738461168i</v>
      </c>
      <c r="AU104" s="240" t="str">
        <f t="shared" ca="1" si="71"/>
        <v>7,47761805738083+2,41612256835794E-14i</v>
      </c>
      <c r="AV104" s="240" t="str">
        <f t="shared" ca="1" si="72"/>
        <v>7,44161128259363-0,73293473846112i</v>
      </c>
      <c r="AW104" s="240" t="str">
        <f t="shared" ca="1" si="73"/>
        <v>7,33393772315652-1,45881091472808i</v>
      </c>
      <c r="AX104" s="240" t="str">
        <f t="shared" ca="1" si="74"/>
        <v>7,15563433430724-2,17063794441896i</v>
      </c>
      <c r="AY104" s="240" t="str">
        <f t="shared" ca="1" si="75"/>
        <v>6,90841827515095-2,86156054411369i</v>
      </c>
      <c r="AZ104" s="240" t="str">
        <f t="shared" ca="1" si="76"/>
        <v>6,59467037147939-3,52492475148049i</v>
      </c>
      <c r="BA104" s="240" t="str">
        <f t="shared" ca="1" si="77"/>
        <v>6,21741218711695-4,15434200657066i</v>
      </c>
      <c r="BB104" s="240" t="str">
        <f t="shared" ca="1" si="78"/>
        <v>5,78027692460935-4,7437506771432i</v>
      </c>
      <c r="BC104" s="240" t="str">
        <f t="shared" ca="1" si="79"/>
        <v>5,28747443549698-5,28747443549695i</v>
      </c>
      <c r="BD104" s="240" t="str">
        <f t="shared" ca="1" si="80"/>
        <v>4,74375067714322-5,78027692460934i</v>
      </c>
      <c r="BE104" s="240" t="str">
        <f t="shared" ca="1" si="81"/>
        <v>4,15434200657067-6,21741218711694i</v>
      </c>
      <c r="BF104" s="240" t="str">
        <f t="shared" ca="1" si="82"/>
        <v>3,52492475148051-6,59467037147938i</v>
      </c>
      <c r="BG104" s="240" t="str">
        <f t="shared" ca="1" si="83"/>
        <v>2,86156054411364-6,90841827515098i</v>
      </c>
      <c r="BH104" s="240" t="str">
        <f t="shared" ca="1" si="84"/>
        <v>2,17063794441891-7,15563433430725i</v>
      </c>
      <c r="BI104" s="240" t="str">
        <f t="shared" ca="1" si="85"/>
        <v>1,45881091472803-7,33393772315652i</v>
      </c>
      <c r="BJ104" s="240" t="str">
        <f t="shared" ca="1" si="86"/>
        <v>0,732934738461146-7,44161128259363i</v>
      </c>
      <c r="BK104" s="240" t="str">
        <f t="shared" ca="1" si="87"/>
        <v>1,37417883140954E-15-7,47761805738083i</v>
      </c>
      <c r="BL104" s="240" t="str">
        <f t="shared" ca="1" si="88"/>
        <v>-0,73293473846115-7,44161128259363i</v>
      </c>
      <c r="BM104" s="240" t="str">
        <f t="shared" ca="1" si="89"/>
        <v>-1,45881091472803-7,33393772315652i</v>
      </c>
      <c r="BN104" s="240" t="str">
        <f t="shared" ca="1" si="90"/>
        <v>-2,17063794441891-7,15563433430725i</v>
      </c>
      <c r="BO104" s="240" t="str">
        <f t="shared" ca="1" si="91"/>
        <v>-2,86156054411364-6,90841827515097i</v>
      </c>
      <c r="BP104" s="240" t="str">
        <f t="shared" ca="1" si="92"/>
        <v>-3,52492475148044-6,59467037147942i</v>
      </c>
      <c r="BQ104" s="240" t="str">
        <f t="shared" ca="1" si="93"/>
        <v>-4,15434200657068-6,21741218711694i</v>
      </c>
      <c r="BR104" s="240" t="str">
        <f t="shared" ca="1" si="94"/>
        <v>-4,74375067714322-5,78027692460933i</v>
      </c>
      <c r="BS104" s="240" t="str">
        <f t="shared" ca="1" si="95"/>
        <v>-5,28747443549698-5,28747443549695i</v>
      </c>
      <c r="BT104" s="240" t="str">
        <f t="shared" ca="1" si="96"/>
        <v>-5,78027692460935-4,7437506771432i</v>
      </c>
      <c r="BU104" s="240" t="str">
        <f t="shared" ca="1" si="97"/>
        <v>-6,21741218711695-4,15434200657065i</v>
      </c>
      <c r="BV104" s="240" t="str">
        <f t="shared" ca="1" si="98"/>
        <v>-6,59467037147939-3,52492475148049i</v>
      </c>
      <c r="BW104" s="240" t="str">
        <f t="shared" ca="1" si="99"/>
        <v>-6,90841827515095-2,86156054411369i</v>
      </c>
      <c r="BX104" s="240" t="str">
        <f t="shared" ca="1" si="100"/>
        <v>-7,15563433430724-2,17063794441896i</v>
      </c>
      <c r="BY104" s="240" t="str">
        <f t="shared" ca="1" si="101"/>
        <v>-7,33393772315652-1,45881091472807i</v>
      </c>
      <c r="BZ104" s="240" t="str">
        <f t="shared" ca="1" si="102"/>
        <v>-7,44161128259363-0,73293473846112i</v>
      </c>
      <c r="CA104" s="240" t="str">
        <f t="shared" ca="1" si="103"/>
        <v>-7,47761805738083+2,47335975154232E-14i</v>
      </c>
      <c r="CB104" s="240" t="str">
        <f t="shared" ca="1" si="104"/>
        <v>-7,44161128259363+0,732934738461169i</v>
      </c>
      <c r="CC104" s="240" t="str">
        <f t="shared" ca="1" si="105"/>
        <v>-7,33393772315652+1,45881091472806i</v>
      </c>
      <c r="CD104" s="240" t="str">
        <f t="shared" ca="1" si="106"/>
        <v>-7,15563433430724+2,17063794441894i</v>
      </c>
      <c r="CE104" s="240" t="str">
        <f t="shared" ca="1" si="107"/>
        <v>-6,90841827515096+2,86156054411367i</v>
      </c>
      <c r="CF104" s="240" t="str">
        <f t="shared" ca="1" si="108"/>
        <v>-6,5946703714794+3,52492475148047i</v>
      </c>
      <c r="CG104" s="240" t="str">
        <f t="shared" ca="1" si="109"/>
        <v>-6,21741218711696+4,15434200657064i</v>
      </c>
      <c r="CH104" s="240" t="str">
        <f t="shared" ca="1" si="110"/>
        <v>-5,78027692460936+4,74375067714319i</v>
      </c>
      <c r="CI104" s="240" t="str">
        <f t="shared" ca="1" si="111"/>
        <v>-5,28747443549699+5,28747443549694i</v>
      </c>
      <c r="CJ104" s="240" t="str">
        <f t="shared" ca="1" si="112"/>
        <v>-4,74375067714318+5,78027692460936i</v>
      </c>
      <c r="CK104" s="240" t="str">
        <f t="shared" ca="1" si="113"/>
        <v>-4,15434200657063+6,21741218711696i</v>
      </c>
      <c r="CL104" s="240" t="str">
        <f t="shared" ca="1" si="114"/>
        <v>-3,52492475148047+6,5946703714794i</v>
      </c>
      <c r="CM104" s="240" t="str">
        <f t="shared" ca="1" si="115"/>
        <v>-2,86156054411367+6,90841827515096i</v>
      </c>
      <c r="CN104" s="240" t="str">
        <f t="shared" ca="1" si="116"/>
        <v>-2,17063794441894+7,15563433430724i</v>
      </c>
      <c r="CO104" s="240" t="str">
        <f t="shared" ca="1" si="117"/>
        <v>-1,45881091472806+7,33393772315652i</v>
      </c>
      <c r="CP104" s="240" t="str">
        <f t="shared" ca="1" si="118"/>
        <v>-0,732934738461166+7,44161128259363i</v>
      </c>
      <c r="CQ104" s="240" t="str">
        <f t="shared" ca="1" si="119"/>
        <v>-2,22146750203261E-14+7,47761805738083i</v>
      </c>
      <c r="CR104" s="240" t="str">
        <f t="shared" ca="1" si="120"/>
        <v>0,732934738461122+7,44161128259363i</v>
      </c>
      <c r="CS104" s="240" t="str">
        <f t="shared" ca="1" si="121"/>
        <v>1,45881091472801+7,33393772315652i</v>
      </c>
      <c r="CT104" s="240" t="str">
        <f t="shared" ca="1" si="122"/>
        <v>2,17063794441896+7,15563433430724i</v>
      </c>
      <c r="CU104" s="240" t="str">
        <f t="shared" ca="1" si="123"/>
        <v>2,86156054411369+6,90841827515095i</v>
      </c>
      <c r="CV104" s="240" t="str">
        <f t="shared" ca="1" si="124"/>
        <v>3,52492475148049+6,59467037147939i</v>
      </c>
      <c r="CW104" s="240" t="str">
        <f t="shared" ca="1" si="125"/>
        <v>4,15434200657066+6,21741218711695i</v>
      </c>
      <c r="CX104" s="240" t="str">
        <f t="shared" ca="1" si="126"/>
        <v>4,7437506771432+5,78027692460935i</v>
      </c>
      <c r="CY104" s="240" t="str">
        <f t="shared" ca="1" si="127"/>
        <v>5,28747443549696+5,28747443549697i</v>
      </c>
      <c r="CZ104" s="240" t="str">
        <f t="shared" ca="1" si="128"/>
        <v>5,78027692460934+4,74375067714322i</v>
      </c>
      <c r="DA104" s="240" t="str">
        <f t="shared" ca="1" si="129"/>
        <v>6,21741218711694+4,15434200657067i</v>
      </c>
      <c r="DB104" s="240" t="str">
        <f t="shared" ca="1" si="130"/>
        <v>6,59467037147938+3,5249247514805i</v>
      </c>
      <c r="DC104" s="240" t="str">
        <f t="shared" ca="1" si="131"/>
        <v>6,90841827515094+2,86156054411371i</v>
      </c>
      <c r="DD104" s="240" t="str">
        <f t="shared" ca="1" si="132"/>
        <v>7,15563433430725+2,1706379444189i</v>
      </c>
      <c r="DE104" s="240" t="str">
        <f t="shared" ca="1" si="133"/>
        <v>7,33393772315652+1,45881091472803i</v>
      </c>
      <c r="DF104" s="240" t="str">
        <f t="shared" ca="1" si="134"/>
        <v>7,44161128259363+0,732934738461141i</v>
      </c>
      <c r="DG104" s="240" t="str">
        <f t="shared" ca="1" si="135"/>
        <v>7,47761805738083+2,74835766281908E-15i</v>
      </c>
      <c r="DH104" s="240" t="str">
        <f t="shared" ca="1" si="136"/>
        <v>7,44161128259363-0,732934738461148i</v>
      </c>
      <c r="DI104" s="240" t="str">
        <f t="shared" ca="1" si="137"/>
        <v>7,33393772315652-1,45881091472803i</v>
      </c>
      <c r="DJ104" s="240" t="str">
        <f t="shared" ca="1" si="138"/>
        <v>7,15563433430725-2,17063794441891i</v>
      </c>
      <c r="DK104" s="240" t="str">
        <f t="shared" ca="1" si="139"/>
        <v>6,90841827515097-2,86156054411365i</v>
      </c>
      <c r="DL104" s="240" t="str">
        <f t="shared" ca="1" si="140"/>
        <v>6,59467037147942-3,52492475148044i</v>
      </c>
      <c r="DM104" s="240" t="str">
        <f t="shared" ca="1" si="141"/>
        <v>6,21741218711681-4,15434200657087i</v>
      </c>
      <c r="DN104" s="240" t="str">
        <f t="shared" ca="1" si="142"/>
        <v>5,78027692460957-4,74375067714293i</v>
      </c>
      <c r="DO104" s="240" t="str">
        <f t="shared" ca="1" si="143"/>
        <v>5,28747443549711-5,28747443549682i</v>
      </c>
      <c r="DP104" s="240" t="str">
        <f t="shared" ca="1" si="144"/>
        <v>4,74375067714325-5,7802769246093i</v>
      </c>
      <c r="DQ104" s="240" t="str">
        <f t="shared" ca="1" si="145"/>
        <v>4,15434200657059-6,217412187117i</v>
      </c>
      <c r="DR104" s="240" t="str">
        <f t="shared" ca="1" si="146"/>
        <v>3,52492475148028-6,5946703714795i</v>
      </c>
      <c r="DS104" s="240" t="str">
        <f t="shared" ca="1" si="147"/>
        <v>2,86156054411334-6,9084182751511i</v>
      </c>
      <c r="DT104" s="240" t="str">
        <f t="shared" ca="1" si="148"/>
        <v>2,17063794441917-7,15563433430717i</v>
      </c>
      <c r="DU104" s="240" t="str">
        <f t="shared" ca="1" si="149"/>
        <v>1,45881091472814-7,3339377231565i</v>
      </c>
      <c r="DV104" s="240" t="str">
        <f t="shared" ca="1" si="150"/>
        <v>0,732934738461114-7,44161128259363i</v>
      </c>
      <c r="DW104" s="240" t="str">
        <f t="shared" ca="1" si="151"/>
        <v>-1,82754434427829E-13-7,47761805738083i</v>
      </c>
      <c r="DX104" s="240" t="str">
        <f t="shared" ca="1" si="152"/>
        <v>-0,732934738461465-7,4416112825936i</v>
      </c>
      <c r="DY104" s="240" t="str">
        <f t="shared" ca="1" si="153"/>
        <v>-1,45881091472776-7,33393772315658i</v>
      </c>
      <c r="DZ104" s="240" t="str">
        <f t="shared" ca="1" si="154"/>
        <v>-2,1706379444188-7,15563433430728i</v>
      </c>
      <c r="EA104" s="240" t="str">
        <f t="shared" ca="1" si="155"/>
        <v>-2,86156054411367-6,90841827515096i</v>
      </c>
      <c r="EB104" s="240" t="str">
        <f t="shared" ca="1" si="156"/>
        <v>-3,52492475148061-6,59467037147933i</v>
      </c>
      <c r="EC104" s="240" t="str">
        <f t="shared" ca="1" si="157"/>
        <v>-4,15434200657088-6,2174121871168i</v>
      </c>
      <c r="ED104" s="240" t="str">
        <f t="shared" ca="1" si="158"/>
        <v>-4,74375067714295-5,78027692460955i</v>
      </c>
      <c r="EE104" s="240" t="str">
        <f t="shared" ca="1" si="159"/>
        <v>-5,28747443549683-5,2874744354971i</v>
      </c>
      <c r="EF104" s="240" t="str">
        <f t="shared" ca="1" si="160"/>
        <v>-5,78027692460932-4,74375067714324i</v>
      </c>
      <c r="EG104" s="240" t="str">
        <f t="shared" ca="1" si="161"/>
        <v>-6,21741218711701-4,15434200657057i</v>
      </c>
      <c r="EH104" s="240" t="str">
        <f t="shared" ca="1" si="162"/>
        <v>-6,59467037147951-3,52492475148027i</v>
      </c>
      <c r="EI104" s="240" t="str">
        <f t="shared" ca="1" si="163"/>
        <v>-6,90841827515082-2,86156054411401i</v>
      </c>
      <c r="EJ104" s="240" t="str">
        <f t="shared" ca="1" si="164"/>
        <v>-7,15563433430717-2,17063794441915i</v>
      </c>
      <c r="EK104" s="240" t="str">
        <f t="shared" ca="1" si="165"/>
        <v>-7,3339377231565-1,45881091472812i</v>
      </c>
      <c r="EL104" s="240" t="str">
        <f t="shared" ca="1" si="166"/>
        <v>-7,44161128259364-0,732934738461088i</v>
      </c>
      <c r="EM104" s="240" t="str">
        <f t="shared" ca="1" si="167"/>
        <v>-7,47761805738083+2,08862210774662E-13i</v>
      </c>
      <c r="EN104" s="240"/>
      <c r="EO104" s="240"/>
      <c r="EP104" s="240"/>
    </row>
    <row r="105" spans="1:146" ht="15" thickBot="1">
      <c r="A105" s="277">
        <f t="shared" si="168"/>
        <v>9.7656250000000005E-5</v>
      </c>
      <c r="B105" s="276">
        <v>5</v>
      </c>
      <c r="C105" s="248">
        <f t="shared" si="169"/>
        <v>1000</v>
      </c>
      <c r="D105" s="247">
        <f t="shared" si="170"/>
        <v>6283.1853071795858</v>
      </c>
      <c r="E105" s="247" t="str">
        <f t="shared" si="171"/>
        <v>6283,18530717959i</v>
      </c>
      <c r="F105" s="247" t="str">
        <f t="shared" si="172"/>
        <v>0,0696687218927274-0,261324921629475i</v>
      </c>
      <c r="G105" s="247" t="str">
        <f t="shared" si="173"/>
        <v>-2,7895037842448-0,118428016837543i</v>
      </c>
      <c r="H105" s="247" t="str">
        <f t="shared" si="38"/>
        <v>0,024465299884309-0,0776899177707552i</v>
      </c>
      <c r="I105" s="247" t="str">
        <f t="shared" si="174"/>
        <v>-0,042543005594606+0,0383815359518156i</v>
      </c>
      <c r="J105" s="275" t="str">
        <f ca="1">IMPRODUCT(1/N_FFT2,T100)</f>
        <v>-0,907385224834961-0,0044271256137523i</v>
      </c>
      <c r="K105" s="274" t="str">
        <f t="shared" ca="1" si="175"/>
        <v>0,038772814577524-0,0346384953993954i</v>
      </c>
      <c r="M105" s="278"/>
      <c r="N105" s="265">
        <f t="shared" ca="1" si="176"/>
        <v>7.5224177499646112</v>
      </c>
      <c r="O105" s="240">
        <f t="shared" ca="1" si="39"/>
        <v>-7.4775822500353888</v>
      </c>
      <c r="P105" s="240" t="str">
        <f t="shared" ca="1" si="40"/>
        <v>-7,4213473514387+0,915335892084505i</v>
      </c>
      <c r="Q105" s="240" t="str">
        <f t="shared" ca="1" si="41"/>
        <v>-7,25348848086711+1,81690428035505i</v>
      </c>
      <c r="R105" s="240" t="str">
        <f t="shared" ca="1" si="42"/>
        <v>-6,97653039197748+2,69114473706986i</v>
      </c>
      <c r="S105" s="240" t="str">
        <f t="shared" ca="1" si="43"/>
        <v>-6,59463879222003+3,52490787201468i</v>
      </c>
      <c r="T105" s="240" t="str">
        <f t="shared" ca="1" si="44"/>
        <v>-6,11355768672078+4,30565311157106i</v>
      </c>
      <c r="U105" s="241" t="str">
        <f t="shared" ca="1" si="45"/>
        <v>-5,54052298309799+5,02163732061639i</v>
      </c>
      <c r="V105" s="240" t="str">
        <f t="shared" ca="1" si="46"/>
        <v>-4,88415365667632+5,66209143020666i</v>
      </c>
      <c r="W105" s="240" t="str">
        <f t="shared" ca="1" si="47"/>
        <v>-4,15432211307541+6,21738241439732i</v>
      </c>
      <c r="X105" s="240" t="str">
        <f t="shared" ca="1" si="48"/>
        <v>-3,36200569804011+6,67915817991985i</v>
      </c>
      <c r="Y105" s="240" t="str">
        <f t="shared" ca="1" si="49"/>
        <v>-2,51912158794271+7,04047318943871i</v>
      </c>
      <c r="Z105" s="240" t="str">
        <f t="shared" ca="1" si="50"/>
        <v>-1,63834754435778+7,29589292889782i</v>
      </c>
      <c r="AA105" s="240" t="str">
        <f t="shared" ca="1" si="51"/>
        <v>-0,732931228727516+7,44157564767034i</v>
      </c>
      <c r="AB105" s="240" t="str">
        <f t="shared" ca="1" si="52"/>
        <v>0,183509054797015+7,47533014206408i</v>
      </c>
      <c r="AC105" s="240" t="str">
        <f t="shared" ca="1" si="53"/>
        <v>1,0971891913267+7,3966487130646i</v>
      </c>
      <c r="AD105" s="240" t="str">
        <f t="shared" ca="1" si="54"/>
        <v>1,9943665811523+7,20671480260092i</v>
      </c>
      <c r="AE105" s="240" t="str">
        <f t="shared" ca="1" si="55"/>
        <v>2,86154684123581+6,90838519347739i</v>
      </c>
      <c r="AF105" s="240" t="str">
        <f t="shared" ca="1" si="56"/>
        <v>3,68568677329195+6,50614704070121i</v>
      </c>
      <c r="AG105" s="240" t="str">
        <f t="shared" ca="1" si="57"/>
        <v>4,45439054563102+6,00605038049443i</v>
      </c>
      <c r="AH105" s="240" t="str">
        <f t="shared" ca="1" si="58"/>
        <v>5,1560961380056+5,41561713211782i</v>
      </c>
      <c r="AI105" s="240" t="str">
        <f t="shared" ca="1" si="59"/>
        <v>5,78024924515703+4,74372796120371i</v>
      </c>
      <c r="AJ105" s="240" t="str">
        <f t="shared" ca="1" si="60"/>
        <v>6,31746202339034+4,00048870627892i</v>
      </c>
      <c r="AK105" s="240" t="str">
        <f t="shared" ca="1" si="61"/>
        <v>6,7596542924819+3,19707837754649i</v>
      </c>
      <c r="AL105" s="240" t="str">
        <f t="shared" ca="1" si="62"/>
        <v>7,10017506911089+2,34558101416696i</v>
      </c>
      <c r="AM105" s="240" t="str">
        <f t="shared" ca="1" si="63"/>
        <v>7,33390260383917+1,45880392906149i</v>
      </c>
      <c r="AN105" s="240" t="str">
        <f t="shared" ca="1" si="64"/>
        <v>7,45732141699026+0,550085075004492i</v>
      </c>
      <c r="AO105" s="240" t="str">
        <f t="shared" ca="1" si="65"/>
        <v>7,4685751747358-0,36690757060119i</v>
      </c>
      <c r="AP105" s="240" t="str">
        <f t="shared" ca="1" si="66"/>
        <v>7,36749461008427-1,27838158482651i</v>
      </c>
      <c r="AQ105" s="240" t="str">
        <f t="shared" ca="1" si="67"/>
        <v>7,15560006881406-2,17062755009525i</v>
      </c>
      <c r="AR105" s="240" t="str">
        <f t="shared" ca="1" si="68"/>
        <v>7,15560006881406-2,17062755009525i</v>
      </c>
      <c r="AS105" s="240" t="str">
        <f t="shared" ca="1" si="69"/>
        <v>6,41373622948555-3,84424555467373i</v>
      </c>
      <c r="AT105" s="240" t="str">
        <f t="shared" ca="1" si="70"/>
        <v>5,89492525409952-4,60044482138674i</v>
      </c>
      <c r="AU105" s="240" t="str">
        <f t="shared" ca="1" si="71"/>
        <v>5,2874491158802-5,28744911588017i</v>
      </c>
      <c r="AV105" s="240" t="str">
        <f t="shared" ca="1" si="72"/>
        <v>4,60044482138675-5,8949252540995i</v>
      </c>
      <c r="AW105" s="240" t="str">
        <f t="shared" ca="1" si="73"/>
        <v>3,84424555467375-6,41373622948555i</v>
      </c>
      <c r="AX105" s="240" t="str">
        <f t="shared" ca="1" si="74"/>
        <v>3,03022525658477-6,83607864205789i</v>
      </c>
      <c r="AY105" s="240" t="str">
        <f t="shared" ca="1" si="75"/>
        <v>2,17062755009519-7,15560006881408i</v>
      </c>
      <c r="AZ105" s="240" t="str">
        <f t="shared" ca="1" si="76"/>
        <v>1,27838158482654-7,36749461008427i</v>
      </c>
      <c r="BA105" s="240" t="str">
        <f t="shared" ca="1" si="77"/>
        <v>0,366907570601211-7,46857517473579i</v>
      </c>
      <c r="BB105" s="240" t="str">
        <f t="shared" ca="1" si="78"/>
        <v>-0,550085075004469-7,45732141699026i</v>
      </c>
      <c r="BC105" s="240" t="str">
        <f t="shared" ca="1" si="79"/>
        <v>-1,45880392906148-7,33390260383918i</v>
      </c>
      <c r="BD105" s="240" t="str">
        <f t="shared" ca="1" si="80"/>
        <v>-2,34558101416694-7,1001750691109i</v>
      </c>
      <c r="BE105" s="240" t="str">
        <f t="shared" ca="1" si="81"/>
        <v>-3,19707837754647-6,75965429248191i</v>
      </c>
      <c r="BF105" s="240" t="str">
        <f t="shared" ca="1" si="82"/>
        <v>-4,00048870627897-6,31746202339031i</v>
      </c>
      <c r="BG105" s="240" t="str">
        <f t="shared" ca="1" si="83"/>
        <v>-4,74372796120375-5,780249245157i</v>
      </c>
      <c r="BH105" s="240" t="str">
        <f t="shared" ca="1" si="84"/>
        <v>-5,4156171321178-5,15609613800562i</v>
      </c>
      <c r="BI105" s="240" t="str">
        <f t="shared" ca="1" si="85"/>
        <v>-6,00605038049441-4,45439054563104i</v>
      </c>
      <c r="BJ105" s="240" t="str">
        <f t="shared" ca="1" si="86"/>
        <v>-6,5061470407012-3,68568677329197i</v>
      </c>
      <c r="BK105" s="240" t="str">
        <f t="shared" ca="1" si="87"/>
        <v>-6,90838519347739-2,86154684123583i</v>
      </c>
      <c r="BL105" s="240" t="str">
        <f t="shared" ca="1" si="88"/>
        <v>-7,20671480260091-1,99436658115232i</v>
      </c>
      <c r="BM105" s="240" t="str">
        <f t="shared" ca="1" si="89"/>
        <v>-7,39664871306461-1,09718919132665i</v>
      </c>
      <c r="BN105" s="240" t="str">
        <f t="shared" ca="1" si="90"/>
        <v>-7,47533014206408-0,183509054796966i</v>
      </c>
      <c r="BO105" s="240" t="str">
        <f t="shared" ca="1" si="91"/>
        <v>-7,44157564767034+0,732931228727566i</v>
      </c>
      <c r="BP105" s="240" t="str">
        <f t="shared" ca="1" si="92"/>
        <v>-7,29589292889782+1,63834754435776i</v>
      </c>
      <c r="BQ105" s="240" t="str">
        <f t="shared" ca="1" si="93"/>
        <v>-7,04047318943872+2,51912158794269i</v>
      </c>
      <c r="BR105" s="240" t="str">
        <f t="shared" ca="1" si="94"/>
        <v>-6,67915817991985+3,36200569804008i</v>
      </c>
      <c r="BS105" s="240" t="str">
        <f t="shared" ca="1" si="95"/>
        <v>-6,21738241439732+4,15432211307539i</v>
      </c>
      <c r="BT105" s="240" t="str">
        <f t="shared" ca="1" si="96"/>
        <v>-5,66209143020668+4,88415365667629i</v>
      </c>
      <c r="BU105" s="240" t="str">
        <f t="shared" ca="1" si="97"/>
        <v>-5,02163732061636+5,54052298309801i</v>
      </c>
      <c r="BV105" s="240" t="str">
        <f t="shared" ca="1" si="98"/>
        <v>-4,30565311157103+6,1135576867208i</v>
      </c>
      <c r="BW105" s="240" t="str">
        <f t="shared" ca="1" si="99"/>
        <v>-3,52490787201467+6,59463879222004i</v>
      </c>
      <c r="BX105" s="240" t="str">
        <f t="shared" ca="1" si="100"/>
        <v>-2,69114473706986+6,97653039197748i</v>
      </c>
      <c r="BY105" s="240" t="str">
        <f t="shared" ca="1" si="101"/>
        <v>-1,81690428035505+7,25348848086711i</v>
      </c>
      <c r="BZ105" s="240" t="str">
        <f t="shared" ca="1" si="102"/>
        <v>-0,91533589208452+7,4213473514387i</v>
      </c>
      <c r="CA105" s="240" t="str">
        <f t="shared" ca="1" si="103"/>
        <v>-2,22145686430632E-14+7,47758225003539i</v>
      </c>
      <c r="CB105" s="240" t="str">
        <f t="shared" ca="1" si="104"/>
        <v>0,915335892084475+7,4213473514387i</v>
      </c>
      <c r="CC105" s="240" t="str">
        <f t="shared" ca="1" si="105"/>
        <v>1,81690428035508+7,2534884808671i</v>
      </c>
      <c r="CD105" s="240" t="str">
        <f t="shared" ca="1" si="106"/>
        <v>2,69114473706989+6,97653039197747i</v>
      </c>
      <c r="CE105" s="240" t="str">
        <f t="shared" ca="1" si="107"/>
        <v>3,52490787201469+6,59463879222002i</v>
      </c>
      <c r="CF105" s="240" t="str">
        <f t="shared" ca="1" si="108"/>
        <v>4,30565311157106+6,11355768672078i</v>
      </c>
      <c r="CG105" s="240" t="str">
        <f t="shared" ca="1" si="109"/>
        <v>5,02163732061638+5,540522983098i</v>
      </c>
      <c r="CH105" s="240" t="str">
        <f t="shared" ca="1" si="110"/>
        <v>5,66209143020665+4,88415365667633i</v>
      </c>
      <c r="CI105" s="240" t="str">
        <f t="shared" ca="1" si="111"/>
        <v>6,2173824143973+4,15432211307542i</v>
      </c>
      <c r="CJ105" s="240" t="str">
        <f t="shared" ca="1" si="112"/>
        <v>6,67915817991983+3,36200569804013i</v>
      </c>
      <c r="CK105" s="240" t="str">
        <f t="shared" ca="1" si="113"/>
        <v>7,04047318943873+2,51912158794266i</v>
      </c>
      <c r="CL105" s="240" t="str">
        <f t="shared" ca="1" si="114"/>
        <v>7,29589292889783+1,63834754435773i</v>
      </c>
      <c r="CM105" s="240" t="str">
        <f t="shared" ca="1" si="115"/>
        <v>7,44157564767034+0,732931228727537i</v>
      </c>
      <c r="CN105" s="240" t="str">
        <f t="shared" ca="1" si="116"/>
        <v>7,47533014206408-0,183509054796994i</v>
      </c>
      <c r="CO105" s="240" t="str">
        <f t="shared" ca="1" si="117"/>
        <v>7,3966487130646-1,09718919132668i</v>
      </c>
      <c r="CP105" s="240" t="str">
        <f t="shared" ca="1" si="118"/>
        <v>7,20671480260092-1,99436658115228i</v>
      </c>
      <c r="CQ105" s="240" t="str">
        <f t="shared" ca="1" si="119"/>
        <v>6,9083851934774-2,86154684123579i</v>
      </c>
      <c r="CR105" s="240" t="str">
        <f t="shared" ca="1" si="120"/>
        <v>6,50614704070122-3,68568677329193i</v>
      </c>
      <c r="CS105" s="240" t="str">
        <f t="shared" ca="1" si="121"/>
        <v>6,00605038049443-4,45439054563101i</v>
      </c>
      <c r="CT105" s="240" t="str">
        <f t="shared" ca="1" si="122"/>
        <v>5,41561713211758-5,15609613800586i</v>
      </c>
      <c r="CU105" s="240" t="str">
        <f t="shared" ca="1" si="123"/>
        <v>4,74372796120378-5,78024924515697i</v>
      </c>
      <c r="CV105" s="240" t="str">
        <f t="shared" ca="1" si="124"/>
        <v>4,00048870627869-6,31746202339048i</v>
      </c>
      <c r="CW105" s="240" t="str">
        <f t="shared" ca="1" si="125"/>
        <v>3,19707837754657-6,75965429248186i</v>
      </c>
      <c r="CX105" s="240" t="str">
        <f t="shared" ca="1" si="126"/>
        <v>2,34558101416669-7,10017506911097i</v>
      </c>
      <c r="CY105" s="240" t="str">
        <f t="shared" ca="1" si="127"/>
        <v>1,45880392906159-7,33390260383916i</v>
      </c>
      <c r="CZ105" s="240" t="str">
        <f t="shared" ca="1" si="128"/>
        <v>0,550085075004216-7,45732141699028i</v>
      </c>
      <c r="DA105" s="240" t="str">
        <f t="shared" ca="1" si="129"/>
        <v>-0,366907570601095-7,4685751747358i</v>
      </c>
      <c r="DB105" s="240" t="str">
        <f t="shared" ca="1" si="130"/>
        <v>-1,27838158482679-7,36749461008422i</v>
      </c>
      <c r="DC105" s="240" t="str">
        <f t="shared" ca="1" si="131"/>
        <v>-2,17062755009508-7,15560006881411i</v>
      </c>
      <c r="DD105" s="240" t="str">
        <f t="shared" ca="1" si="132"/>
        <v>-3,03022525658493-6,83607864205782i</v>
      </c>
      <c r="DE105" s="240" t="str">
        <f t="shared" ca="1" si="133"/>
        <v>-3,84424555467358-6,41373622948564i</v>
      </c>
      <c r="DF105" s="240" t="str">
        <f t="shared" ca="1" si="134"/>
        <v>-4,60044482138689-5,8949252540994i</v>
      </c>
      <c r="DG105" s="240" t="str">
        <f t="shared" ca="1" si="135"/>
        <v>-5,28744911588005-5,28744911588032i</v>
      </c>
      <c r="DH105" s="240" t="str">
        <f t="shared" ca="1" si="136"/>
        <v>-5,89492525409963-4,60044482138659i</v>
      </c>
      <c r="DI105" s="240" t="str">
        <f t="shared" ca="1" si="137"/>
        <v>-6,41373622948546-3,84424555467389i</v>
      </c>
      <c r="DJ105" s="240" t="str">
        <f t="shared" ca="1" si="138"/>
        <v>-6,83607864205797-3,03022525658458i</v>
      </c>
      <c r="DK105" s="240" t="str">
        <f t="shared" ca="1" si="139"/>
        <v>-7,155600068814-2,17062755009543i</v>
      </c>
      <c r="DL105" s="240" t="str">
        <f t="shared" ca="1" si="140"/>
        <v>-7,36749461008428-1,27838158482642i</v>
      </c>
      <c r="DM105" s="240" t="str">
        <f t="shared" ca="1" si="141"/>
        <v>-7,46857517473578-0,36690757060146i</v>
      </c>
      <c r="DN105" s="240" t="str">
        <f t="shared" ca="1" si="142"/>
        <v>-7,45732141699025+0,550085075004593i</v>
      </c>
      <c r="DO105" s="240" t="str">
        <f t="shared" ca="1" si="143"/>
        <v>-7,33390260383923+1,45880392906123i</v>
      </c>
      <c r="DP105" s="240" t="str">
        <f t="shared" ca="1" si="144"/>
        <v>-7,10017506911085+2,34558101416705i</v>
      </c>
      <c r="DQ105" s="240" t="str">
        <f t="shared" ca="1" si="145"/>
        <v>-6,75965429248201+3,19707837754624i</v>
      </c>
      <c r="DR105" s="240" t="str">
        <f t="shared" ca="1" si="146"/>
        <v>-6,31746202339028+4,000488706279i</v>
      </c>
      <c r="DS105" s="240" t="str">
        <f t="shared" ca="1" si="147"/>
        <v>-5,7802492451572+4,7437279612035i</v>
      </c>
      <c r="DT105" s="240" t="str">
        <f t="shared" ca="1" si="148"/>
        <v>-5,15609613800558+5,41561713211784i</v>
      </c>
      <c r="DU105" s="240" t="str">
        <f t="shared" ca="1" si="149"/>
        <v>-4,4543905456313+6,00605038049422i</v>
      </c>
      <c r="DV105" s="240" t="str">
        <f t="shared" ca="1" si="150"/>
        <v>-3,68568677329193+6,50614704070122i</v>
      </c>
      <c r="DW105" s="240" t="str">
        <f t="shared" ca="1" si="151"/>
        <v>-2,86154684123613+6,90838519347726i</v>
      </c>
      <c r="DX105" s="240" t="str">
        <f t="shared" ca="1" si="152"/>
        <v>-1,99436658115227+7,20671480260093i</v>
      </c>
      <c r="DY105" s="240" t="str">
        <f t="shared" ca="1" si="153"/>
        <v>-1,09718919132704+7,39664871306455i</v>
      </c>
      <c r="DZ105" s="240" t="str">
        <f t="shared" ca="1" si="154"/>
        <v>-0,183509054796988+7,47533014206408i</v>
      </c>
      <c r="EA105" s="240" t="str">
        <f t="shared" ca="1" si="155"/>
        <v>0,732931228727914+7,4415756476703i</v>
      </c>
      <c r="EB105" s="240" t="str">
        <f t="shared" ca="1" si="156"/>
        <v>1,63834754435774+7,29589292889783i</v>
      </c>
      <c r="EC105" s="240" t="str">
        <f t="shared" ca="1" si="157"/>
        <v>2,51912158794302+7,0404731894386i</v>
      </c>
      <c r="ED105" s="240" t="str">
        <f t="shared" ca="1" si="158"/>
        <v>3,36200569804006+6,67915817991986i</v>
      </c>
      <c r="EE105" s="240" t="str">
        <f t="shared" ca="1" si="159"/>
        <v>4,15432211307567+6,21738241439714i</v>
      </c>
      <c r="EF105" s="240" t="str">
        <f t="shared" ca="1" si="160"/>
        <v>4,88415365667627+5,66209143020669i</v>
      </c>
      <c r="EG105" s="240" t="str">
        <f t="shared" ca="1" si="161"/>
        <v>5,5405229830982+5,02163732061616i</v>
      </c>
      <c r="EH105" s="240" t="str">
        <f t="shared" ca="1" si="162"/>
        <v>6,11355768672074+4,30565311157112i</v>
      </c>
      <c r="EI105" s="240" t="str">
        <f t="shared" ca="1" si="163"/>
        <v>6,59463879222016+3,52490787201443i</v>
      </c>
      <c r="EJ105" s="240" t="str">
        <f t="shared" ca="1" si="164"/>
        <v>6,97653039197744+2,69114473706995i</v>
      </c>
      <c r="EK105" s="240" t="str">
        <f t="shared" ca="1" si="165"/>
        <v>7,25348848086717+1,81690428035479i</v>
      </c>
      <c r="EL105" s="240" t="str">
        <f t="shared" ca="1" si="166"/>
        <v>7,42134735143868+0,915335892084617i</v>
      </c>
      <c r="EM105" s="240" t="str">
        <f t="shared" ca="1" si="167"/>
        <v>7,47758225003539-2,47793658898495E-13i</v>
      </c>
      <c r="EN105" s="240"/>
      <c r="EO105" s="240"/>
      <c r="EP105" s="240"/>
    </row>
    <row r="106" spans="1:146" ht="15" thickBot="1">
      <c r="A106" s="277">
        <f t="shared" si="168"/>
        <v>1.1718750000000001E-4</v>
      </c>
      <c r="B106" s="276">
        <v>6</v>
      </c>
      <c r="C106" s="248">
        <f t="shared" si="169"/>
        <v>1200</v>
      </c>
      <c r="D106" s="247">
        <f t="shared" si="170"/>
        <v>7539.8223686155034</v>
      </c>
      <c r="E106" s="247" t="str">
        <f t="shared" si="171"/>
        <v>7539,8223686155i</v>
      </c>
      <c r="F106" s="247" t="str">
        <f t="shared" si="172"/>
        <v>0,0478910131261511-0,223166752989663i</v>
      </c>
      <c r="G106" s="247" t="str">
        <f t="shared" si="173"/>
        <v>-2,82091845532597-0,222841550873823i</v>
      </c>
      <c r="H106" s="247" t="str">
        <f t="shared" si="38"/>
        <v>0,0179846265051083-0,0663016607853056i</v>
      </c>
      <c r="I106" s="247" t="str">
        <f t="shared" si="174"/>
        <v>-0,0348892228945335+0,0377354587018158i</v>
      </c>
      <c r="J106" s="275" t="str">
        <f ca="1">IMPRODUCT(1/N_FFT2,U100)</f>
        <v>0,0202922871887598+0,000510103198431605i</v>
      </c>
      <c r="K106" s="274" t="str">
        <f t="shared" ca="1" si="175"/>
        <v>-0,000727231108946607+0,000747941660987537i</v>
      </c>
      <c r="M106" s="278"/>
      <c r="N106" s="265">
        <f t="shared" ca="1" si="176"/>
        <v>7.5224646948200968</v>
      </c>
      <c r="O106" s="240">
        <f t="shared" ca="1" si="39"/>
        <v>-7.4775353051799032</v>
      </c>
      <c r="P106" s="240" t="str">
        <f t="shared" ca="1" si="40"/>
        <v>-7,39660227631629+1,09718230308577i</v>
      </c>
      <c r="Q106" s="240" t="str">
        <f t="shared" ca="1" si="41"/>
        <v>-7,1555551453883+2,17061392272299i</v>
      </c>
      <c r="R106" s="240" t="str">
        <f t="shared" ca="1" si="42"/>
        <v>-6,75961185483517+3,19705830603443i</v>
      </c>
      <c r="S106" s="240" t="str">
        <f t="shared" ca="1" si="43"/>
        <v>-6,21734338117653+4,1542960319111i</v>
      </c>
      <c r="T106" s="240" t="str">
        <f t="shared" ca="1" si="44"/>
        <v>-5,54048819925449+5,0216057943783i</v>
      </c>
      <c r="U106" s="241" t="str">
        <f t="shared" ca="1" si="45"/>
        <v>-4,74369817970269+5,78021295629299i</v>
      </c>
      <c r="V106" s="240" t="str">
        <f t="shared" ca="1" si="46"/>
        <v>-3,84422142019469+6,41369596353992i</v>
      </c>
      <c r="W106" s="240" t="str">
        <f t="shared" ca="1" si="47"/>
        <v>-2,8615288762174+6,90834182208625i</v>
      </c>
      <c r="X106" s="240" t="str">
        <f t="shared" ca="1" si="48"/>
        <v>-1,81689287368565+7,2534429428901i</v>
      </c>
      <c r="Y106" s="240" t="str">
        <f t="shared" ca="1" si="49"/>
        <v>-0,732926627327029+7,44152892886717i</v>
      </c>
      <c r="Z106" s="240" t="str">
        <f t="shared" ca="1" si="50"/>
        <v>0,366905267126359+7,46852828642744i</v>
      </c>
      <c r="AA106" s="240" t="str">
        <f t="shared" ca="1" si="51"/>
        <v>1,45879477057452+7,33385656101592i</v>
      </c>
      <c r="AB106" s="240" t="str">
        <f t="shared" ca="1" si="52"/>
        <v>2,51910577269721+7,04042898878865i</v>
      </c>
      <c r="AC106" s="240" t="str">
        <f t="shared" ca="1" si="53"/>
        <v>3,52488574236298+6,59459739055373i</v>
      </c>
      <c r="AD106" s="240" t="str">
        <f t="shared" ca="1" si="54"/>
        <v>4,45436258061326+6,00601267403294i</v>
      </c>
      <c r="AE106" s="240" t="str">
        <f t="shared" ca="1" si="55"/>
        <v>5,2874159208545+5,28741592085456i</v>
      </c>
      <c r="AF106" s="240" t="str">
        <f t="shared" ca="1" si="56"/>
        <v>6,00601267403294+4,45436258061327i</v>
      </c>
      <c r="AG106" s="240" t="str">
        <f t="shared" ca="1" si="57"/>
        <v>6,59459739055373+3,52488574236298i</v>
      </c>
      <c r="AH106" s="240" t="str">
        <f t="shared" ca="1" si="58"/>
        <v>7,04042898878865+2,5191057726972i</v>
      </c>
      <c r="AI106" s="240" t="str">
        <f t="shared" ca="1" si="59"/>
        <v>7,33385656101592+1,45879477057452i</v>
      </c>
      <c r="AJ106" s="240" t="str">
        <f t="shared" ca="1" si="60"/>
        <v>7,46852828642744+0,366905267126357i</v>
      </c>
      <c r="AK106" s="240" t="str">
        <f t="shared" ca="1" si="61"/>
        <v>7,44152892886717-0,732926627327029i</v>
      </c>
      <c r="AL106" s="240" t="str">
        <f t="shared" ca="1" si="62"/>
        <v>7,2534429428901-1,81689287368565i</v>
      </c>
      <c r="AM106" s="240" t="str">
        <f t="shared" ca="1" si="63"/>
        <v>6,90834182208625-2,8615288762174i</v>
      </c>
      <c r="AN106" s="240" t="str">
        <f t="shared" ca="1" si="64"/>
        <v>6,41369596353991-3,8442214201947i</v>
      </c>
      <c r="AO106" s="240" t="str">
        <f t="shared" ca="1" si="65"/>
        <v>5,78021295629299-4,74369817970268i</v>
      </c>
      <c r="AP106" s="240" t="str">
        <f t="shared" ca="1" si="66"/>
        <v>5,02160579437831-5,54048819925448i</v>
      </c>
      <c r="AQ106" s="240" t="str">
        <f t="shared" ca="1" si="67"/>
        <v>4,15429603191112-6,21734338117651i</v>
      </c>
      <c r="AR106" s="240" t="str">
        <f t="shared" ca="1" si="68"/>
        <v>4,15429603191112-6,21734338117651i</v>
      </c>
      <c r="AS106" s="240" t="str">
        <f t="shared" ca="1" si="69"/>
        <v>2,17061392272297-7,15555514538831i</v>
      </c>
      <c r="AT106" s="240" t="str">
        <f t="shared" ca="1" si="70"/>
        <v>1,09718230308575-7,39660227631629i</v>
      </c>
      <c r="AU106" s="240" t="str">
        <f t="shared" ca="1" si="71"/>
        <v>1,37416362384987E-15-7,4775353051799i</v>
      </c>
      <c r="AV106" s="240" t="str">
        <f t="shared" ca="1" si="72"/>
        <v>-1,09718230308575-7,39660227631629i</v>
      </c>
      <c r="AW106" s="240" t="str">
        <f t="shared" ca="1" si="73"/>
        <v>-2,17061392272297-7,15555514538831i</v>
      </c>
      <c r="AX106" s="240" t="str">
        <f t="shared" ca="1" si="74"/>
        <v>-3,1970583060344-6,75961185483518i</v>
      </c>
      <c r="AY106" s="240" t="str">
        <f t="shared" ca="1" si="75"/>
        <v>-4,15429603191113-6,21734338117651i</v>
      </c>
      <c r="AZ106" s="240" t="str">
        <f t="shared" ca="1" si="76"/>
        <v>-5,02160579437831-5,54048819925447i</v>
      </c>
      <c r="BA106" s="240" t="str">
        <f t="shared" ca="1" si="77"/>
        <v>-5,780212956293-4,74369817970268i</v>
      </c>
      <c r="BB106" s="240" t="str">
        <f t="shared" ca="1" si="78"/>
        <v>-6,41369596353992-3,8442214201947i</v>
      </c>
      <c r="BC106" s="240" t="str">
        <f t="shared" ca="1" si="79"/>
        <v>-6,90834182208625-2,8615288762174i</v>
      </c>
      <c r="BD106" s="240" t="str">
        <f t="shared" ca="1" si="80"/>
        <v>-7,2534429428901-1,81689287368565i</v>
      </c>
      <c r="BE106" s="240" t="str">
        <f t="shared" ca="1" si="81"/>
        <v>-7,44152892886717-0,732926627327029i</v>
      </c>
      <c r="BF106" s="240" t="str">
        <f t="shared" ca="1" si="82"/>
        <v>-7,46852828642744+0,366905267126362i</v>
      </c>
      <c r="BG106" s="240" t="str">
        <f t="shared" ca="1" si="83"/>
        <v>-7,33385656101592+1,45879477057453i</v>
      </c>
      <c r="BH106" s="240" t="str">
        <f t="shared" ca="1" si="84"/>
        <v>-7,04042898878865+2,51910577269721i</v>
      </c>
      <c r="BI106" s="240" t="str">
        <f t="shared" ca="1" si="85"/>
        <v>-6,59459739055373+3,52488574236298i</v>
      </c>
      <c r="BJ106" s="240" t="str">
        <f t="shared" ca="1" si="86"/>
        <v>-6,00601267403294+4,45436258061327i</v>
      </c>
      <c r="BK106" s="240" t="str">
        <f t="shared" ca="1" si="87"/>
        <v>-5,28741592085456+5,2874159208545i</v>
      </c>
      <c r="BL106" s="240" t="str">
        <f t="shared" ca="1" si="88"/>
        <v>-4,45436258061326+6,00601267403294i</v>
      </c>
      <c r="BM106" s="240" t="str">
        <f t="shared" ca="1" si="89"/>
        <v>-3,52488574236298+6,59459739055373i</v>
      </c>
      <c r="BN106" s="240" t="str">
        <f t="shared" ca="1" si="90"/>
        <v>-2,5191057726972+7,04042898878865i</v>
      </c>
      <c r="BO106" s="240" t="str">
        <f t="shared" ca="1" si="91"/>
        <v>-1,45879477057453+7,33385656101592i</v>
      </c>
      <c r="BP106" s="240" t="str">
        <f t="shared" ca="1" si="92"/>
        <v>-0,366905267126359+7,46852828642744i</v>
      </c>
      <c r="BQ106" s="240" t="str">
        <f t="shared" ca="1" si="93"/>
        <v>0,732926627327031+7,44152892886717i</v>
      </c>
      <c r="BR106" s="240" t="str">
        <f t="shared" ca="1" si="94"/>
        <v>1,81689287368565+7,2534429428901i</v>
      </c>
      <c r="BS106" s="240" t="str">
        <f t="shared" ca="1" si="95"/>
        <v>2,8615288762174+6,90834182208625i</v>
      </c>
      <c r="BT106" s="240" t="str">
        <f t="shared" ca="1" si="96"/>
        <v>3,8442214201947+6,41369596353991i</v>
      </c>
      <c r="BU106" s="240" t="str">
        <f t="shared" ca="1" si="97"/>
        <v>4,74369817970268+5,780212956293i</v>
      </c>
      <c r="BV106" s="240" t="str">
        <f t="shared" ca="1" si="98"/>
        <v>5,54048819925448+5,0216057943783i</v>
      </c>
      <c r="BW106" s="240" t="str">
        <f t="shared" ca="1" si="99"/>
        <v>6,21734338117651+4,15429603191112i</v>
      </c>
      <c r="BX106" s="240" t="str">
        <f t="shared" ca="1" si="100"/>
        <v>6,75961185483516+3,19705830603446i</v>
      </c>
      <c r="BY106" s="240" t="str">
        <f t="shared" ca="1" si="101"/>
        <v>7,15555514538831+2,17061392272296i</v>
      </c>
      <c r="BZ106" s="240" t="str">
        <f t="shared" ca="1" si="102"/>
        <v>7,39660227631629+1,09718230308575i</v>
      </c>
      <c r="CA106" s="240" t="str">
        <f t="shared" ca="1" si="103"/>
        <v>7,4775353051799+2,74832724769974E-15i</v>
      </c>
      <c r="CB106" s="240" t="str">
        <f t="shared" ca="1" si="104"/>
        <v>7,39660227631629-1,09718230308576i</v>
      </c>
      <c r="CC106" s="240" t="str">
        <f t="shared" ca="1" si="105"/>
        <v>7,15555514538831-2,17061392272297i</v>
      </c>
      <c r="CD106" s="240" t="str">
        <f t="shared" ca="1" si="106"/>
        <v>6,75961185483518-3,1970583060344i</v>
      </c>
      <c r="CE106" s="240" t="str">
        <f t="shared" ca="1" si="107"/>
        <v>6,21734338117638-4,15429603191132i</v>
      </c>
      <c r="CF106" s="240" t="str">
        <f t="shared" ca="1" si="108"/>
        <v>5,54048819925442-5,02160579437837i</v>
      </c>
      <c r="CG106" s="240" t="str">
        <f t="shared" ca="1" si="109"/>
        <v>4,74369817970273-5,78021295629294i</v>
      </c>
      <c r="CH106" s="240" t="str">
        <f t="shared" ca="1" si="110"/>
        <v>3,84422142019488-6,4136959635398i</v>
      </c>
      <c r="CI106" s="240" t="str">
        <f t="shared" ca="1" si="111"/>
        <v>2,86152887621706-6,90834182208639i</v>
      </c>
      <c r="CJ106" s="240" t="str">
        <f t="shared" ca="1" si="112"/>
        <v>1,81689287368543-7,25344294289016i</v>
      </c>
      <c r="CK106" s="240" t="str">
        <f t="shared" ca="1" si="113"/>
        <v>0,732926627327023-7,44152892886717i</v>
      </c>
      <c r="CL106" s="240" t="str">
        <f t="shared" ca="1" si="114"/>
        <v>-0,366905267126214-7,46852828642745i</v>
      </c>
      <c r="CM106" s="240" t="str">
        <f t="shared" ca="1" si="115"/>
        <v>-1,45879477057424-7,33385656101598i</v>
      </c>
      <c r="CN106" s="240" t="str">
        <f t="shared" ca="1" si="116"/>
        <v>-2,51910577269748-7,04042898878855i</v>
      </c>
      <c r="CO106" s="240" t="str">
        <f t="shared" ca="1" si="117"/>
        <v>-3,52488574236313-6,59459739055366i</v>
      </c>
      <c r="CP106" s="240" t="str">
        <f t="shared" ca="1" si="118"/>
        <v>-4,45436258061327-6,00601267403293i</v>
      </c>
      <c r="CQ106" s="240" t="str">
        <f t="shared" ca="1" si="119"/>
        <v>-5,2874159208544-5,28741592085466i</v>
      </c>
      <c r="CR106" s="240" t="str">
        <f t="shared" ca="1" si="120"/>
        <v>-6,00601267403271-4,45436258061356i</v>
      </c>
      <c r="CS106" s="240" t="str">
        <f t="shared" ca="1" si="121"/>
        <v>-6,59459739055383-3,52488574236279i</v>
      </c>
      <c r="CT106" s="240" t="str">
        <f t="shared" ca="1" si="122"/>
        <v>-7,04042898878868-2,51910577269712i</v>
      </c>
      <c r="CU106" s="240" t="str">
        <f t="shared" ca="1" si="123"/>
        <v>-7,33385656101591-1,4587947705746i</v>
      </c>
      <c r="CV106" s="240" t="str">
        <f t="shared" ca="1" si="124"/>
        <v>-7,46852828642743-0,366905267126579i</v>
      </c>
      <c r="CW106" s="240" t="str">
        <f t="shared" ca="1" si="125"/>
        <v>-7,44152892886713+0,7329266273274i</v>
      </c>
      <c r="CX106" s="240" t="str">
        <f t="shared" ca="1" si="126"/>
        <v>-7,25344294289006+1,8168928736858i</v>
      </c>
      <c r="CY106" s="240" t="str">
        <f t="shared" ca="1" si="127"/>
        <v>-6,90834182208624+2,86152887621741i</v>
      </c>
      <c r="CZ106" s="240" t="str">
        <f t="shared" ca="1" si="128"/>
        <v>-6,41369596353999+3,84422142019457i</v>
      </c>
      <c r="DA106" s="240" t="str">
        <f t="shared" ca="1" si="129"/>
        <v>-5,78021295629318+4,74369817970246i</v>
      </c>
      <c r="DB106" s="240" t="str">
        <f t="shared" ca="1" si="130"/>
        <v>-5,02160579437809+5,54048819925467i</v>
      </c>
      <c r="DC106" s="240" t="str">
        <f t="shared" ca="1" si="131"/>
        <v>-4,15429603191099+6,2173433811766i</v>
      </c>
      <c r="DD106" s="240" t="str">
        <f t="shared" ca="1" si="132"/>
        <v>-3,19705830603446+6,75961185483515i</v>
      </c>
      <c r="DE106" s="240" t="str">
        <f t="shared" ca="1" si="133"/>
        <v>-2,17061392272318+7,15555514538824i</v>
      </c>
      <c r="DF106" s="240" t="str">
        <f t="shared" ca="1" si="134"/>
        <v>-1,09718230308612+7,39660227631624i</v>
      </c>
      <c r="DG106" s="240" t="str">
        <f t="shared" ca="1" si="135"/>
        <v>2,21684615809074E-13+7,4775353051799i</v>
      </c>
      <c r="DH106" s="240" t="str">
        <f t="shared" ca="1" si="136"/>
        <v>1,09718230308583+7,39660227631628i</v>
      </c>
      <c r="DI106" s="240" t="str">
        <f t="shared" ca="1" si="137"/>
        <v>2,17061392272291+7,15555514538833i</v>
      </c>
      <c r="DJ106" s="240" t="str">
        <f t="shared" ca="1" si="138"/>
        <v>3,19705830603419+6,75961185483528i</v>
      </c>
      <c r="DK106" s="240" t="str">
        <f t="shared" ca="1" si="139"/>
        <v>4,15429603191137+6,21734338117635i</v>
      </c>
      <c r="DL106" s="240" t="str">
        <f t="shared" ca="1" si="140"/>
        <v>5,02160579437842+5,54048819925437i</v>
      </c>
      <c r="DM106" s="240" t="str">
        <f t="shared" ca="1" si="141"/>
        <v>5,780212956293+4,74369817970268i</v>
      </c>
      <c r="DN106" s="240" t="str">
        <f t="shared" ca="1" si="142"/>
        <v>6,41369596353984+3,84422142019482i</v>
      </c>
      <c r="DO106" s="240" t="str">
        <f t="shared" ca="1" si="143"/>
        <v>6,90834182208613+2,86152887621767i</v>
      </c>
      <c r="DP106" s="240" t="str">
        <f t="shared" ca="1" si="144"/>
        <v>7,25344294289018+1,81689287368536i</v>
      </c>
      <c r="DQ106" s="240" t="str">
        <f t="shared" ca="1" si="145"/>
        <v>7,44152892886717+0,732926627326946i</v>
      </c>
      <c r="DR106" s="240" t="str">
        <f t="shared" ca="1" si="146"/>
        <v>7,46852828642745-0,366905267126292i</v>
      </c>
      <c r="DS106" s="240" t="str">
        <f t="shared" ca="1" si="147"/>
        <v>7,33385656101597-1,45879477057431i</v>
      </c>
      <c r="DT106" s="240" t="str">
        <f t="shared" ca="1" si="148"/>
        <v>7,04042898878877-2,51910577269686i</v>
      </c>
      <c r="DU106" s="240" t="str">
        <f t="shared" ca="1" si="149"/>
        <v>6,59459739055362-3,52488574236319i</v>
      </c>
      <c r="DV106" s="240" t="str">
        <f t="shared" ca="1" si="150"/>
        <v>6,00601267403289-4,45436258061332i</v>
      </c>
      <c r="DW106" s="240" t="str">
        <f t="shared" ca="1" si="151"/>
        <v>5,2874159208546-5,28741592085446i</v>
      </c>
      <c r="DX106" s="240" t="str">
        <f t="shared" ca="1" si="152"/>
        <v>4,45436258061351-6,00601267403276i</v>
      </c>
      <c r="DY106" s="240" t="str">
        <f t="shared" ca="1" si="153"/>
        <v>3,52488574236272-6,59459739055387i</v>
      </c>
      <c r="DZ106" s="240" t="str">
        <f t="shared" ca="1" si="154"/>
        <v>2,51910577269706-7,0404289887887i</v>
      </c>
      <c r="EA106" s="240" t="str">
        <f t="shared" ca="1" si="155"/>
        <v>1,45879477057453-7,33385656101592i</v>
      </c>
      <c r="EB106" s="240" t="str">
        <f t="shared" ca="1" si="156"/>
        <v>0,366905267126501-7,46852828642743i</v>
      </c>
      <c r="EC106" s="240" t="str">
        <f t="shared" ca="1" si="157"/>
        <v>-0,732926627326724-7,4415289288672i</v>
      </c>
      <c r="ED106" s="240" t="str">
        <f t="shared" ca="1" si="158"/>
        <v>-1,81689287368587-7,25344294289005i</v>
      </c>
      <c r="EE106" s="240" t="str">
        <f t="shared" ca="1" si="159"/>
        <v>-2,86152887621748-6,90834182208621i</v>
      </c>
      <c r="EF106" s="240" t="str">
        <f t="shared" ca="1" si="160"/>
        <v>-3,84422142019462-6,41369596353996i</v>
      </c>
      <c r="EG106" s="240" t="str">
        <f t="shared" ca="1" si="161"/>
        <v>-4,74369817970252-5,78021295629313i</v>
      </c>
      <c r="EH106" s="240" t="str">
        <f t="shared" ca="1" si="162"/>
        <v>-5,54048819925474-5,02160579437802i</v>
      </c>
      <c r="EI106" s="240" t="str">
        <f t="shared" ca="1" si="163"/>
        <v>-6,21734338117664-4,15429603191094i</v>
      </c>
      <c r="EJ106" s="240" t="str">
        <f t="shared" ca="1" si="164"/>
        <v>-6,75961185483519-3,19705830603439i</v>
      </c>
      <c r="EK106" s="240" t="str">
        <f t="shared" ca="1" si="165"/>
        <v>-7,15555514538827-2,17061392272312i</v>
      </c>
      <c r="EL106" s="240" t="str">
        <f t="shared" ca="1" si="166"/>
        <v>-7,39660227631625-1,09718230308604i</v>
      </c>
      <c r="EM106" s="240" t="str">
        <f t="shared" ca="1" si="167"/>
        <v>-7,4775353051799+3,13289849053716E-13i</v>
      </c>
      <c r="EN106" s="240"/>
      <c r="EO106" s="240"/>
      <c r="EP106" s="240"/>
    </row>
    <row r="107" spans="1:146" ht="15" thickBot="1">
      <c r="A107" s="277">
        <f t="shared" si="168"/>
        <v>1.3671875000000001E-4</v>
      </c>
      <c r="B107" s="276">
        <v>7</v>
      </c>
      <c r="C107" s="248">
        <f t="shared" si="169"/>
        <v>1400</v>
      </c>
      <c r="D107" s="247">
        <f t="shared" si="170"/>
        <v>8796.45943005142</v>
      </c>
      <c r="E107" s="247" t="str">
        <f t="shared" si="171"/>
        <v>8796,45943005142i</v>
      </c>
      <c r="F107" s="247" t="str">
        <f t="shared" si="172"/>
        <v>0,0342370837521999-0,194258901169774i</v>
      </c>
      <c r="G107" s="247" t="str">
        <f t="shared" si="173"/>
        <v>-2,85741232929671-0,313285590743273i</v>
      </c>
      <c r="H107" s="247" t="str">
        <f t="shared" si="38"/>
        <v>0,0139238551133504-0,0576680104942911i</v>
      </c>
      <c r="I107" s="247" t="str">
        <f t="shared" si="174"/>
        <v>-0,0289985745915507+0,0361465598269209i</v>
      </c>
      <c r="J107" s="275" t="str">
        <f ca="1">IMPRODUCT(1/N_FFT2,V100)</f>
        <v>0,69280342226002+0,00442824448753703i</v>
      </c>
      <c r="K107" s="274" t="str">
        <f t="shared" ca="1" si="175"/>
        <v>-0,0202503775219858+0,0249140475729359i</v>
      </c>
      <c r="M107" s="278"/>
      <c r="N107" s="265">
        <f t="shared" ca="1" si="176"/>
        <v>7.5225229459905565</v>
      </c>
      <c r="O107" s="240">
        <f t="shared" ca="1" si="39"/>
        <v>-7.4774770540094435</v>
      </c>
      <c r="P107" s="240" t="str">
        <f t="shared" ca="1" si="40"/>
        <v>-7,36739096279183+1,27836360031527i</v>
      </c>
      <c r="Q107" s="240" t="str">
        <f t="shared" ca="1" si="41"/>
        <v>-7,04037414274481+2,51908614846893i</v>
      </c>
      <c r="R107" s="240" t="str">
        <f t="shared" ca="1" si="42"/>
        <v>-6,50605551100751+3,68563492236095i</v>
      </c>
      <c r="S107" s="240" t="str">
        <f t="shared" ca="1" si="43"/>
        <v>-5,7801679275293+4,74366122555135i</v>
      </c>
      <c r="T107" s="240" t="str">
        <f t="shared" ca="1" si="44"/>
        <v>-4,88408494548898+5,66201177484519i</v>
      </c>
      <c r="U107" s="241" t="str">
        <f t="shared" ca="1" si="45"/>
        <v>-3,8441914731081+6,41364599984445i</v>
      </c>
      <c r="V107" s="240" t="str">
        <f t="shared" ca="1" si="46"/>
        <v>-2,69110687754229+6,9764322448428i</v>
      </c>
      <c r="W107" s="240" t="str">
        <f t="shared" ca="1" si="47"/>
        <v>-1,45878340633495+7,33379942912537i</v>
      </c>
      <c r="X107" s="240" t="str">
        <f t="shared" ca="1" si="48"/>
        <v>-0,183506473157252+7,47522497772121i</v>
      </c>
      <c r="Y107" s="240" t="str">
        <f t="shared" ca="1" si="49"/>
        <v>1,0971737558639+7,39654465562679i</v>
      </c>
      <c r="Z107" s="240" t="str">
        <f t="shared" ca="1" si="50"/>
        <v>2,34554801609445+7,10007518251977i</v>
      </c>
      <c r="AA107" s="240" t="str">
        <f t="shared" ca="1" si="51"/>
        <v>3,52485828295131+6,59454601760783i</v>
      </c>
      <c r="AB107" s="240" t="str">
        <f t="shared" ca="1" si="52"/>
        <v>4,60038010146835+5,89484232318829i</v>
      </c>
      <c r="AC107" s="240" t="str">
        <f t="shared" ca="1" si="53"/>
        <v>5,5404450379842+5,02156667528312i</v>
      </c>
      <c r="AD107" s="240" t="str">
        <f t="shared" ca="1" si="54"/>
        <v>6,31737314815277+4,00043242665542i</v>
      </c>
      <c r="AE107" s="240" t="str">
        <f t="shared" ca="1" si="55"/>
        <v>6,90828800502212+2,86150658445953i</v>
      </c>
      <c r="AF107" s="240" t="str">
        <f t="shared" ca="1" si="56"/>
        <v>7,29579028891123+1,63832449577801i</v>
      </c>
      <c r="AG107" s="240" t="str">
        <f t="shared" ca="1" si="57"/>
        <v>7,46847010542307+0,366902408876896i</v>
      </c>
      <c r="AH107" s="240" t="str">
        <f t="shared" ca="1" si="58"/>
        <v>7,42124294653583-0,915323014967911i</v>
      </c>
      <c r="AI107" s="240" t="str">
        <f t="shared" ca="1" si="59"/>
        <v>7,15549940249368-2,17059701330081i</v>
      </c>
      <c r="AJ107" s="240" t="str">
        <f t="shared" ca="1" si="60"/>
        <v>6,67906421627308-3,36195840071501i</v>
      </c>
      <c r="AK107" s="240" t="str">
        <f t="shared" ca="1" si="61"/>
        <v>6,00596588625409-4,45432788043155i</v>
      </c>
      <c r="AL107" s="240" t="str">
        <f t="shared" ca="1" si="62"/>
        <v>5,1560236010806-5,41554094420286i</v>
      </c>
      <c r="AM107" s="240" t="str">
        <f t="shared" ca="1" si="63"/>
        <v>4,15426366929478-6,21729494709839i</v>
      </c>
      <c r="AN107" s="240" t="str">
        <f t="shared" ca="1" si="64"/>
        <v>3,03018262680891-6,83598247082475i</v>
      </c>
      <c r="AO107" s="240" t="str">
        <f t="shared" ca="1" si="65"/>
        <v>1,81687871980573-7,25338643743423i</v>
      </c>
      <c r="AP107" s="240" t="str">
        <f t="shared" ca="1" si="66"/>
        <v>0,550077336304725-7,4572165059975i</v>
      </c>
      <c r="AQ107" s="240" t="str">
        <f t="shared" ca="1" si="67"/>
        <v>-0,732920917713909-7,44147095819201i</v>
      </c>
      <c r="AR107" s="240" t="str">
        <f t="shared" ca="1" si="68"/>
        <v>-0,732920917713909-7,44147095819201i</v>
      </c>
      <c r="AS107" s="240" t="str">
        <f t="shared" ca="1" si="69"/>
        <v>-3,19703340044977-6,75955919640078i</v>
      </c>
      <c r="AT107" s="240" t="str">
        <f t="shared" ca="1" si="70"/>
        <v>-4,30559253883764-6,11347168004755i</v>
      </c>
      <c r="AU107" s="240" t="str">
        <f t="shared" ca="1" si="71"/>
        <v>-5,2873747310569-5,28737473105687i</v>
      </c>
      <c r="AV107" s="240" t="str">
        <f t="shared" ca="1" si="72"/>
        <v>-6,11347168004757-4,30559253883761i</v>
      </c>
      <c r="AW107" s="240" t="str">
        <f t="shared" ca="1" si="73"/>
        <v>-6,75955919640076-3,1970334004498i</v>
      </c>
      <c r="AX107" s="240" t="str">
        <f t="shared" ca="1" si="74"/>
        <v>-7,20661341718889-1,99433852403017i</v>
      </c>
      <c r="AY107" s="240" t="str">
        <f t="shared" ca="1" si="75"/>
        <v>-7,44147095819201-0,732920917713879i</v>
      </c>
      <c r="AZ107" s="240" t="str">
        <f t="shared" ca="1" si="76"/>
        <v>-7,4572165059975+0,550077336304754i</v>
      </c>
      <c r="BA107" s="240" t="str">
        <f t="shared" ca="1" si="77"/>
        <v>-7,25338643743423+1,81687871980575i</v>
      </c>
      <c r="BB107" s="240" t="str">
        <f t="shared" ca="1" si="78"/>
        <v>-6,83598247082473+3,03018262680894i</v>
      </c>
      <c r="BC107" s="240" t="str">
        <f t="shared" ca="1" si="79"/>
        <v>-6,21729494709842+4,15426366929474i</v>
      </c>
      <c r="BD107" s="240" t="str">
        <f t="shared" ca="1" si="80"/>
        <v>-5,41554094420289+5,15602360108057i</v>
      </c>
      <c r="BE107" s="240" t="str">
        <f t="shared" ca="1" si="81"/>
        <v>-4,45432788043153+6,00596588625411i</v>
      </c>
      <c r="BF107" s="240" t="str">
        <f t="shared" ca="1" si="82"/>
        <v>-3,36195840071498+6,67906421627309i</v>
      </c>
      <c r="BG107" s="240" t="str">
        <f t="shared" ca="1" si="83"/>
        <v>-2,17059701330078+7,15549940249369i</v>
      </c>
      <c r="BH107" s="240" t="str">
        <f t="shared" ca="1" si="84"/>
        <v>-0,915323014967955+7,42124294653583i</v>
      </c>
      <c r="BI107" s="240" t="str">
        <f t="shared" ca="1" si="85"/>
        <v>0,366902408876846+7,46847010542307i</v>
      </c>
      <c r="BJ107" s="240" t="str">
        <f t="shared" ca="1" si="86"/>
        <v>1,63832449577805+7,29579028891122i</v>
      </c>
      <c r="BK107" s="240" t="str">
        <f t="shared" ca="1" si="87"/>
        <v>2,86150658445955+6,90828800502211i</v>
      </c>
      <c r="BL107" s="240" t="str">
        <f t="shared" ca="1" si="88"/>
        <v>4,00043242665544+6,31737314815275i</v>
      </c>
      <c r="BM107" s="240" t="str">
        <f t="shared" ca="1" si="89"/>
        <v>5,02156667528314+5,54044503798419i</v>
      </c>
      <c r="BN107" s="240" t="str">
        <f t="shared" ca="1" si="90"/>
        <v>5,89484232318826+4,60038010146839i</v>
      </c>
      <c r="BO107" s="240" t="str">
        <f t="shared" ca="1" si="91"/>
        <v>6,59454601760784+3,52485828295129i</v>
      </c>
      <c r="BP107" s="240" t="str">
        <f t="shared" ca="1" si="92"/>
        <v>7,10007518251978+2,34554801609443i</v>
      </c>
      <c r="BQ107" s="240" t="str">
        <f t="shared" ca="1" si="93"/>
        <v>7,39654465562679+1,09717375586387i</v>
      </c>
      <c r="BR107" s="240" t="str">
        <f t="shared" ca="1" si="94"/>
        <v>7,47522497772121-0,183506473157282i</v>
      </c>
      <c r="BS107" s="240" t="str">
        <f t="shared" ca="1" si="95"/>
        <v>7,33379942912538-1,4587834063349i</v>
      </c>
      <c r="BT107" s="240" t="str">
        <f t="shared" ca="1" si="96"/>
        <v>6,97643224484282-2,69110687754223i</v>
      </c>
      <c r="BU107" s="240" t="str">
        <f t="shared" ca="1" si="97"/>
        <v>6,41364599984447-3,84419147310807i</v>
      </c>
      <c r="BV107" s="240" t="str">
        <f t="shared" ca="1" si="98"/>
        <v>5,66201177484528-4,88408494548888i</v>
      </c>
      <c r="BW107" s="240" t="str">
        <f t="shared" ca="1" si="99"/>
        <v>4,7436612255514-5,78016792752926i</v>
      </c>
      <c r="BX107" s="240" t="str">
        <f t="shared" ca="1" si="100"/>
        <v>3,68563492236095-6,50605551100751i</v>
      </c>
      <c r="BY107" s="240" t="str">
        <f t="shared" ca="1" si="101"/>
        <v>2,51908614846888-7,04037414274483i</v>
      </c>
      <c r="BZ107" s="240" t="str">
        <f t="shared" ca="1" si="102"/>
        <v>1,27836360031515-7,36739096279185i</v>
      </c>
      <c r="CA107" s="240" t="str">
        <f t="shared" ca="1" si="103"/>
        <v>-1,82750988278107E-13-7,47747705400944i</v>
      </c>
      <c r="CB107" s="240" t="str">
        <f t="shared" ca="1" si="104"/>
        <v>-1,2783636003155-7,36739096279179i</v>
      </c>
      <c r="CC107" s="240" t="str">
        <f t="shared" ca="1" si="105"/>
        <v>-2,51908614846921-7,04037414274471i</v>
      </c>
      <c r="CD107" s="240" t="str">
        <f t="shared" ca="1" si="106"/>
        <v>-3,68563492236126-6,50605551100733i</v>
      </c>
      <c r="CE107" s="240" t="str">
        <f t="shared" ca="1" si="107"/>
        <v>-4,7436612255511-5,78016792752951i</v>
      </c>
      <c r="CF107" s="240" t="str">
        <f t="shared" ca="1" si="108"/>
        <v>-5,66201177484502-4,88408494548918i</v>
      </c>
      <c r="CG107" s="240" t="str">
        <f t="shared" ca="1" si="109"/>
        <v>-6,41364599984434-3,84419147310828i</v>
      </c>
      <c r="CH107" s="240" t="str">
        <f t="shared" ca="1" si="110"/>
        <v>-6,97643224484276-2,6911068775424i</v>
      </c>
      <c r="CI107" s="240" t="str">
        <f t="shared" ca="1" si="111"/>
        <v>-7,33379942912536-1,45878340633499i</v>
      </c>
      <c r="CJ107" s="240" t="str">
        <f t="shared" ca="1" si="112"/>
        <v>-7,47522497772121-0,183506473157302i</v>
      </c>
      <c r="CK107" s="240" t="str">
        <f t="shared" ca="1" si="113"/>
        <v>-7,39654465562679+1,09717375586393i</v>
      </c>
      <c r="CL107" s="240" t="str">
        <f t="shared" ca="1" si="114"/>
        <v>-7,10007518251973+2,34554801609455i</v>
      </c>
      <c r="CM107" s="240" t="str">
        <f t="shared" ca="1" si="115"/>
        <v>-6,59454601760774+3,52485828295148i</v>
      </c>
      <c r="CN107" s="240" t="str">
        <f t="shared" ca="1" si="116"/>
        <v>-5,89484232318813+4,60038010146855i</v>
      </c>
      <c r="CO107" s="240" t="str">
        <f t="shared" ca="1" si="117"/>
        <v>-5,02156667528294+5,54044503798437i</v>
      </c>
      <c r="CP107" s="240" t="str">
        <f t="shared" ca="1" si="118"/>
        <v>-4,00043242665514+6,31737314815294i</v>
      </c>
      <c r="CQ107" s="240" t="str">
        <f t="shared" ca="1" si="119"/>
        <v>-2,86150658445985+6,90828800502199i</v>
      </c>
      <c r="CR107" s="240" t="str">
        <f t="shared" ca="1" si="120"/>
        <v>-1,63832449577828+7,29579028891117i</v>
      </c>
      <c r="CS107" s="240" t="str">
        <f t="shared" ca="1" si="121"/>
        <v>-0,366902408877092+7,46847010542306i</v>
      </c>
      <c r="CT107" s="240" t="str">
        <f t="shared" ca="1" si="122"/>
        <v>0,915323014967784+7,42124294653585i</v>
      </c>
      <c r="CU107" s="240" t="str">
        <f t="shared" ca="1" si="123"/>
        <v>2,17059701330069+7,15549940249371i</v>
      </c>
      <c r="CV107" s="240" t="str">
        <f t="shared" ca="1" si="124"/>
        <v>3,36195840071496+6,6790642162731i</v>
      </c>
      <c r="CW107" s="240" t="str">
        <f t="shared" ca="1" si="125"/>
        <v>4,45432788043158+6,00596588625407i</v>
      </c>
      <c r="CX107" s="240" t="str">
        <f t="shared" ca="1" si="126"/>
        <v>5,41554094420293+5,15602360108052i</v>
      </c>
      <c r="CY107" s="240" t="str">
        <f t="shared" ca="1" si="127"/>
        <v>6,21729494709849+4,15426366929463i</v>
      </c>
      <c r="CZ107" s="240" t="str">
        <f t="shared" ca="1" si="128"/>
        <v>6,83598247082481+3,03018262680875i</v>
      </c>
      <c r="DA107" s="240" t="str">
        <f t="shared" ca="1" si="129"/>
        <v>7,25338643743429+1,81687871980548i</v>
      </c>
      <c r="DB107" s="240" t="str">
        <f t="shared" ca="1" si="130"/>
        <v>7,45721650599753+0,550077336304396i</v>
      </c>
      <c r="DC107" s="240" t="str">
        <f t="shared" ca="1" si="131"/>
        <v>7,44147095819204-0,732920917713562i</v>
      </c>
      <c r="DD107" s="240" t="str">
        <f t="shared" ca="1" si="132"/>
        <v>7,20661341718897-1,99433852402985i</v>
      </c>
      <c r="DE107" s="240" t="str">
        <f t="shared" ca="1" si="133"/>
        <v>6,75955919640087-3,19703340044958i</v>
      </c>
      <c r="DF107" s="240" t="str">
        <f t="shared" ca="1" si="134"/>
        <v>6,11347168004766-4,30559253883749i</v>
      </c>
      <c r="DG107" s="240" t="str">
        <f t="shared" ca="1" si="135"/>
        <v>5,28737473105696-5,28737473105681i</v>
      </c>
      <c r="DH107" s="240" t="str">
        <f t="shared" ca="1" si="136"/>
        <v>4,30559253883766-6,11347168004754i</v>
      </c>
      <c r="DI107" s="240" t="str">
        <f t="shared" ca="1" si="137"/>
        <v>3,19703340044979-6,75955919640077i</v>
      </c>
      <c r="DJ107" s="240" t="str">
        <f t="shared" ca="1" si="138"/>
        <v>1,99433852403005-7,20661341718892i</v>
      </c>
      <c r="DK107" s="240" t="str">
        <f t="shared" ca="1" si="139"/>
        <v>0,73292091771377-7,44147095819203i</v>
      </c>
      <c r="DL107" s="240" t="str">
        <f t="shared" ca="1" si="140"/>
        <v>-0,55007733630493-7,45721650599749i</v>
      </c>
      <c r="DM107" s="240" t="str">
        <f t="shared" ca="1" si="141"/>
        <v>-1,81687871980599-7,25338643743417i</v>
      </c>
      <c r="DN107" s="240" t="str">
        <f t="shared" ca="1" si="142"/>
        <v>-3,03018262680923-6,83598247082461i</v>
      </c>
      <c r="DO107" s="240" t="str">
        <f t="shared" ca="1" si="143"/>
        <v>-4,15426366929508-6,21729494709819i</v>
      </c>
      <c r="DP107" s="240" t="str">
        <f t="shared" ca="1" si="144"/>
        <v>-5,15602360108037-5,41554094420307i</v>
      </c>
      <c r="DQ107" s="240" t="str">
        <f t="shared" ca="1" si="145"/>
        <v>-6,00596588625395-4,45432788043175i</v>
      </c>
      <c r="DR107" s="240" t="str">
        <f t="shared" ca="1" si="146"/>
        <v>-6,679064216273-3,36195840071516i</v>
      </c>
      <c r="DS107" s="240" t="str">
        <f t="shared" ca="1" si="147"/>
        <v>-7,15549940249365-2,1705970133009i</v>
      </c>
      <c r="DT107" s="240" t="str">
        <f t="shared" ca="1" si="148"/>
        <v>-7,42124294653582-0,915323014967993i</v>
      </c>
      <c r="DU107" s="240" t="str">
        <f t="shared" ca="1" si="149"/>
        <v>-7,46847010542307+0,366902408876883i</v>
      </c>
      <c r="DV107" s="240" t="str">
        <f t="shared" ca="1" si="150"/>
        <v>-7,29579028891122+1,63832449577807i</v>
      </c>
      <c r="DW107" s="240" t="str">
        <f t="shared" ca="1" si="151"/>
        <v>-6,90828800502207+2,86150658445964i</v>
      </c>
      <c r="DX107" s="240" t="str">
        <f t="shared" ca="1" si="152"/>
        <v>-6,31737314815266+4,00043242665558i</v>
      </c>
      <c r="DY107" s="240" t="str">
        <f t="shared" ca="1" si="153"/>
        <v>-5,54044503798401+5,02156667528334i</v>
      </c>
      <c r="DZ107" s="240" t="str">
        <f t="shared" ca="1" si="154"/>
        <v>-4,60038010146812+5,89484232318846i</v>
      </c>
      <c r="EA107" s="240" t="str">
        <f t="shared" ca="1" si="155"/>
        <v>-3,52485828295166+6,59454601760764i</v>
      </c>
      <c r="EB107" s="240" t="str">
        <f t="shared" ca="1" si="156"/>
        <v>-2,34554801609477+7,10007518251966i</v>
      </c>
      <c r="EC107" s="240" t="str">
        <f t="shared" ca="1" si="157"/>
        <v>-1,09717375586415+7,39654465562676i</v>
      </c>
      <c r="ED107" s="240" t="str">
        <f t="shared" ca="1" si="158"/>
        <v>0,183506473157093+7,47522497772122i</v>
      </c>
      <c r="EE107" s="240" t="str">
        <f t="shared" ca="1" si="159"/>
        <v>1,45878340633478+7,3337994291254i</v>
      </c>
      <c r="EF107" s="240" t="str">
        <f t="shared" ca="1" si="160"/>
        <v>2,6911068775422+6,97643224484284i</v>
      </c>
      <c r="EG107" s="240" t="str">
        <f t="shared" ca="1" si="161"/>
        <v>3,84419147310808+6,41364599984446i</v>
      </c>
      <c r="EH107" s="240" t="str">
        <f t="shared" ca="1" si="162"/>
        <v>4,884084945489+5,66201177484517i</v>
      </c>
      <c r="EI107" s="240" t="str">
        <f t="shared" ca="1" si="163"/>
        <v>5,78016792752938+4,74366122555126i</v>
      </c>
      <c r="EJ107" s="240" t="str">
        <f t="shared" ca="1" si="164"/>
        <v>6,5060555110076+3,6856349223608i</v>
      </c>
      <c r="EK107" s="240" t="str">
        <f t="shared" ca="1" si="165"/>
        <v>7,04037414274489+2,51908614846871i</v>
      </c>
      <c r="EL107" s="240" t="str">
        <f t="shared" ca="1" si="166"/>
        <v>7,36739096279188+1,27836360031499i</v>
      </c>
      <c r="EM107" s="240" t="str">
        <f t="shared" ca="1" si="167"/>
        <v>7,47747705400944-3,65501976556213E-13i</v>
      </c>
      <c r="EN107" s="240"/>
      <c r="EO107" s="240"/>
      <c r="EP107" s="240"/>
    </row>
    <row r="108" spans="1:146" ht="15" thickBot="1">
      <c r="A108" s="277">
        <f t="shared" si="168"/>
        <v>1.5625E-4</v>
      </c>
      <c r="B108" s="276">
        <v>8</v>
      </c>
      <c r="C108" s="248">
        <f t="shared" si="169"/>
        <v>1600</v>
      </c>
      <c r="D108" s="247">
        <f t="shared" si="170"/>
        <v>10053.096491487338</v>
      </c>
      <c r="E108" s="247" t="str">
        <f t="shared" si="171"/>
        <v>10053,0964914873i</v>
      </c>
      <c r="F108" s="247" t="str">
        <f t="shared" si="172"/>
        <v>0,0251492488180081-0,171774632358858i</v>
      </c>
      <c r="G108" s="247" t="str">
        <f t="shared" si="173"/>
        <v>-2,89868937003806-0,393574722031177i</v>
      </c>
      <c r="H108" s="247" t="str">
        <f t="shared" si="38"/>
        <v>0,0112235788314507-0,050947225785309i</v>
      </c>
      <c r="I108" s="247" t="str">
        <f t="shared" si="174"/>
        <v>-0,0244742885665251+0,0341981584427981i</v>
      </c>
      <c r="J108" s="275" t="str">
        <f ca="1">IMPRODUCT(1/N_FFT2,W100)</f>
        <v>0,0381281400245101-0,000501794618069012i</v>
      </c>
      <c r="K108" s="274" t="str">
        <f t="shared" ca="1" si="175"/>
        <v>-0,000915998649610268+0,00131619323997114i</v>
      </c>
      <c r="M108" s="278"/>
      <c r="N108" s="265">
        <f t="shared" ca="1" si="176"/>
        <v>7.5225927088574114</v>
      </c>
      <c r="O108" s="240">
        <f t="shared" ca="1" si="39"/>
        <v>-7.4774072911425886</v>
      </c>
      <c r="P108" s="240" t="str">
        <f t="shared" ca="1" si="40"/>
        <v>-7,33373100673244+1,45876979627475i</v>
      </c>
      <c r="Q108" s="240" t="str">
        <f t="shared" ca="1" si="41"/>
        <v>-6,9082235525373+2,8614798873662i</v>
      </c>
      <c r="R108" s="240" t="str">
        <f t="shared" ca="1" si="42"/>
        <v>-6,21723694139455+4,15422491112256i</v>
      </c>
      <c r="S108" s="240" t="str">
        <f t="shared" ca="1" si="43"/>
        <v>-5,28732540126066+5,28732540126065i</v>
      </c>
      <c r="T108" s="240" t="str">
        <f t="shared" ca="1" si="44"/>
        <v>-4,15422491112257+6,21723694139455i</v>
      </c>
      <c r="U108" s="241" t="str">
        <f t="shared" ca="1" si="45"/>
        <v>-2,86147988736621+6,9082235525373i</v>
      </c>
      <c r="V108" s="240" t="str">
        <f t="shared" ca="1" si="46"/>
        <v>-1,45876979627479+7,33373100673244i</v>
      </c>
      <c r="W108" s="240" t="str">
        <f t="shared" ca="1" si="47"/>
        <v>2,61070404657316E-14+7,47740729114259i</v>
      </c>
      <c r="X108" s="240" t="str">
        <f t="shared" ca="1" si="48"/>
        <v>1,45876979627476+7,33373100673244i</v>
      </c>
      <c r="Y108" s="240" t="str">
        <f t="shared" ca="1" si="49"/>
        <v>2,86147988736619+6,9082235525373i</v>
      </c>
      <c r="Z108" s="240" t="str">
        <f t="shared" ca="1" si="50"/>
        <v>4,15422491112254+6,21723694139457i</v>
      </c>
      <c r="AA108" s="240" t="str">
        <f t="shared" ca="1" si="51"/>
        <v>5,28732540126063+5,28732540126068i</v>
      </c>
      <c r="AB108" s="240" t="str">
        <f t="shared" ca="1" si="52"/>
        <v>6,21723694139457+4,15422491112254i</v>
      </c>
      <c r="AC108" s="240" t="str">
        <f t="shared" ca="1" si="53"/>
        <v>6,9082235525373+2,86147988736619i</v>
      </c>
      <c r="AD108" s="240" t="str">
        <f t="shared" ca="1" si="54"/>
        <v>7,33373100673244+1,45876979627476i</v>
      </c>
      <c r="AE108" s="240" t="str">
        <f t="shared" ca="1" si="55"/>
        <v>7,47740729114259+2,41605446685008E-14i</v>
      </c>
      <c r="AF108" s="240" t="str">
        <f t="shared" ca="1" si="56"/>
        <v>7,33373100673244-1,45876979627479i</v>
      </c>
      <c r="AG108" s="240" t="str">
        <f t="shared" ca="1" si="57"/>
        <v>6,9082235525373-2,86147988736621i</v>
      </c>
      <c r="AH108" s="240" t="str">
        <f t="shared" ca="1" si="58"/>
        <v>6,21723694139455-4,15422491112257i</v>
      </c>
      <c r="AI108" s="240" t="str">
        <f t="shared" ca="1" si="59"/>
        <v>5,28732540126067-5,28732540126065i</v>
      </c>
      <c r="AJ108" s="240" t="str">
        <f t="shared" ca="1" si="60"/>
        <v>4,15422491112258-6,21723694139454i</v>
      </c>
      <c r="AK108" s="240" t="str">
        <f t="shared" ca="1" si="61"/>
        <v>2,86147988736616-6,90822355253732i</v>
      </c>
      <c r="AL108" s="240" t="str">
        <f t="shared" ca="1" si="62"/>
        <v>1,45876979627474-7,33373100673245i</v>
      </c>
      <c r="AM108" s="240" t="str">
        <f t="shared" ca="1" si="63"/>
        <v>1,37414009841987E-15-7,47740729114259i</v>
      </c>
      <c r="AN108" s="240" t="str">
        <f t="shared" ca="1" si="64"/>
        <v>-1,45876979627474-7,33373100673245i</v>
      </c>
      <c r="AO108" s="240" t="str">
        <f t="shared" ca="1" si="65"/>
        <v>-2,86147988736617-6,90822355253731i</v>
      </c>
      <c r="AP108" s="240" t="str">
        <f t="shared" ca="1" si="66"/>
        <v>-4,15422491112259-6,21723694139454i</v>
      </c>
      <c r="AQ108" s="240" t="str">
        <f t="shared" ca="1" si="67"/>
        <v>-5,28732540126067-5,28732540126065i</v>
      </c>
      <c r="AR108" s="240" t="str">
        <f t="shared" ca="1" si="68"/>
        <v>-5,28732540126067-5,28732540126065i</v>
      </c>
      <c r="AS108" s="240" t="str">
        <f t="shared" ca="1" si="69"/>
        <v>-6,9082235525373-2,86147988736621i</v>
      </c>
      <c r="AT108" s="240" t="str">
        <f t="shared" ca="1" si="70"/>
        <v>-7,33373100673244-1,45876979627478i</v>
      </c>
      <c r="AU108" s="240" t="str">
        <f t="shared" ca="1" si="71"/>
        <v>-7,47740729114259+2,47329003673117E-14i</v>
      </c>
      <c r="AV108" s="240" t="str">
        <f t="shared" ca="1" si="72"/>
        <v>-7,33373100673244+1,45876979627477i</v>
      </c>
      <c r="AW108" s="240" t="str">
        <f t="shared" ca="1" si="73"/>
        <v>-6,9082235525373+2,86147988736619i</v>
      </c>
      <c r="AX108" s="240" t="str">
        <f t="shared" ca="1" si="74"/>
        <v>-6,21723694139456+4,15422491112254i</v>
      </c>
      <c r="AY108" s="240" t="str">
        <f t="shared" ca="1" si="75"/>
        <v>-5,28732540126068+5,28732540126063i</v>
      </c>
      <c r="AZ108" s="240" t="str">
        <f t="shared" ca="1" si="76"/>
        <v>-4,15422491112254+6,21723694139457i</v>
      </c>
      <c r="BA108" s="240" t="str">
        <f t="shared" ca="1" si="77"/>
        <v>-2,86147988736619+6,9082235525373i</v>
      </c>
      <c r="BB108" s="240" t="str">
        <f t="shared" ca="1" si="78"/>
        <v>-1,45876979627477+7,33373100673244i</v>
      </c>
      <c r="BC108" s="240" t="str">
        <f t="shared" ca="1" si="79"/>
        <v>-2,22140488712701E-14+7,47740729114259i</v>
      </c>
      <c r="BD108" s="240" t="str">
        <f t="shared" ca="1" si="80"/>
        <v>1,45876979627472+7,33373100673245i</v>
      </c>
      <c r="BE108" s="240" t="str">
        <f t="shared" ca="1" si="81"/>
        <v>2,86147988736621+6,9082235525373i</v>
      </c>
      <c r="BF108" s="240" t="str">
        <f t="shared" ca="1" si="82"/>
        <v>4,15422491112257+6,21723694139455i</v>
      </c>
      <c r="BG108" s="240" t="str">
        <f t="shared" ca="1" si="83"/>
        <v>5,28732540126065+5,28732540126066i</v>
      </c>
      <c r="BH108" s="240" t="str">
        <f t="shared" ca="1" si="84"/>
        <v>6,21723694139454+4,15422491112258i</v>
      </c>
      <c r="BI108" s="240" t="str">
        <f t="shared" ca="1" si="85"/>
        <v>6,90822355253728+2,86147988736623i</v>
      </c>
      <c r="BJ108" s="240" t="str">
        <f t="shared" ca="1" si="86"/>
        <v>7,33373100673245+1,45876979627474i</v>
      </c>
      <c r="BK108" s="240" t="str">
        <f t="shared" ca="1" si="87"/>
        <v>7,47740729114259+2,74828019683974E-15i</v>
      </c>
      <c r="BL108" s="240" t="str">
        <f t="shared" ca="1" si="88"/>
        <v>7,33373100673245-1,45876979627474i</v>
      </c>
      <c r="BM108" s="240" t="str">
        <f t="shared" ca="1" si="89"/>
        <v>6,90822355253731-2,86147988736617i</v>
      </c>
      <c r="BN108" s="240" t="str">
        <f t="shared" ca="1" si="90"/>
        <v>6,21723694139441-4,15422491112278i</v>
      </c>
      <c r="BO108" s="240" t="str">
        <f t="shared" ca="1" si="91"/>
        <v>5,2873254012608-5,28732540126051i</v>
      </c>
      <c r="BP108" s="240" t="str">
        <f t="shared" ca="1" si="92"/>
        <v>4,1542249111225-6,2172369413946i</v>
      </c>
      <c r="BQ108" s="240" t="str">
        <f t="shared" ca="1" si="93"/>
        <v>2,86147988736587-6,90822355253744i</v>
      </c>
      <c r="BR108" s="240" t="str">
        <f t="shared" ca="1" si="94"/>
        <v>1,45876979627486-7,33373100673243i</v>
      </c>
      <c r="BS108" s="240" t="str">
        <f t="shared" ca="1" si="95"/>
        <v>-1,82749283260121E-13-7,47740729114259i</v>
      </c>
      <c r="BT108" s="240" t="str">
        <f t="shared" ca="1" si="96"/>
        <v>-1,45876979627447-7,3337310067325i</v>
      </c>
      <c r="BU108" s="240" t="str">
        <f t="shared" ca="1" si="97"/>
        <v>-2,8614798873662-6,9082235525373i</v>
      </c>
      <c r="BV108" s="240" t="str">
        <f t="shared" ca="1" si="98"/>
        <v>-4,15422491112279-6,2172369413944i</v>
      </c>
      <c r="BW108" s="240" t="str">
        <f t="shared" ca="1" si="99"/>
        <v>-5,28732540126053-5,28732540126079i</v>
      </c>
      <c r="BX108" s="240" t="str">
        <f t="shared" ca="1" si="100"/>
        <v>-6,21723694139461-4,15422491112248i</v>
      </c>
      <c r="BY108" s="240" t="str">
        <f t="shared" ca="1" si="101"/>
        <v>-6,90822355253716-2,86147988736653i</v>
      </c>
      <c r="BZ108" s="240" t="str">
        <f t="shared" ca="1" si="102"/>
        <v>-7,33373100673243-1,45876979627483i</v>
      </c>
      <c r="CA108" s="240" t="str">
        <f t="shared" ca="1" si="103"/>
        <v>-7,47740729114259+2,08856323725853E-13i</v>
      </c>
      <c r="CB108" s="240" t="str">
        <f t="shared" ca="1" si="104"/>
        <v>-7,33373100673249+1,4587697962745i</v>
      </c>
      <c r="CC108" s="240" t="str">
        <f t="shared" ca="1" si="105"/>
        <v>-6,90822355253729+2,86147988736622i</v>
      </c>
      <c r="CD108" s="240" t="str">
        <f t="shared" ca="1" si="106"/>
        <v>-6,21723694139439+4,15422491112281i</v>
      </c>
      <c r="CE108" s="240" t="str">
        <f t="shared" ca="1" si="107"/>
        <v>-5,28732540126077+5,28732540126055i</v>
      </c>
      <c r="CF108" s="240" t="str">
        <f t="shared" ca="1" si="108"/>
        <v>-4,15422491112245+6,21723694139463i</v>
      </c>
      <c r="CG108" s="240" t="str">
        <f t="shared" ca="1" si="109"/>
        <v>-2,86147988736651+6,90822355253717i</v>
      </c>
      <c r="CH108" s="240" t="str">
        <f t="shared" ca="1" si="110"/>
        <v>-1,4587697962748+7,33373100673243i</v>
      </c>
      <c r="CI108" s="240" t="str">
        <f t="shared" ca="1" si="111"/>
        <v>2,21680820608982E-13+7,47740729114259i</v>
      </c>
      <c r="CJ108" s="240" t="str">
        <f t="shared" ca="1" si="112"/>
        <v>1,45876979627452+7,33373100673249i</v>
      </c>
      <c r="CK108" s="240" t="str">
        <f t="shared" ca="1" si="113"/>
        <v>2,86147988736624+6,90822355253728i</v>
      </c>
      <c r="CL108" s="240" t="str">
        <f t="shared" ca="1" si="114"/>
        <v>4,15422491112283+6,21723694139437i</v>
      </c>
      <c r="CM108" s="240" t="str">
        <f t="shared" ca="1" si="115"/>
        <v>5,28732540126056+5,28732540126075i</v>
      </c>
      <c r="CN108" s="240" t="str">
        <f t="shared" ca="1" si="116"/>
        <v>6,21723694139463+4,15422491112244i</v>
      </c>
      <c r="CO108" s="240" t="str">
        <f t="shared" ca="1" si="117"/>
        <v>6,90822355253718+2,86147988736648i</v>
      </c>
      <c r="CP108" s="240" t="str">
        <f t="shared" ca="1" si="118"/>
        <v>7,33373100673244+1,45876979627478i</v>
      </c>
      <c r="CQ108" s="240" t="str">
        <f t="shared" ca="1" si="119"/>
        <v>7,47740729114259-2,47787861074713E-13i</v>
      </c>
      <c r="CR108" s="240" t="str">
        <f t="shared" ca="1" si="120"/>
        <v>7,33373100673249-1,45876979627455i</v>
      </c>
      <c r="CS108" s="240" t="str">
        <f t="shared" ca="1" si="121"/>
        <v>6,90822355253727-2,86147988736626i</v>
      </c>
      <c r="CT108" s="240" t="str">
        <f t="shared" ca="1" si="122"/>
        <v>6,21723694139436-4,15422491112285i</v>
      </c>
      <c r="CU108" s="240" t="str">
        <f t="shared" ca="1" si="123"/>
        <v>5,28732540126073-5,28732540126059i</v>
      </c>
      <c r="CV108" s="240" t="str">
        <f t="shared" ca="1" si="124"/>
        <v>4,15422491112241-6,21723694139466i</v>
      </c>
      <c r="CW108" s="240" t="str">
        <f t="shared" ca="1" si="125"/>
        <v>2,86147988736647-6,90822355253718i</v>
      </c>
      <c r="CX108" s="240" t="str">
        <f t="shared" ca="1" si="126"/>
        <v>1,45876979627477-7,33373100673244i</v>
      </c>
      <c r="CY108" s="240" t="str">
        <f t="shared" ca="1" si="127"/>
        <v>-2,73894901540445E-13-7,47740729114259i</v>
      </c>
      <c r="CZ108" s="240" t="str">
        <f t="shared" ca="1" si="128"/>
        <v>-1,45876979627457-7,33373100673248i</v>
      </c>
      <c r="DA108" s="240" t="str">
        <f t="shared" ca="1" si="129"/>
        <v>-2,86147988736629-6,90822355253726i</v>
      </c>
      <c r="DB108" s="240" t="str">
        <f t="shared" ca="1" si="130"/>
        <v>-4,15422491112224-6,21723694139476i</v>
      </c>
      <c r="DC108" s="240" t="str">
        <f t="shared" ca="1" si="131"/>
        <v>-5,28732540126059-5,28732540126072i</v>
      </c>
      <c r="DD108" s="240" t="str">
        <f t="shared" ca="1" si="132"/>
        <v>-6,21723694139466-4,1542249111224i</v>
      </c>
      <c r="DE108" s="240" t="str">
        <f t="shared" ca="1" si="133"/>
        <v>-6,9082235525372-2,86147988736643i</v>
      </c>
      <c r="DF108" s="240" t="str">
        <f t="shared" ca="1" si="134"/>
        <v>-7,33373100673245-1,45876979627473i</v>
      </c>
      <c r="DG108" s="240" t="str">
        <f t="shared" ca="1" si="135"/>
        <v>-7,47740729114259+3,13284485588779E-13i</v>
      </c>
      <c r="DH108" s="240" t="str">
        <f t="shared" ca="1" si="136"/>
        <v>-7,33373100673248+1,45876979627459i</v>
      </c>
      <c r="DI108" s="240" t="str">
        <f t="shared" ca="1" si="137"/>
        <v>-6,90822355253726+2,8614798873663i</v>
      </c>
      <c r="DJ108" s="240" t="str">
        <f t="shared" ca="1" si="138"/>
        <v>-6,21723694139474+4,15422491112227i</v>
      </c>
      <c r="DK108" s="240" t="str">
        <f t="shared" ca="1" si="139"/>
        <v>-5,28732540126069+5,28732540126062i</v>
      </c>
      <c r="DL108" s="240" t="str">
        <f t="shared" ca="1" si="140"/>
        <v>-4,15422491112236+6,21723694139469i</v>
      </c>
      <c r="DM108" s="240" t="str">
        <f t="shared" ca="1" si="141"/>
        <v>-2,86147988736642+6,90822355253721i</v>
      </c>
      <c r="DN108" s="240" t="str">
        <f t="shared" ca="1" si="142"/>
        <v>-1,45876979627471+7,33373100673245i</v>
      </c>
      <c r="DO108" s="240" t="str">
        <f t="shared" ca="1" si="143"/>
        <v>3,26108982471909E-13+7,47740729114259i</v>
      </c>
      <c r="DP108" s="240" t="str">
        <f t="shared" ca="1" si="144"/>
        <v>1,45876979627462+7,33373100673247i</v>
      </c>
      <c r="DQ108" s="240" t="str">
        <f t="shared" ca="1" si="145"/>
        <v>2,86147988736634+6,90822355253724i</v>
      </c>
      <c r="DR108" s="240" t="str">
        <f t="shared" ca="1" si="146"/>
        <v>4,15422491112229+6,21723694139474i</v>
      </c>
      <c r="DS108" s="240" t="str">
        <f t="shared" ca="1" si="147"/>
        <v>5,28732540126063+5,28732540126068i</v>
      </c>
      <c r="DT108" s="240" t="str">
        <f t="shared" ca="1" si="148"/>
        <v>6,21723694139469+4,15422491112236i</v>
      </c>
      <c r="DU108" s="240" t="str">
        <f t="shared" ca="1" si="149"/>
        <v>6,90822355253722+2,86147988736639i</v>
      </c>
      <c r="DV108" s="240" t="str">
        <f t="shared" ca="1" si="150"/>
        <v>7,33373100673246+1,45876979627468i</v>
      </c>
      <c r="DW108" s="240" t="str">
        <f t="shared" ca="1" si="151"/>
        <v>7,47740729114259-3,65498566520242E-13i</v>
      </c>
      <c r="DX108" s="240" t="str">
        <f t="shared" ca="1" si="152"/>
        <v>7,33373100673247-1,45876979627464i</v>
      </c>
      <c r="DY108" s="240" t="str">
        <f t="shared" ca="1" si="153"/>
        <v>6,90822355253724-2,86147988736635i</v>
      </c>
      <c r="DZ108" s="240" t="str">
        <f t="shared" ca="1" si="154"/>
        <v>6,21723694139472-4,15422491112232i</v>
      </c>
      <c r="EA108" s="240" t="str">
        <f t="shared" ca="1" si="155"/>
        <v>5,28732540126066-5,28732540126066i</v>
      </c>
      <c r="EB108" s="240" t="str">
        <f t="shared" ca="1" si="156"/>
        <v>4,15422491112232-6,21723694139472i</v>
      </c>
      <c r="EC108" s="240" t="str">
        <f t="shared" ca="1" si="157"/>
        <v>2,86147988736638-6,90822355253723i</v>
      </c>
      <c r="ED108" s="240" t="str">
        <f t="shared" ca="1" si="158"/>
        <v>1,45876979627466-7,33373100673246i</v>
      </c>
      <c r="EE108" s="240" t="str">
        <f t="shared" ca="1" si="159"/>
        <v>3,65499377222365E-13-7,47740729114259i</v>
      </c>
      <c r="EF108" s="240" t="str">
        <f t="shared" ca="1" si="160"/>
        <v>-1,45876979627468-7,33373100673246i</v>
      </c>
      <c r="EG108" s="240" t="str">
        <f t="shared" ca="1" si="161"/>
        <v>-2,86147988736639-6,90822355253722i</v>
      </c>
      <c r="EH108" s="240" t="str">
        <f t="shared" ca="1" si="162"/>
        <v>-4,15422491112233-6,21723694139471i</v>
      </c>
      <c r="EI108" s="240" t="str">
        <f t="shared" ca="1" si="163"/>
        <v>-5,28732540126067-5,28732540126065i</v>
      </c>
      <c r="EJ108" s="240" t="str">
        <f t="shared" ca="1" si="164"/>
        <v>-6,21723694139472-4,15422491112231i</v>
      </c>
      <c r="EK108" s="240" t="str">
        <f t="shared" ca="1" si="165"/>
        <v>-6,90822355253724-2,86147988736634i</v>
      </c>
      <c r="EL108" s="240" t="str">
        <f t="shared" ca="1" si="166"/>
        <v>-7,33373100673247-1,45876979627462i</v>
      </c>
      <c r="EM108" s="240" t="str">
        <f t="shared" ca="1" si="167"/>
        <v>-7,47740729114259-3,52674880339236E-13i</v>
      </c>
      <c r="EN108" s="240"/>
      <c r="EO108" s="240"/>
      <c r="EP108" s="240"/>
    </row>
    <row r="109" spans="1:146" ht="15" thickBot="1">
      <c r="A109" s="277">
        <f t="shared" si="168"/>
        <v>1.7578124999999999E-4</v>
      </c>
      <c r="B109" s="276">
        <v>9</v>
      </c>
      <c r="C109" s="248">
        <f t="shared" si="169"/>
        <v>1800</v>
      </c>
      <c r="D109" s="247">
        <f t="shared" si="170"/>
        <v>11309.733552923255</v>
      </c>
      <c r="E109" s="247" t="str">
        <f t="shared" si="171"/>
        <v>11309,7335529233i</v>
      </c>
      <c r="F109" s="247" t="str">
        <f t="shared" si="172"/>
        <v>0,0188078432606036-0,153864653024155i</v>
      </c>
      <c r="G109" s="247" t="str">
        <f t="shared" si="173"/>
        <v>-2,94442255879685-0,465697911239635i</v>
      </c>
      <c r="H109" s="247" t="str">
        <f t="shared" si="38"/>
        <v>0,00934194096593383-0,0455886291031263i</v>
      </c>
      <c r="I109" s="247" t="str">
        <f t="shared" si="174"/>
        <v>-0,0209751671601911+0,0321815888524173i</v>
      </c>
      <c r="J109" s="275" t="str">
        <f ca="1">IMPRODUCT(1/N_FFT2,X100)</f>
        <v>-0,482641737834605-0,00442934515853113i</v>
      </c>
      <c r="K109" s="274" t="str">
        <f t="shared" ca="1" si="175"/>
        <v>0,0102660344943433-0,0154392717148991i</v>
      </c>
      <c r="M109" s="278"/>
      <c r="N109" s="265">
        <f t="shared" ca="1" si="176"/>
        <v>7.5226742269999747</v>
      </c>
      <c r="O109" s="240">
        <f t="shared" ca="1" si="39"/>
        <v>-7.4773257730000253</v>
      </c>
      <c r="P109" s="240" t="str">
        <f t="shared" ca="1" si="40"/>
        <v>-7,29564268370811+1,63829134992122i</v>
      </c>
      <c r="Q109" s="240" t="str">
        <f t="shared" ca="1" si="41"/>
        <v>-6,759422439988+3,19696871948368i</v>
      </c>
      <c r="R109" s="240" t="str">
        <f t="shared" ca="1" si="42"/>
        <v>-5,89472306134492+4,60028702861232i</v>
      </c>
      <c r="S109" s="240" t="str">
        <f t="shared" ca="1" si="43"/>
        <v>-4,74356525389496+5,78005098572763i</v>
      </c>
      <c r="T109" s="240" t="str">
        <f t="shared" ca="1" si="44"/>
        <v>-3,36189038305921+6,67892908839916i</v>
      </c>
      <c r="U109" s="241" t="str">
        <f t="shared" ca="1" si="45"/>
        <v>-1,81684196151889+7,25323969012707i</v>
      </c>
      <c r="V109" s="240" t="str">
        <f t="shared" ca="1" si="46"/>
        <v>-0,183502760535429+7,47507374227481i</v>
      </c>
      <c r="W109" s="240" t="str">
        <f t="shared" ca="1" si="47"/>
        <v>1,45875389287408+7,33365105493813i</v>
      </c>
      <c r="X109" s="240" t="str">
        <f t="shared" ca="1" si="48"/>
        <v>3,0301213214939+6,83584416825007i</v>
      </c>
      <c r="Y109" s="240" t="str">
        <f t="shared" ca="1" si="49"/>
        <v>4,45423776243944+6,00584437620797i</v>
      </c>
      <c r="Z109" s="240" t="str">
        <f t="shared" ca="1" si="50"/>
        <v>5,66189722352658+4,88398613284195i</v>
      </c>
      <c r="AA109" s="240" t="str">
        <f t="shared" ca="1" si="51"/>
        <v>6,59441259966873+3,52478696957713i</v>
      </c>
      <c r="AB109" s="240" t="str">
        <f t="shared" ca="1" si="52"/>
        <v>7,20646761617281+1,99429817545497i</v>
      </c>
      <c r="AC109" s="240" t="str">
        <f t="shared" ca="1" si="53"/>
        <v>7,46831900663825+0,366894985869594i</v>
      </c>
      <c r="AD109" s="240" t="str">
        <f t="shared" ca="1" si="54"/>
        <v>7,36724190899554-1,27833773702812i</v>
      </c>
      <c r="AE109" s="240" t="str">
        <f t="shared" ca="1" si="55"/>
        <v>6,90814823959385-2,86144869172361i</v>
      </c>
      <c r="AF109" s="240" t="str">
        <f t="shared" ca="1" si="56"/>
        <v>6,11334799499174-4,30550542999319i</v>
      </c>
      <c r="AG109" s="240" t="str">
        <f t="shared" ca="1" si="57"/>
        <v>5,02146508116658-5,54033294615i</v>
      </c>
      <c r="AH109" s="240" t="str">
        <f t="shared" ca="1" si="58"/>
        <v>3,68556035622491-6,50592388336919i</v>
      </c>
      <c r="AI109" s="240" t="str">
        <f t="shared" ca="1" si="59"/>
        <v>2,17055309874176-7,15535463559375i</v>
      </c>
      <c r="AJ109" s="240" t="str">
        <f t="shared" ca="1" si="60"/>
        <v>0,550066207383286-7,45706563489053i</v>
      </c>
      <c r="AK109" s="240" t="str">
        <f t="shared" ca="1" si="61"/>
        <v>-1,09715155832959-7,39639501200587i</v>
      </c>
      <c r="AL109" s="240" t="str">
        <f t="shared" ca="1" si="62"/>
        <v>-2,69105243225782-6,97629110075043i</v>
      </c>
      <c r="AM109" s="240" t="str">
        <f t="shared" ca="1" si="63"/>
        <v>-4,15417962206913-6,21716916153614i</v>
      </c>
      <c r="AN109" s="240" t="str">
        <f t="shared" ca="1" si="64"/>
        <v>-5,4154313793731-5,15591928669094i</v>
      </c>
      <c r="AO109" s="240" t="str">
        <f t="shared" ca="1" si="65"/>
        <v>-6,41351624179452-3,84411369912603i</v>
      </c>
      <c r="AP109" s="240" t="str">
        <f t="shared" ca="1" si="66"/>
        <v>-7,09993153693813-2,34550056200415i</v>
      </c>
      <c r="AQ109" s="240" t="str">
        <f t="shared" ca="1" si="67"/>
        <v>-7,441320405642-0,73290608958195i</v>
      </c>
      <c r="AR109" s="240" t="str">
        <f t="shared" ca="1" si="68"/>
        <v>-7,441320405642-0,73290608958195i</v>
      </c>
      <c r="AS109" s="240" t="str">
        <f t="shared" ca="1" si="69"/>
        <v>-7,04023170500822+2,51903518343185i</v>
      </c>
      <c r="AT109" s="240" t="str">
        <f t="shared" ca="1" si="70"/>
        <v>-6,3172453378526+4,00035149167545i</v>
      </c>
      <c r="AU109" s="240" t="str">
        <f t="shared" ca="1" si="71"/>
        <v>-5,28726775922929+5,28726775922923i</v>
      </c>
      <c r="AV109" s="240" t="str">
        <f t="shared" ca="1" si="72"/>
        <v>-4,00035149167545+6,3172453378526i</v>
      </c>
      <c r="AW109" s="240" t="str">
        <f t="shared" ca="1" si="73"/>
        <v>-2,51903518343184+7,04023170500822i</v>
      </c>
      <c r="AX109" s="240" t="str">
        <f t="shared" ca="1" si="74"/>
        <v>-0,915304496557448+7,42109280323i</v>
      </c>
      <c r="AY109" s="240" t="str">
        <f t="shared" ca="1" si="75"/>
        <v>0,732906089581952+7,441320405642i</v>
      </c>
      <c r="AZ109" s="240" t="str">
        <f t="shared" ca="1" si="76"/>
        <v>2,34550056200415+7,09993153693813i</v>
      </c>
      <c r="BA109" s="240" t="str">
        <f t="shared" ca="1" si="77"/>
        <v>3,84411369912603+6,41351624179451i</v>
      </c>
      <c r="BB109" s="240" t="str">
        <f t="shared" ca="1" si="78"/>
        <v>5,15591928669093+5,4154313793731i</v>
      </c>
      <c r="BC109" s="240" t="str">
        <f t="shared" ca="1" si="79"/>
        <v>6,21716916153614+4,15417962206912i</v>
      </c>
      <c r="BD109" s="240" t="str">
        <f t="shared" ca="1" si="80"/>
        <v>6,97629110075041+2,69105243225789i</v>
      </c>
      <c r="BE109" s="240" t="str">
        <f t="shared" ca="1" si="81"/>
        <v>7,39639501200587+1,09715155832959i</v>
      </c>
      <c r="BF109" s="240" t="str">
        <f t="shared" ca="1" si="82"/>
        <v>7,45706563489053-0,550066207383295i</v>
      </c>
      <c r="BG109" s="240" t="str">
        <f t="shared" ca="1" si="83"/>
        <v>7,15535463559375-2,17055309874176i</v>
      </c>
      <c r="BH109" s="240" t="str">
        <f t="shared" ca="1" si="84"/>
        <v>6,50592388336919-3,68556035622491i</v>
      </c>
      <c r="BI109" s="240" t="str">
        <f t="shared" ca="1" si="85"/>
        <v>5,54033294614994-5,02146508116664i</v>
      </c>
      <c r="BJ109" s="240" t="str">
        <f t="shared" ca="1" si="86"/>
        <v>4,30550542999331-6,11334799499166i</v>
      </c>
      <c r="BK109" s="240" t="str">
        <f t="shared" ca="1" si="87"/>
        <v>2,86144869172327-6,908148239594i</v>
      </c>
      <c r="BL109" s="240" t="str">
        <f t="shared" ca="1" si="88"/>
        <v>1,27833773702805-7,36724190899555i</v>
      </c>
      <c r="BM109" s="240" t="str">
        <f t="shared" ca="1" si="89"/>
        <v>-0,366894985869451-7,46831900663826i</v>
      </c>
      <c r="BN109" s="240" t="str">
        <f t="shared" ca="1" si="90"/>
        <v>-1,99429817545462-7,20646761617291i</v>
      </c>
      <c r="BO109" s="240" t="str">
        <f t="shared" ca="1" si="91"/>
        <v>-3,52478696957727-6,59441259966866i</v>
      </c>
      <c r="BP109" s="240" t="str">
        <f t="shared" ca="1" si="92"/>
        <v>-4,88398613284189-5,66189722352663i</v>
      </c>
      <c r="BQ109" s="240" t="str">
        <f t="shared" ca="1" si="93"/>
        <v>-6,00584437620775-4,45423776243974i</v>
      </c>
      <c r="BR109" s="240" t="str">
        <f t="shared" ca="1" si="94"/>
        <v>-6,83584416825013-3,03012132149376i</v>
      </c>
      <c r="BS109" s="240" t="str">
        <f t="shared" ca="1" si="95"/>
        <v>-7,33365105493811-1,45875389287415i</v>
      </c>
      <c r="BT109" s="240" t="str">
        <f t="shared" ca="1" si="96"/>
        <v>-7,47507374227481+0,183502760535126i</v>
      </c>
      <c r="BU109" s="240" t="str">
        <f t="shared" ca="1" si="97"/>
        <v>-7,25323969012703+1,81684196151904i</v>
      </c>
      <c r="BV109" s="240" t="str">
        <f t="shared" ca="1" si="98"/>
        <v>-6,67892908839919+3,36189038305914i</v>
      </c>
      <c r="BW109" s="240" t="str">
        <f t="shared" ca="1" si="99"/>
        <v>-5,78005098572781+4,74356525389473i</v>
      </c>
      <c r="BX109" s="240" t="str">
        <f t="shared" ca="1" si="100"/>
        <v>-4,60028702861216+5,89472306134505i</v>
      </c>
      <c r="BY109" s="240" t="str">
        <f t="shared" ca="1" si="101"/>
        <v>-3,19696871948371+6,75942243998798i</v>
      </c>
      <c r="BZ109" s="240" t="str">
        <f t="shared" ca="1" si="102"/>
        <v>-1,63829134992151+7,29564268370805i</v>
      </c>
      <c r="CA109" s="240" t="str">
        <f t="shared" ca="1" si="103"/>
        <v>2,21678403861033E-13+7,47732577300003i</v>
      </c>
      <c r="CB109" s="240" t="str">
        <f t="shared" ca="1" si="104"/>
        <v>1,63829134992122+7,29564268370811i</v>
      </c>
      <c r="CC109" s="240" t="str">
        <f t="shared" ca="1" si="105"/>
        <v>3,19696871948345+6,75942243998811i</v>
      </c>
      <c r="CD109" s="240" t="str">
        <f t="shared" ca="1" si="106"/>
        <v>4,60028702861252+5,89472306134477i</v>
      </c>
      <c r="CE109" s="240" t="str">
        <f t="shared" ca="1" si="107"/>
        <v>5,78005098572763+4,74356525389494i</v>
      </c>
      <c r="CF109" s="240" t="str">
        <f t="shared" ca="1" si="108"/>
        <v>6,67892908839906+3,36189038305941i</v>
      </c>
      <c r="CG109" s="240" t="str">
        <f t="shared" ca="1" si="109"/>
        <v>7,25323969012714+1,8168419615186i</v>
      </c>
      <c r="CH109" s="240" t="str">
        <f t="shared" ca="1" si="110"/>
        <v>7,47507374227481+0,183502760535426i</v>
      </c>
      <c r="CI109" s="240" t="str">
        <f t="shared" ca="1" si="111"/>
        <v>7,33365105493817-1,45875389287387i</v>
      </c>
      <c r="CJ109" s="240" t="str">
        <f t="shared" ca="1" si="112"/>
        <v>6,83584416824995-3,03012132149418i</v>
      </c>
      <c r="CK109" s="240" t="str">
        <f t="shared" ca="1" si="113"/>
        <v>6,00584437620793-4,4542377624395i</v>
      </c>
      <c r="CL109" s="240" t="str">
        <f t="shared" ca="1" si="114"/>
        <v>4,88398613284211-5,66189722352644i</v>
      </c>
      <c r="CM109" s="240" t="str">
        <f t="shared" ca="1" si="115"/>
        <v>3,52478696957687-6,59441259966887i</v>
      </c>
      <c r="CN109" s="240" t="str">
        <f t="shared" ca="1" si="116"/>
        <v>1,99429817545488-7,20646761617283i</v>
      </c>
      <c r="CO109" s="240" t="str">
        <f t="shared" ca="1" si="117"/>
        <v>0,366894985869737-7,46831900663824i</v>
      </c>
      <c r="CP109" s="240" t="str">
        <f t="shared" ca="1" si="118"/>
        <v>-1,27833773702849-7,36724190899548i</v>
      </c>
      <c r="CQ109" s="240" t="str">
        <f t="shared" ca="1" si="119"/>
        <v>-2,8614486917237-6,90814823959382i</v>
      </c>
      <c r="CR109" s="240" t="str">
        <f t="shared" ca="1" si="120"/>
        <v>-4,30550542999307-6,11334799499183i</v>
      </c>
      <c r="CS109" s="240" t="str">
        <f t="shared" ca="1" si="121"/>
        <v>-5,54033294614974-5,02146508116687i</v>
      </c>
      <c r="CT109" s="240" t="str">
        <f t="shared" ca="1" si="122"/>
        <v>-6,50592388336927-3,68556035622478i</v>
      </c>
      <c r="CU109" s="240" t="str">
        <f t="shared" ca="1" si="123"/>
        <v>-7,15535463559371-2,17055309874191i</v>
      </c>
      <c r="CV109" s="240" t="str">
        <f t="shared" ca="1" si="124"/>
        <v>-7,45706563489051-0,550066207383647i</v>
      </c>
      <c r="CW109" s="240" t="str">
        <f t="shared" ca="1" si="125"/>
        <v>-7,39639501200585+1,09715155832973i</v>
      </c>
      <c r="CX109" s="240" t="str">
        <f t="shared" ca="1" si="126"/>
        <v>-6,97629110075045+2,69105243225777i</v>
      </c>
      <c r="CY109" s="240" t="str">
        <f t="shared" ca="1" si="127"/>
        <v>-6,21716916153635+4,15417962206882i</v>
      </c>
      <c r="CZ109" s="240" t="str">
        <f t="shared" ca="1" si="128"/>
        <v>-5,15591928669084+5,4154313793732i</v>
      </c>
      <c r="DA109" s="240" t="str">
        <f t="shared" ca="1" si="129"/>
        <v>-3,84411369912608+6,41351624179448i</v>
      </c>
      <c r="DB109" s="240" t="str">
        <f t="shared" ca="1" si="130"/>
        <v>-2,34550056200444+7,09993153693803i</v>
      </c>
      <c r="DC109" s="240" t="str">
        <f t="shared" ca="1" si="131"/>
        <v>-0,732906089581788+7,44132040564202i</v>
      </c>
      <c r="DD109" s="240" t="str">
        <f t="shared" ca="1" si="132"/>
        <v>0,91530449655738+7,42109280323001i</v>
      </c>
      <c r="DE109" s="240" t="str">
        <f t="shared" ca="1" si="133"/>
        <v>2,51903518343156+7,04023170500832i</v>
      </c>
      <c r="DF109" s="240" t="str">
        <f t="shared" ca="1" si="134"/>
        <v>4,00035149167564+6,31724533785248i</v>
      </c>
      <c r="DG109" s="240" t="str">
        <f t="shared" ca="1" si="135"/>
        <v>5,28726775922923+5,28726775922929i</v>
      </c>
      <c r="DH109" s="240" t="str">
        <f t="shared" ca="1" si="136"/>
        <v>6,31724533785245+4,00035149167569i</v>
      </c>
      <c r="DI109" s="240" t="str">
        <f t="shared" ca="1" si="137"/>
        <v>7,04023170500829+2,51903518343163i</v>
      </c>
      <c r="DJ109" s="240" t="str">
        <f t="shared" ca="1" si="138"/>
        <v>7,42109280323+0,915304496557455i</v>
      </c>
      <c r="DK109" s="240" t="str">
        <f t="shared" ca="1" si="139"/>
        <v>7,44132040564203-0,732906089581737i</v>
      </c>
      <c r="DL109" s="240" t="str">
        <f t="shared" ca="1" si="140"/>
        <v>7,09993153693806-2,34550056200436i</v>
      </c>
      <c r="DM109" s="240" t="str">
        <f t="shared" ca="1" si="141"/>
        <v>6,41351624179451-3,84411369912603i</v>
      </c>
      <c r="DN109" s="240" t="str">
        <f t="shared" ca="1" si="142"/>
        <v>5,41543137937325-5,15591928669078i</v>
      </c>
      <c r="DO109" s="240" t="str">
        <f t="shared" ca="1" si="143"/>
        <v>4,15417962206886-6,21716916153632i</v>
      </c>
      <c r="DP109" s="240" t="str">
        <f t="shared" ca="1" si="144"/>
        <v>2,69105243225782-6,97629110075044i</v>
      </c>
      <c r="DQ109" s="240" t="str">
        <f t="shared" ca="1" si="145"/>
        <v>1,09715155832981-7,39639501200584i</v>
      </c>
      <c r="DR109" s="240" t="str">
        <f t="shared" ca="1" si="146"/>
        <v>-0,550066207383595-7,45706563489051i</v>
      </c>
      <c r="DS109" s="240" t="str">
        <f t="shared" ca="1" si="147"/>
        <v>-2,17055309874184-7,15535463559373i</v>
      </c>
      <c r="DT109" s="240" t="str">
        <f t="shared" ca="1" si="148"/>
        <v>-3,68556035622474-6,5059238833693i</v>
      </c>
      <c r="DU109" s="240" t="str">
        <f t="shared" ca="1" si="149"/>
        <v>-5,02146508116681-5,54033294614979i</v>
      </c>
      <c r="DV109" s="240" t="str">
        <f t="shared" ca="1" si="150"/>
        <v>-6,11334799499179-4,30550542999313i</v>
      </c>
      <c r="DW109" s="240" t="str">
        <f t="shared" ca="1" si="151"/>
        <v>-6,9081482395938-2,86144869172374i</v>
      </c>
      <c r="DX109" s="240" t="str">
        <f t="shared" ca="1" si="152"/>
        <v>-7,36724190899559-1,27833773702783i</v>
      </c>
      <c r="DY109" s="240" t="str">
        <f t="shared" ca="1" si="153"/>
        <v>-7,46831900663825+0,366894985869685i</v>
      </c>
      <c r="DZ109" s="240" t="str">
        <f t="shared" ca="1" si="154"/>
        <v>-7,20646761617285+1,99429817545483i</v>
      </c>
      <c r="EA109" s="240" t="str">
        <f t="shared" ca="1" si="155"/>
        <v>-6,59441259966854+3,52478696957747i</v>
      </c>
      <c r="EB109" s="240" t="str">
        <f t="shared" ca="1" si="156"/>
        <v>-5,66189722352647+4,88398613284207i</v>
      </c>
      <c r="EC109" s="240" t="str">
        <f t="shared" ca="1" si="157"/>
        <v>-4,45423776243956+6,00584437620788i</v>
      </c>
      <c r="ED109" s="240" t="str">
        <f t="shared" ca="1" si="158"/>
        <v>-3,03012132149423+6,83584416824993i</v>
      </c>
      <c r="EE109" s="240" t="str">
        <f t="shared" ca="1" si="159"/>
        <v>-1,45875389287393+7,33365105493816i</v>
      </c>
      <c r="EF109" s="240" t="str">
        <f t="shared" ca="1" si="160"/>
        <v>0,183502760535347+7,47507374227481i</v>
      </c>
      <c r="EG109" s="240" t="str">
        <f t="shared" ca="1" si="161"/>
        <v>1,81684196151854+7,25323969012716i</v>
      </c>
      <c r="EH109" s="240" t="str">
        <f t="shared" ca="1" si="162"/>
        <v>3,36189038305935+6,67892908839909i</v>
      </c>
      <c r="EI109" s="240" t="str">
        <f t="shared" ca="1" si="163"/>
        <v>4,74356525389491+5,78005098572767i</v>
      </c>
      <c r="EJ109" s="240" t="str">
        <f t="shared" ca="1" si="164"/>
        <v>5,89472306134473+4,60028702861257i</v>
      </c>
      <c r="EK109" s="240" t="str">
        <f t="shared" ca="1" si="165"/>
        <v>6,75942243998808+3,1969687194835i</v>
      </c>
      <c r="EL109" s="240" t="str">
        <f t="shared" ca="1" si="166"/>
        <v>7,2956426837081+1,63829134992128i</v>
      </c>
      <c r="EM109" s="240" t="str">
        <f t="shared" ca="1" si="167"/>
        <v>7,47732577300003+3,00457523806308E-13i</v>
      </c>
      <c r="EN109" s="240"/>
      <c r="EO109" s="240"/>
      <c r="EP109" s="240"/>
    </row>
    <row r="110" spans="1:146" ht="15" thickBot="1">
      <c r="A110" s="277">
        <f t="shared" si="168"/>
        <v>1.9531249999999998E-4</v>
      </c>
      <c r="B110" s="276">
        <v>10</v>
      </c>
      <c r="C110" s="248">
        <f t="shared" si="169"/>
        <v>2000</v>
      </c>
      <c r="D110" s="247">
        <f t="shared" si="170"/>
        <v>12566.370614359172</v>
      </c>
      <c r="E110" s="247" t="str">
        <f t="shared" si="171"/>
        <v>12566,3706143592i</v>
      </c>
      <c r="F110" s="247" t="str">
        <f t="shared" si="172"/>
        <v>0,0142108288166373-0,13930130287228i</v>
      </c>
      <c r="G110" s="247" t="str">
        <f t="shared" si="173"/>
        <v>-2,99425919819284-0,530752442601886i</v>
      </c>
      <c r="H110" s="247" t="str">
        <f t="shared" si="38"/>
        <v>0,00798055932667414-0,0412266538804538i</v>
      </c>
      <c r="I110" s="247" t="str">
        <f t="shared" si="174"/>
        <v>-0,0182389838604898+0,0302347553472397i</v>
      </c>
      <c r="J110" s="275" t="str">
        <f ca="1">IMPRODUCT(1/N_FFT2,Y100)</f>
        <v>0,0202897672751023+0,000493483375971316i</v>
      </c>
      <c r="K110" s="274" t="str">
        <f t="shared" ca="1" si="175"/>
        <v>-0,000384985087004108+0,000604455514285388i</v>
      </c>
      <c r="N110" s="265">
        <f t="shared" ca="1" si="176"/>
        <v>7.5227677841380221</v>
      </c>
      <c r="O110" s="240">
        <f t="shared" ca="1" si="39"/>
        <v>-7.4772322158619779</v>
      </c>
      <c r="P110" s="240" t="str">
        <f t="shared" ca="1" si="40"/>
        <v>-7,25314893677921+1,81681922898862i</v>
      </c>
      <c r="Q110" s="240" t="str">
        <f t="shared" ca="1" si="41"/>
        <v>-6,59433008963925+3,52474286704755i</v>
      </c>
      <c r="R110" s="240" t="str">
        <f t="shared" ca="1" si="42"/>
        <v>-5,54026362488329+5,02140225203273i</v>
      </c>
      <c r="S110" s="240" t="str">
        <f t="shared" ca="1" si="43"/>
        <v>-4,15412764450812+6,21709137161886i</v>
      </c>
      <c r="T110" s="240" t="str">
        <f t="shared" ca="1" si="44"/>
        <v>-2,51900366498135+7,04014361684013i</v>
      </c>
      <c r="U110" s="241" t="str">
        <f t="shared" ca="1" si="45"/>
        <v>-0,732896919378821+7,44122729900715i</v>
      </c>
      <c r="V110" s="240" t="str">
        <f t="shared" ca="1" si="46"/>
        <v>1,09713783064636+7,39630246748258i</v>
      </c>
      <c r="W110" s="240" t="str">
        <f t="shared" ca="1" si="47"/>
        <v>2,86141288895688+6,9080618040689i</v>
      </c>
      <c r="X110" s="240" t="str">
        <f t="shared" ca="1" si="48"/>
        <v>4,45418203051737+6,00576923041007i</v>
      </c>
      <c r="Y110" s="240" t="str">
        <f t="shared" ca="1" si="49"/>
        <v>5,77997866508195+4,74350590187487i</v>
      </c>
      <c r="Z110" s="240" t="str">
        <f t="shared" ca="1" si="50"/>
        <v>6,75933786533691+3,19692871865277i</v>
      </c>
      <c r="AA110" s="240" t="str">
        <f t="shared" ca="1" si="51"/>
        <v>7,33355929547426+1,45873564078189i</v>
      </c>
      <c r="AB110" s="240" t="str">
        <f t="shared" ca="1" si="52"/>
        <v>7,46822556219388-0,366890395238365i</v>
      </c>
      <c r="AC110" s="240" t="str">
        <f t="shared" ca="1" si="53"/>
        <v>7,15526510699464-2,17052594053819i</v>
      </c>
      <c r="AD110" s="240" t="str">
        <f t="shared" ca="1" si="54"/>
        <v>6,41343599516054-3,84406560114462i</v>
      </c>
      <c r="AE110" s="240" t="str">
        <f t="shared" ca="1" si="55"/>
        <v>5,28720160434253-5,28720160434251i</v>
      </c>
      <c r="AF110" s="240" t="str">
        <f t="shared" ca="1" si="56"/>
        <v>3,84406560114464-6,41343599516053i</v>
      </c>
      <c r="AG110" s="240" t="str">
        <f t="shared" ca="1" si="57"/>
        <v>2,17052594053814-7,15526510699466i</v>
      </c>
      <c r="AH110" s="240" t="str">
        <f t="shared" ca="1" si="58"/>
        <v>0,366890395238387-7,46822556219387i</v>
      </c>
      <c r="AI110" s="240" t="str">
        <f t="shared" ca="1" si="59"/>
        <v>-1,45873564078187-7,33355929547426i</v>
      </c>
      <c r="AJ110" s="240" t="str">
        <f t="shared" ca="1" si="60"/>
        <v>-3,19692871865275-6,75933786533692i</v>
      </c>
      <c r="AK110" s="240" t="str">
        <f t="shared" ca="1" si="61"/>
        <v>-4,74350590187491-5,77997866508191i</v>
      </c>
      <c r="AL110" s="240" t="str">
        <f t="shared" ca="1" si="62"/>
        <v>-6,00576923041005-4,45418203051739i</v>
      </c>
      <c r="AM110" s="240" t="str">
        <f t="shared" ca="1" si="63"/>
        <v>-6,90806180406889-2,8614128889569i</v>
      </c>
      <c r="AN110" s="240" t="str">
        <f t="shared" ca="1" si="64"/>
        <v>-7,39630246748258-1,09713783064631i</v>
      </c>
      <c r="AO110" s="240" t="str">
        <f t="shared" ca="1" si="65"/>
        <v>-7,44122729900715+0,732896919378871i</v>
      </c>
      <c r="AP110" s="240" t="str">
        <f t="shared" ca="1" si="66"/>
        <v>-7,04014361684014+2,51900366498133i</v>
      </c>
      <c r="AQ110" s="240" t="str">
        <f t="shared" ca="1" si="67"/>
        <v>-6,21709137161887+4,1541276445081i</v>
      </c>
      <c r="AR110" s="240" t="str">
        <f t="shared" ca="1" si="68"/>
        <v>-6,21709137161887+4,1541276445081i</v>
      </c>
      <c r="AS110" s="240" t="str">
        <f t="shared" ca="1" si="69"/>
        <v>-3,52474286704755+6,59433008963926i</v>
      </c>
      <c r="AT110" s="240" t="str">
        <f t="shared" ca="1" si="70"/>
        <v>-1,81681922898862+7,25314893677921i</v>
      </c>
      <c r="AU110" s="240" t="str">
        <f t="shared" ca="1" si="71"/>
        <v>-2,22135287537095E-14+7,47723221586198i</v>
      </c>
      <c r="AV110" s="240" t="str">
        <f t="shared" ca="1" si="72"/>
        <v>1,81681922898865+7,2531489367792i</v>
      </c>
      <c r="AW110" s="240" t="str">
        <f t="shared" ca="1" si="73"/>
        <v>3,52474286704757+6,59433008963924i</v>
      </c>
      <c r="AX110" s="240" t="str">
        <f t="shared" ca="1" si="74"/>
        <v>5,02140225203272+5,54026362488329i</v>
      </c>
      <c r="AY110" s="240" t="str">
        <f t="shared" ca="1" si="75"/>
        <v>6,21709137161884+4,15412764450814i</v>
      </c>
      <c r="AZ110" s="240" t="str">
        <f t="shared" ca="1" si="76"/>
        <v>7,04014361684014+2,5190036649813i</v>
      </c>
      <c r="BA110" s="240" t="str">
        <f t="shared" ca="1" si="77"/>
        <v>7,44122729900715+0,732896919378842i</v>
      </c>
      <c r="BB110" s="240" t="str">
        <f t="shared" ca="1" si="78"/>
        <v>7,39630246748258-1,09713783064634i</v>
      </c>
      <c r="BC110" s="240" t="str">
        <f t="shared" ca="1" si="79"/>
        <v>6,90806180406891-2,86141288895687i</v>
      </c>
      <c r="BD110" s="240" t="str">
        <f t="shared" ca="1" si="80"/>
        <v>6,00576923041008-4,45418203051736i</v>
      </c>
      <c r="BE110" s="240" t="str">
        <f t="shared" ca="1" si="81"/>
        <v>4,74350590187494-5,77997866508189i</v>
      </c>
      <c r="BF110" s="240" t="str">
        <f t="shared" ca="1" si="82"/>
        <v>3,19692871865286-6,75933786533687i</v>
      </c>
      <c r="BG110" s="240" t="str">
        <f t="shared" ca="1" si="83"/>
        <v>1,45873564078198-7,33355929547424i</v>
      </c>
      <c r="BH110" s="240" t="str">
        <f t="shared" ca="1" si="84"/>
        <v>-0,36689039523827-7,46822556219388i</v>
      </c>
      <c r="BI110" s="240" t="str">
        <f t="shared" ca="1" si="85"/>
        <v>-2,17052594053803-7,15526510699469i</v>
      </c>
      <c r="BJ110" s="240" t="str">
        <f t="shared" ca="1" si="86"/>
        <v>-3,84406560114447-6,41343599516063i</v>
      </c>
      <c r="BK110" s="240" t="str">
        <f t="shared" ca="1" si="87"/>
        <v>-5,28720160434239-5,28720160434265i</v>
      </c>
      <c r="BL110" s="240" t="str">
        <f t="shared" ca="1" si="88"/>
        <v>-6,41343599516044-3,84406560114478i</v>
      </c>
      <c r="BM110" s="240" t="str">
        <f t="shared" ca="1" si="89"/>
        <v>-7,15526510699458-2,17052594053838i</v>
      </c>
      <c r="BN110" s="240" t="str">
        <f t="shared" ca="1" si="90"/>
        <v>-7,46822556219387-0,366890395238635i</v>
      </c>
      <c r="BO110" s="240" t="str">
        <f t="shared" ca="1" si="91"/>
        <v>-7,33355929547431+1,45873564078163i</v>
      </c>
      <c r="BP110" s="240" t="str">
        <f t="shared" ca="1" si="92"/>
        <v>-6,75933786533702+3,19692871865253i</v>
      </c>
      <c r="BQ110" s="240" t="str">
        <f t="shared" ca="1" si="93"/>
        <v>-5,77997866508212+4,74350590187466i</v>
      </c>
      <c r="BR110" s="240" t="str">
        <f t="shared" ca="1" si="94"/>
        <v>-4,45418203051766+6,00576923040986i</v>
      </c>
      <c r="BS110" s="240" t="str">
        <f t="shared" ca="1" si="95"/>
        <v>-2,8614128889572+6,90806180406876i</v>
      </c>
      <c r="BT110" s="240" t="str">
        <f t="shared" ca="1" si="96"/>
        <v>-1,0971378306467+7,39630246748253i</v>
      </c>
      <c r="BU110" s="240" t="str">
        <f t="shared" ca="1" si="97"/>
        <v>0,732896919379218+7,44122729900711i</v>
      </c>
      <c r="BV110" s="240" t="str">
        <f t="shared" ca="1" si="98"/>
        <v>2,51900366498166+7,04014361684002i</v>
      </c>
      <c r="BW110" s="240" t="str">
        <f t="shared" ca="1" si="99"/>
        <v>4,15412764450838+6,21709137161868i</v>
      </c>
      <c r="BX110" s="240" t="str">
        <f t="shared" ca="1" si="100"/>
        <v>5,5402636248835+5,0214022520325i</v>
      </c>
      <c r="BY110" s="240" t="str">
        <f t="shared" ca="1" si="101"/>
        <v>6,59433008963938+3,52474286704731i</v>
      </c>
      <c r="BZ110" s="240" t="str">
        <f t="shared" ca="1" si="102"/>
        <v>7,25314893677928+1,81681922898836i</v>
      </c>
      <c r="CA110" s="240" t="str">
        <f t="shared" ca="1" si="103"/>
        <v>7,47723221586198-2,47782059394047E-13i</v>
      </c>
      <c r="CB110" s="240" t="str">
        <f t="shared" ca="1" si="104"/>
        <v>7,25314893677916-1,81681922898884i</v>
      </c>
      <c r="CC110" s="240" t="str">
        <f t="shared" ca="1" si="105"/>
        <v>6,59433008963914-3,52474286704776i</v>
      </c>
      <c r="CD110" s="240" t="str">
        <f t="shared" ca="1" si="106"/>
        <v>5,54026362488315-5,02140225203287i</v>
      </c>
      <c r="CE110" s="240" t="str">
        <f t="shared" ca="1" si="107"/>
        <v>4,15412764450796-6,21709137161896i</v>
      </c>
      <c r="CF110" s="240" t="str">
        <f t="shared" ca="1" si="108"/>
        <v>2,51900366498118-7,04014361684019i</v>
      </c>
      <c r="CG110" s="240" t="str">
        <f t="shared" ca="1" si="109"/>
        <v>0,732896919378712-7,44122729900716i</v>
      </c>
      <c r="CH110" s="240" t="str">
        <f t="shared" ca="1" si="110"/>
        <v>-1,09713783064647-7,39630246748256i</v>
      </c>
      <c r="CI110" s="240" t="str">
        <f t="shared" ca="1" si="111"/>
        <v>-2,86141288895699-6,90806180406885i</v>
      </c>
      <c r="CJ110" s="240" t="str">
        <f t="shared" ca="1" si="112"/>
        <v>-4,45418203051746-6,00576923041i</v>
      </c>
      <c r="CK110" s="240" t="str">
        <f t="shared" ca="1" si="113"/>
        <v>-5,77997866508198-4,74350590187484i</v>
      </c>
      <c r="CL110" s="240" t="str">
        <f t="shared" ca="1" si="114"/>
        <v>-6,75933786533693-3,19692871865275i</v>
      </c>
      <c r="CM110" s="240" t="str">
        <f t="shared" ca="1" si="115"/>
        <v>-7,33355929547426-1,45873564078186i</v>
      </c>
      <c r="CN110" s="240" t="str">
        <f t="shared" ca="1" si="116"/>
        <v>-7,46822556219387+0,3668903952384i</v>
      </c>
      <c r="CO110" s="240" t="str">
        <f t="shared" ca="1" si="117"/>
        <v>-7,15526510699465+2,17052594053815i</v>
      </c>
      <c r="CP110" s="240" t="str">
        <f t="shared" ca="1" si="118"/>
        <v>-6,41343599516056+3,84406560114458i</v>
      </c>
      <c r="CQ110" s="240" t="str">
        <f t="shared" ca="1" si="119"/>
        <v>-5,28720160434255+5,28720160434249i</v>
      </c>
      <c r="CR110" s="240" t="str">
        <f t="shared" ca="1" si="120"/>
        <v>-3,84406560114467+6,41343599516051i</v>
      </c>
      <c r="CS110" s="240" t="str">
        <f t="shared" ca="1" si="121"/>
        <v>-2,17052594053825+7,15526510699462i</v>
      </c>
      <c r="CT110" s="240" t="str">
        <f t="shared" ca="1" si="122"/>
        <v>-0,366890395238504+7,46822556219387i</v>
      </c>
      <c r="CU110" s="240" t="str">
        <f t="shared" ca="1" si="123"/>
        <v>1,45873564078175+7,33355929547428i</v>
      </c>
      <c r="CV110" s="240" t="str">
        <f t="shared" ca="1" si="124"/>
        <v>3,19692871865265+6,75933786533697i</v>
      </c>
      <c r="CW110" s="240" t="str">
        <f t="shared" ca="1" si="125"/>
        <v>4,74350590187476+5,77997866508203i</v>
      </c>
      <c r="CX110" s="240" t="str">
        <f t="shared" ca="1" si="126"/>
        <v>6,00576923040994+4,45418203051755i</v>
      </c>
      <c r="CY110" s="240" t="str">
        <f t="shared" ca="1" si="127"/>
        <v>6,90806180406882+2,86141288895708i</v>
      </c>
      <c r="CZ110" s="240" t="str">
        <f t="shared" ca="1" si="128"/>
        <v>7,39630246748254+1,09713783064657i</v>
      </c>
      <c r="DA110" s="240" t="str">
        <f t="shared" ca="1" si="129"/>
        <v>7,44122729900717-0,732896919378608i</v>
      </c>
      <c r="DB110" s="240" t="str">
        <f t="shared" ca="1" si="130"/>
        <v>7,04014361684022-2,51900366498107i</v>
      </c>
      <c r="DC110" s="240" t="str">
        <f t="shared" ca="1" si="131"/>
        <v>6,21709137161902-4,15412764450787i</v>
      </c>
      <c r="DD110" s="240" t="str">
        <f t="shared" ca="1" si="132"/>
        <v>5,02140225203295-5,54026362488308i</v>
      </c>
      <c r="DE110" s="240" t="str">
        <f t="shared" ca="1" si="133"/>
        <v>3,52474286704785-6,5943300896391i</v>
      </c>
      <c r="DF110" s="240" t="str">
        <f t="shared" ca="1" si="134"/>
        <v>1,81681922898896-7,25314893677913i</v>
      </c>
      <c r="DG110" s="240" t="str">
        <f t="shared" ca="1" si="135"/>
        <v>3,6549081945581E-13-7,47723221586198i</v>
      </c>
      <c r="DH110" s="240" t="str">
        <f t="shared" ca="1" si="136"/>
        <v>-1,81681922898897-7,25314893677912i</v>
      </c>
      <c r="DI110" s="240" t="str">
        <f t="shared" ca="1" si="137"/>
        <v>-3,52474286704786-6,59433008963909i</v>
      </c>
      <c r="DJ110" s="240" t="str">
        <f t="shared" ca="1" si="138"/>
        <v>-5,02140225203296-5,54026362488307i</v>
      </c>
      <c r="DK110" s="240" t="str">
        <f t="shared" ca="1" si="139"/>
        <v>-6,21709137161903-4,15412764450787i</v>
      </c>
      <c r="DL110" s="240" t="str">
        <f t="shared" ca="1" si="140"/>
        <v>-7,04014361684022-2,51900366498106i</v>
      </c>
      <c r="DM110" s="240" t="str">
        <f t="shared" ca="1" si="141"/>
        <v>-7,44122729900717-0,732896919378595i</v>
      </c>
      <c r="DN110" s="240" t="str">
        <f t="shared" ca="1" si="142"/>
        <v>-7,39630246748254+1,09713783064659i</v>
      </c>
      <c r="DO110" s="240" t="str">
        <f t="shared" ca="1" si="143"/>
        <v>-6,90806180406881+2,86141288895709i</v>
      </c>
      <c r="DP110" s="240" t="str">
        <f t="shared" ca="1" si="144"/>
        <v>-6,00576923040993+4,45418203051756i</v>
      </c>
      <c r="DQ110" s="240" t="str">
        <f t="shared" ca="1" si="145"/>
        <v>-4,74350590187475+5,77997866508204i</v>
      </c>
      <c r="DR110" s="240" t="str">
        <f t="shared" ca="1" si="146"/>
        <v>-3,19692871865263+6,75933786533698i</v>
      </c>
      <c r="DS110" s="240" t="str">
        <f t="shared" ca="1" si="147"/>
        <v>-1,45873564078174+7,33355929547428i</v>
      </c>
      <c r="DT110" s="240" t="str">
        <f t="shared" ca="1" si="148"/>
        <v>0,366890395238518+7,46822556219387i</v>
      </c>
      <c r="DU110" s="240" t="str">
        <f t="shared" ca="1" si="149"/>
        <v>2,17052594053826+7,15526510699462i</v>
      </c>
      <c r="DV110" s="240" t="str">
        <f t="shared" ca="1" si="150"/>
        <v>3,84406560114468+6,4134359951605i</v>
      </c>
      <c r="DW110" s="240" t="str">
        <f t="shared" ca="1" si="151"/>
        <v>5,28720160434257+5,28720160434247i</v>
      </c>
      <c r="DX110" s="240" t="str">
        <f t="shared" ca="1" si="152"/>
        <v>6,41343599516057+3,84406560114457i</v>
      </c>
      <c r="DY110" s="240" t="str">
        <f t="shared" ca="1" si="153"/>
        <v>7,15526510699466+2,17052594053814i</v>
      </c>
      <c r="DZ110" s="240" t="str">
        <f t="shared" ca="1" si="154"/>
        <v>7,46822556219387+0,366890395238388i</v>
      </c>
      <c r="EA110" s="240" t="str">
        <f t="shared" ca="1" si="155"/>
        <v>7,33355929547426-1,45873564078187i</v>
      </c>
      <c r="EB110" s="240" t="str">
        <f t="shared" ca="1" si="156"/>
        <v>6,75933786533692-3,19692871865275i</v>
      </c>
      <c r="EC110" s="240" t="str">
        <f t="shared" ca="1" si="157"/>
        <v>5,77997866508196-4,74350590187485i</v>
      </c>
      <c r="ED110" s="240" t="str">
        <f t="shared" ca="1" si="158"/>
        <v>4,45418203051745-6,00576923041001i</v>
      </c>
      <c r="EE110" s="240" t="str">
        <f t="shared" ca="1" si="159"/>
        <v>2,86141288895697-6,90806180406886i</v>
      </c>
      <c r="EF110" s="240" t="str">
        <f t="shared" ca="1" si="160"/>
        <v>1,09713783064645-7,39630246748256i</v>
      </c>
      <c r="EG110" s="240" t="str">
        <f t="shared" ca="1" si="161"/>
        <v>-0,732896919378725-7,44122729900716i</v>
      </c>
      <c r="EH110" s="240" t="str">
        <f t="shared" ca="1" si="162"/>
        <v>-2,51900366498118-7,04014361684019i</v>
      </c>
      <c r="EI110" s="240" t="str">
        <f t="shared" ca="1" si="163"/>
        <v>-4,15412764450797-6,21709137161896i</v>
      </c>
      <c r="EJ110" s="240" t="str">
        <f t="shared" ca="1" si="164"/>
        <v>-5,54026362488316-5,02140225203286i</v>
      </c>
      <c r="EK110" s="240" t="str">
        <f t="shared" ca="1" si="165"/>
        <v>-6,59433008963915-3,52474286704774i</v>
      </c>
      <c r="EL110" s="240" t="str">
        <f t="shared" ca="1" si="166"/>
        <v>-7,25314893677916-1,81681922898885i</v>
      </c>
      <c r="EM110" s="240" t="str">
        <f t="shared" ca="1" si="167"/>
        <v>-7,47723221586198-2,48240906052002E-13i</v>
      </c>
      <c r="EN110" s="240"/>
      <c r="EO110" s="240"/>
      <c r="EP110" s="240"/>
    </row>
    <row r="111" spans="1:146" ht="15" thickBot="1">
      <c r="A111" s="277">
        <f t="shared" si="168"/>
        <v>2.1484374999999997E-4</v>
      </c>
      <c r="B111" s="276">
        <v>11</v>
      </c>
      <c r="C111" s="248">
        <f t="shared" si="169"/>
        <v>2200</v>
      </c>
      <c r="D111" s="247">
        <f t="shared" si="170"/>
        <v>13823.00767579509</v>
      </c>
      <c r="E111" s="247" t="str">
        <f t="shared" si="171"/>
        <v>13823,0076757951i</v>
      </c>
      <c r="F111" s="247" t="str">
        <f t="shared" si="172"/>
        <v>0,0107719746606013-0,127248745090263i</v>
      </c>
      <c r="G111" s="247" t="str">
        <f t="shared" si="173"/>
        <v>-3,04782637897075-0,589369016615823i</v>
      </c>
      <c r="H111" s="247" t="str">
        <f t="shared" si="38"/>
        <v>0,00696487200718297-0,0376124115801256i</v>
      </c>
      <c r="I111" s="247" t="str">
        <f t="shared" si="174"/>
        <v>-0,0160724089974485+0,0284169258833252i</v>
      </c>
      <c r="J111" s="275" t="str">
        <f ca="1">IMPRODUCT(1/N_FFT2,Z100)</f>
        <v>0,444434424309934+0,00443042761979723i</v>
      </c>
      <c r="K111" s="274" t="str">
        <f t="shared" ca="1" si="175"/>
        <v>-0,00726903097335804+0,0125582524508747i</v>
      </c>
      <c r="N111" s="265">
        <f t="shared" ca="1" si="176"/>
        <v>7.5228737064254414</v>
      </c>
      <c r="O111" s="240">
        <f t="shared" ca="1" si="39"/>
        <v>-7.4771262935745586</v>
      </c>
      <c r="P111" s="240" t="str">
        <f t="shared" ca="1" si="40"/>
        <v>-7,20627536267693+1,99424497174734i</v>
      </c>
      <c r="Q111" s="240" t="str">
        <f t="shared" ca="1" si="41"/>
        <v>-6,41334514258419+3,84401114620598i</v>
      </c>
      <c r="R111" s="240" t="str">
        <f t="shared" ca="1" si="42"/>
        <v>-5,15578173753925+5,41528690698109i</v>
      </c>
      <c r="S111" s="240" t="str">
        <f t="shared" ca="1" si="43"/>
        <v>-3,52469293562692+6,5942366745216i</v>
      </c>
      <c r="T111" s="240" t="str">
        <f t="shared" ca="1" si="44"/>
        <v>-1,63824764373176+7,29544805120778i</v>
      </c>
      <c r="U111" s="241" t="str">
        <f t="shared" ca="1" si="45"/>
        <v>0,366885197878112+7,46811976749449i</v>
      </c>
      <c r="V111" s="240" t="str">
        <f t="shared" ca="1" si="46"/>
        <v>2,34543798895078+7,09974212560221i</v>
      </c>
      <c r="W111" s="240" t="str">
        <f t="shared" ca="1" si="47"/>
        <v>4,1540687972382+6,21700330045562i</v>
      </c>
      <c r="X111" s="240" t="str">
        <f t="shared" ca="1" si="48"/>
        <v>5,66174617594092+4,88385583829851i</v>
      </c>
      <c r="Y111" s="240" t="str">
        <f t="shared" ca="1" si="49"/>
        <v>6,75924211272318+3,19688343103928i</v>
      </c>
      <c r="Z111" s="240" t="str">
        <f t="shared" ca="1" si="50"/>
        <v>7,3670453663775+1,27830363364883i</v>
      </c>
      <c r="AA111" s="240" t="str">
        <f t="shared" ca="1" si="51"/>
        <v>7,44112188676449-0,732886537179112i</v>
      </c>
      <c r="AB111" s="240" t="str">
        <f t="shared" ca="1" si="52"/>
        <v>6,97610498788294-2,69098064060276i</v>
      </c>
      <c r="AC111" s="240" t="str">
        <f t="shared" ca="1" si="53"/>
        <v>6,00568415283105-4,45411893268445i</v>
      </c>
      <c r="AD111" s="240" t="str">
        <f t="shared" ca="1" si="54"/>
        <v>4,60016430256812-5,89456580245245i</v>
      </c>
      <c r="AE111" s="240" t="str">
        <f t="shared" ca="1" si="55"/>
        <v>2,86137235425234-6,90796394463553i</v>
      </c>
      <c r="AF111" s="240" t="str">
        <f t="shared" ca="1" si="56"/>
        <v>0,915280078146266-7,42089482398266i</v>
      </c>
      <c r="AG111" s="240" t="str">
        <f t="shared" ca="1" si="57"/>
        <v>-1,09712228861884-7,39619769164398i</v>
      </c>
      <c r="AH111" s="240" t="str">
        <f t="shared" ca="1" si="58"/>
        <v>-3,03004048418938-6,83566180221325i</v>
      </c>
      <c r="AI111" s="240" t="str">
        <f t="shared" ca="1" si="59"/>
        <v>-4,74343870548713-5,7798967860465i</v>
      </c>
      <c r="AJ111" s="240" t="str">
        <f t="shared" ca="1" si="60"/>
        <v>-6,11318490364295-4,30539056810598i</v>
      </c>
      <c r="AK111" s="240" t="str">
        <f t="shared" ca="1" si="61"/>
        <v>-7,04004388633904-2,51896798083746i</v>
      </c>
      <c r="AL111" s="240" t="str">
        <f t="shared" ca="1" si="62"/>
        <v>-7,45686669596321-0,550051532766451i</v>
      </c>
      <c r="AM111" s="240" t="str">
        <f t="shared" ca="1" si="63"/>
        <v>-7,33345540845389+1,45871497636873i</v>
      </c>
      <c r="AN111" s="240" t="str">
        <f t="shared" ca="1" si="64"/>
        <v>-6,67875090852875+3,36180069484947i</v>
      </c>
      <c r="AO111" s="240" t="str">
        <f t="shared" ca="1" si="65"/>
        <v>-5,54018514164519+5,02133111897213i</v>
      </c>
      <c r="AP111" s="240" t="str">
        <f t="shared" ca="1" si="66"/>
        <v>-4,00024477065761+6,3170768069488i</v>
      </c>
      <c r="AQ111" s="240" t="str">
        <f t="shared" ca="1" si="67"/>
        <v>-2,17049519292115+7,15516374568537i</v>
      </c>
      <c r="AR111" s="240" t="str">
        <f t="shared" ca="1" si="68"/>
        <v>-2,17049519292115+7,15516374568537i</v>
      </c>
      <c r="AS111" s="240" t="str">
        <f t="shared" ca="1" si="69"/>
        <v>1,81679349197213+7,25304618885002i</v>
      </c>
      <c r="AT111" s="240" t="str">
        <f t="shared" ca="1" si="70"/>
        <v>3,68546203317669+6,50575031891612i</v>
      </c>
      <c r="AU111" s="240" t="str">
        <f t="shared" ca="1" si="71"/>
        <v>5,2871267059748+5,28712670597481i</v>
      </c>
      <c r="AV111" s="240" t="str">
        <f t="shared" ca="1" si="72"/>
        <v>6,5057503189161+3,68546203317671i</v>
      </c>
      <c r="AW111" s="240" t="str">
        <f t="shared" ca="1" si="73"/>
        <v>7,25304618885001+1,81679349197216i</v>
      </c>
      <c r="AX111" s="240" t="str">
        <f t="shared" ca="1" si="74"/>
        <v>7,47487432292881-0,183497865065292i</v>
      </c>
      <c r="AY111" s="240" t="str">
        <f t="shared" ca="1" si="75"/>
        <v>7,15516374568537-2,17049519292112i</v>
      </c>
      <c r="AZ111" s="240" t="str">
        <f t="shared" ca="1" si="76"/>
        <v>6,31707680694878-4,00024477065764i</v>
      </c>
      <c r="BA111" s="240" t="str">
        <f t="shared" ca="1" si="77"/>
        <v>5,02133111897191-5,54018514164539i</v>
      </c>
      <c r="BB111" s="240" t="str">
        <f t="shared" ca="1" si="78"/>
        <v>3,36180069484975-6,67875090852861i</v>
      </c>
      <c r="BC111" s="240" t="str">
        <f t="shared" ca="1" si="79"/>
        <v>1,45871497636882-7,33345540845387i</v>
      </c>
      <c r="BD111" s="240" t="str">
        <f t="shared" ca="1" si="80"/>
        <v>-0,550051532766505-7,45686669596321i</v>
      </c>
      <c r="BE111" s="240" t="str">
        <f t="shared" ca="1" si="81"/>
        <v>-2,51896798083772-7,04004388633895i</v>
      </c>
      <c r="BF111" s="240" t="str">
        <f t="shared" ca="1" si="82"/>
        <v>-4,30539056810578-6,11318490364309i</v>
      </c>
      <c r="BG111" s="240" t="str">
        <f t="shared" ca="1" si="83"/>
        <v>-5,77989678604649-4,74343870548714i</v>
      </c>
      <c r="BH111" s="240" t="str">
        <f t="shared" ca="1" si="84"/>
        <v>-6,83566180221331-3,03004048418927i</v>
      </c>
      <c r="BI111" s="240" t="str">
        <f t="shared" ca="1" si="85"/>
        <v>-7,39619769164392-1,09712228861924i</v>
      </c>
      <c r="BJ111" s="240" t="str">
        <f t="shared" ca="1" si="86"/>
        <v>-7,42089482398268+0,915280078146086i</v>
      </c>
      <c r="BK111" s="240" t="str">
        <f t="shared" ca="1" si="87"/>
        <v>-6,9079639446355+2,8613723542524i</v>
      </c>
      <c r="BL111" s="240" t="str">
        <f t="shared" ca="1" si="88"/>
        <v>-5,89456580245233+4,60016430256828i</v>
      </c>
      <c r="BM111" s="240" t="str">
        <f t="shared" ca="1" si="89"/>
        <v>-4,45411893268471+6,00568415283085i</v>
      </c>
      <c r="BN111" s="240" t="str">
        <f t="shared" ca="1" si="90"/>
        <v>-2,69098064060285+6,9761049878829i</v>
      </c>
      <c r="BO111" s="240" t="str">
        <f t="shared" ca="1" si="91"/>
        <v>-0,732886537179054+7,4411218867645i</v>
      </c>
      <c r="BP111" s="240" t="str">
        <f t="shared" ca="1" si="92"/>
        <v>1,2783036336491+7,36704536637746i</v>
      </c>
      <c r="BQ111" s="240" t="str">
        <f t="shared" ca="1" si="93"/>
        <v>3,19688343103906+6,75924211272329i</v>
      </c>
      <c r="BR111" s="240" t="str">
        <f t="shared" ca="1" si="94"/>
        <v>4,88385583829849+5,66174617594093i</v>
      </c>
      <c r="BS111" s="240" t="str">
        <f t="shared" ca="1" si="95"/>
        <v>6,21700330045569+4,15406879723809i</v>
      </c>
      <c r="BT111" s="240" t="str">
        <f t="shared" ca="1" si="96"/>
        <v>7,09974212560232+2,34543798895044i</v>
      </c>
      <c r="BU111" s="240" t="str">
        <f t="shared" ca="1" si="97"/>
        <v>7,46811976749448+0,36688519787828i</v>
      </c>
      <c r="BV111" s="240" t="str">
        <f t="shared" ca="1" si="98"/>
        <v>7,29544805120778-1,63824764373173i</v>
      </c>
      <c r="BW111" s="240" t="str">
        <f t="shared" ca="1" si="99"/>
        <v>6,5942366745215-3,52469293562711i</v>
      </c>
      <c r="BX111" s="240" t="str">
        <f t="shared" ca="1" si="100"/>
        <v>5,41528690698132-5,155781737539i</v>
      </c>
      <c r="BY111" s="240" t="str">
        <f t="shared" ca="1" si="101"/>
        <v>3,84401114620608-6,41334514258413i</v>
      </c>
      <c r="BZ111" s="240" t="str">
        <f t="shared" ca="1" si="102"/>
        <v>1,99424497174725-7,20627536267695i</v>
      </c>
      <c r="CA111" s="240" t="str">
        <f t="shared" ca="1" si="103"/>
        <v>-2,73884608694511E-13-7,47712629357456i</v>
      </c>
      <c r="CB111" s="240" t="str">
        <f t="shared" ca="1" si="104"/>
        <v>-1,99424497174709-7,206275362677i</v>
      </c>
      <c r="CC111" s="240" t="str">
        <f t="shared" ca="1" si="105"/>
        <v>-3,84401114620591-6,41334514258423i</v>
      </c>
      <c r="CD111" s="240" t="str">
        <f t="shared" ca="1" si="106"/>
        <v>-5,41528690698119-5,15578173753914i</v>
      </c>
      <c r="CE111" s="240" t="str">
        <f t="shared" ca="1" si="107"/>
        <v>-6,59423667452177-3,5246929356266i</v>
      </c>
      <c r="CF111" s="240" t="str">
        <f t="shared" ca="1" si="108"/>
        <v>-7,29544805120774-1,63824764373193i</v>
      </c>
      <c r="CG111" s="240" t="str">
        <f t="shared" ca="1" si="109"/>
        <v>-7,46811976749449+0,366885197878097i</v>
      </c>
      <c r="CH111" s="240" t="str">
        <f t="shared" ca="1" si="110"/>
        <v>-7,09974212560215+2,34543798895096i</v>
      </c>
      <c r="CI111" s="240" t="str">
        <f t="shared" ca="1" si="111"/>
        <v>-6,21700330045579+4,15406879723793i</v>
      </c>
      <c r="CJ111" s="240" t="str">
        <f t="shared" ca="1" si="112"/>
        <v>-4,88385583829863+5,66174617594081i</v>
      </c>
      <c r="CK111" s="240" t="str">
        <f t="shared" ca="1" si="113"/>
        <v>-3,19688343103924+6,7592421127232i</v>
      </c>
      <c r="CL111" s="240" t="str">
        <f t="shared" ca="1" si="114"/>
        <v>-1,27830363364855+7,36704536637755i</v>
      </c>
      <c r="CM111" s="240" t="str">
        <f t="shared" ca="1" si="115"/>
        <v>0,732886537178859+7,44112188676452i</v>
      </c>
      <c r="CN111" s="240" t="str">
        <f t="shared" ca="1" si="116"/>
        <v>2,69098064060267+6,97610498788298i</v>
      </c>
      <c r="CO111" s="240" t="str">
        <f t="shared" ca="1" si="117"/>
        <v>4,45411893268456+6,00568415283096i</v>
      </c>
      <c r="CP111" s="240" t="str">
        <f t="shared" ca="1" si="118"/>
        <v>5,89456580245267+4,60016430256785i</v>
      </c>
      <c r="CQ111" s="240" t="str">
        <f t="shared" ca="1" si="119"/>
        <v>6,90796394463543+2,86137235425257i</v>
      </c>
      <c r="CR111" s="240" t="str">
        <f t="shared" ca="1" si="120"/>
        <v>7,42089482398266+0,915280078146296i</v>
      </c>
      <c r="CS111" s="240" t="str">
        <f t="shared" ca="1" si="121"/>
        <v>7,39619769164395-1,09712228861904i</v>
      </c>
      <c r="CT111" s="240" t="str">
        <f t="shared" ca="1" si="122"/>
        <v>6,83566180221338-3,0300404841891i</v>
      </c>
      <c r="CU111" s="240" t="str">
        <f t="shared" ca="1" si="123"/>
        <v>5,77989678604661-4,74343870548699i</v>
      </c>
      <c r="CV111" s="240" t="str">
        <f t="shared" ca="1" si="124"/>
        <v>4,30539056810594-6,11318490364298i</v>
      </c>
      <c r="CW111" s="240" t="str">
        <f t="shared" ca="1" si="125"/>
        <v>2,51896798083719-7,04004388633913i</v>
      </c>
      <c r="CX111" s="240" t="str">
        <f t="shared" ca="1" si="126"/>
        <v>0,550051532766701-7,45686669596319i</v>
      </c>
      <c r="CY111" s="240" t="str">
        <f t="shared" ca="1" si="127"/>
        <v>-1,45871497636864-7,33345540845391i</v>
      </c>
      <c r="CZ111" s="240" t="str">
        <f t="shared" ca="1" si="128"/>
        <v>-3,36180069484957-6,6787509085287i</v>
      </c>
      <c r="DA111" s="240" t="str">
        <f t="shared" ca="1" si="129"/>
        <v>-5,02133111897233-5,54018514164501i</v>
      </c>
      <c r="DB111" s="240" t="str">
        <f t="shared" ca="1" si="130"/>
        <v>-6,31707680694868-4,0002447706578i</v>
      </c>
      <c r="DC111" s="240" t="str">
        <f t="shared" ca="1" si="131"/>
        <v>-7,15516374568536-2,17049519292117i</v>
      </c>
      <c r="DD111" s="240" t="str">
        <f t="shared" ca="1" si="132"/>
        <v>-7,47487432292882-0,183497865065103i</v>
      </c>
      <c r="DE111" s="240" t="str">
        <f t="shared" ca="1" si="133"/>
        <v>-7,25304618885009+1,81679349197181i</v>
      </c>
      <c r="DF111" s="240" t="str">
        <f t="shared" ca="1" si="134"/>
        <v>-6,5057503189162+3,68546203317654i</v>
      </c>
      <c r="DG111" s="240" t="str">
        <f t="shared" ca="1" si="135"/>
        <v>-5,28712670597477+5,28712670597484i</v>
      </c>
      <c r="DH111" s="240" t="str">
        <f t="shared" ca="1" si="136"/>
        <v>-3,68546203317648+6,50575031891624i</v>
      </c>
      <c r="DI111" s="240" t="str">
        <f t="shared" ca="1" si="137"/>
        <v>-1,81679349197246+7,25304618884993i</v>
      </c>
      <c r="DJ111" s="240" t="str">
        <f t="shared" ca="1" si="138"/>
        <v>0,183497865065181+7,47487432292882i</v>
      </c>
      <c r="DK111" s="240" t="str">
        <f t="shared" ca="1" si="139"/>
        <v>2,17049519292125+7,15516374568534i</v>
      </c>
      <c r="DL111" s="240" t="str">
        <f t="shared" ca="1" si="140"/>
        <v>4,00024477065789+6,31707680694862i</v>
      </c>
      <c r="DM111" s="240" t="str">
        <f t="shared" ca="1" si="141"/>
        <v>5,54018514164506+5,02133111897227i</v>
      </c>
      <c r="DN111" s="240" t="str">
        <f t="shared" ca="1" si="142"/>
        <v>6,67875090852874+3,3618006948495i</v>
      </c>
      <c r="DO111" s="240" t="str">
        <f t="shared" ca="1" si="143"/>
        <v>7,33345540845392+1,45871497636854i</v>
      </c>
      <c r="DP111" s="240" t="str">
        <f t="shared" ca="1" si="144"/>
        <v>7,45686669596324-0,550051532766037i</v>
      </c>
      <c r="DQ111" s="240" t="str">
        <f t="shared" ca="1" si="145"/>
        <v>7,0400438863391-2,5189679808373i</v>
      </c>
      <c r="DR111" s="240" t="str">
        <f t="shared" ca="1" si="146"/>
        <v>6,11318490364294-4,305390568106i</v>
      </c>
      <c r="DS111" s="240" t="str">
        <f t="shared" ca="1" si="147"/>
        <v>4,74343870548693-5,77989678604666i</v>
      </c>
      <c r="DT111" s="240" t="str">
        <f t="shared" ca="1" si="148"/>
        <v>3,03004048418968-6,83566180221313i</v>
      </c>
      <c r="DU111" s="240" t="str">
        <f t="shared" ca="1" si="149"/>
        <v>1,09712228861896-7,39619769164397i</v>
      </c>
      <c r="DV111" s="240" t="str">
        <f t="shared" ca="1" si="150"/>
        <v>-0,915280078146378-7,42089482398264i</v>
      </c>
      <c r="DW111" s="240" t="str">
        <f t="shared" ca="1" si="151"/>
        <v>-2,86137235425264-6,9079639446354i</v>
      </c>
      <c r="DX111" s="240" t="str">
        <f t="shared" ca="1" si="152"/>
        <v>-4,60016430256791-5,89456580245262i</v>
      </c>
      <c r="DY111" s="240" t="str">
        <f t="shared" ca="1" si="153"/>
        <v>-6,00568415283102-4,45411893268448i</v>
      </c>
      <c r="DZ111" s="240" t="str">
        <f t="shared" ca="1" si="154"/>
        <v>-6,976104987883-2,69098064060259i</v>
      </c>
      <c r="EA111" s="240" t="str">
        <f t="shared" ca="1" si="155"/>
        <v>-7,44112188676453-0,732886537178781i</v>
      </c>
      <c r="EB111" s="240" t="str">
        <f t="shared" ca="1" si="156"/>
        <v>-7,36704536637754+1,27830363364863i</v>
      </c>
      <c r="EC111" s="240" t="str">
        <f t="shared" ca="1" si="157"/>
        <v>-6,75924211272317+3,1968834310393i</v>
      </c>
      <c r="ED111" s="240" t="str">
        <f t="shared" ca="1" si="158"/>
        <v>-5,66174617594074+4,8838558382987i</v>
      </c>
      <c r="EE111" s="240" t="str">
        <f t="shared" ca="1" si="159"/>
        <v>-4,15406879723847+6,21700330045544i</v>
      </c>
      <c r="EF111" s="240" t="str">
        <f t="shared" ca="1" si="160"/>
        <v>-2,34543798895091+7,09974212560216i</v>
      </c>
      <c r="EG111" s="240" t="str">
        <f t="shared" ca="1" si="161"/>
        <v>-0,366885197878019+7,46811976749449i</v>
      </c>
      <c r="EH111" s="240" t="str">
        <f t="shared" ca="1" si="162"/>
        <v>1,638247643732+7,29544805120772i</v>
      </c>
      <c r="EI111" s="240" t="str">
        <f t="shared" ca="1" si="163"/>
        <v>3,52469293562669+6,59423667452172i</v>
      </c>
      <c r="EJ111" s="240" t="str">
        <f t="shared" ca="1" si="164"/>
        <v>5,15578173753922+5,41528690698111i</v>
      </c>
      <c r="EK111" s="240" t="str">
        <f t="shared" ca="1" si="165"/>
        <v>6,41334514258428+3,84401114620582i</v>
      </c>
      <c r="EL111" s="240" t="str">
        <f t="shared" ca="1" si="166"/>
        <v>7,20627536267702+1,99424497174701i</v>
      </c>
      <c r="EM111" s="240" t="str">
        <f t="shared" ca="1" si="167"/>
        <v>7,47712629357456+1,96025270727411E-13i</v>
      </c>
      <c r="EN111" s="240"/>
      <c r="EO111" s="240"/>
      <c r="EP111" s="240"/>
    </row>
    <row r="112" spans="1:146" ht="15" thickBot="1">
      <c r="A112" s="277">
        <f t="shared" si="168"/>
        <v>2.3437499999999996E-4</v>
      </c>
      <c r="B112" s="276">
        <v>12</v>
      </c>
      <c r="C112" s="248">
        <f t="shared" si="169"/>
        <v>2400</v>
      </c>
      <c r="D112" s="247">
        <f t="shared" si="170"/>
        <v>15079.644737231007</v>
      </c>
      <c r="E112" s="247" t="str">
        <f t="shared" si="171"/>
        <v>15079,644737231i</v>
      </c>
      <c r="F112" s="247" t="str">
        <f t="shared" si="172"/>
        <v>0,00813071009551673-0,117122588452984i</v>
      </c>
      <c r="G112" s="247" t="str">
        <f t="shared" si="173"/>
        <v>-3,10473646643528-0,641924356006045i</v>
      </c>
      <c r="H112" s="247" t="str">
        <f t="shared" si="38"/>
        <v>0,00618751510337011-0,0345718898593491i</v>
      </c>
      <c r="I112" s="247" t="str">
        <f t="shared" si="174"/>
        <v>-0,0143347596975162+0,0267478673192744i</v>
      </c>
      <c r="J112" s="275" t="str">
        <f ca="1">IMPRODUCT(1/N_FFT2,AA100)</f>
        <v>0,0381306182180845-0,000485169516197082i</v>
      </c>
      <c r="K112" s="274" t="str">
        <f t="shared" ca="1" si="175"/>
        <v>-0,000533615999427379+0,00102686750532648i</v>
      </c>
      <c r="N112" s="265">
        <f t="shared" ca="1" si="176"/>
        <v>7.5229923651291193</v>
      </c>
      <c r="O112" s="240">
        <f t="shared" ca="1" si="39"/>
        <v>-7.4770076348708807</v>
      </c>
      <c r="P112" s="240" t="str">
        <f t="shared" ca="1" si="40"/>
        <v>-7,15505019638563+2,17046074811764i</v>
      </c>
      <c r="Q112" s="240" t="str">
        <f t="shared" ca="1" si="41"/>
        <v>-6,21690463934926+4,15400287399456i</v>
      </c>
      <c r="R112" s="240" t="str">
        <f t="shared" ca="1" si="42"/>
        <v>-4,74336342920239+5,77980506162819i</v>
      </c>
      <c r="S112" s="240" t="str">
        <f t="shared" ca="1" si="43"/>
        <v>-2,86132694553239+6,90785431828782i</v>
      </c>
      <c r="T112" s="240" t="str">
        <f t="shared" ca="1" si="44"/>
        <v>-0,732874906592301+7,44100379943491i</v>
      </c>
      <c r="U112" s="241" t="str">
        <f t="shared" ca="1" si="45"/>
        <v>1,45869182720402+7,33333902974393i</v>
      </c>
      <c r="V112" s="240" t="str">
        <f t="shared" ca="1" si="46"/>
        <v>3,52463700030119+6,59413202688764i</v>
      </c>
      <c r="W112" s="240" t="str">
        <f t="shared" ca="1" si="47"/>
        <v>5,28704280160076+5,28704280160082i</v>
      </c>
      <c r="X112" s="240" t="str">
        <f t="shared" ca="1" si="48"/>
        <v>6,59413202688764+3,52463700030119i</v>
      </c>
      <c r="Y112" s="240" t="str">
        <f t="shared" ca="1" si="49"/>
        <v>7,33333902974393+1,45869182720402i</v>
      </c>
      <c r="Z112" s="240" t="str">
        <f t="shared" ca="1" si="50"/>
        <v>7,44100379943491-0,732874906592302i</v>
      </c>
      <c r="AA112" s="240" t="str">
        <f t="shared" ca="1" si="51"/>
        <v>6,90785431828782-2,86132694553239i</v>
      </c>
      <c r="AB112" s="240" t="str">
        <f t="shared" ca="1" si="52"/>
        <v>5,77980506162819-4,74336342920239i</v>
      </c>
      <c r="AC112" s="240" t="str">
        <f t="shared" ca="1" si="53"/>
        <v>4,15400287399458-6,21690463934925i</v>
      </c>
      <c r="AD112" s="240" t="str">
        <f t="shared" ca="1" si="54"/>
        <v>2,17046074811762-7,15505019638564i</v>
      </c>
      <c r="AE112" s="240" t="str">
        <f t="shared" ca="1" si="55"/>
        <v>1,3740666526803E-15-7,47700763487088i</v>
      </c>
      <c r="AF112" s="240" t="str">
        <f t="shared" ca="1" si="56"/>
        <v>-2,17046074811762-7,15505019638564i</v>
      </c>
      <c r="AG112" s="240" t="str">
        <f t="shared" ca="1" si="57"/>
        <v>-4,15400287399459-6,21690463934925i</v>
      </c>
      <c r="AH112" s="240" t="str">
        <f t="shared" ca="1" si="58"/>
        <v>-5,77980506162819-4,74336342920239i</v>
      </c>
      <c r="AI112" s="240" t="str">
        <f t="shared" ca="1" si="59"/>
        <v>-6,90785431828782-2,86132694553239i</v>
      </c>
      <c r="AJ112" s="240" t="str">
        <f t="shared" ca="1" si="60"/>
        <v>-7,44100379943491-0,732874906592301i</v>
      </c>
      <c r="AK112" s="240" t="str">
        <f t="shared" ca="1" si="61"/>
        <v>-7,33333902974393+1,45869182720402i</v>
      </c>
      <c r="AL112" s="240" t="str">
        <f t="shared" ca="1" si="62"/>
        <v>-6,59413202688764+3,52463700030119i</v>
      </c>
      <c r="AM112" s="240" t="str">
        <f t="shared" ca="1" si="63"/>
        <v>-5,28704280160082+5,28704280160076i</v>
      </c>
      <c r="AN112" s="240" t="str">
        <f t="shared" ca="1" si="64"/>
        <v>-3,52463700030119+6,59413202688764i</v>
      </c>
      <c r="AO112" s="240" t="str">
        <f t="shared" ca="1" si="65"/>
        <v>-1,45869182720402+7,33333902974393i</v>
      </c>
      <c r="AP112" s="240" t="str">
        <f t="shared" ca="1" si="66"/>
        <v>0,732874906592304+7,44100379943491i</v>
      </c>
      <c r="AQ112" s="240" t="str">
        <f t="shared" ca="1" si="67"/>
        <v>2,86132694553239+6,90785431828782i</v>
      </c>
      <c r="AR112" s="240" t="str">
        <f t="shared" ca="1" si="68"/>
        <v>2,86132694553239+6,90785431828782i</v>
      </c>
      <c r="AS112" s="240" t="str">
        <f t="shared" ca="1" si="69"/>
        <v>6,21690463934925+4,15400287399458i</v>
      </c>
      <c r="AT112" s="240" t="str">
        <f t="shared" ca="1" si="70"/>
        <v>7,15505019638564+2,17046074811761i</v>
      </c>
      <c r="AU112" s="240" t="str">
        <f t="shared" ca="1" si="71"/>
        <v>7,47700763487088+2,7481333053606E-15i</v>
      </c>
      <c r="AV112" s="240" t="str">
        <f t="shared" ca="1" si="72"/>
        <v>7,15505019638564-2,17046074811762i</v>
      </c>
      <c r="AW112" s="240" t="str">
        <f t="shared" ca="1" si="73"/>
        <v>6,21690463934912-4,15400287399478i</v>
      </c>
      <c r="AX112" s="240" t="str">
        <f t="shared" ca="1" si="74"/>
        <v>4,74336342920244-5,77980506162814i</v>
      </c>
      <c r="AY112" s="240" t="str">
        <f t="shared" ca="1" si="75"/>
        <v>2,86132694553204-6,90785431828797i</v>
      </c>
      <c r="AZ112" s="240" t="str">
        <f t="shared" ca="1" si="76"/>
        <v>0,732874906592296-7,44100379943491i</v>
      </c>
      <c r="BA112" s="240" t="str">
        <f t="shared" ca="1" si="77"/>
        <v>-1,45869182720373-7,33333902974399i</v>
      </c>
      <c r="BB112" s="240" t="str">
        <f t="shared" ca="1" si="78"/>
        <v>-3,52463700030133-6,59413202688756i</v>
      </c>
      <c r="BC112" s="240" t="str">
        <f t="shared" ca="1" si="79"/>
        <v>-5,28704280160066-5,28704280160092i</v>
      </c>
      <c r="BD112" s="240" t="str">
        <f t="shared" ca="1" si="80"/>
        <v>-6,59413202688774-3,524637000301i</v>
      </c>
      <c r="BE112" s="240" t="str">
        <f t="shared" ca="1" si="81"/>
        <v>-7,33333902974391-1,45869182720409i</v>
      </c>
      <c r="BF112" s="240" t="str">
        <f t="shared" ca="1" si="82"/>
        <v>-7,44100379943487+0,732874906592672i</v>
      </c>
      <c r="BG112" s="240" t="str">
        <f t="shared" ca="1" si="83"/>
        <v>-6,90785431828782+2,86132694553239i</v>
      </c>
      <c r="BH112" s="240" t="str">
        <f t="shared" ca="1" si="84"/>
        <v>-5,77980506162837+4,74336342920216i</v>
      </c>
      <c r="BI112" s="240" t="str">
        <f t="shared" ca="1" si="85"/>
        <v>-4,15400287399445+6,21690463934933i</v>
      </c>
      <c r="BJ112" s="240" t="str">
        <f t="shared" ca="1" si="86"/>
        <v>-2,17046074811783+7,15505019638557i</v>
      </c>
      <c r="BK112" s="240" t="str">
        <f t="shared" ca="1" si="87"/>
        <v>2,21668972099622E-13+7,47700763487088i</v>
      </c>
      <c r="BL112" s="240" t="str">
        <f t="shared" ca="1" si="88"/>
        <v>2,17046074811756+7,15505019638565i</v>
      </c>
      <c r="BM112" s="240" t="str">
        <f t="shared" ca="1" si="89"/>
        <v>4,15400287399483+6,21690463934908i</v>
      </c>
      <c r="BN112" s="240" t="str">
        <f t="shared" ca="1" si="90"/>
        <v>5,77980506162819+4,74336342920238i</v>
      </c>
      <c r="BO112" s="240" t="str">
        <f t="shared" ca="1" si="91"/>
        <v>6,90785431828771+2,86132694553266i</v>
      </c>
      <c r="BP112" s="240" t="str">
        <f t="shared" ca="1" si="92"/>
        <v>7,44100379943491+0,732874906592219i</v>
      </c>
      <c r="BQ112" s="240" t="str">
        <f t="shared" ca="1" si="93"/>
        <v>7,33333902974397-1,45869182720381i</v>
      </c>
      <c r="BR112" s="240" t="str">
        <f t="shared" ca="1" si="94"/>
        <v>6,59413202688753-3,5246370003014i</v>
      </c>
      <c r="BS112" s="240" t="str">
        <f t="shared" ca="1" si="95"/>
        <v>5,28704280160086-5,28704280160072i</v>
      </c>
      <c r="BT112" s="240" t="str">
        <f t="shared" ca="1" si="96"/>
        <v>3,52463700030093-6,59413202688778i</v>
      </c>
      <c r="BU112" s="240" t="str">
        <f t="shared" ca="1" si="97"/>
        <v>1,45869182720402-7,33333902974393i</v>
      </c>
      <c r="BV112" s="240" t="str">
        <f t="shared" ca="1" si="98"/>
        <v>-0,732874906591997-7,44100379943494i</v>
      </c>
      <c r="BW112" s="240" t="str">
        <f t="shared" ca="1" si="99"/>
        <v>-2,86132694553247-6,90785431828779i</v>
      </c>
      <c r="BX112" s="240" t="str">
        <f t="shared" ca="1" si="100"/>
        <v>-4,74336342920222-5,77980506162833i</v>
      </c>
      <c r="BY112" s="240" t="str">
        <f t="shared" ca="1" si="101"/>
        <v>-6,21690463934937-4,1540028739944i</v>
      </c>
      <c r="BZ112" s="240" t="str">
        <f t="shared" ca="1" si="102"/>
        <v>-7,15505019638559-2,17046074811777i</v>
      </c>
      <c r="CA112" s="240" t="str">
        <f t="shared" ca="1" si="103"/>
        <v>-7,47700763487088+3,13267741000097E-13i</v>
      </c>
      <c r="CB112" s="240" t="str">
        <f t="shared" ca="1" si="104"/>
        <v>-7,15505019638563+2,17046074811763i</v>
      </c>
      <c r="CC112" s="240" t="str">
        <f t="shared" ca="1" si="105"/>
        <v>-6,21690463934945+4,15400287399427i</v>
      </c>
      <c r="CD112" s="240" t="str">
        <f t="shared" ca="1" si="106"/>
        <v>-4,74336342920233+5,77980506162824i</v>
      </c>
      <c r="CE112" s="240" t="str">
        <f t="shared" ca="1" si="107"/>
        <v>-2,8613269455326+6,90785431828774i</v>
      </c>
      <c r="CF112" s="240" t="str">
        <f t="shared" ca="1" si="108"/>
        <v>-0,73287490659214+7,44100379943492i</v>
      </c>
      <c r="CG112" s="240" t="str">
        <f t="shared" ca="1" si="109"/>
        <v>1,45869182720388+7,33333902974396i</v>
      </c>
      <c r="CH112" s="240" t="str">
        <f t="shared" ca="1" si="110"/>
        <v>3,52463700030146+6,5941320268875i</v>
      </c>
      <c r="CI112" s="240" t="str">
        <f t="shared" ca="1" si="111"/>
        <v>5,28704280160076+5,28704280160082i</v>
      </c>
      <c r="CJ112" s="240" t="str">
        <f t="shared" ca="1" si="112"/>
        <v>6,59413202688746+3,52463700030153i</v>
      </c>
      <c r="CK112" s="240" t="str">
        <f t="shared" ca="1" si="113"/>
        <v>7,33333902974395+1,45869182720393i</v>
      </c>
      <c r="CL112" s="240" t="str">
        <f t="shared" ca="1" si="114"/>
        <v>7,44100379943493-0,732874906592088i</v>
      </c>
      <c r="CM112" s="240" t="str">
        <f t="shared" ca="1" si="115"/>
        <v>6,90785431828777-2,86132694553253i</v>
      </c>
      <c r="CN112" s="240" t="str">
        <f t="shared" ca="1" si="116"/>
        <v>5,77980506162828-4,74336342920227i</v>
      </c>
      <c r="CO112" s="240" t="str">
        <f t="shared" ca="1" si="117"/>
        <v>4,15400287399432-6,21690463934942i</v>
      </c>
      <c r="CP112" s="240" t="str">
        <f t="shared" ca="1" si="118"/>
        <v>2,17046074811768-7,15505019638562i</v>
      </c>
      <c r="CQ112" s="240" t="str">
        <f t="shared" ca="1" si="119"/>
        <v>3,65479841825572E-13-7,47700763487088i</v>
      </c>
      <c r="CR112" s="240" t="str">
        <f t="shared" ca="1" si="120"/>
        <v>-2,17046074811769-7,15505019638562i</v>
      </c>
      <c r="CS112" s="240" t="str">
        <f t="shared" ca="1" si="121"/>
        <v>-4,15400287399433-6,21690463934942i</v>
      </c>
      <c r="CT112" s="240" t="str">
        <f t="shared" ca="1" si="122"/>
        <v>-5,77980506162829-4,74336342920226i</v>
      </c>
      <c r="CU112" s="240" t="str">
        <f t="shared" ca="1" si="123"/>
        <v>-6,90785431828777-2,86132694553251i</v>
      </c>
      <c r="CV112" s="240" t="str">
        <f t="shared" ca="1" si="124"/>
        <v>-7,44100379943493-0,732874906592076i</v>
      </c>
      <c r="CW112" s="240" t="str">
        <f t="shared" ca="1" si="125"/>
        <v>-7,33333902974394+1,45869182720395i</v>
      </c>
      <c r="CX112" s="240" t="str">
        <f t="shared" ca="1" si="126"/>
        <v>-6,59413202688782+3,52463700030086i</v>
      </c>
      <c r="CY112" s="240" t="str">
        <f t="shared" ca="1" si="127"/>
        <v>-5,28704280160076+5,28704280160082i</v>
      </c>
      <c r="CZ112" s="240" t="str">
        <f t="shared" ca="1" si="128"/>
        <v>-3,52463700030145+6,5941320268875i</v>
      </c>
      <c r="DA112" s="240" t="str">
        <f t="shared" ca="1" si="129"/>
        <v>-1,45869182720387+7,33333902974396i</v>
      </c>
      <c r="DB112" s="240" t="str">
        <f t="shared" ca="1" si="130"/>
        <v>0,732874906592153+7,44100379943492i</v>
      </c>
      <c r="DC112" s="240" t="str">
        <f t="shared" ca="1" si="131"/>
        <v>2,86132694553261+6,90785431828773i</v>
      </c>
      <c r="DD112" s="240" t="str">
        <f t="shared" ca="1" si="132"/>
        <v>4,74336342920234+5,77980506162823i</v>
      </c>
      <c r="DE112" s="240" t="str">
        <f t="shared" ca="1" si="133"/>
        <v>6,21690463934945+4,15400287399427i</v>
      </c>
      <c r="DF112" s="240" t="str">
        <f t="shared" ca="1" si="134"/>
        <v>7,15505019638564+2,17046074811762i</v>
      </c>
      <c r="DG112" s="240" t="str">
        <f t="shared" ca="1" si="135"/>
        <v>7,47700763487088+3,00444740225999E-13i</v>
      </c>
      <c r="DH112" s="240" t="str">
        <f t="shared" ca="1" si="136"/>
        <v>7,15505019638559-2,17046074811778i</v>
      </c>
      <c r="DI112" s="240" t="str">
        <f t="shared" ca="1" si="137"/>
        <v>6,21690463934936-4,15400287399441i</v>
      </c>
      <c r="DJ112" s="240" t="str">
        <f t="shared" ca="1" si="138"/>
        <v>4,74336342920221-5,77980506162833i</v>
      </c>
      <c r="DK112" s="240" t="str">
        <f t="shared" ca="1" si="139"/>
        <v>2,86132694553245-6,9078543182878i</v>
      </c>
      <c r="DL112" s="240" t="str">
        <f t="shared" ca="1" si="140"/>
        <v>0,732874906592011-7,44100379943494i</v>
      </c>
      <c r="DM112" s="240" t="str">
        <f t="shared" ca="1" si="141"/>
        <v>-1,45869182720404-7,33333902974393i</v>
      </c>
      <c r="DN112" s="240" t="str">
        <f t="shared" ca="1" si="142"/>
        <v>-3,52463700030094-6,59413202688777i</v>
      </c>
      <c r="DO112" s="240" t="str">
        <f t="shared" ca="1" si="143"/>
        <v>-5,28704280160088-5,2870428016007i</v>
      </c>
      <c r="DP112" s="240" t="str">
        <f t="shared" ca="1" si="144"/>
        <v>-6,59413202688753-3,52463700030139i</v>
      </c>
      <c r="DQ112" s="240" t="str">
        <f t="shared" ca="1" si="145"/>
        <v>-7,33333902974398-1,45869182720378i</v>
      </c>
      <c r="DR112" s="240" t="str">
        <f t="shared" ca="1" si="146"/>
        <v>-7,44100379943491+0,732874906592244i</v>
      </c>
      <c r="DS112" s="240" t="str">
        <f t="shared" ca="1" si="147"/>
        <v>-6,90785431828771+2,86132694553267i</v>
      </c>
      <c r="DT112" s="240" t="str">
        <f t="shared" ca="1" si="148"/>
        <v>-5,77980506162819+4,74336342920239i</v>
      </c>
      <c r="DU112" s="240" t="str">
        <f t="shared" ca="1" si="149"/>
        <v>-4,15400287399481+6,2169046393491i</v>
      </c>
      <c r="DV112" s="240" t="str">
        <f t="shared" ca="1" si="150"/>
        <v>-2,17046074811756+7,15505019638565i</v>
      </c>
      <c r="DW112" s="240" t="str">
        <f t="shared" ca="1" si="151"/>
        <v>-2,08845971325524E-13+7,47700763487088i</v>
      </c>
      <c r="DX112" s="240" t="str">
        <f t="shared" ca="1" si="152"/>
        <v>2,17046074811782+7,15505019638558i</v>
      </c>
      <c r="DY112" s="240" t="str">
        <f t="shared" ca="1" si="153"/>
        <v>4,15400287399446+6,21690463934933i</v>
      </c>
      <c r="DZ112" s="240" t="str">
        <f t="shared" ca="1" si="154"/>
        <v>5,77980506162839+4,74336342920214i</v>
      </c>
      <c r="EA112" s="240" t="str">
        <f t="shared" ca="1" si="155"/>
        <v>6,90785431828782+2,86132694553239i</v>
      </c>
      <c r="EB112" s="240" t="str">
        <f t="shared" ca="1" si="156"/>
        <v>7,44100379943488+0,73287490659266i</v>
      </c>
      <c r="EC112" s="240" t="str">
        <f t="shared" ca="1" si="157"/>
        <v>7,33333902974391-1,45869182720413i</v>
      </c>
      <c r="ED112" s="240" t="str">
        <f t="shared" ca="1" si="158"/>
        <v>6,59413202688774-3,524637000301i</v>
      </c>
      <c r="EE112" s="240" t="str">
        <f t="shared" ca="1" si="159"/>
        <v>5,28704280160064-5,28704280160093i</v>
      </c>
      <c r="EF112" s="240" t="str">
        <f t="shared" ca="1" si="160"/>
        <v>3,52463700030133-6,59413202688756i</v>
      </c>
      <c r="EG112" s="240" t="str">
        <f t="shared" ca="1" si="161"/>
        <v>1,45869182720372-7,33333902974399i</v>
      </c>
      <c r="EH112" s="240" t="str">
        <f t="shared" ca="1" si="162"/>
        <v>-0,732874906592335-7,44100379943491i</v>
      </c>
      <c r="EI112" s="240" t="str">
        <f t="shared" ca="1" si="163"/>
        <v>-2,86132694553204-6,90785431828797i</v>
      </c>
      <c r="EJ112" s="240" t="str">
        <f t="shared" ca="1" si="164"/>
        <v>-4,74336342920246-5,77980506162813i</v>
      </c>
      <c r="EK112" s="240" t="str">
        <f t="shared" ca="1" si="165"/>
        <v>-6,21690463934912-4,15400287399478i</v>
      </c>
      <c r="EL112" s="240" t="str">
        <f t="shared" ca="1" si="166"/>
        <v>-7,15505019638568-2,17046074811747i</v>
      </c>
      <c r="EM112" s="240" t="str">
        <f t="shared" ca="1" si="167"/>
        <v>-7,47700763487088-1,17247202425048E-13i</v>
      </c>
      <c r="EN112" s="240"/>
      <c r="EO112" s="240"/>
      <c r="EP112" s="240"/>
    </row>
    <row r="113" spans="1:146" ht="15" thickBot="1">
      <c r="A113" s="277">
        <f t="shared" si="168"/>
        <v>2.5390624999999995E-4</v>
      </c>
      <c r="B113" s="276">
        <v>13</v>
      </c>
      <c r="C113" s="248">
        <f t="shared" si="169"/>
        <v>2600</v>
      </c>
      <c r="D113" s="247">
        <f t="shared" si="170"/>
        <v>16336.281798666923</v>
      </c>
      <c r="E113" s="247" t="str">
        <f t="shared" si="171"/>
        <v>16336,2817986669i</v>
      </c>
      <c r="F113" s="247" t="str">
        <f t="shared" si="172"/>
        <v>0,00605577721072098-0,108503879428798i</v>
      </c>
      <c r="G113" s="247" t="str">
        <f t="shared" si="173"/>
        <v>-3,1645924744984-0,688655332078934i</v>
      </c>
      <c r="H113" s="247" t="str">
        <f t="shared" si="38"/>
        <v>0,00557963228995253-0,0319803410940684i</v>
      </c>
      <c r="I113" s="247" t="str">
        <f t="shared" si="174"/>
        <v>-0,0129236530910287+0,0252280760006993i</v>
      </c>
      <c r="J113" s="275" t="str">
        <f ca="1">IMPRODUCT(1/N_FFT2,AB100)</f>
        <v>-0,319065440285719-0,00443149186459559i</v>
      </c>
      <c r="K113" s="274" t="str">
        <f t="shared" ca="1" si="175"/>
        <v>0,00423528907714546-0,00799213611319095i</v>
      </c>
      <c r="N113" s="265">
        <f t="shared" ca="1" si="176"/>
        <v>7.5231241797356994</v>
      </c>
      <c r="O113" s="240">
        <f t="shared" ca="1" si="39"/>
        <v>-7.4768758202643006</v>
      </c>
      <c r="P113" s="240" t="str">
        <f t="shared" ca="1" si="40"/>
        <v>-7,09950429413563+2,34535942004689i</v>
      </c>
      <c r="Q113" s="240" t="str">
        <f t="shared" ca="1" si="41"/>
        <v>-6,00548297078181+4,45396972590774i</v>
      </c>
      <c r="R113" s="240" t="str">
        <f t="shared" ca="1" si="42"/>
        <v>-4,3052463435222+6,11298012046838i</v>
      </c>
      <c r="S113" s="240" t="str">
        <f t="shared" ca="1" si="43"/>
        <v>-2,17042248435714+7,15492405767175i</v>
      </c>
      <c r="T113" s="240" t="str">
        <f t="shared" ca="1" si="44"/>
        <v>0,183491718142567+7,47462392505643i</v>
      </c>
      <c r="U113" s="241" t="str">
        <f t="shared" ca="1" si="45"/>
        <v>2,51888359892068+7,03980805468028i</v>
      </c>
      <c r="V113" s="240" t="str">
        <f t="shared" ca="1" si="46"/>
        <v>4,60001020347501+5,89436834271313i</v>
      </c>
      <c r="W113" s="240" t="str">
        <f t="shared" ca="1" si="47"/>
        <v>6,21679503950945+4,15392964172285i</v>
      </c>
      <c r="X113" s="240" t="str">
        <f t="shared" ca="1" si="48"/>
        <v>7,20603396249538+1,99417816732009i</v>
      </c>
      <c r="Y113" s="240" t="str">
        <f t="shared" ca="1" si="49"/>
        <v>7,46786959589031-0,366872907735247i</v>
      </c>
      <c r="Z113" s="240" t="str">
        <f t="shared" ca="1" si="50"/>
        <v>6,97587129808817-2,69089049650161i</v>
      </c>
      <c r="AA113" s="240" t="str">
        <f t="shared" ca="1" si="51"/>
        <v>5,77970316755939-4,74327980690122i</v>
      </c>
      <c r="AB113" s="240" t="str">
        <f t="shared" ca="1" si="52"/>
        <v>4,00011076803281-6,31686519367961i</v>
      </c>
      <c r="AC113" s="240" t="str">
        <f t="shared" ca="1" si="53"/>
        <v>1,81673263192217-7,25280322191097i</v>
      </c>
      <c r="AD113" s="240" t="str">
        <f t="shared" ca="1" si="54"/>
        <v>-0,550033106806646-7,45661690132124i</v>
      </c>
      <c r="AE113" s="240" t="str">
        <f t="shared" ca="1" si="55"/>
        <v>-2,86127650226626-6,90773253747073i</v>
      </c>
      <c r="AF113" s="240" t="str">
        <f t="shared" ca="1" si="56"/>
        <v>-4,8836922359344-5,66155651533454i</v>
      </c>
      <c r="AG113" s="240" t="str">
        <f t="shared" ca="1" si="57"/>
        <v>-6,41313030445994-3,84388237718983i</v>
      </c>
      <c r="AH113" s="240" t="str">
        <f t="shared" ca="1" si="58"/>
        <v>-7,29520366386544-1,63819276471885i</v>
      </c>
      <c r="AI113" s="240" t="str">
        <f t="shared" ca="1" si="59"/>
        <v>-7,44087261955169+0,73286198650156i</v>
      </c>
      <c r="AJ113" s="240" t="str">
        <f t="shared" ca="1" si="60"/>
        <v>-6,83543281706946+3,02993898205603i</v>
      </c>
      <c r="AK113" s="240" t="str">
        <f t="shared" ca="1" si="61"/>
        <v>-5,53999955316414+5,02116291137761i</v>
      </c>
      <c r="AL113" s="240" t="str">
        <f t="shared" ca="1" si="62"/>
        <v>-3,68533857533484+6,50553238534726i</v>
      </c>
      <c r="AM113" s="240" t="str">
        <f t="shared" ca="1" si="63"/>
        <v>-1,45866611144998+7,33320974791805i</v>
      </c>
      <c r="AN113" s="240" t="str">
        <f t="shared" ca="1" si="64"/>
        <v>0,915249417539215+7,42064623434827i</v>
      </c>
      <c r="AO113" s="240" t="str">
        <f t="shared" ca="1" si="65"/>
        <v>3,19677633989973+6,75901568753249i</v>
      </c>
      <c r="AP113" s="240" t="str">
        <f t="shared" ca="1" si="66"/>
        <v>5,15560902603644+5,41510550241678i</v>
      </c>
      <c r="AQ113" s="240" t="str">
        <f t="shared" ca="1" si="67"/>
        <v>6,59401577678312+3,52457486332582i</v>
      </c>
      <c r="AR113" s="240" t="str">
        <f t="shared" ca="1" si="68"/>
        <v>6,59401577678312+3,52457486332582i</v>
      </c>
      <c r="AS113" s="240" t="str">
        <f t="shared" ca="1" si="69"/>
        <v>7,3959499293291-1,0970855365512i</v>
      </c>
      <c r="AT113" s="240" t="str">
        <f t="shared" ca="1" si="70"/>
        <v>6,67852717968124-3,36168807921138i</v>
      </c>
      <c r="AU113" s="240" t="str">
        <f t="shared" ca="1" si="71"/>
        <v>5,28694959459876-5,28694959459847i</v>
      </c>
      <c r="AV113" s="240" t="str">
        <f t="shared" ca="1" si="72"/>
        <v>3,36168807921168-6,67852717968109i</v>
      </c>
      <c r="AW113" s="240" t="str">
        <f t="shared" ca="1" si="73"/>
        <v>1,09708553655088-7,39594992932915i</v>
      </c>
      <c r="AX113" s="240" t="str">
        <f t="shared" ca="1" si="74"/>
        <v>-1,27826081225885-7,36679858062485i</v>
      </c>
      <c r="AY113" s="240" t="str">
        <f t="shared" ca="1" si="75"/>
        <v>-3,52457486332593-6,59401577678307i</v>
      </c>
      <c r="AZ113" s="240" t="str">
        <f t="shared" ca="1" si="76"/>
        <v>-5,4151055024168-5,15560902603642i</v>
      </c>
      <c r="BA113" s="240" t="str">
        <f t="shared" ca="1" si="77"/>
        <v>-6,75901568753247-3,19677633989977i</v>
      </c>
      <c r="BB113" s="240" t="str">
        <f t="shared" ca="1" si="78"/>
        <v>-7,42064623434824-0,915249417539409i</v>
      </c>
      <c r="BC113" s="240" t="str">
        <f t="shared" ca="1" si="79"/>
        <v>-7,3332097479181+1,45866611144971i</v>
      </c>
      <c r="BD113" s="240" t="str">
        <f t="shared" ca="1" si="80"/>
        <v>-6,50553238534742+3,68533857533455i</v>
      </c>
      <c r="BE113" s="240" t="str">
        <f t="shared" ca="1" si="81"/>
        <v>-5,02116291137743+5,5399995531643i</v>
      </c>
      <c r="BF113" s="240" t="str">
        <f t="shared" ca="1" si="82"/>
        <v>-3,02993898205587+6,83543281706954i</v>
      </c>
      <c r="BG113" s="240" t="str">
        <f t="shared" ca="1" si="83"/>
        <v>-0,732861986501453+7,44087261955169i</v>
      </c>
      <c r="BH113" s="240" t="str">
        <f t="shared" ca="1" si="84"/>
        <v>1,63819276471881+7,29520366386545i</v>
      </c>
      <c r="BI113" s="240" t="str">
        <f t="shared" ca="1" si="85"/>
        <v>3,84388237718973+6,41313030446i</v>
      </c>
      <c r="BJ113" s="240" t="str">
        <f t="shared" ca="1" si="86"/>
        <v>5,66155651533441+4,88369223593455i</v>
      </c>
      <c r="BK113" s="240" t="str">
        <f t="shared" ca="1" si="87"/>
        <v>6,90773253747061+2,86127650226657i</v>
      </c>
      <c r="BL113" s="240" t="str">
        <f t="shared" ca="1" si="88"/>
        <v>7,45661690132127+0,550033106806314i</v>
      </c>
      <c r="BM113" s="240" t="str">
        <f t="shared" ca="1" si="89"/>
        <v>7,25280322191091-1,8167326319224i</v>
      </c>
      <c r="BN113" s="240" t="str">
        <f t="shared" ca="1" si="90"/>
        <v>6,31686519367956-4,00011076803289i</v>
      </c>
      <c r="BO113" s="240" t="str">
        <f t="shared" ca="1" si="91"/>
        <v>4,7432798069012-5,77970316755941i</v>
      </c>
      <c r="BP113" s="240" t="str">
        <f t="shared" ca="1" si="92"/>
        <v>2,69089049650166-6,97587129808815i</v>
      </c>
      <c r="BQ113" s="240" t="str">
        <f t="shared" ca="1" si="93"/>
        <v>0,366872907735438-7,46786959589029i</v>
      </c>
      <c r="BR113" s="240" t="str">
        <f t="shared" ca="1" si="94"/>
        <v>-1,99417816731983-7,20603396249545i</v>
      </c>
      <c r="BS113" s="240" t="str">
        <f t="shared" ca="1" si="95"/>
        <v>-4,15392964172255-6,21679503950964i</v>
      </c>
      <c r="BT113" s="240" t="str">
        <f t="shared" ca="1" si="96"/>
        <v>-5,89436834271328-4,60001020347482i</v>
      </c>
      <c r="BU113" s="240" t="str">
        <f t="shared" ca="1" si="97"/>
        <v>-7,03980805468034-2,51888359892051i</v>
      </c>
      <c r="BV113" s="240" t="str">
        <f t="shared" ca="1" si="98"/>
        <v>-7,47462392505643-0,183491718142462i</v>
      </c>
      <c r="BW113" s="240" t="str">
        <f t="shared" ca="1" si="99"/>
        <v>-7,15492405767176+2,17042248435711i</v>
      </c>
      <c r="BX113" s="240" t="str">
        <f t="shared" ca="1" si="100"/>
        <v>-6,11298012046844+4,30524634352212i</v>
      </c>
      <c r="BY113" s="240" t="str">
        <f t="shared" ca="1" si="101"/>
        <v>-4,45396972590792+6,00548297078168i</v>
      </c>
      <c r="BZ113" s="240" t="str">
        <f t="shared" ca="1" si="102"/>
        <v>-2,34535942004721+7,09950429413553i</v>
      </c>
      <c r="CA113" s="240" t="str">
        <f t="shared" ca="1" si="103"/>
        <v>3,2608580365864E-13+7,4768758202643i</v>
      </c>
      <c r="CB113" s="240" t="str">
        <f t="shared" ca="1" si="104"/>
        <v>2,34535942004712+7,09950429413556i</v>
      </c>
      <c r="CC113" s="240" t="str">
        <f t="shared" ca="1" si="105"/>
        <v>4,45396972590785+6,00548297078173i</v>
      </c>
      <c r="CD113" s="240" t="str">
        <f t="shared" ca="1" si="106"/>
        <v>6,11298012046839+4,3052463435222i</v>
      </c>
      <c r="CE113" s="240" t="str">
        <f t="shared" ca="1" si="107"/>
        <v>7,15492405767173+2,17042248435719i</v>
      </c>
      <c r="CF113" s="240" t="str">
        <f t="shared" ca="1" si="108"/>
        <v>7,47462392505644-0,183491718142371i</v>
      </c>
      <c r="CG113" s="240" t="str">
        <f t="shared" ca="1" si="109"/>
        <v>7,03980805468037-2,51888359892042i</v>
      </c>
      <c r="CH113" s="240" t="str">
        <f t="shared" ca="1" si="110"/>
        <v>5,89436834271288-4,60001020347534i</v>
      </c>
      <c r="CI113" s="240" t="str">
        <f t="shared" ca="1" si="111"/>
        <v>4,15392964172263-6,2167950395096i</v>
      </c>
      <c r="CJ113" s="240" t="str">
        <f t="shared" ca="1" si="112"/>
        <v>1,99417816731992-7,20603396249543i</v>
      </c>
      <c r="CK113" s="240" t="str">
        <f t="shared" ca="1" si="113"/>
        <v>-0,366872907735347-7,4678695958903i</v>
      </c>
      <c r="CL113" s="240" t="str">
        <f t="shared" ca="1" si="114"/>
        <v>-2,69089049650157-6,97587129808818i</v>
      </c>
      <c r="CM113" s="240" t="str">
        <f t="shared" ca="1" si="115"/>
        <v>-4,74327980690113-5,77970316755947i</v>
      </c>
      <c r="CN113" s="240" t="str">
        <f t="shared" ca="1" si="116"/>
        <v>-6,31686519367951-4,00011076803297i</v>
      </c>
      <c r="CO113" s="240" t="str">
        <f t="shared" ca="1" si="117"/>
        <v>-7,25280322191088-1,81673263192251i</v>
      </c>
      <c r="CP113" s="240" t="str">
        <f t="shared" ca="1" si="118"/>
        <v>-7,45661690132122+0,550033106806964i</v>
      </c>
      <c r="CQ113" s="240" t="str">
        <f t="shared" ca="1" si="119"/>
        <v>-6,90773253747064+2,86127650226649i</v>
      </c>
      <c r="CR113" s="240" t="str">
        <f t="shared" ca="1" si="120"/>
        <v>-5,66155651533447+4,88369223593448i</v>
      </c>
      <c r="CS113" s="240" t="str">
        <f t="shared" ca="1" si="121"/>
        <v>-3,84388237718979+6,41313030445996i</v>
      </c>
      <c r="CT113" s="240" t="str">
        <f t="shared" ca="1" si="122"/>
        <v>-1,63819276471891+7,29520366386543i</v>
      </c>
      <c r="CU113" s="240" t="str">
        <f t="shared" ca="1" si="123"/>
        <v>0,732861986501362+7,4408726195517i</v>
      </c>
      <c r="CV113" s="240" t="str">
        <f t="shared" ca="1" si="124"/>
        <v>3,02993898205579+6,83543281706958i</v>
      </c>
      <c r="CW113" s="240" t="str">
        <f t="shared" ca="1" si="125"/>
        <v>5,02116291137791+5,53999955316387i</v>
      </c>
      <c r="CX113" s="240" t="str">
        <f t="shared" ca="1" si="126"/>
        <v>6,50553238534738+3,68533857533462i</v>
      </c>
      <c r="CY113" s="240" t="str">
        <f t="shared" ca="1" si="127"/>
        <v>7,33320974791809+1,45866611144978i</v>
      </c>
      <c r="CZ113" s="240" t="str">
        <f t="shared" ca="1" si="128"/>
        <v>7,42064623434825-0,915249417539305i</v>
      </c>
      <c r="DA113" s="240" t="str">
        <f t="shared" ca="1" si="129"/>
        <v>6,7590156875325-3,19677633989969i</v>
      </c>
      <c r="DB113" s="240" t="str">
        <f t="shared" ca="1" si="130"/>
        <v>5,41510550241687-5,15560902603636i</v>
      </c>
      <c r="DC113" s="240" t="str">
        <f t="shared" ca="1" si="131"/>
        <v>3,52457486332599-6,59401577678303i</v>
      </c>
      <c r="DD113" s="240" t="str">
        <f t="shared" ca="1" si="132"/>
        <v>1,27826081225892-7,36679858062484i</v>
      </c>
      <c r="DE113" s="240" t="str">
        <f t="shared" ca="1" si="133"/>
        <v>-1,0970855365515-7,39594992932906i</v>
      </c>
      <c r="DF113" s="240" t="str">
        <f t="shared" ca="1" si="134"/>
        <v>-3,3616880792116-6,67852717968113i</v>
      </c>
      <c r="DG113" s="240" t="str">
        <f t="shared" ca="1" si="135"/>
        <v>-5,2869495945987-5,28694959459853i</v>
      </c>
      <c r="DH113" s="240" t="str">
        <f t="shared" ca="1" si="136"/>
        <v>-6,67852717968124-3,36168807921139i</v>
      </c>
      <c r="DI113" s="240" t="str">
        <f t="shared" ca="1" si="137"/>
        <v>-7,39594992932909-1,09708553655127i</v>
      </c>
      <c r="DJ113" s="240" t="str">
        <f t="shared" ca="1" si="138"/>
        <v>-7,36679858062493+1,27826081225842i</v>
      </c>
      <c r="DK113" s="240" t="str">
        <f t="shared" ca="1" si="139"/>
        <v>-6,59401577678327+3,52457486332554i</v>
      </c>
      <c r="DL113" s="240" t="str">
        <f t="shared" ca="1" si="140"/>
        <v>-5,15560902603673+5,41510550241652i</v>
      </c>
      <c r="DM113" s="240" t="str">
        <f t="shared" ca="1" si="141"/>
        <v>-3,1967763398995+6,75901568753259i</v>
      </c>
      <c r="DN113" s="240" t="str">
        <f t="shared" ca="1" si="142"/>
        <v>-0,915249417539073+7,42064623434828i</v>
      </c>
      <c r="DO113" s="240" t="str">
        <f t="shared" ca="1" si="143"/>
        <v>1,45866611145002+7,33320974791804i</v>
      </c>
      <c r="DP113" s="240" t="str">
        <f t="shared" ca="1" si="144"/>
        <v>3,68533857533484+6,50553238534725i</v>
      </c>
      <c r="DQ113" s="240" t="str">
        <f t="shared" ca="1" si="145"/>
        <v>5,53999955316403+5,02116291137774i</v>
      </c>
      <c r="DR113" s="240" t="str">
        <f t="shared" ca="1" si="146"/>
        <v>6,83543281706936+3,02993898205627i</v>
      </c>
      <c r="DS113" s="240" t="str">
        <f t="shared" ca="1" si="147"/>
        <v>7,44087261955166+0,732861986501869i</v>
      </c>
      <c r="DT113" s="240" t="str">
        <f t="shared" ca="1" si="148"/>
        <v>7,29520366386538-1,63819276471911i</v>
      </c>
      <c r="DU113" s="240" t="str">
        <f t="shared" ca="1" si="149"/>
        <v>6,41313030445982-3,84388237719002i</v>
      </c>
      <c r="DV113" s="240" t="str">
        <f t="shared" ca="1" si="150"/>
        <v>4,8836922359343-5,66155651533463i</v>
      </c>
      <c r="DW113" s="240" t="str">
        <f t="shared" ca="1" si="151"/>
        <v>2,86127650226625-6,90773253747074i</v>
      </c>
      <c r="DX113" s="240" t="str">
        <f t="shared" ca="1" si="152"/>
        <v>0,55003310680673-7,45661690132123i</v>
      </c>
      <c r="DY113" s="240" t="str">
        <f t="shared" ca="1" si="153"/>
        <v>-1,81673263192199-7,25280322191102i</v>
      </c>
      <c r="DZ113" s="240" t="str">
        <f t="shared" ca="1" si="154"/>
        <v>-4,00011076803256-6,31686519367976i</v>
      </c>
      <c r="EA113" s="240" t="str">
        <f t="shared" ca="1" si="155"/>
        <v>-5,77970316755915-4,74327980690152i</v>
      </c>
      <c r="EB113" s="240" t="str">
        <f t="shared" ca="1" si="156"/>
        <v>-6,97587129808828-2,69089049650133i</v>
      </c>
      <c r="EC113" s="240" t="str">
        <f t="shared" ca="1" si="157"/>
        <v>-7,46786959589032-0,366872907735112i</v>
      </c>
      <c r="ED113" s="240" t="str">
        <f t="shared" ca="1" si="158"/>
        <v>-7,20603396249537+1,99417816732013i</v>
      </c>
      <c r="EE113" s="240" t="str">
        <f t="shared" ca="1" si="159"/>
        <v>-6,21679503950945+4,15392964172284i</v>
      </c>
      <c r="EF113" s="240" t="str">
        <f t="shared" ca="1" si="160"/>
        <v>-4,60001020347515+5,89436834271302i</v>
      </c>
      <c r="EG113" s="240" t="str">
        <f t="shared" ca="1" si="161"/>
        <v>-2,51888359892088+7,03980805468021i</v>
      </c>
      <c r="EH113" s="240" t="str">
        <f t="shared" ca="1" si="162"/>
        <v>-0,183491718142879+7,47462392505643i</v>
      </c>
      <c r="EI113" s="240" t="str">
        <f t="shared" ca="1" si="163"/>
        <v>2,17042248435739+7,15492405767167i</v>
      </c>
      <c r="EJ113" s="240" t="str">
        <f t="shared" ca="1" si="164"/>
        <v>4,30524634352238+6,11298012046826i</v>
      </c>
      <c r="EK113" s="240" t="str">
        <f t="shared" ca="1" si="165"/>
        <v>6,00548297078187+4,45396972590766i</v>
      </c>
      <c r="EL113" s="240" t="str">
        <f t="shared" ca="1" si="166"/>
        <v>7,09950429413564+2,34535942004687i</v>
      </c>
      <c r="EM113" s="240" t="str">
        <f t="shared" ca="1" si="167"/>
        <v>7,4768758202643+9,15979647203996E-14i</v>
      </c>
      <c r="EN113" s="240"/>
      <c r="EO113" s="240"/>
      <c r="EP113" s="240"/>
    </row>
    <row r="114" spans="1:146" ht="15" thickBot="1">
      <c r="A114" s="277">
        <f t="shared" si="168"/>
        <v>2.7343749999999997E-4</v>
      </c>
      <c r="B114" s="276">
        <v>14</v>
      </c>
      <c r="C114" s="248">
        <f t="shared" si="169"/>
        <v>2800</v>
      </c>
      <c r="D114" s="247">
        <f t="shared" si="170"/>
        <v>17592.91886010284</v>
      </c>
      <c r="E114" s="247" t="str">
        <f t="shared" si="171"/>
        <v>17592,9188601028i</v>
      </c>
      <c r="F114" s="247" t="str">
        <f t="shared" si="172"/>
        <v>0,00439350267516861-0,101085352276152i</v>
      </c>
      <c r="G114" s="247" t="str">
        <f t="shared" si="173"/>
        <v>-3,22699321051102-0,729723517738646i</v>
      </c>
      <c r="H114" s="247" t="str">
        <f t="shared" si="38"/>
        <v>0,00509547113162585-0,0297462767255034i</v>
      </c>
      <c r="I114" s="247" t="str">
        <f t="shared" si="174"/>
        <v>-0,0117640930567087+0,0238491770225073i</v>
      </c>
      <c r="J114" s="275" t="str">
        <f ca="1">IMPRODUCT(1/N_FFT2,AC100)</f>
        <v>0,0202873308156445+0,000476853082687605i</v>
      </c>
      <c r="K114" s="274" t="str">
        <f t="shared" ca="1" si="175"/>
        <v>-0,000250034601170221+0,000478226399897358i</v>
      </c>
      <c r="N114" s="265">
        <f t="shared" ca="1" si="176"/>
        <v>7.523269621534479</v>
      </c>
      <c r="O114" s="240">
        <f t="shared" ca="1" si="39"/>
        <v>-7.476730378465521</v>
      </c>
      <c r="P114" s="240" t="str">
        <f t="shared" ca="1" si="40"/>
        <v>-7,03967111481781+2,51883460105441i</v>
      </c>
      <c r="Q114" s="240" t="str">
        <f t="shared" ca="1" si="41"/>
        <v>-5,77959073952858+4,74318753960083i</v>
      </c>
      <c r="R114" s="240" t="str">
        <f t="shared" ca="1" si="42"/>
        <v>-3,84380760516195+6,41300555486804i</v>
      </c>
      <c r="S114" s="240" t="str">
        <f t="shared" ca="1" si="43"/>
        <v>-1,45863773716264+7,33306710074265i</v>
      </c>
      <c r="T114" s="240" t="str">
        <f t="shared" ca="1" si="44"/>
        <v>1,09706419580708+7,39580606171818i</v>
      </c>
      <c r="U114" s="241" t="str">
        <f t="shared" ca="1" si="45"/>
        <v>3,52450630253644+6,59388750856808i</v>
      </c>
      <c r="V114" s="240" t="str">
        <f t="shared" ca="1" si="46"/>
        <v>5,53989178789966+5,02106523863523i</v>
      </c>
      <c r="W114" s="240" t="str">
        <f t="shared" ca="1" si="47"/>
        <v>6,90759816676966+2,86122084409952i</v>
      </c>
      <c r="X114" s="240" t="str">
        <f t="shared" ca="1" si="48"/>
        <v>7,46772432928254+0,366865771244478i</v>
      </c>
      <c r="Y114" s="240" t="str">
        <f t="shared" ca="1" si="49"/>
        <v>7,15478487854799-2,17038026483153i</v>
      </c>
      <c r="Z114" s="240" t="str">
        <f t="shared" ca="1" si="50"/>
        <v>6,00536615083364-4,45388308632936i</v>
      </c>
      <c r="AA114" s="240" t="str">
        <f t="shared" ca="1" si="51"/>
        <v>4,15384883858885-6,21667410907337i</v>
      </c>
      <c r="AB114" s="240" t="str">
        <f t="shared" ca="1" si="52"/>
        <v>1,81669729244774-7,25266213882063i</v>
      </c>
      <c r="AC114" s="240" t="str">
        <f t="shared" ca="1" si="53"/>
        <v>-0,73284773071234-7,44072787809492i</v>
      </c>
      <c r="AD114" s="240" t="str">
        <f t="shared" ca="1" si="54"/>
        <v>-3,19671415551782-6,75888420970363i</v>
      </c>
      <c r="AE114" s="240" t="str">
        <f t="shared" ca="1" si="55"/>
        <v>-5,28684675171644-5,28684675171642i</v>
      </c>
      <c r="AF114" s="240" t="str">
        <f t="shared" ca="1" si="56"/>
        <v>-6,75888420970362-3,19671415551786i</v>
      </c>
      <c r="AG114" s="240" t="str">
        <f t="shared" ca="1" si="57"/>
        <v>-7,44072787809492-0,73284773071231i</v>
      </c>
      <c r="AH114" s="240" t="str">
        <f t="shared" ca="1" si="58"/>
        <v>-7,25266213882063+1,81669729244776i</v>
      </c>
      <c r="AI114" s="240" t="str">
        <f t="shared" ca="1" si="59"/>
        <v>-6,2166741090734+4,15384883858881i</v>
      </c>
      <c r="AJ114" s="240" t="str">
        <f t="shared" ca="1" si="60"/>
        <v>-4,45388308632933+6,00536615083366i</v>
      </c>
      <c r="AK114" s="240" t="str">
        <f t="shared" ca="1" si="61"/>
        <v>-2,1703802648315+7,154784878548i</v>
      </c>
      <c r="AL114" s="240" t="str">
        <f t="shared" ca="1" si="62"/>
        <v>0,366865771244429+7,46772432928255i</v>
      </c>
      <c r="AM114" s="240" t="str">
        <f t="shared" ca="1" si="63"/>
        <v>2,86122084409954+6,90759816676966i</v>
      </c>
      <c r="AN114" s="240" t="str">
        <f t="shared" ca="1" si="64"/>
        <v>5,02106523863525+5,53989178789964i</v>
      </c>
      <c r="AO114" s="240" t="str">
        <f t="shared" ca="1" si="65"/>
        <v>6,59388750856808+3,52450630253642i</v>
      </c>
      <c r="AP114" s="240" t="str">
        <f t="shared" ca="1" si="66"/>
        <v>7,39580606171818+1,09706419580705i</v>
      </c>
      <c r="AQ114" s="240" t="str">
        <f t="shared" ca="1" si="67"/>
        <v>7,33306710074266-1,4586377371626i</v>
      </c>
      <c r="AR114" s="240" t="str">
        <f t="shared" ca="1" si="68"/>
        <v>7,33306710074266-1,4586377371626i</v>
      </c>
      <c r="AS114" s="240" t="str">
        <f t="shared" ca="1" si="69"/>
        <v>4,74318753960089-5,77959073952854i</v>
      </c>
      <c r="AT114" s="240" t="str">
        <f t="shared" ca="1" si="70"/>
        <v>2,51883460105435-7,03967111481783i</v>
      </c>
      <c r="AU114" s="240" t="str">
        <f t="shared" ca="1" si="71"/>
        <v>-1,82732739383113E-13-7,47673037846552i</v>
      </c>
      <c r="AV114" s="240" t="str">
        <f t="shared" ca="1" si="72"/>
        <v>-2,51883460105468-7,03967111481772i</v>
      </c>
      <c r="AW114" s="240" t="str">
        <f t="shared" ca="1" si="73"/>
        <v>-4,74318753960059-5,77959073952879i</v>
      </c>
      <c r="AX114" s="240" t="str">
        <f t="shared" ca="1" si="74"/>
        <v>-6,41300555486793-3,84380760516212i</v>
      </c>
      <c r="AY114" s="240" t="str">
        <f t="shared" ca="1" si="75"/>
        <v>-7,33306710074264-1,45863773716269i</v>
      </c>
      <c r="AZ114" s="240" t="str">
        <f t="shared" ca="1" si="76"/>
        <v>-7,39580606171817+1,09706419580711i</v>
      </c>
      <c r="BA114" s="240" t="str">
        <f t="shared" ca="1" si="77"/>
        <v>-6,59388750856798+3,52450630253661i</v>
      </c>
      <c r="BB114" s="240" t="str">
        <f t="shared" ca="1" si="78"/>
        <v>-5,02106523863505+5,53989178789982i</v>
      </c>
      <c r="BC114" s="240" t="str">
        <f t="shared" ca="1" si="79"/>
        <v>-2,86122084409984+6,90759816676953i</v>
      </c>
      <c r="BD114" s="240" t="str">
        <f t="shared" ca="1" si="80"/>
        <v>-0,366865771244674+7,46772432928253i</v>
      </c>
      <c r="BE114" s="240" t="str">
        <f t="shared" ca="1" si="81"/>
        <v>2,17038026483141+7,15478487854802i</v>
      </c>
      <c r="BF114" s="240" t="str">
        <f t="shared" ca="1" si="82"/>
        <v>4,45388308632939+6,00536615083362i</v>
      </c>
      <c r="BG114" s="240" t="str">
        <f t="shared" ca="1" si="83"/>
        <v>6,21667410907347+4,15384883858871i</v>
      </c>
      <c r="BH114" s="240" t="str">
        <f t="shared" ca="1" si="84"/>
        <v>7,25266213882069+1,81669729244749i</v>
      </c>
      <c r="BI114" s="240" t="str">
        <f t="shared" ca="1" si="85"/>
        <v>7,44072787809495-0,732847730711993i</v>
      </c>
      <c r="BJ114" s="240" t="str">
        <f t="shared" ca="1" si="86"/>
        <v>6,75888420970372-3,19671415551764i</v>
      </c>
      <c r="BK114" s="240" t="str">
        <f t="shared" ca="1" si="87"/>
        <v>5,2868467517165-5,28684675171636i</v>
      </c>
      <c r="BL114" s="240" t="str">
        <f t="shared" ca="1" si="88"/>
        <v>3,19671415551785-6,75888420970363i</v>
      </c>
      <c r="BM114" s="240" t="str">
        <f t="shared" ca="1" si="89"/>
        <v>0,732847730712201-7,44072787809494i</v>
      </c>
      <c r="BN114" s="240" t="str">
        <f t="shared" ca="1" si="90"/>
        <v>-1,816697292448-7,25266213882057i</v>
      </c>
      <c r="BO114" s="240" t="str">
        <f t="shared" ca="1" si="91"/>
        <v>-4,15384883858916-6,21667410907317i</v>
      </c>
      <c r="BP114" s="240" t="str">
        <f t="shared" ca="1" si="92"/>
        <v>-6,0053661508335-4,45388308632955i</v>
      </c>
      <c r="BQ114" s="240" t="str">
        <f t="shared" ca="1" si="93"/>
        <v>-7,15478487854796-2,17038026483162i</v>
      </c>
      <c r="BR114" s="240" t="str">
        <f t="shared" ca="1" si="94"/>
        <v>-7,46772432928254+0,366865771244466i</v>
      </c>
      <c r="BS114" s="240" t="str">
        <f t="shared" ca="1" si="95"/>
        <v>-6,90759816676962+2,86122084409963i</v>
      </c>
      <c r="BT114" s="240" t="str">
        <f t="shared" ca="1" si="96"/>
        <v>-5,53989178789946+5,02106523863545i</v>
      </c>
      <c r="BU114" s="240" t="str">
        <f t="shared" ca="1" si="97"/>
        <v>-3,52450630253678+6,59388750856789i</v>
      </c>
      <c r="BV114" s="240" t="str">
        <f t="shared" ca="1" si="98"/>
        <v>-1,09706419580733+7,39580606171814i</v>
      </c>
      <c r="BW114" s="240" t="str">
        <f t="shared" ca="1" si="99"/>
        <v>1,45863773716248+7,33306710074268i</v>
      </c>
      <c r="BX114" s="240" t="str">
        <f t="shared" ca="1" si="100"/>
        <v>3,84380760516193+6,41300555486805i</v>
      </c>
      <c r="BY114" s="240" t="str">
        <f t="shared" ca="1" si="101"/>
        <v>5,77959073952865+4,74318753960075i</v>
      </c>
      <c r="BZ114" s="240" t="str">
        <f t="shared" ca="1" si="102"/>
        <v>7,03967111481789+2,51883460105419i</v>
      </c>
      <c r="CA114" s="240" t="str">
        <f t="shared" ca="1" si="103"/>
        <v>7,47673037846552-3,65465478766226E-13i</v>
      </c>
      <c r="CB114" s="240" t="str">
        <f t="shared" ca="1" si="104"/>
        <v>7,0396711148179-2,51883460105415i</v>
      </c>
      <c r="CC114" s="240" t="str">
        <f t="shared" ca="1" si="105"/>
        <v>5,77959073952868-4,74318753960071i</v>
      </c>
      <c r="CD114" s="240" t="str">
        <f t="shared" ca="1" si="106"/>
        <v>3,84380760516197-6,41300555486803i</v>
      </c>
      <c r="CE114" s="240" t="str">
        <f t="shared" ca="1" si="107"/>
        <v>1,45863773716252-7,33306710074268i</v>
      </c>
      <c r="CF114" s="240" t="str">
        <f t="shared" ca="1" si="108"/>
        <v>-1,09706419580729-7,39580606171814i</v>
      </c>
      <c r="CG114" s="240" t="str">
        <f t="shared" ca="1" si="109"/>
        <v>-3,52450630253675-6,59388750856791i</v>
      </c>
      <c r="CH114" s="240" t="str">
        <f t="shared" ca="1" si="110"/>
        <v>-5,53989178789944-5,02106523863548i</v>
      </c>
      <c r="CI114" s="240" t="str">
        <f t="shared" ca="1" si="111"/>
        <v>-6,9075981667696-2,86122084409967i</v>
      </c>
      <c r="CJ114" s="240" t="str">
        <f t="shared" ca="1" si="112"/>
        <v>-7,46772432928254-0,366865771244505i</v>
      </c>
      <c r="CK114" s="240" t="str">
        <f t="shared" ca="1" si="113"/>
        <v>-7,15478487854797+2,17038026483158i</v>
      </c>
      <c r="CL114" s="240" t="str">
        <f t="shared" ca="1" si="114"/>
        <v>-6,00536615083352+4,45388308632952i</v>
      </c>
      <c r="CM114" s="240" t="str">
        <f t="shared" ca="1" si="115"/>
        <v>-4,15384883858854+6,21667410907357i</v>
      </c>
      <c r="CN114" s="240" t="str">
        <f t="shared" ca="1" si="116"/>
        <v>-1,81669729244804+7,25266213882055i</v>
      </c>
      <c r="CO114" s="240" t="str">
        <f t="shared" ca="1" si="117"/>
        <v>0,732847730712161+7,44072787809494i</v>
      </c>
      <c r="CP114" s="240" t="str">
        <f t="shared" ca="1" si="118"/>
        <v>3,19671415551782+6,75888420970364i</v>
      </c>
      <c r="CQ114" s="240" t="str">
        <f t="shared" ca="1" si="119"/>
        <v>5,28684675171648+5,28684675171638i</v>
      </c>
      <c r="CR114" s="240" t="str">
        <f t="shared" ca="1" si="120"/>
        <v>6,75888420970371+3,19671415551767i</v>
      </c>
      <c r="CS114" s="240" t="str">
        <f t="shared" ca="1" si="121"/>
        <v>7,44072787809495+0,732847730712032i</v>
      </c>
      <c r="CT114" s="240" t="str">
        <f t="shared" ca="1" si="122"/>
        <v>7,2526621388207-1,81669729244744i</v>
      </c>
      <c r="CU114" s="240" t="str">
        <f t="shared" ca="1" si="123"/>
        <v>6,21667410907349-4,15384883858868i</v>
      </c>
      <c r="CV114" s="240" t="str">
        <f t="shared" ca="1" si="124"/>
        <v>4,45388308632942-6,00536615083359i</v>
      </c>
      <c r="CW114" s="240" t="str">
        <f t="shared" ca="1" si="125"/>
        <v>2,17038026483144-7,15478487854802i</v>
      </c>
      <c r="CX114" s="240" t="str">
        <f t="shared" ca="1" si="126"/>
        <v>-0,366865771244635-7,46772432928253i</v>
      </c>
      <c r="CY114" s="240" t="str">
        <f t="shared" ca="1" si="127"/>
        <v>-2,86122084409979-6,90759816676955i</v>
      </c>
      <c r="CZ114" s="240" t="str">
        <f t="shared" ca="1" si="128"/>
        <v>-5,02106523863502-5,53989178789985i</v>
      </c>
      <c r="DA114" s="240" t="str">
        <f t="shared" ca="1" si="129"/>
        <v>-6,59388750856797-3,52450630253663i</v>
      </c>
      <c r="DB114" s="240" t="str">
        <f t="shared" ca="1" si="130"/>
        <v>-7,39580606171817-1,09706419580713i</v>
      </c>
      <c r="DC114" s="240" t="str">
        <f t="shared" ca="1" si="131"/>
        <v>-7,33306710074265+1,45863773716264i</v>
      </c>
      <c r="DD114" s="240" t="str">
        <f t="shared" ca="1" si="132"/>
        <v>-6,41300555486795+3,8438076051621i</v>
      </c>
      <c r="DE114" s="240" t="str">
        <f t="shared" ca="1" si="133"/>
        <v>-4,74318753960064+5,77959073952874i</v>
      </c>
      <c r="DF114" s="240" t="str">
        <f t="shared" ca="1" si="134"/>
        <v>-2,51883460105471+7,0396711148177i</v>
      </c>
      <c r="DG114" s="240" t="str">
        <f t="shared" ca="1" si="135"/>
        <v>-2,08838227066575E-13+7,47673037846552i</v>
      </c>
      <c r="DH114" s="240" t="str">
        <f t="shared" ca="1" si="136"/>
        <v>2,51883460105432+7,03967111481784i</v>
      </c>
      <c r="DI114" s="240" t="str">
        <f t="shared" ca="1" si="137"/>
        <v>4,74318753960085+5,77959073952857i</v>
      </c>
      <c r="DJ114" s="240" t="str">
        <f t="shared" ca="1" si="138"/>
        <v>6,41300555486813+3,84380760516179i</v>
      </c>
      <c r="DK114" s="240" t="str">
        <f t="shared" ca="1" si="139"/>
        <v>7,33306710074271+1,45863773716233i</v>
      </c>
      <c r="DL114" s="240" t="str">
        <f t="shared" ca="1" si="140"/>
        <v>7,39580606171823-1,09706419580672i</v>
      </c>
      <c r="DM114" s="240" t="str">
        <f t="shared" ca="1" si="141"/>
        <v>6,59388750856818-3,52450630253625i</v>
      </c>
      <c r="DN114" s="240" t="str">
        <f t="shared" ca="1" si="142"/>
        <v>5,02106523863535-5,53989178789955i</v>
      </c>
      <c r="DO114" s="240" t="str">
        <f t="shared" ca="1" si="143"/>
        <v>2,86122084409949-6,90759816676968i</v>
      </c>
      <c r="DP114" s="240" t="str">
        <f t="shared" ca="1" si="144"/>
        <v>0,366865771244309-7,46772432928255i</v>
      </c>
      <c r="DQ114" s="240" t="str">
        <f t="shared" ca="1" si="145"/>
        <v>-2,17038026483175-7,15478487854793i</v>
      </c>
      <c r="DR114" s="240" t="str">
        <f t="shared" ca="1" si="146"/>
        <v>-4,45388308632906-6,00536615083386i</v>
      </c>
      <c r="DS114" s="240" t="str">
        <f t="shared" ca="1" si="147"/>
        <v>-6,21667410907325-4,15384883858904i</v>
      </c>
      <c r="DT114" s="240" t="str">
        <f t="shared" ca="1" si="148"/>
        <v>-7,2526621388206-1,81669729244785i</v>
      </c>
      <c r="DU114" s="240" t="str">
        <f t="shared" ca="1" si="149"/>
        <v>-7,44072787809492+0,732847730712356i</v>
      </c>
      <c r="DV114" s="240" t="str">
        <f t="shared" ca="1" si="150"/>
        <v>-6,75888420970357+3,19671415551797i</v>
      </c>
      <c r="DW114" s="240" t="str">
        <f t="shared" ca="1" si="151"/>
        <v>-5,28684675171626+5,2868467517166i</v>
      </c>
      <c r="DX114" s="240" t="str">
        <f t="shared" ca="1" si="152"/>
        <v>-3,19671415551821+6,75888420970345i</v>
      </c>
      <c r="DY114" s="240" t="str">
        <f t="shared" ca="1" si="153"/>
        <v>-0,732847730712577+7,4407278780949i</v>
      </c>
      <c r="DZ114" s="240" t="str">
        <f t="shared" ca="1" si="154"/>
        <v>1,81669729244763+7,25266213882066i</v>
      </c>
      <c r="EA114" s="240" t="str">
        <f t="shared" ca="1" si="155"/>
        <v>4,15384883858882+6,2166741090734i</v>
      </c>
      <c r="EB114" s="240" t="str">
        <f t="shared" ca="1" si="156"/>
        <v>6,0053661508337+4,45388308632928i</v>
      </c>
      <c r="EC114" s="240" t="str">
        <f t="shared" ca="1" si="157"/>
        <v>7,15478487854806+2,1703802648313i</v>
      </c>
      <c r="ED114" s="240" t="str">
        <f t="shared" ca="1" si="158"/>
        <v>7,46772432928256-0,366865771244088i</v>
      </c>
      <c r="EE114" s="240" t="str">
        <f t="shared" ca="1" si="159"/>
        <v>6,90759816676976-2,86122084409928i</v>
      </c>
      <c r="EF114" s="240" t="str">
        <f t="shared" ca="1" si="160"/>
        <v>5,53989178789974-5,02106523863514i</v>
      </c>
      <c r="EG114" s="240" t="str">
        <f t="shared" ca="1" si="161"/>
        <v>3,52450630253649-6,59388750856805i</v>
      </c>
      <c r="EH114" s="240" t="str">
        <f t="shared" ca="1" si="162"/>
        <v>1,09706419580699-7,39580606171819i</v>
      </c>
      <c r="EI114" s="240" t="str">
        <f t="shared" ca="1" si="163"/>
        <v>-1,45863773716284-7,33306710074261i</v>
      </c>
      <c r="EJ114" s="240" t="str">
        <f t="shared" ca="1" si="164"/>
        <v>-3,84380760516224-6,41300555486786i</v>
      </c>
      <c r="EK114" s="240" t="str">
        <f t="shared" ca="1" si="165"/>
        <v>-5,7795907395284-4,74318753960106i</v>
      </c>
      <c r="EL114" s="240" t="str">
        <f t="shared" ca="1" si="166"/>
        <v>-7,03967111481775-2,51883460105457i</v>
      </c>
      <c r="EM114" s="240" t="str">
        <f t="shared" ca="1" si="167"/>
        <v>-7,47673037846552-6,59495111158789E-14i</v>
      </c>
      <c r="EN114" s="240"/>
      <c r="EO114" s="240"/>
      <c r="EP114" s="240"/>
    </row>
    <row r="115" spans="1:146" ht="15" thickBot="1">
      <c r="A115" s="277">
        <f t="shared" si="168"/>
        <v>2.9296874999999999E-4</v>
      </c>
      <c r="B115" s="276">
        <v>15</v>
      </c>
      <c r="C115" s="248">
        <f t="shared" si="169"/>
        <v>3000</v>
      </c>
      <c r="D115" s="247">
        <f t="shared" si="170"/>
        <v>18849.555921538758</v>
      </c>
      <c r="E115" s="247" t="str">
        <f t="shared" si="171"/>
        <v>18849,5559215388i</v>
      </c>
      <c r="F115" s="247" t="str">
        <f t="shared" si="172"/>
        <v>0,00303862166305986-0,0946370078595727i</v>
      </c>
      <c r="G115" s="247" t="str">
        <f t="shared" si="173"/>
        <v>-3,2915380923237-0,765253038837637i</v>
      </c>
      <c r="H115" s="247" t="str">
        <f t="shared" si="38"/>
        <v>0,00470369499207088-0,02780121733613i</v>
      </c>
      <c r="I115" s="247" t="str">
        <f t="shared" si="174"/>
        <v>-0,0108006154650449+0,0225992299695729i</v>
      </c>
      <c r="J115" s="275" t="str">
        <f ca="1">IMPRODUCT(1/N_FFT2,AD100)</f>
        <v>0,328339651065946+0,00443253788625855i</v>
      </c>
      <c r="K115" s="274" t="str">
        <f t="shared" ca="1" si="175"/>
        <v>-0,0036464422561307+0,00737234914532491i</v>
      </c>
      <c r="N115" s="265">
        <f t="shared" ca="1" si="176"/>
        <v>7.5234292177364992</v>
      </c>
      <c r="O115" s="240">
        <f t="shared" ca="1" si="39"/>
        <v>-7.4765707822635008</v>
      </c>
      <c r="P115" s="240" t="str">
        <f t="shared" ca="1" si="40"/>
        <v>-6,97558669983006+2,69078071483915i</v>
      </c>
      <c r="Q115" s="240" t="str">
        <f t="shared" ca="1" si="41"/>
        <v>-5,53977353491415+5,02095806037664i</v>
      </c>
      <c r="R115" s="240" t="str">
        <f t="shared" ca="1" si="42"/>
        <v>-3,36155093067029+6,67825471232612i</v>
      </c>
      <c r="S115" s="240" t="str">
        <f t="shared" ca="1" si="43"/>
        <v>-0,732832087548981+7,44056905039224i</v>
      </c>
      <c r="T115" s="240" t="str">
        <f t="shared" ca="1" si="44"/>
        <v>1,99409680979376+7,20573997417105i</v>
      </c>
      <c r="U115" s="241" t="str">
        <f t="shared" ca="1" si="45"/>
        <v>4,45378801498279+6,0052379619622i</v>
      </c>
      <c r="V115" s="240" t="str">
        <f t="shared" ca="1" si="46"/>
        <v>6,31660748123712+3,99994757342837i</v>
      </c>
      <c r="W115" s="240" t="str">
        <f t="shared" ca="1" si="47"/>
        <v>7,3329105711369+1,45860660148817i</v>
      </c>
      <c r="X115" s="240" t="str">
        <f t="shared" ca="1" si="48"/>
        <v>7,36649803350263-1,27820866238581i</v>
      </c>
      <c r="Y115" s="240" t="str">
        <f t="shared" ca="1" si="49"/>
        <v>6,41286866463951-3,84372555631654i</v>
      </c>
      <c r="Z115" s="240" t="str">
        <f t="shared" ca="1" si="50"/>
        <v>4,59982253446063-5,89412786709488i</v>
      </c>
      <c r="AA115" s="240" t="str">
        <f t="shared" ca="1" si="51"/>
        <v>2,17033393649948-7,15463215450487i</v>
      </c>
      <c r="AB115" s="240" t="str">
        <f t="shared" ca="1" si="52"/>
        <v>-0,550010666819235-7,45631268983412i</v>
      </c>
      <c r="AC115" s="240" t="str">
        <f t="shared" ca="1" si="53"/>
        <v>-3,19664591934876-6,75873993644578i</v>
      </c>
      <c r="AD115" s="240" t="str">
        <f t="shared" ca="1" si="54"/>
        <v>-5,41488457953452-5,15539868996721i</v>
      </c>
      <c r="AE115" s="240" t="str">
        <f t="shared" ca="1" si="55"/>
        <v>-6,90745071910514-2,86115976927716i</v>
      </c>
      <c r="AF115" s="240" t="str">
        <f t="shared" ca="1" si="56"/>
        <v>-7,47431897892738-0,183484232135232i</v>
      </c>
      <c r="AG115" s="240" t="str">
        <f t="shared" ca="1" si="57"/>
        <v>-7,03952084796098+2,51878083471331i</v>
      </c>
      <c r="AH115" s="240" t="str">
        <f t="shared" ca="1" si="58"/>
        <v>-5,66132553786185+4,88349299339617i</v>
      </c>
      <c r="AI115" s="240" t="str">
        <f t="shared" ca="1" si="59"/>
        <v>-3,5244310694076+6,5937467572838i</v>
      </c>
      <c r="AJ115" s="240" t="str">
        <f t="shared" ca="1" si="60"/>
        <v>-0,915212077631621+7,42034349037519i</v>
      </c>
      <c r="AK115" s="240" t="str">
        <f t="shared" ca="1" si="61"/>
        <v>1,81665851373383+7,25250732551679i</v>
      </c>
      <c r="AL115" s="240" t="str">
        <f t="shared" ca="1" si="62"/>
        <v>4,30507070014266+6,1127307260315i</v>
      </c>
      <c r="AM115" s="240" t="str">
        <f t="shared" ca="1" si="63"/>
        <v>6,21654140968115+4,1537601716897i</v>
      </c>
      <c r="AN115" s="240" t="str">
        <f t="shared" ca="1" si="64"/>
        <v>7,29490603763833+1,63812593051453i</v>
      </c>
      <c r="AO115" s="240" t="str">
        <f t="shared" ca="1" si="65"/>
        <v>7,39564819290406-1,09704077818061i</v>
      </c>
      <c r="AP115" s="240" t="str">
        <f t="shared" ca="1" si="66"/>
        <v>6,50526697575097-3,68518822265567i</v>
      </c>
      <c r="AQ115" s="240" t="str">
        <f t="shared" ca="1" si="67"/>
        <v>4,74308629284215-5,77946736999606i</v>
      </c>
      <c r="AR115" s="240" t="str">
        <f t="shared" ca="1" si="68"/>
        <v>4,74308629284215-5,77946736999606i</v>
      </c>
      <c r="AS115" s="240" t="str">
        <f t="shared" ca="1" si="69"/>
        <v>-0,366857940229871-7,46756492532114i</v>
      </c>
      <c r="AT115" s="240" t="str">
        <f t="shared" ca="1" si="70"/>
        <v>-3,02981536805598-6,83515394835318i</v>
      </c>
      <c r="AU115" s="240" t="str">
        <f t="shared" ca="1" si="71"/>
        <v>-5,2867339001596-5,28673390015986i</v>
      </c>
      <c r="AV115" s="240" t="str">
        <f t="shared" ca="1" si="72"/>
        <v>-6,83515394835333-3,02981536805563i</v>
      </c>
      <c r="AW115" s="240" t="str">
        <f t="shared" ca="1" si="73"/>
        <v>-7,46756492532112-0,366857940230236i</v>
      </c>
      <c r="AX115" s="240" t="str">
        <f t="shared" ca="1" si="74"/>
        <v>-7,09921465195768+2,34526373519601i</v>
      </c>
      <c r="AY115" s="240" t="str">
        <f t="shared" ca="1" si="75"/>
        <v>-5,77946736999629+4,74308629284187i</v>
      </c>
      <c r="AZ115" s="240" t="str">
        <f t="shared" ca="1" si="76"/>
        <v>-3,68518822265566+6,50526697575097i</v>
      </c>
      <c r="BA115" s="240" t="str">
        <f t="shared" ca="1" si="77"/>
        <v>-1,09704077818097+7,39564819290401i</v>
      </c>
      <c r="BB115" s="240" t="str">
        <f t="shared" ca="1" si="78"/>
        <v>1,63812593051454+7,29490603763833i</v>
      </c>
      <c r="BC115" s="240" t="str">
        <f t="shared" ca="1" si="79"/>
        <v>4,15376017168995+6,21654140968099i</v>
      </c>
      <c r="BD115" s="240" t="str">
        <f t="shared" ca="1" si="80"/>
        <v>6,11273072603145+4,30507070014272i</v>
      </c>
      <c r="BE115" s="240" t="str">
        <f t="shared" ca="1" si="81"/>
        <v>7,25250732551684+1,81665851373361i</v>
      </c>
      <c r="BF115" s="240" t="str">
        <f t="shared" ca="1" si="82"/>
        <v>7,42034349037521-0,915212077631471i</v>
      </c>
      <c r="BG115" s="240" t="str">
        <f t="shared" ca="1" si="83"/>
        <v>6,59374675728369-3,52443106940781i</v>
      </c>
      <c r="BH115" s="240" t="str">
        <f t="shared" ca="1" si="84"/>
        <v>4,88349299339633-5,66132553786171i</v>
      </c>
      <c r="BI115" s="240" t="str">
        <f t="shared" ca="1" si="85"/>
        <v>2,51878083471316-7,03952084796103i</v>
      </c>
      <c r="BJ115" s="240" t="str">
        <f t="shared" ca="1" si="86"/>
        <v>-0,18348423213502-7,47431897892738i</v>
      </c>
      <c r="BK115" s="240" t="str">
        <f t="shared" ca="1" si="87"/>
        <v>-2,86115976927724-6,90745071910511i</v>
      </c>
      <c r="BL115" s="240" t="str">
        <f t="shared" ca="1" si="88"/>
        <v>-5,155398689967-5,41488457953471i</v>
      </c>
      <c r="BM115" s="240" t="str">
        <f t="shared" ca="1" si="89"/>
        <v>-6,75873993644579-3,19664591934875i</v>
      </c>
      <c r="BN115" s="240" t="str">
        <f t="shared" ca="1" si="90"/>
        <v>-7,45631268983409-0,550010666819593i</v>
      </c>
      <c r="BO115" s="240" t="str">
        <f t="shared" ca="1" si="91"/>
        <v>-7,15463215450486+2,17033393649949i</v>
      </c>
      <c r="BP115" s="240" t="str">
        <f t="shared" ca="1" si="92"/>
        <v>-5,89412786709469+4,59982253446088i</v>
      </c>
      <c r="BQ115" s="240" t="str">
        <f t="shared" ca="1" si="93"/>
        <v>-3,84372555631659+6,41286866463948i</v>
      </c>
      <c r="BR115" s="240" t="str">
        <f t="shared" ca="1" si="94"/>
        <v>-1,27820866238559+7,36649803350267i</v>
      </c>
      <c r="BS115" s="240" t="str">
        <f t="shared" ca="1" si="95"/>
        <v>1,45860660148803+7,33291057113693i</v>
      </c>
      <c r="BT115" s="240" t="str">
        <f t="shared" ca="1" si="96"/>
        <v>3,99994757342856+6,316607481237i</v>
      </c>
      <c r="BU115" s="240" t="str">
        <f t="shared" ca="1" si="97"/>
        <v>6,00523796196207+4,45378801498297i</v>
      </c>
      <c r="BV115" s="240" t="str">
        <f t="shared" ca="1" si="98"/>
        <v>7,20573997417109+1,99409680979361i</v>
      </c>
      <c r="BW115" s="240" t="str">
        <f t="shared" ca="1" si="99"/>
        <v>7,44056905039226-0,732832087548767i</v>
      </c>
      <c r="BX115" s="240" t="str">
        <f t="shared" ca="1" si="100"/>
        <v>6,67825471232608-3,36155093067036i</v>
      </c>
      <c r="BY115" s="240" t="str">
        <f t="shared" ca="1" si="101"/>
        <v>5,02095806037686-5,53977353491395i</v>
      </c>
      <c r="BZ115" s="240" t="str">
        <f t="shared" ca="1" si="102"/>
        <v>2,69078071483912-6,97558669983007i</v>
      </c>
      <c r="CA115" s="240" t="str">
        <f t="shared" ca="1" si="103"/>
        <v>3,65458488253443E-13-7,4765707822635i</v>
      </c>
      <c r="CB115" s="240" t="str">
        <f t="shared" ca="1" si="104"/>
        <v>-2,69078071483912-6,97558669983006i</v>
      </c>
      <c r="CC115" s="240" t="str">
        <f t="shared" ca="1" si="105"/>
        <v>-5,02095806037687-5,53977353491393i</v>
      </c>
      <c r="CD115" s="240" t="str">
        <f t="shared" ca="1" si="106"/>
        <v>-6,67825471232608-3,36155093067035i</v>
      </c>
      <c r="CE115" s="240" t="str">
        <f t="shared" ca="1" si="107"/>
        <v>-7,44056905039226-0,732832087548755i</v>
      </c>
      <c r="CF115" s="240" t="str">
        <f t="shared" ca="1" si="108"/>
        <v>-7,20573997417109+1,99409680979362i</v>
      </c>
      <c r="CG115" s="240" t="str">
        <f t="shared" ca="1" si="109"/>
        <v>-6,00523796196206+4,45378801498298i</v>
      </c>
      <c r="CH115" s="240" t="str">
        <f t="shared" ca="1" si="110"/>
        <v>-3,99994757342856+6,31660748123701i</v>
      </c>
      <c r="CI115" s="240" t="str">
        <f t="shared" ca="1" si="111"/>
        <v>-1,45860660148802+7,33291057113693i</v>
      </c>
      <c r="CJ115" s="240" t="str">
        <f t="shared" ca="1" si="112"/>
        <v>1,2782086623856+7,36649803350267i</v>
      </c>
      <c r="CK115" s="240" t="str">
        <f t="shared" ca="1" si="113"/>
        <v>3,8437255563166+6,41286866463947i</v>
      </c>
      <c r="CL115" s="240" t="str">
        <f t="shared" ca="1" si="114"/>
        <v>5,8941278670947+4,59982253446086i</v>
      </c>
      <c r="CM115" s="240" t="str">
        <f t="shared" ca="1" si="115"/>
        <v>7,15463215450487+2,17033393649948i</v>
      </c>
      <c r="CN115" s="240" t="str">
        <f t="shared" ca="1" si="116"/>
        <v>7,45631268983415-0,550010666818864i</v>
      </c>
      <c r="CO115" s="240" t="str">
        <f t="shared" ca="1" si="117"/>
        <v>6,75873993644578-3,19664591934876i</v>
      </c>
      <c r="CP115" s="240" t="str">
        <f t="shared" ca="1" si="118"/>
        <v>5,15539868996699-5,41488457953472i</v>
      </c>
      <c r="CQ115" s="240" t="str">
        <f t="shared" ca="1" si="119"/>
        <v>2,86115976927722-6,90745071910511i</v>
      </c>
      <c r="CR115" s="240" t="str">
        <f t="shared" ca="1" si="120"/>
        <v>0,183484232135007-7,47431897892738i</v>
      </c>
      <c r="CS115" s="240" t="str">
        <f t="shared" ca="1" si="121"/>
        <v>-2,51878083471316-7,03952084796103i</v>
      </c>
      <c r="CT115" s="240" t="str">
        <f t="shared" ca="1" si="122"/>
        <v>-4,88349299339634-5,66132553786171i</v>
      </c>
      <c r="CU115" s="240" t="str">
        <f t="shared" ca="1" si="123"/>
        <v>-6,5937467572837-3,52443106940779i</v>
      </c>
      <c r="CV115" s="240" t="str">
        <f t="shared" ca="1" si="124"/>
        <v>-7,42034349037521-0,915212077631471i</v>
      </c>
      <c r="CW115" s="240" t="str">
        <f t="shared" ca="1" si="125"/>
        <v>-7,25250732551684+1,81665851373361i</v>
      </c>
      <c r="CX115" s="240" t="str">
        <f t="shared" ca="1" si="126"/>
        <v>-6,11273072603144+4,30507070014273i</v>
      </c>
      <c r="CY115" s="240" t="str">
        <f t="shared" ca="1" si="127"/>
        <v>-4,15376017168994+6,216541409681i</v>
      </c>
      <c r="CZ115" s="240" t="str">
        <f t="shared" ca="1" si="128"/>
        <v>-1,63812593051451+7,29490603763834i</v>
      </c>
      <c r="DA115" s="240" t="str">
        <f t="shared" ca="1" si="129"/>
        <v>1,097040778181+7,395648192904i</v>
      </c>
      <c r="DB115" s="240" t="str">
        <f t="shared" ca="1" si="130"/>
        <v>3,68518822265569+6,50526697575096i</v>
      </c>
      <c r="DC115" s="240" t="str">
        <f t="shared" ca="1" si="131"/>
        <v>5,77946736999631+4,74308629284185i</v>
      </c>
      <c r="DD115" s="240" t="str">
        <f t="shared" ca="1" si="132"/>
        <v>7,0992146519577+2,34526373519599i</v>
      </c>
      <c r="DE115" s="240" t="str">
        <f t="shared" ca="1" si="133"/>
        <v>7,46756492532112-0,366857940230262i</v>
      </c>
      <c r="DF115" s="240" t="str">
        <f t="shared" ca="1" si="134"/>
        <v>6,83515394835332-3,02981536805566i</v>
      </c>
      <c r="DG115" s="240" t="str">
        <f t="shared" ca="1" si="135"/>
        <v>5,28673390015959-5,28673390015988i</v>
      </c>
      <c r="DH115" s="240" t="str">
        <f t="shared" ca="1" si="136"/>
        <v>3,02981536805595-6,83515394835319i</v>
      </c>
      <c r="DI115" s="240" t="str">
        <f t="shared" ca="1" si="137"/>
        <v>0,366857940229845-7,46756492532114i</v>
      </c>
      <c r="DJ115" s="240" t="str">
        <f t="shared" ca="1" si="138"/>
        <v>-2,34526373519568-7,0992146519578i</v>
      </c>
      <c r="DK115" s="240" t="str">
        <f t="shared" ca="1" si="139"/>
        <v>-4,74308629284217-5,77946736999604i</v>
      </c>
      <c r="DL115" s="240" t="str">
        <f t="shared" ca="1" si="140"/>
        <v>-6,5052669757508-3,68518822265597i</v>
      </c>
      <c r="DM115" s="240" t="str">
        <f t="shared" ca="1" si="141"/>
        <v>-7,39564819290407-1,09704077818058i</v>
      </c>
      <c r="DN115" s="240" t="str">
        <f t="shared" ca="1" si="142"/>
        <v>-7,2949060376384+1,63812593051419i</v>
      </c>
      <c r="DO115" s="240" t="str">
        <f t="shared" ca="1" si="143"/>
        <v>-6,21654140968118+4,15376017168966i</v>
      </c>
      <c r="DP115" s="240" t="str">
        <f t="shared" ca="1" si="144"/>
        <v>-4,3050707001424+6,11273072603168i</v>
      </c>
      <c r="DQ115" s="240" t="str">
        <f t="shared" ca="1" si="145"/>
        <v>-1,81665851373396+7,25250732551675i</v>
      </c>
      <c r="DR115" s="240" t="str">
        <f t="shared" ca="1" si="146"/>
        <v>0,91521207763186+7,42034349037516i</v>
      </c>
      <c r="DS115" s="240" t="str">
        <f t="shared" ca="1" si="147"/>
        <v>3,52443106940749+6,59374675728386i</v>
      </c>
      <c r="DT115" s="240" t="str">
        <f t="shared" ca="1" si="148"/>
        <v>5,66132553786196+4,88349299339605i</v>
      </c>
      <c r="DU115" s="240" t="str">
        <f t="shared" ca="1" si="149"/>
        <v>7,03952084796091+2,5187808347135i</v>
      </c>
      <c r="DV115" s="240" t="str">
        <f t="shared" ca="1" si="150"/>
        <v>7,47431897892738-0,183484232135398i</v>
      </c>
      <c r="DW115" s="240" t="str">
        <f t="shared" ca="1" si="151"/>
        <v>6,90745071910525-2,8611597692769i</v>
      </c>
      <c r="DX115" s="240" t="str">
        <f t="shared" ca="1" si="152"/>
        <v>5,41488457953445-5,15539868996727i</v>
      </c>
      <c r="DY115" s="240" t="str">
        <f t="shared" ca="1" si="153"/>
        <v>3,19664591934908-6,75873993644564i</v>
      </c>
      <c r="DZ115" s="240" t="str">
        <f t="shared" ca="1" si="154"/>
        <v>0,550010666819216-7,45631268983412i</v>
      </c>
      <c r="EA115" s="240" t="str">
        <f t="shared" ca="1" si="155"/>
        <v>-2,17033393649985-7,15463215450475i</v>
      </c>
      <c r="EB115" s="240" t="str">
        <f t="shared" ca="1" si="156"/>
        <v>-4,59982253446059-5,89412786709491i</v>
      </c>
      <c r="EC115" s="240" t="str">
        <f t="shared" ca="1" si="157"/>
        <v>-6,41286866463968-3,84372555631627i</v>
      </c>
      <c r="ED115" s="240" t="str">
        <f t="shared" ca="1" si="158"/>
        <v>-7,36649803350261-1,27820866238595i</v>
      </c>
      <c r="EE115" s="240" t="str">
        <f t="shared" ca="1" si="159"/>
        <v>-7,33291057113686+1,45860660148841i</v>
      </c>
      <c r="EF115" s="240" t="str">
        <f t="shared" ca="1" si="160"/>
        <v>-6,31660748123719+3,99994757342826i</v>
      </c>
      <c r="EG115" s="240" t="str">
        <f t="shared" ca="1" si="161"/>
        <v>-4,45378801498266+6,00523796196229i</v>
      </c>
      <c r="EH115" s="240" t="str">
        <f t="shared" ca="1" si="162"/>
        <v>-1,99409680979396+7,20573997417099i</v>
      </c>
      <c r="EI115" s="240" t="str">
        <f t="shared" ca="1" si="163"/>
        <v>0,732832087549144+7,44056905039222i</v>
      </c>
      <c r="EJ115" s="240" t="str">
        <f t="shared" ca="1" si="164"/>
        <v>3,36155093067003+6,67825471232625i</v>
      </c>
      <c r="EK115" s="240" t="str">
        <f t="shared" ca="1" si="165"/>
        <v>5,5397735349142+5,02095806037658i</v>
      </c>
      <c r="EL115" s="240" t="str">
        <f t="shared" ca="1" si="166"/>
        <v>6,97558669982994+2,69078071483945i</v>
      </c>
      <c r="EM115" s="240" t="str">
        <f t="shared" ca="1" si="167"/>
        <v>7,4765707822635-1,28222515758101E-14i</v>
      </c>
      <c r="EN115" s="240"/>
      <c r="EO115" s="240"/>
      <c r="EP115" s="240"/>
    </row>
    <row r="116" spans="1:146" ht="15" thickBot="1">
      <c r="A116" s="277">
        <f t="shared" si="168"/>
        <v>3.1250000000000001E-4</v>
      </c>
      <c r="B116" s="276">
        <v>16</v>
      </c>
      <c r="C116" s="248">
        <f t="shared" si="169"/>
        <v>3200</v>
      </c>
      <c r="D116" s="247">
        <f t="shared" si="170"/>
        <v>20106.192982974677</v>
      </c>
      <c r="E116" s="247" t="str">
        <f t="shared" si="171"/>
        <v>20106,1929829747i</v>
      </c>
      <c r="F116" s="247" t="str">
        <f t="shared" si="172"/>
        <v>0,00191711001429785-0,0889835165182393i</v>
      </c>
      <c r="G116" s="247" t="str">
        <f t="shared" si="173"/>
        <v>-3,35783155908367-0,795353209867086i</v>
      </c>
      <c r="H116" s="247" t="str">
        <f t="shared" si="38"/>
        <v>0,00438227076707878-0,0260929637072403i</v>
      </c>
      <c r="I116" s="247" t="str">
        <f t="shared" si="174"/>
        <v>-0,00999175071280941+0,02146539023864i</v>
      </c>
      <c r="J116" s="275" t="str">
        <f ca="1">IMPRODUCT(1/N_FFT2,AE100)</f>
        <v>0,0381330129296534-0,000468534119496715i</v>
      </c>
      <c r="K116" s="274" t="str">
        <f t="shared" ca="1" si="175"/>
        <v>-0,00037095829140632+0,000823221479632572i</v>
      </c>
      <c r="N116" s="265">
        <f t="shared" ca="1" si="176"/>
        <v>7.5236035561981804</v>
      </c>
      <c r="O116" s="240">
        <f t="shared" ca="1" si="39"/>
        <v>-7.4763964438018196</v>
      </c>
      <c r="P116" s="240" t="str">
        <f t="shared" ca="1" si="40"/>
        <v>-6,90728965136867+2,86109305283623i</v>
      </c>
      <c r="Q116" s="240" t="str">
        <f t="shared" ca="1" si="41"/>
        <v>-5,28661062425126+5,28661062425125i</v>
      </c>
      <c r="R116" s="240" t="str">
        <f t="shared" ca="1" si="42"/>
        <v>-2,86109305283625+6,90728965136867i</v>
      </c>
      <c r="S116" s="240" t="str">
        <f t="shared" ca="1" si="43"/>
        <v>2,61035111364597E-14+7,47639644380182i</v>
      </c>
      <c r="T116" s="240" t="str">
        <f t="shared" ca="1" si="44"/>
        <v>2,86109305283623+6,90728965136867i</v>
      </c>
      <c r="U116" s="241" t="str">
        <f t="shared" ca="1" si="45"/>
        <v>5,28661062425123+5,28661062425128i</v>
      </c>
      <c r="V116" s="240" t="str">
        <f t="shared" ca="1" si="46"/>
        <v>6,90728965136867+2,86109305283623i</v>
      </c>
      <c r="W116" s="240" t="str">
        <f t="shared" ca="1" si="47"/>
        <v>7,47639644380182+2,41572784799172E-14i</v>
      </c>
      <c r="X116" s="240" t="str">
        <f t="shared" ca="1" si="48"/>
        <v>6,90728965136867-2,86109305283625i</v>
      </c>
      <c r="Y116" s="240" t="str">
        <f t="shared" ca="1" si="49"/>
        <v>5,28661062425127-5,28661062425124i</v>
      </c>
      <c r="Z116" s="240" t="str">
        <f t="shared" ca="1" si="50"/>
        <v>2,8610930528362-6,90728965136869i</v>
      </c>
      <c r="AA116" s="240" t="str">
        <f t="shared" ca="1" si="51"/>
        <v>1,37395433271122E-15-7,47639644380182i</v>
      </c>
      <c r="AB116" s="240" t="str">
        <f t="shared" ca="1" si="52"/>
        <v>-2,8610930528362-6,90728965136868i</v>
      </c>
      <c r="AC116" s="240" t="str">
        <f t="shared" ca="1" si="53"/>
        <v>-5,28661062425127-5,28661062425124i</v>
      </c>
      <c r="AD116" s="240" t="str">
        <f t="shared" ca="1" si="54"/>
        <v>-6,90728965136867-2,86109305283625i</v>
      </c>
      <c r="AE116" s="240" t="str">
        <f t="shared" ca="1" si="55"/>
        <v>-7,47639644380182+2,47295568037485E-14i</v>
      </c>
      <c r="AF116" s="240" t="str">
        <f t="shared" ca="1" si="56"/>
        <v>-6,90728965136867+2,86109305283623i</v>
      </c>
      <c r="AG116" s="240" t="str">
        <f t="shared" ca="1" si="57"/>
        <v>-5,28661062425128+5,28661062425123i</v>
      </c>
      <c r="AH116" s="240" t="str">
        <f t="shared" ca="1" si="58"/>
        <v>-2,86109305283623+6,90728965136867i</v>
      </c>
      <c r="AI116" s="240" t="str">
        <f t="shared" ca="1" si="59"/>
        <v>-2,22110458233746E-14+7,47639644380182i</v>
      </c>
      <c r="AJ116" s="240" t="str">
        <f t="shared" ca="1" si="60"/>
        <v>2,86109305283625+6,90728965136867i</v>
      </c>
      <c r="AK116" s="240" t="str">
        <f t="shared" ca="1" si="61"/>
        <v>5,28661062425125+5,28661062425126i</v>
      </c>
      <c r="AL116" s="240" t="str">
        <f t="shared" ca="1" si="62"/>
        <v>6,90728965136865+2,86109305283627i</v>
      </c>
      <c r="AM116" s="240" t="str">
        <f t="shared" ca="1" si="63"/>
        <v>7,47639644380182+2,74790866542243E-15i</v>
      </c>
      <c r="AN116" s="240" t="str">
        <f t="shared" ca="1" si="64"/>
        <v>6,90728965136868-2,86109305283621i</v>
      </c>
      <c r="AO116" s="240" t="str">
        <f t="shared" ca="1" si="65"/>
        <v>5,2866106242514-5,28661062425111i</v>
      </c>
      <c r="AP116" s="240" t="str">
        <f t="shared" ca="1" si="66"/>
        <v>2,8610930528359-6,90728965136881i</v>
      </c>
      <c r="AQ116" s="240" t="str">
        <f t="shared" ca="1" si="67"/>
        <v>-1,82724577955218E-13-7,47639644380182i</v>
      </c>
      <c r="AR116" s="240" t="str">
        <f t="shared" ca="1" si="68"/>
        <v>-1,82724577955218E-13-7,47639644380182i</v>
      </c>
      <c r="AS116" s="240" t="str">
        <f t="shared" ca="1" si="69"/>
        <v>-5,28661062425112-5,28661062425139i</v>
      </c>
      <c r="AT116" s="240" t="str">
        <f t="shared" ca="1" si="70"/>
        <v>-6,90728965136853-2,86109305283657i</v>
      </c>
      <c r="AU116" s="240" t="str">
        <f t="shared" ca="1" si="71"/>
        <v>-7,47639644380182+2,08828089091678E-13i</v>
      </c>
      <c r="AV116" s="240" t="str">
        <f t="shared" ca="1" si="72"/>
        <v>-6,90728965136866+2,86109305283626i</v>
      </c>
      <c r="AW116" s="240" t="str">
        <f t="shared" ca="1" si="73"/>
        <v>-5,28661062425136+5,28661062425115i</v>
      </c>
      <c r="AX116" s="240" t="str">
        <f t="shared" ca="1" si="74"/>
        <v>-2,86109305283655+6,90728965136854i</v>
      </c>
      <c r="AY116" s="240" t="str">
        <f t="shared" ca="1" si="75"/>
        <v>2,21650852271123E-13+7,47639644380182i</v>
      </c>
      <c r="AZ116" s="240" t="str">
        <f t="shared" ca="1" si="76"/>
        <v>2,86109305283628+6,90728965136865i</v>
      </c>
      <c r="BA116" s="240" t="str">
        <f t="shared" ca="1" si="77"/>
        <v>5,28661062425116+5,28661062425135i</v>
      </c>
      <c r="BB116" s="240" t="str">
        <f t="shared" ca="1" si="78"/>
        <v>6,90728965136855+2,86109305283652i</v>
      </c>
      <c r="BC116" s="240" t="str">
        <f t="shared" ca="1" si="79"/>
        <v>7,47639644380182-2,47754363407582E-13i</v>
      </c>
      <c r="BD116" s="240" t="str">
        <f t="shared" ca="1" si="80"/>
        <v>6,90728965136864-2,86109305283629i</v>
      </c>
      <c r="BE116" s="240" t="str">
        <f t="shared" ca="1" si="81"/>
        <v>5,28661062425133-5,28661062425118i</v>
      </c>
      <c r="BF116" s="240" t="str">
        <f t="shared" ca="1" si="82"/>
        <v>2,86109305283651-6,90728965136855i</v>
      </c>
      <c r="BG116" s="240" t="str">
        <f t="shared" ca="1" si="83"/>
        <v>-2,73857874544042E-13-7,47639644380182i</v>
      </c>
      <c r="BH116" s="240" t="str">
        <f t="shared" ca="1" si="84"/>
        <v>-2,86109305283633-6,90728965136863i</v>
      </c>
      <c r="BI116" s="240" t="str">
        <f t="shared" ca="1" si="85"/>
        <v>-5,28661062425119-5,28661062425132i</v>
      </c>
      <c r="BJ116" s="240" t="str">
        <f t="shared" ca="1" si="86"/>
        <v>-6,90728965136857-2,86109305283647i</v>
      </c>
      <c r="BK116" s="240" t="str">
        <f t="shared" ca="1" si="87"/>
        <v>-7,47639644380182+3,13242133637517E-13i</v>
      </c>
      <c r="BL116" s="240" t="str">
        <f t="shared" ca="1" si="88"/>
        <v>-6,90728965136863+2,86109305283634i</v>
      </c>
      <c r="BM116" s="240" t="str">
        <f t="shared" ca="1" si="89"/>
        <v>-5,28661062425129+5,28661062425122i</v>
      </c>
      <c r="BN116" s="240" t="str">
        <f t="shared" ca="1" si="90"/>
        <v>-2,86109305283646+6,90728965136858i</v>
      </c>
      <c r="BO116" s="240" t="str">
        <f t="shared" ca="1" si="91"/>
        <v>3,26064896816962E-13+7,47639644380182i</v>
      </c>
      <c r="BP116" s="240" t="str">
        <f t="shared" ca="1" si="92"/>
        <v>2,86109305283638+6,90728965136861i</v>
      </c>
      <c r="BQ116" s="240" t="str">
        <f t="shared" ca="1" si="93"/>
        <v>5,28661062425123+5,28661062425128i</v>
      </c>
      <c r="BR116" s="240" t="str">
        <f t="shared" ca="1" si="94"/>
        <v>6,90728965136859+2,86109305283643i</v>
      </c>
      <c r="BS116" s="240" t="str">
        <f t="shared" ca="1" si="95"/>
        <v>7,47639644380182-3,65449155910436E-13i</v>
      </c>
      <c r="BT116" s="240" t="str">
        <f t="shared" ca="1" si="96"/>
        <v>6,90728965136861-2,86109305283639i</v>
      </c>
      <c r="BU116" s="240" t="str">
        <f t="shared" ca="1" si="97"/>
        <v>5,28661062425126-5,28661062425126i</v>
      </c>
      <c r="BV116" s="240" t="str">
        <f t="shared" ca="1" si="98"/>
        <v>2,86109305283641-6,9072896513686i</v>
      </c>
      <c r="BW116" s="240" t="str">
        <f t="shared" ca="1" si="99"/>
        <v>3,65449966502963E-13-7,47639644380182i</v>
      </c>
      <c r="BX116" s="240" t="str">
        <f t="shared" ca="1" si="100"/>
        <v>-2,86109305283643-6,90728965136859i</v>
      </c>
      <c r="BY116" s="240" t="str">
        <f t="shared" ca="1" si="101"/>
        <v>-5,28661062425127-5,28661062425124i</v>
      </c>
      <c r="BZ116" s="240" t="str">
        <f t="shared" ca="1" si="102"/>
        <v>-6,90728965136861-2,86109305283638i</v>
      </c>
      <c r="CA116" s="240" t="str">
        <f t="shared" ca="1" si="103"/>
        <v>-7,47639644380182-3,52627203323518E-13i</v>
      </c>
      <c r="CB116" s="240" t="str">
        <f t="shared" ca="1" si="104"/>
        <v>-6,90728965136858+2,86109305283643i</v>
      </c>
      <c r="CC116" s="240" t="str">
        <f t="shared" ca="1" si="105"/>
        <v>-5,28661062425122+5,28661062425129i</v>
      </c>
      <c r="CD116" s="240" t="str">
        <f t="shared" ca="1" si="106"/>
        <v>-2,86109305283637+6,90728965136861i</v>
      </c>
      <c r="CE116" s="240" t="str">
        <f t="shared" ca="1" si="107"/>
        <v>-3,13242944230044E-13+7,47639644380182i</v>
      </c>
      <c r="CF116" s="240" t="str">
        <f t="shared" ca="1" si="108"/>
        <v>2,86109305283647+6,90728965136857i</v>
      </c>
      <c r="CG116" s="240" t="str">
        <f t="shared" ca="1" si="109"/>
        <v>5,2866106242513+5,28661062425121i</v>
      </c>
      <c r="CH116" s="240" t="str">
        <f t="shared" ca="1" si="110"/>
        <v>6,90728965136863+2,86109305283633i</v>
      </c>
      <c r="CI116" s="240" t="str">
        <f t="shared" ca="1" si="111"/>
        <v>7,47639644380182+3,00420181050599E-13i</v>
      </c>
      <c r="CJ116" s="240" t="str">
        <f t="shared" ca="1" si="112"/>
        <v>6,90728965136857-2,86109305283649i</v>
      </c>
      <c r="CK116" s="240" t="str">
        <f t="shared" ca="1" si="113"/>
        <v>5,28661062425118-5,28661062425133i</v>
      </c>
      <c r="CL116" s="240" t="str">
        <f t="shared" ca="1" si="114"/>
        <v>2,86109305283632-6,90728965136864i</v>
      </c>
      <c r="CM116" s="240" t="str">
        <f t="shared" ca="1" si="115"/>
        <v>2,61035921957124E-13-7,47639644380182i</v>
      </c>
      <c r="CN116" s="240" t="str">
        <f t="shared" ca="1" si="116"/>
        <v>-2,86109305283649-6,90728965136856i</v>
      </c>
      <c r="CO116" s="240" t="str">
        <f t="shared" ca="1" si="117"/>
        <v>-5,28661062425134-5,28661062425117i</v>
      </c>
      <c r="CP116" s="240" t="str">
        <f t="shared" ca="1" si="118"/>
        <v>-6,90728965136865-2,86109305283628i</v>
      </c>
      <c r="CQ116" s="240" t="str">
        <f t="shared" ca="1" si="119"/>
        <v>-7,47639644380182-2,48213158777679E-13i</v>
      </c>
      <c r="CR116" s="240" t="str">
        <f t="shared" ca="1" si="120"/>
        <v>-6,90728965136855+2,86109305283653i</v>
      </c>
      <c r="CS116" s="240" t="str">
        <f t="shared" ca="1" si="121"/>
        <v>-5,28661062425116+5,28661062425135i</v>
      </c>
      <c r="CT116" s="240" t="str">
        <f t="shared" ca="1" si="122"/>
        <v>-2,86109305283627+6,90728965136866i</v>
      </c>
      <c r="CU116" s="240" t="str">
        <f t="shared" ca="1" si="123"/>
        <v>-2,08828899684205E-13+7,47639644380182i</v>
      </c>
      <c r="CV116" s="240" t="str">
        <f t="shared" ca="1" si="124"/>
        <v>2,86109305283657+6,90728965136853i</v>
      </c>
      <c r="CW116" s="240" t="str">
        <f t="shared" ca="1" si="125"/>
        <v>5,28661062425139+5,28661062425112i</v>
      </c>
      <c r="CX116" s="240" t="str">
        <f t="shared" ca="1" si="126"/>
        <v>6,90728965136866+2,86109305283626i</v>
      </c>
      <c r="CY116" s="240" t="str">
        <f t="shared" ca="1" si="127"/>
        <v>7,47639644380182+1,9600613650476E-13i</v>
      </c>
      <c r="CZ116" s="240" t="str">
        <f t="shared" ca="1" si="128"/>
        <v>6,90728965136852-2,86109305283658i</v>
      </c>
      <c r="DA116" s="240" t="str">
        <f t="shared" ca="1" si="129"/>
        <v>5,28661062425111-5,2866106242514i</v>
      </c>
      <c r="DB116" s="240" t="str">
        <f t="shared" ca="1" si="130"/>
        <v>2,8610930528362-6,90728965136869i</v>
      </c>
      <c r="DC116" s="240" t="str">
        <f t="shared" ca="1" si="131"/>
        <v>1,83183373325315E-13-7,47639644380182i</v>
      </c>
      <c r="DD116" s="240" t="str">
        <f t="shared" ca="1" si="132"/>
        <v>-2,8610930528359-6,90728965136881i</v>
      </c>
      <c r="DE116" s="240" t="str">
        <f t="shared" ca="1" si="133"/>
        <v>-5,28661062425141-5,2866106242511i</v>
      </c>
      <c r="DF116" s="240" t="str">
        <f t="shared" ca="1" si="134"/>
        <v>-6,90728965136869-2,86109305283618i</v>
      </c>
      <c r="DG116" s="240" t="str">
        <f t="shared" ca="1" si="135"/>
        <v>-7,47639644380182-1,1723761831781E-13i</v>
      </c>
      <c r="DH116" s="240" t="str">
        <f t="shared" ca="1" si="136"/>
        <v>-6,9072896513688+2,86109305283592i</v>
      </c>
      <c r="DI116" s="240" t="str">
        <f t="shared" ca="1" si="137"/>
        <v>-5,28661062425109+5,28661062425142i</v>
      </c>
      <c r="DJ116" s="240" t="str">
        <f t="shared" ca="1" si="138"/>
        <v>-2,86109305283617+6,9072896513687i</v>
      </c>
      <c r="DK116" s="240" t="str">
        <f t="shared" ca="1" si="139"/>
        <v>-1,04414855138365E-13+7,47639644380182i</v>
      </c>
      <c r="DL116" s="240" t="str">
        <f t="shared" ca="1" si="140"/>
        <v>2,86109305283598+6,90728965136878i</v>
      </c>
      <c r="DM116" s="240" t="str">
        <f t="shared" ca="1" si="141"/>
        <v>5,28661062425143+5,28661062425108i</v>
      </c>
      <c r="DN116" s="240" t="str">
        <f t="shared" ca="1" si="142"/>
        <v>6,9072896513687+2,86109305283616i</v>
      </c>
      <c r="DO116" s="240" t="str">
        <f t="shared" ca="1" si="143"/>
        <v>7,47639644380182+9,15920919589209E-14i</v>
      </c>
      <c r="DP116" s="240" t="str">
        <f t="shared" ca="1" si="144"/>
        <v>6,90728965136877-2,86109305283599i</v>
      </c>
      <c r="DQ116" s="240" t="str">
        <f t="shared" ca="1" si="145"/>
        <v>5,28661062425103-5,28661062425148i</v>
      </c>
      <c r="DR116" s="240" t="str">
        <f t="shared" ca="1" si="146"/>
        <v>2,86109305283615-6,9072896513687i</v>
      </c>
      <c r="DS116" s="240" t="str">
        <f t="shared" ca="1" si="147"/>
        <v>7,87693287794764E-14-7,47639644380182i</v>
      </c>
      <c r="DT116" s="240" t="str">
        <f t="shared" ca="1" si="148"/>
        <v>-2,861093052836-6,90728965136877i</v>
      </c>
      <c r="DU116" s="240" t="str">
        <f t="shared" ca="1" si="149"/>
        <v>-5,28661062425148-5,28661062425103i</v>
      </c>
      <c r="DV116" s="240" t="str">
        <f t="shared" ca="1" si="150"/>
        <v>-6,90728965136873-2,86109305283608i</v>
      </c>
      <c r="DW116" s="240" t="str">
        <f t="shared" ca="1" si="151"/>
        <v>-7,47639644380182-6,59465656000316E-14i</v>
      </c>
      <c r="DX116" s="240" t="str">
        <f t="shared" ca="1" si="152"/>
        <v>-6,90728965136876+2,86109305283602i</v>
      </c>
      <c r="DY116" s="240" t="str">
        <f t="shared" ca="1" si="153"/>
        <v>-5,28661062425154+5,28661062425097i</v>
      </c>
      <c r="DZ116" s="240" t="str">
        <f t="shared" ca="1" si="154"/>
        <v>-2,86109305283608+6,90728965136873i</v>
      </c>
      <c r="EA116" s="240" t="str">
        <f t="shared" ca="1" si="155"/>
        <v>-8,1059252667328E-19+7,47639644380182i</v>
      </c>
      <c r="EB116" s="240" t="str">
        <f t="shared" ca="1" si="156"/>
        <v>2,86109305283608+6,90728965136873i</v>
      </c>
      <c r="EC116" s="240" t="str">
        <f t="shared" ca="1" si="157"/>
        <v>5,28661062425097+5,28661062425154i</v>
      </c>
      <c r="ED116" s="240" t="str">
        <f t="shared" ca="1" si="158"/>
        <v>6,90728965136874+2,86109305283606i</v>
      </c>
      <c r="EE116" s="240" t="str">
        <f t="shared" ca="1" si="159"/>
        <v>7,47639644380182-1,2821952586918E-14i</v>
      </c>
      <c r="EF116" s="240" t="str">
        <f t="shared" ca="1" si="160"/>
        <v>6,90728965136873-2,86109305283608i</v>
      </c>
      <c r="EG116" s="240" t="str">
        <f t="shared" ca="1" si="161"/>
        <v>5,28661062425148-5,28661062425103i</v>
      </c>
      <c r="EH116" s="240" t="str">
        <f t="shared" ca="1" si="162"/>
        <v>2,86109305283605-6,90728965136875i</v>
      </c>
      <c r="EI116" s="240" t="str">
        <f t="shared" ca="1" si="163"/>
        <v>-2,56447157663627E-14-7,47639644380182i</v>
      </c>
      <c r="EJ116" s="240" t="str">
        <f t="shared" ca="1" si="164"/>
        <v>-2,8610930528361-6,90728965136873i</v>
      </c>
      <c r="EK116" s="240" t="str">
        <f t="shared" ca="1" si="165"/>
        <v>-5,28661062425103-5,28661062425148i</v>
      </c>
      <c r="EL116" s="240" t="str">
        <f t="shared" ca="1" si="166"/>
        <v>-6,90728965136877-2,86109305283599i</v>
      </c>
      <c r="EM116" s="240" t="str">
        <f t="shared" ca="1" si="167"/>
        <v>-7,47639644380182+3,84674789458073E-14i</v>
      </c>
      <c r="EN116" s="240"/>
      <c r="EO116" s="240"/>
      <c r="EP116" s="240"/>
    </row>
    <row r="117" spans="1:146" ht="15" thickBot="1">
      <c r="A117" s="277">
        <f t="shared" si="168"/>
        <v>3.3203125000000002E-4</v>
      </c>
      <c r="B117" s="276">
        <v>17</v>
      </c>
      <c r="C117" s="248">
        <f t="shared" si="169"/>
        <v>3400</v>
      </c>
      <c r="D117" s="247">
        <f t="shared" si="170"/>
        <v>21362.830044410592</v>
      </c>
      <c r="E117" s="247" t="str">
        <f t="shared" si="171"/>
        <v>21362,8300444106i</v>
      </c>
      <c r="F117" s="247" t="str">
        <f t="shared" si="172"/>
        <v>0,000975704868730678-0,0839890281536837i</v>
      </c>
      <c r="G117" s="247" t="str">
        <f t="shared" si="173"/>
        <v>-3,42548701793885-0,820132083450854i</v>
      </c>
      <c r="H117" s="247" t="str">
        <f t="shared" si="38"/>
        <v>0,00411534831721714-0,0245810736086432i</v>
      </c>
      <c r="I117" s="247" t="str">
        <f t="shared" si="174"/>
        <v>-0,00930613934167467+0,0204351943539603i</v>
      </c>
      <c r="J117" s="275" t="str">
        <f ca="1">IMPRODUCT(1/N_FFT2,AF100)</f>
        <v>-0,232295346287613-0,0044335656782507i</v>
      </c>
      <c r="K117" s="274" t="str">
        <f t="shared" ca="1" si="175"/>
        <v>0,0022523736372912-0,00470574116892561i</v>
      </c>
      <c r="N117" s="265">
        <f t="shared" ca="1" si="176"/>
        <v>7.5237932908325007</v>
      </c>
      <c r="O117" s="240">
        <f t="shared" ca="1" si="39"/>
        <v>-7.4762067091674993</v>
      </c>
      <c r="P117" s="240" t="str">
        <f t="shared" ca="1" si="40"/>
        <v>-6,83482110917712+3,02966783059595i</v>
      </c>
      <c r="Q117" s="240" t="str">
        <f t="shared" ca="1" si="41"/>
        <v>-5,02071356382879+5,53950377454395i</v>
      </c>
      <c r="R117" s="240" t="str">
        <f t="shared" ca="1" si="42"/>
        <v>-2,34514953211356+7,09886895429326i</v>
      </c>
      <c r="S117" s="240" t="str">
        <f t="shared" ca="1" si="43"/>
        <v>0,73279640214529+7,4402067304077i</v>
      </c>
      <c r="T117" s="240" t="str">
        <f t="shared" ca="1" si="44"/>
        <v>3,68500877168483+6,50495020048632i</v>
      </c>
      <c r="U117" s="241" t="str">
        <f t="shared" ca="1" si="45"/>
        <v>6,00494553570948+4,45357113689273i</v>
      </c>
      <c r="V117" s="240" t="str">
        <f t="shared" ca="1" si="46"/>
        <v>7,29455081074306+1,63804616164771i</v>
      </c>
      <c r="W117" s="240" t="str">
        <f t="shared" ca="1" si="47"/>
        <v>7,33255349360336-1,45853557435066i</v>
      </c>
      <c r="X117" s="240" t="str">
        <f t="shared" ca="1" si="48"/>
        <v>6,11243306539732-4,3048610638717i</v>
      </c>
      <c r="Y117" s="240" t="str">
        <f t="shared" ca="1" si="49"/>
        <v>3,84353838533882-6,41255638872893i</v>
      </c>
      <c r="Z117" s="240" t="str">
        <f t="shared" ca="1" si="50"/>
        <v>0,915167511198095-7,41998215527831i</v>
      </c>
      <c r="AA117" s="240" t="str">
        <f t="shared" ca="1" si="51"/>
        <v>-2,17022825165831-7,15428375827415i</v>
      </c>
      <c r="AB117" s="240" t="str">
        <f t="shared" ca="1" si="52"/>
        <v>-4,88325519073705-5,66104985849275i</v>
      </c>
      <c r="AC117" s="240" t="str">
        <f t="shared" ca="1" si="53"/>
        <v>-6,75841081826507-3,19649025804222i</v>
      </c>
      <c r="AD117" s="240" t="str">
        <f t="shared" ca="1" si="54"/>
        <v>-7,47395501548338-0,183475297334184i</v>
      </c>
      <c r="AE117" s="240" t="str">
        <f t="shared" ca="1" si="55"/>
        <v>-6,90711435942342+2,86102044453513i</v>
      </c>
      <c r="AF117" s="240" t="str">
        <f t="shared" ca="1" si="56"/>
        <v>-5,15514764680624+5,41462090065677i</v>
      </c>
      <c r="AG117" s="240" t="str">
        <f t="shared" ca="1" si="57"/>
        <v>-2,51865818218136+7,03917805709814i</v>
      </c>
      <c r="AH117" s="240" t="str">
        <f t="shared" ca="1" si="58"/>
        <v>0,549983883940782+7,45594960320995i</v>
      </c>
      <c r="AI117" s="240" t="str">
        <f t="shared" ca="1" si="59"/>
        <v>3,5242594465382+6,59342567347865i</v>
      </c>
      <c r="AJ117" s="240" t="str">
        <f t="shared" ca="1" si="60"/>
        <v>5,89384085137026+4,59959854519069i</v>
      </c>
      <c r="AK117" s="240" t="str">
        <f t="shared" ca="1" si="61"/>
        <v>7,25215416323521+1,81657005118749i</v>
      </c>
      <c r="AL117" s="240" t="str">
        <f t="shared" ca="1" si="62"/>
        <v>7,36613932042094-1,27814641976169i</v>
      </c>
      <c r="AM117" s="240" t="str">
        <f t="shared" ca="1" si="63"/>
        <v>6,21623869396504-4,15355790351512i</v>
      </c>
      <c r="AN117" s="240" t="str">
        <f t="shared" ca="1" si="64"/>
        <v>3,99975279518831-6,3162998927841i</v>
      </c>
      <c r="AO117" s="240" t="str">
        <f t="shared" ca="1" si="65"/>
        <v>1,09698735756218-7,39528806034963i</v>
      </c>
      <c r="AP117" s="240" t="str">
        <f t="shared" ca="1" si="66"/>
        <v>-1,99399970685405-7,20538908923502i</v>
      </c>
      <c r="AQ117" s="240" t="str">
        <f t="shared" ca="1" si="67"/>
        <v>-4,7428553273148-5,77918593768731i</v>
      </c>
      <c r="AR117" s="240" t="str">
        <f t="shared" ca="1" si="68"/>
        <v>-4,7428553273148-5,77918593768731i</v>
      </c>
      <c r="AS117" s="240" t="str">
        <f t="shared" ca="1" si="69"/>
        <v>-7,46720129076711-0,36684007601013i</v>
      </c>
      <c r="AT117" s="240" t="str">
        <f t="shared" ca="1" si="70"/>
        <v>-6,97524702225331+2,69064968673877i</v>
      </c>
      <c r="AU117" s="240" t="str">
        <f t="shared" ca="1" si="71"/>
        <v>-5,28647646160481+5,28647646160459i</v>
      </c>
      <c r="AV117" s="240" t="str">
        <f t="shared" ca="1" si="72"/>
        <v>-2,69064968673907+6,97524702225319i</v>
      </c>
      <c r="AW117" s="240" t="str">
        <f t="shared" ca="1" si="73"/>
        <v>0,366840076009817+7,46720129076713i</v>
      </c>
      <c r="AX117" s="240" t="str">
        <f t="shared" ca="1" si="74"/>
        <v>3,36138723928146+6,67792951338938i</v>
      </c>
      <c r="AY117" s="240" t="str">
        <f t="shared" ca="1" si="75"/>
        <v>5,77918593768711+4,74285532731504i</v>
      </c>
      <c r="AZ117" s="240" t="str">
        <f t="shared" ca="1" si="76"/>
        <v>7,20538908923494+1,99399970685435i</v>
      </c>
      <c r="BA117" s="240" t="str">
        <f t="shared" ca="1" si="77"/>
        <v>7,39528806034957-1,0969873575626i</v>
      </c>
      <c r="BB117" s="240" t="str">
        <f t="shared" ca="1" si="78"/>
        <v>6,31629989278387-3,99975279518866i</v>
      </c>
      <c r="BC117" s="240" t="str">
        <f t="shared" ca="1" si="79"/>
        <v>4,15355790351475-6,21623869396529i</v>
      </c>
      <c r="BD117" s="240" t="str">
        <f t="shared" ca="1" si="80"/>
        <v>1,27814641976149-7,36613932042097i</v>
      </c>
      <c r="BE117" s="240" t="str">
        <f t="shared" ca="1" si="81"/>
        <v>-1,81657005118776-7,25215416323515i</v>
      </c>
      <c r="BF117" s="240" t="str">
        <f t="shared" ca="1" si="82"/>
        <v>-4,5995985451909-5,89384085137008i</v>
      </c>
      <c r="BG117" s="240" t="str">
        <f t="shared" ca="1" si="83"/>
        <v>-6,59342567347882-3,52425944653788i</v>
      </c>
      <c r="BH117" s="240" t="str">
        <f t="shared" ca="1" si="84"/>
        <v>-7,45594960320992-0,549983883941167i</v>
      </c>
      <c r="BI117" s="240" t="str">
        <f t="shared" ca="1" si="85"/>
        <v>-7,03917805709825+2,51865818218107i</v>
      </c>
      <c r="BJ117" s="240" t="str">
        <f t="shared" ca="1" si="86"/>
        <v>-5,41462090065694+5,15514764680606i</v>
      </c>
      <c r="BK117" s="240" t="str">
        <f t="shared" ca="1" si="87"/>
        <v>-2,86102044453536+6,90711435942332i</v>
      </c>
      <c r="BL117" s="240" t="str">
        <f t="shared" ca="1" si="88"/>
        <v>0,183475297334024+7,47395501548339i</v>
      </c>
      <c r="BM117" s="240" t="str">
        <f t="shared" ca="1" si="89"/>
        <v>3,19649025804208+6,75841081826514i</v>
      </c>
      <c r="BN117" s="240" t="str">
        <f t="shared" ca="1" si="90"/>
        <v>5,66104985849269+4,88325519073712i</v>
      </c>
      <c r="BO117" s="240" t="str">
        <f t="shared" ca="1" si="91"/>
        <v>7,15428375827412+2,17022825165841i</v>
      </c>
      <c r="BP117" s="240" t="str">
        <f t="shared" ca="1" si="92"/>
        <v>7,41998215527832-0,915167511198065i</v>
      </c>
      <c r="BQ117" s="240" t="str">
        <f t="shared" ca="1" si="93"/>
        <v>6,41255638872894-3,8435383853388i</v>
      </c>
      <c r="BR117" s="240" t="str">
        <f t="shared" ca="1" si="94"/>
        <v>4,30486106387165-6,11243306539736i</v>
      </c>
      <c r="BS117" s="240" t="str">
        <f t="shared" ca="1" si="95"/>
        <v>1,45853557435053-7,33255349360338i</v>
      </c>
      <c r="BT117" s="240" t="str">
        <f t="shared" ca="1" si="96"/>
        <v>-1,63804616164783-7,29455081074304i</v>
      </c>
      <c r="BU117" s="240" t="str">
        <f t="shared" ca="1" si="97"/>
        <v>-4,4535711368929-6,00494553570935i</v>
      </c>
      <c r="BV117" s="240" t="str">
        <f t="shared" ca="1" si="98"/>
        <v>-6,50495020048642-3,68500877168465i</v>
      </c>
      <c r="BW117" s="240" t="str">
        <f t="shared" ca="1" si="99"/>
        <v>-7,44020673040773-0,732796402145014i</v>
      </c>
      <c r="BX117" s="240" t="str">
        <f t="shared" ca="1" si="100"/>
        <v>-7,09886895429317+2,34514953211381i</v>
      </c>
      <c r="BY117" s="240" t="str">
        <f t="shared" ca="1" si="101"/>
        <v>-5,53950377454371+5,02071356382906i</v>
      </c>
      <c r="BZ117" s="240" t="str">
        <f t="shared" ca="1" si="102"/>
        <v>-3,02966783059628+6,83482110917698i</v>
      </c>
      <c r="CA117" s="240" t="str">
        <f t="shared" ca="1" si="103"/>
        <v>-3,13234994807361E-13+7,4762067091675i</v>
      </c>
      <c r="CB117" s="240" t="str">
        <f t="shared" ca="1" si="104"/>
        <v>3,02966783059571+6,83482110917723i</v>
      </c>
      <c r="CC117" s="240" t="str">
        <f t="shared" ca="1" si="105"/>
        <v>5,53950377454379+5,02071356382897i</v>
      </c>
      <c r="CD117" s="240" t="str">
        <f t="shared" ca="1" si="106"/>
        <v>7,0988689542932+2,34514953211373i</v>
      </c>
      <c r="CE117" s="240" t="str">
        <f t="shared" ca="1" si="107"/>
        <v>7,44020673040772-0,73279640214513i</v>
      </c>
      <c r="CF117" s="240" t="str">
        <f t="shared" ca="1" si="108"/>
        <v>6,50495020048637-3,68500877168475i</v>
      </c>
      <c r="CG117" s="240" t="str">
        <f t="shared" ca="1" si="109"/>
        <v>4,4535711368928-6,00494553570942i</v>
      </c>
      <c r="CH117" s="240" t="str">
        <f t="shared" ca="1" si="110"/>
        <v>1,63804616164775-7,29455081074306i</v>
      </c>
      <c r="CI117" s="240" t="str">
        <f t="shared" ca="1" si="111"/>
        <v>-1,45853557435065-7,33255349360336i</v>
      </c>
      <c r="CJ117" s="240" t="str">
        <f t="shared" ca="1" si="112"/>
        <v>-4,30486106387175-6,11243306539729i</v>
      </c>
      <c r="CK117" s="240" t="str">
        <f t="shared" ca="1" si="113"/>
        <v>-6,412556388729-3,84353838533871i</v>
      </c>
      <c r="CL117" s="240" t="str">
        <f t="shared" ca="1" si="114"/>
        <v>-7,41998215527833-0,915167511197968i</v>
      </c>
      <c r="CM117" s="240" t="str">
        <f t="shared" ca="1" si="115"/>
        <v>-7,15428375827408+2,17022825165852i</v>
      </c>
      <c r="CN117" s="240" t="str">
        <f t="shared" ca="1" si="116"/>
        <v>-5,66104985849261+4,88325519073721i</v>
      </c>
      <c r="CO117" s="240" t="str">
        <f t="shared" ca="1" si="117"/>
        <v>-3,19649025804199+6,75841081826517i</v>
      </c>
      <c r="CP117" s="240" t="str">
        <f t="shared" ca="1" si="118"/>
        <v>-0,183475297333907+7,47395501548339i</v>
      </c>
      <c r="CQ117" s="240" t="str">
        <f t="shared" ca="1" si="119"/>
        <v>2,86102044453547+6,90711435942327i</v>
      </c>
      <c r="CR117" s="240" t="str">
        <f t="shared" ca="1" si="120"/>
        <v>5,41462090065649+5,15514764680654i</v>
      </c>
      <c r="CS117" s="240" t="str">
        <f t="shared" ca="1" si="121"/>
        <v>7,03917805709804+2,51865818218166i</v>
      </c>
      <c r="CT117" s="240" t="str">
        <f t="shared" ca="1" si="122"/>
        <v>7,45594960320996-0,549983883940516i</v>
      </c>
      <c r="CU117" s="240" t="str">
        <f t="shared" ca="1" si="123"/>
        <v>6,59342567347877-3,52425944653798i</v>
      </c>
      <c r="CV117" s="240" t="str">
        <f t="shared" ca="1" si="124"/>
        <v>4,59959854519081-5,89384085137016i</v>
      </c>
      <c r="CW117" s="240" t="str">
        <f t="shared" ca="1" si="125"/>
        <v>1,81657005118767-7,25215416323517i</v>
      </c>
      <c r="CX117" s="240" t="str">
        <f t="shared" ca="1" si="126"/>
        <v>-1,27814641976161-7,36613932042096i</v>
      </c>
      <c r="CY117" s="240" t="str">
        <f t="shared" ca="1" si="127"/>
        <v>-4,15355790351487-6,21623869396521i</v>
      </c>
      <c r="CZ117" s="240" t="str">
        <f t="shared" ca="1" si="128"/>
        <v>-6,31629989278393-3,99975279518859i</v>
      </c>
      <c r="DA117" s="240" t="str">
        <f t="shared" ca="1" si="129"/>
        <v>-7,3952880603496-1,09698735756247i</v>
      </c>
      <c r="DB117" s="240" t="str">
        <f t="shared" ca="1" si="130"/>
        <v>-7,20538908923491+1,99399970685444i</v>
      </c>
      <c r="DC117" s="240" t="str">
        <f t="shared" ca="1" si="131"/>
        <v>-5,77918593768704+4,74285532731513i</v>
      </c>
      <c r="DD117" s="240" t="str">
        <f t="shared" ca="1" si="132"/>
        <v>-3,36138723928134+6,67792951338943i</v>
      </c>
      <c r="DE117" s="240" t="str">
        <f t="shared" ca="1" si="133"/>
        <v>-0,366840076009713+7,46720129076714i</v>
      </c>
      <c r="DF117" s="240" t="str">
        <f t="shared" ca="1" si="134"/>
        <v>2,69064968673918+6,97524702225315i</v>
      </c>
      <c r="DG117" s="240" t="str">
        <f t="shared" ca="1" si="135"/>
        <v>5,28647646160488+5,28647646160453i</v>
      </c>
      <c r="DH117" s="240" t="str">
        <f t="shared" ca="1" si="136"/>
        <v>6,97524702225335+2,69064968673868i</v>
      </c>
      <c r="DI117" s="240" t="str">
        <f t="shared" ca="1" si="137"/>
        <v>7,46720129076714-0,366840076009518i</v>
      </c>
      <c r="DJ117" s="240" t="str">
        <f t="shared" ca="1" si="138"/>
        <v>6,67792951338952-3,36138723928116i</v>
      </c>
      <c r="DK117" s="240" t="str">
        <f t="shared" ca="1" si="139"/>
        <v>4,74285532731529-5,77918593768691i</v>
      </c>
      <c r="DL117" s="240" t="str">
        <f t="shared" ca="1" si="140"/>
        <v>1,99399970685468-7,20538908923485i</v>
      </c>
      <c r="DM117" s="240" t="str">
        <f t="shared" ca="1" si="141"/>
        <v>-1,09698735756228-7,39528806034962i</v>
      </c>
      <c r="DN117" s="240" t="str">
        <f t="shared" ca="1" si="142"/>
        <v>-3,99975279518842-6,31629989278403i</v>
      </c>
      <c r="DO117" s="240" t="str">
        <f t="shared" ca="1" si="143"/>
        <v>-6,2162386939651-4,15355790351503i</v>
      </c>
      <c r="DP117" s="240" t="str">
        <f t="shared" ca="1" si="144"/>
        <v>-7,36613932042092-1,27814641976181i</v>
      </c>
      <c r="DQ117" s="240" t="str">
        <f t="shared" ca="1" si="145"/>
        <v>-7,25215416323523+1,81657005118743i</v>
      </c>
      <c r="DR117" s="240" t="str">
        <f t="shared" ca="1" si="146"/>
        <v>-5,89384085137028+4,59959854519065i</v>
      </c>
      <c r="DS117" s="240" t="str">
        <f t="shared" ca="1" si="147"/>
        <v>-3,52425944653815+6,59342567347867i</v>
      </c>
      <c r="DT117" s="240" t="str">
        <f t="shared" ca="1" si="148"/>
        <v>-0,549983883940765+7,45594960320995i</v>
      </c>
      <c r="DU117" s="240" t="str">
        <f t="shared" ca="1" si="149"/>
        <v>2,51865818218148+7,03917805709811i</v>
      </c>
      <c r="DV117" s="240" t="str">
        <f t="shared" ca="1" si="150"/>
        <v>5,1551476468064+5,41462090065663i</v>
      </c>
      <c r="DW117" s="240" t="str">
        <f t="shared" ca="1" si="151"/>
        <v>6,90711435942348+2,86102044453496i</v>
      </c>
      <c r="DX117" s="240" t="str">
        <f t="shared" ca="1" si="152"/>
        <v>7,47395501548338-0,183475297334454i</v>
      </c>
      <c r="DY117" s="240" t="str">
        <f t="shared" ca="1" si="153"/>
        <v>6,75841081826497-3,19649025804244i</v>
      </c>
      <c r="DZ117" s="240" t="str">
        <f t="shared" ca="1" si="154"/>
        <v>4,8832551907368-5,66104985849297i</v>
      </c>
      <c r="EA117" s="240" t="str">
        <f t="shared" ca="1" si="155"/>
        <v>2,17022825165797-7,15428375827425i</v>
      </c>
      <c r="EB117" s="240" t="str">
        <f t="shared" ca="1" si="156"/>
        <v>-0,915167511197751-7,41998215527836i</v>
      </c>
      <c r="EC117" s="240" t="str">
        <f t="shared" ca="1" si="157"/>
        <v>-3,84353838533853-6,4125563887291i</v>
      </c>
      <c r="ED117" s="240" t="str">
        <f t="shared" ca="1" si="158"/>
        <v>-6,11243306539716-4,30486106387193i</v>
      </c>
      <c r="EE117" s="240" t="str">
        <f t="shared" ca="1" si="159"/>
        <v>-7,33255349360332-1,45853557435084i</v>
      </c>
      <c r="EF117" s="240" t="str">
        <f t="shared" ca="1" si="160"/>
        <v>-7,2945508107431+1,63804616164755i</v>
      </c>
      <c r="EG117" s="240" t="str">
        <f t="shared" ca="1" si="161"/>
        <v>-6,00494553570955+4,45357113689262i</v>
      </c>
      <c r="EH117" s="240" t="str">
        <f t="shared" ca="1" si="162"/>
        <v>-3,68500877168492+6,50495020048627i</v>
      </c>
      <c r="EI117" s="240" t="str">
        <f t="shared" ca="1" si="163"/>
        <v>-0,732796402145352+7,4402067304077i</v>
      </c>
      <c r="EJ117" s="240" t="str">
        <f t="shared" ca="1" si="164"/>
        <v>2,34514953211351+7,09886895429327i</v>
      </c>
      <c r="EK117" s="240" t="str">
        <f t="shared" ca="1" si="165"/>
        <v>5,02071356382883+5,53950377454392i</v>
      </c>
      <c r="EL117" s="240" t="str">
        <f t="shared" ca="1" si="166"/>
        <v>6,83482110917714+3,02966783059591i</v>
      </c>
      <c r="EM117" s="240" t="str">
        <f t="shared" ca="1" si="167"/>
        <v>7,4762067091675-1,17233021938864E-13i</v>
      </c>
      <c r="EN117" s="240"/>
      <c r="EO117" s="240"/>
      <c r="EP117" s="240"/>
    </row>
    <row r="118" spans="1:146" ht="15" thickBot="1">
      <c r="A118" s="277">
        <f t="shared" si="168"/>
        <v>3.5156250000000004E-4</v>
      </c>
      <c r="B118" s="276">
        <v>18</v>
      </c>
      <c r="C118" s="248">
        <f t="shared" si="169"/>
        <v>3600</v>
      </c>
      <c r="D118" s="247">
        <f t="shared" si="170"/>
        <v>22619.46710584651</v>
      </c>
      <c r="E118" s="247" t="str">
        <f t="shared" si="171"/>
        <v>22619,4671058465i</v>
      </c>
      <c r="F118" s="247" t="str">
        <f t="shared" si="172"/>
        <v>0,000175299713737786-0,079546734713578i</v>
      </c>
      <c r="G118" s="247" t="str">
        <f t="shared" si="173"/>
        <v>-3,49413028904112-0,839704363848002i</v>
      </c>
      <c r="H118" s="247" t="str">
        <f t="shared" si="38"/>
        <v>0,00389129362575162-0,023233753764505i</v>
      </c>
      <c r="I118" s="247" t="str">
        <f t="shared" si="174"/>
        <v>-0,008719799376838+0,0194971305936493i</v>
      </c>
      <c r="J118" s="275" t="str">
        <f ca="1">IMPRODUCT(1/N_FFT2,AG100)</f>
        <v>0,0202849778655935+0,000460212670753219i</v>
      </c>
      <c r="K118" s="274" t="str">
        <f t="shared" ca="1" si="175"/>
        <v>-0,000185853763894102+0,000391485900375115i</v>
      </c>
      <c r="N118" s="265">
        <f t="shared" ca="1" si="176"/>
        <v>7.5239991478045072</v>
      </c>
      <c r="O118" s="240">
        <f t="shared" ca="1" si="39"/>
        <v>-7.4760008521954928</v>
      </c>
      <c r="P118" s="240" t="str">
        <f t="shared" ca="1" si="40"/>
        <v>-6,75822472576646+3,19640224284531i</v>
      </c>
      <c r="Q118" s="240" t="str">
        <f t="shared" ca="1" si="41"/>
        <v>-4,74272473303452+5,77902680809585i</v>
      </c>
      <c r="R118" s="240" t="str">
        <f t="shared" ca="1" si="42"/>
        <v>-1,81652003202345+7,25195447553866i</v>
      </c>
      <c r="S118" s="240" t="str">
        <f t="shared" ca="1" si="43"/>
        <v>1,45849541364767+7,33235159211534i</v>
      </c>
      <c r="T118" s="240" t="str">
        <f t="shared" ca="1" si="44"/>
        <v>4,45344850803767+6,00478018983916i</v>
      </c>
      <c r="U118" s="241" t="str">
        <f t="shared" ca="1" si="45"/>
        <v>6,59324412383764+3,52416240623332i</v>
      </c>
      <c r="V118" s="240" t="str">
        <f t="shared" ca="1" si="46"/>
        <v>7,46699568175885+0,366829975087047i</v>
      </c>
      <c r="W118" s="240" t="str">
        <f t="shared" ca="1" si="47"/>
        <v>6,90692417238035-2,86094166648252i</v>
      </c>
      <c r="X118" s="240" t="str">
        <f t="shared" ca="1" si="48"/>
        <v>5,02057531873584-5,53935124458888i</v>
      </c>
      <c r="Y118" s="240" t="str">
        <f t="shared" ca="1" si="49"/>
        <v>2,17016849453363-7,15408676543424i</v>
      </c>
      <c r="Z118" s="240" t="str">
        <f t="shared" ca="1" si="50"/>
        <v>-1,09695715207132-7,39508443146847i</v>
      </c>
      <c r="AA118" s="240" t="str">
        <f t="shared" ca="1" si="51"/>
        <v>-4,15344353550902-6,21606753014847i</v>
      </c>
      <c r="AB118" s="240" t="str">
        <f t="shared" ca="1" si="52"/>
        <v>-6,41237981931449-3,84343255370458i</v>
      </c>
      <c r="AC118" s="240" t="str">
        <f t="shared" ca="1" si="53"/>
        <v>-7,44000186469328-0,732776224633527i</v>
      </c>
      <c r="AD118" s="240" t="str">
        <f t="shared" ca="1" si="54"/>
        <v>-7,03898423368787+2,51858883105625i</v>
      </c>
      <c r="AE118" s="240" t="str">
        <f t="shared" ca="1" si="55"/>
        <v>-5,28633089874387+5,28633089874381i</v>
      </c>
      <c r="AF118" s="240" t="str">
        <f t="shared" ca="1" si="56"/>
        <v>-2,51858883105624+7,03898423368787i</v>
      </c>
      <c r="AG118" s="240" t="str">
        <f t="shared" ca="1" si="57"/>
        <v>0,732776224633529+7,44000186469328i</v>
      </c>
      <c r="AH118" s="240" t="str">
        <f t="shared" ca="1" si="58"/>
        <v>3,84343255370458+6,41237981931448i</v>
      </c>
      <c r="AI118" s="240" t="str">
        <f t="shared" ca="1" si="59"/>
        <v>6,21606753014847+4,15344353550902i</v>
      </c>
      <c r="AJ118" s="240" t="str">
        <f t="shared" ca="1" si="60"/>
        <v>7,39508443146847+1,09695715207132i</v>
      </c>
      <c r="AK118" s="240" t="str">
        <f t="shared" ca="1" si="61"/>
        <v>7,15408676543424-2,17016849453363i</v>
      </c>
      <c r="AL118" s="240" t="str">
        <f t="shared" ca="1" si="62"/>
        <v>5,53935124458882-5,0205753187359i</v>
      </c>
      <c r="AM118" s="240" t="str">
        <f t="shared" ca="1" si="63"/>
        <v>2,86094166648218-6,90692417238049i</v>
      </c>
      <c r="AN118" s="240" t="str">
        <f t="shared" ca="1" si="64"/>
        <v>-0,366829975086905-7,46699568175886i</v>
      </c>
      <c r="AO118" s="240" t="str">
        <f t="shared" ca="1" si="65"/>
        <v>-3,52416240623346-6,59324412383756i</v>
      </c>
      <c r="AP118" s="240" t="str">
        <f t="shared" ca="1" si="66"/>
        <v>-6,00478018983893-4,45344850803798i</v>
      </c>
      <c r="AQ118" s="240" t="str">
        <f t="shared" ca="1" si="67"/>
        <v>-7,33235159211533-1,45849541364775i</v>
      </c>
      <c r="AR118" s="240" t="str">
        <f t="shared" ca="1" si="68"/>
        <v>-7,33235159211533-1,45849541364775i</v>
      </c>
      <c r="AS118" s="240" t="str">
        <f t="shared" ca="1" si="69"/>
        <v>-5,77902680809603+4,74272473303428i</v>
      </c>
      <c r="AT118" s="240" t="str">
        <f t="shared" ca="1" si="70"/>
        <v>-3,19640224284534+6,75822472576645i</v>
      </c>
      <c r="AU118" s="240" t="str">
        <f t="shared" ca="1" si="71"/>
        <v>2,21639124265879E-13+7,47600085219549i</v>
      </c>
      <c r="AV118" s="240" t="str">
        <f t="shared" ca="1" si="72"/>
        <v>3,19640224284508+6,75822472576657i</v>
      </c>
      <c r="AW118" s="240" t="str">
        <f t="shared" ca="1" si="73"/>
        <v>5,77902680809585+4,7427247330345i</v>
      </c>
      <c r="AX118" s="240" t="str">
        <f t="shared" ca="1" si="74"/>
        <v>7,25195447553874+1,81652003202315i</v>
      </c>
      <c r="AY118" s="240" t="str">
        <f t="shared" ca="1" si="75"/>
        <v>7,33235159211539-1,45849541364746i</v>
      </c>
      <c r="AZ118" s="240" t="str">
        <f t="shared" ca="1" si="76"/>
        <v>6,00478018983911-4,45344850803773i</v>
      </c>
      <c r="BA118" s="240" t="str">
        <f t="shared" ca="1" si="77"/>
        <v>3,52416240623306-6,59324412383778i</v>
      </c>
      <c r="BB118" s="240" t="str">
        <f t="shared" ca="1" si="78"/>
        <v>0,366829975087191-7,46699568175884i</v>
      </c>
      <c r="BC118" s="240" t="str">
        <f t="shared" ca="1" si="79"/>
        <v>-2,86094166648261-6,90692417238031i</v>
      </c>
      <c r="BD118" s="240" t="str">
        <f t="shared" ca="1" si="80"/>
        <v>-5,53935124458861-5,02057531873612i</v>
      </c>
      <c r="BE118" s="240" t="str">
        <f t="shared" ca="1" si="81"/>
        <v>-7,1540867654342-2,17016849453378i</v>
      </c>
      <c r="BF118" s="240" t="str">
        <f t="shared" ca="1" si="82"/>
        <v>-7,39508443146844+1,09695715207147i</v>
      </c>
      <c r="BG118" s="240" t="str">
        <f t="shared" ca="1" si="83"/>
        <v>-6,21606753014867+4,15344353550871i</v>
      </c>
      <c r="BH118" s="240" t="str">
        <f t="shared" ca="1" si="84"/>
        <v>-3,84343255370463+6,41237981931445i</v>
      </c>
      <c r="BI118" s="240" t="str">
        <f t="shared" ca="1" si="85"/>
        <v>-0,732776224633365+7,4400018646933i</v>
      </c>
      <c r="BJ118" s="240" t="str">
        <f t="shared" ca="1" si="86"/>
        <v>2,51858883105596+7,03898423368798i</v>
      </c>
      <c r="BK118" s="240" t="str">
        <f t="shared" ca="1" si="87"/>
        <v>5,28633089874381+5,28633089874387i</v>
      </c>
      <c r="BL118" s="240" t="str">
        <f t="shared" ca="1" si="88"/>
        <v>7,03898423368795+2,51858883105603i</v>
      </c>
      <c r="BM118" s="240" t="str">
        <f t="shared" ca="1" si="89"/>
        <v>7,44000186469331-0,732776224633314i</v>
      </c>
      <c r="BN118" s="240" t="str">
        <f t="shared" ca="1" si="90"/>
        <v>6,41237981931448-3,84343255370458i</v>
      </c>
      <c r="BO118" s="240" t="str">
        <f t="shared" ca="1" si="91"/>
        <v>4,15344353550875-6,21606753014865i</v>
      </c>
      <c r="BP118" s="240" t="str">
        <f t="shared" ca="1" si="92"/>
        <v>1,09695715207154-7,39508443146844i</v>
      </c>
      <c r="BQ118" s="240" t="str">
        <f t="shared" ca="1" si="93"/>
        <v>-2,1701684945337-7,15408676543422i</v>
      </c>
      <c r="BR118" s="240" t="str">
        <f t="shared" ca="1" si="94"/>
        <v>-5,02057531873606-5,53935124458867i</v>
      </c>
      <c r="BS118" s="240" t="str">
        <f t="shared" ca="1" si="95"/>
        <v>-6,90692417238029-2,86094166648265i</v>
      </c>
      <c r="BT118" s="240" t="str">
        <f t="shared" ca="1" si="96"/>
        <v>-7,46699568175885+0,366829975087139i</v>
      </c>
      <c r="BU118" s="240" t="str">
        <f t="shared" ca="1" si="97"/>
        <v>-6,59324412383745+3,52416240623366i</v>
      </c>
      <c r="BV118" s="240" t="str">
        <f t="shared" ca="1" si="98"/>
        <v>-4,4534485080378+6,00478018983906i</v>
      </c>
      <c r="BW118" s="240" t="str">
        <f t="shared" ca="1" si="99"/>
        <v>-1,45849541364752+7,33235159211537i</v>
      </c>
      <c r="BX118" s="240" t="str">
        <f t="shared" ca="1" si="100"/>
        <v>1,81652003202309+7,25195447553875i</v>
      </c>
      <c r="BY118" s="240" t="str">
        <f t="shared" ca="1" si="101"/>
        <v>4,74272473303446+5,77902680809589i</v>
      </c>
      <c r="BZ118" s="240" t="str">
        <f t="shared" ca="1" si="102"/>
        <v>6,75822472576655+3,19640224284513i</v>
      </c>
      <c r="CA118" s="240" t="str">
        <f t="shared" ca="1" si="103"/>
        <v>7,47600085219549+3,00404285197177E-13i</v>
      </c>
      <c r="CB118" s="240" t="str">
        <f t="shared" ca="1" si="104"/>
        <v>6,75822472576648-3,19640224284528i</v>
      </c>
      <c r="CC118" s="240" t="str">
        <f t="shared" ca="1" si="105"/>
        <v>4,74272473303433-5,779026808096i</v>
      </c>
      <c r="CD118" s="240" t="str">
        <f t="shared" ca="1" si="106"/>
        <v>1,81652003202365-7,25195447553861i</v>
      </c>
      <c r="CE118" s="240" t="str">
        <f t="shared" ca="1" si="107"/>
        <v>-1,4584954136477-7,33235159211534i</v>
      </c>
      <c r="CF118" s="240" t="str">
        <f t="shared" ca="1" si="108"/>
        <v>-4,45344850803791-6,00478018983898i</v>
      </c>
      <c r="CG118" s="240" t="str">
        <f t="shared" ca="1" si="109"/>
        <v>-6,59324412383753-3,52416240623351i</v>
      </c>
      <c r="CH118" s="240" t="str">
        <f t="shared" ca="1" si="110"/>
        <v>-7,46699568175886-0,36682997508697i</v>
      </c>
      <c r="CI118" s="240" t="str">
        <f t="shared" ca="1" si="111"/>
        <v>-6,90692417238023+2,86094166648281i</v>
      </c>
      <c r="CJ118" s="240" t="str">
        <f t="shared" ca="1" si="112"/>
        <v>-5,02057531873593+5,53935124458879i</v>
      </c>
      <c r="CK118" s="240" t="str">
        <f t="shared" ca="1" si="113"/>
        <v>-2,17016849453357+7,15408676543426i</v>
      </c>
      <c r="CL118" s="240" t="str">
        <f t="shared" ca="1" si="114"/>
        <v>1,09695715207172+7,39508443146841i</v>
      </c>
      <c r="CM118" s="240" t="str">
        <f t="shared" ca="1" si="115"/>
        <v>4,1534435355089+6,21606753014855i</v>
      </c>
      <c r="CN118" s="240" t="str">
        <f t="shared" ca="1" si="116"/>
        <v>6,41237981931458+3,84343255370441i</v>
      </c>
      <c r="CO118" s="240" t="str">
        <f t="shared" ca="1" si="117"/>
        <v>7,44000186469325+0,732776224633885i</v>
      </c>
      <c r="CP118" s="240" t="str">
        <f t="shared" ca="1" si="118"/>
        <v>7,0389842336879-2,51858883105617i</v>
      </c>
      <c r="CQ118" s="240" t="str">
        <f t="shared" ca="1" si="119"/>
        <v>5,2863308987437-5,28633089874399i</v>
      </c>
      <c r="CR118" s="240" t="str">
        <f t="shared" ca="1" si="120"/>
        <v>2,51858883105653-7,03898423368777i</v>
      </c>
      <c r="CS118" s="240" t="str">
        <f t="shared" ca="1" si="121"/>
        <v>-0,73277622463356-7,44000186469328i</v>
      </c>
      <c r="CT118" s="240" t="str">
        <f t="shared" ca="1" si="122"/>
        <v>-3,84343255370477-6,41237981931436i</v>
      </c>
      <c r="CU118" s="240" t="str">
        <f t="shared" ca="1" si="123"/>
        <v>-6,21606753014834-4,15344353550921i</v>
      </c>
      <c r="CV118" s="240" t="str">
        <f t="shared" ca="1" si="124"/>
        <v>-7,39508443146847-1,0969571520713i</v>
      </c>
      <c r="CW118" s="240" t="str">
        <f t="shared" ca="1" si="125"/>
        <v>-7,15408676543415+2,17016849453391i</v>
      </c>
      <c r="CX118" s="240" t="str">
        <f t="shared" ca="1" si="126"/>
        <v>-5,539351244589+5,02057531873569i</v>
      </c>
      <c r="CY118" s="240" t="str">
        <f t="shared" ca="1" si="127"/>
        <v>-2,86094166648245+6,90692417238038i</v>
      </c>
      <c r="CZ118" s="240" t="str">
        <f t="shared" ca="1" si="128"/>
        <v>0,366829975087334+7,46699568175884i</v>
      </c>
      <c r="DA118" s="240" t="str">
        <f t="shared" ca="1" si="129"/>
        <v>3,52416240623321+6,5932441238377i</v>
      </c>
      <c r="DB118" s="240" t="str">
        <f t="shared" ca="1" si="130"/>
        <v>6,0047801898392+4,45344850803762i</v>
      </c>
      <c r="DC118" s="240" t="str">
        <f t="shared" ca="1" si="131"/>
        <v>7,33235159211528+1,45849541364801i</v>
      </c>
      <c r="DD118" s="240" t="str">
        <f t="shared" ca="1" si="132"/>
        <v>7,2519544755387-1,8165200320233i</v>
      </c>
      <c r="DE118" s="240" t="str">
        <f t="shared" ca="1" si="133"/>
        <v>5,77902680809576-4,74272473303461i</v>
      </c>
      <c r="DF118" s="240" t="str">
        <f t="shared" ca="1" si="134"/>
        <v>3,1964022428456-6,75822472576633i</v>
      </c>
      <c r="DG118" s="240" t="str">
        <f t="shared" ca="1" si="135"/>
        <v>7,87651609312977E-14-7,47600085219549i</v>
      </c>
      <c r="DH118" s="240" t="str">
        <f t="shared" ca="1" si="136"/>
        <v>-3,19640224284551-6,75822472576637i</v>
      </c>
      <c r="DI118" s="240" t="str">
        <f t="shared" ca="1" si="137"/>
        <v>-5,77902680809567-4,74272473303473i</v>
      </c>
      <c r="DJ118" s="240" t="str">
        <f t="shared" ca="1" si="138"/>
        <v>-7,25195447553866-1,81652003202346i</v>
      </c>
      <c r="DK118" s="240" t="str">
        <f t="shared" ca="1" si="139"/>
        <v>-7,3323515921153+1,45849541364791i</v>
      </c>
      <c r="DL118" s="240" t="str">
        <f t="shared" ca="1" si="140"/>
        <v>-6,00478018983929+4,45344850803749i</v>
      </c>
      <c r="DM118" s="240" t="str">
        <f t="shared" ca="1" si="141"/>
        <v>-3,5241624062333+6,59324412383764i</v>
      </c>
      <c r="DN118" s="240" t="str">
        <f t="shared" ca="1" si="142"/>
        <v>-0,366829975086748+7,46699568175887i</v>
      </c>
      <c r="DO118" s="240" t="str">
        <f t="shared" ca="1" si="143"/>
        <v>2,86094166648235+6,90692417238041i</v>
      </c>
      <c r="DP118" s="240" t="str">
        <f t="shared" ca="1" si="144"/>
        <v>5,53935124458893+5,02057531873577i</v>
      </c>
      <c r="DQ118" s="240" t="str">
        <f t="shared" ca="1" si="145"/>
        <v>7,15408676543433+2,17016849453335i</v>
      </c>
      <c r="DR118" s="240" t="str">
        <f t="shared" ca="1" si="146"/>
        <v>7,39508443146849-1,0969571520712i</v>
      </c>
      <c r="DS118" s="240" t="str">
        <f t="shared" ca="1" si="147"/>
        <v>6,21606753014842-4,15344353550908i</v>
      </c>
      <c r="DT118" s="240" t="str">
        <f t="shared" ca="1" si="148"/>
        <v>3,84343255370486-6,41237981931431i</v>
      </c>
      <c r="DU118" s="240" t="str">
        <f t="shared" ca="1" si="149"/>
        <v>0,732776224633664-7,44000186469327i</v>
      </c>
      <c r="DV118" s="240" t="str">
        <f t="shared" ca="1" si="150"/>
        <v>-2,51858883105638-7,03898423368783i</v>
      </c>
      <c r="DW118" s="240" t="str">
        <f t="shared" ca="1" si="151"/>
        <v>-5,28633089874362-5,28633089874406i</v>
      </c>
      <c r="DX118" s="240" t="str">
        <f t="shared" ca="1" si="152"/>
        <v>-7,03898423368784-2,51858883105632i</v>
      </c>
      <c r="DY118" s="240" t="str">
        <f t="shared" ca="1" si="153"/>
        <v>-7,44000186469326+0,732776224633781i</v>
      </c>
      <c r="DZ118" s="240" t="str">
        <f t="shared" ca="1" si="154"/>
        <v>-6,41237981931463+3,84343255370432i</v>
      </c>
      <c r="EA118" s="240" t="str">
        <f t="shared" ca="1" si="155"/>
        <v>-4,15344353550903+6,21606753014846i</v>
      </c>
      <c r="EB118" s="240" t="str">
        <f t="shared" ca="1" si="156"/>
        <v>-1,09695715207108+7,3950844314685i</v>
      </c>
      <c r="EC118" s="240" t="str">
        <f t="shared" ca="1" si="157"/>
        <v>2,17016849453342+7,1540867654343i</v>
      </c>
      <c r="ED118" s="240" t="str">
        <f t="shared" ca="1" si="158"/>
        <v>5,02057531873586+5,53935124458885i</v>
      </c>
      <c r="EE118" s="240" t="str">
        <f t="shared" ca="1" si="159"/>
        <v>6,90692417238046+2,86094166648224i</v>
      </c>
      <c r="EF118" s="240" t="str">
        <f t="shared" ca="1" si="160"/>
        <v>7,46699568175887-0,366829975086812i</v>
      </c>
      <c r="EG118" s="240" t="str">
        <f t="shared" ca="1" si="161"/>
        <v>6,59324412383759-3,5241624062334i</v>
      </c>
      <c r="EH118" s="240" t="str">
        <f t="shared" ca="1" si="162"/>
        <v>4,45344850803744-6,00478018983933i</v>
      </c>
      <c r="EI118" s="240" t="str">
        <f t="shared" ca="1" si="163"/>
        <v>1,45849541364779-7,33235159211532i</v>
      </c>
      <c r="EJ118" s="240" t="str">
        <f t="shared" ca="1" si="164"/>
        <v>-1,81652003202352-7,25195447553864i</v>
      </c>
      <c r="EK118" s="240" t="str">
        <f t="shared" ca="1" si="165"/>
        <v>-4,74272473303421-5,77902680809609i</v>
      </c>
      <c r="EL118" s="240" t="str">
        <f t="shared" ca="1" si="166"/>
        <v>-6,75822472576642-3,1964022428454i</v>
      </c>
      <c r="EM118" s="240" t="str">
        <f t="shared" ca="1" si="167"/>
        <v>-7,47600085219549+1,42873963334582E-13i</v>
      </c>
      <c r="EN118" s="240"/>
      <c r="EO118" s="240"/>
      <c r="EP118" s="240"/>
    </row>
    <row r="119" spans="1:146" ht="15" thickBot="1">
      <c r="A119" s="277">
        <f t="shared" si="168"/>
        <v>3.7109375000000006E-4</v>
      </c>
      <c r="B119" s="276">
        <v>19</v>
      </c>
      <c r="C119" s="248">
        <f t="shared" si="169"/>
        <v>3800</v>
      </c>
      <c r="D119" s="247">
        <f t="shared" si="170"/>
        <v>23876.104167282429</v>
      </c>
      <c r="E119" s="247" t="str">
        <f t="shared" si="171"/>
        <v>23876,1041672824i</v>
      </c>
      <c r="F119" s="247" t="str">
        <f t="shared" si="172"/>
        <v>-0,000513337680613119-0,0755715521094334i</v>
      </c>
      <c r="G119" s="247" t="str">
        <f t="shared" si="173"/>
        <v>-3,56340253015395-0,854195721776994i</v>
      </c>
      <c r="H119" s="247" t="str">
        <f t="shared" si="38"/>
        <v>0,00370141366648421-0,0220256807301704i</v>
      </c>
      <c r="I119" s="247" t="str">
        <f t="shared" si="174"/>
        <v>-0,0082141904390786+0,0186408422650616i</v>
      </c>
      <c r="J119" s="275" t="str">
        <f ca="1">IMPRODUCT(1/N_FFT2,AH100)</f>
        <v>0,260970390594516+0,00443457523405578i</v>
      </c>
      <c r="K119" s="274" t="str">
        <f t="shared" ca="1" si="175"/>
        <v>-0,00222632470475466+0,00482828144143493i</v>
      </c>
      <c r="N119" s="265">
        <f t="shared" ca="1" si="176"/>
        <v>7.5242219326259399</v>
      </c>
      <c r="O119" s="240">
        <f t="shared" ca="1" si="39"/>
        <v>-7.4757780673740601</v>
      </c>
      <c r="P119" s="240" t="str">
        <f t="shared" ca="1" si="40"/>
        <v>-6,67754664012295+3,3611945170748i</v>
      </c>
      <c r="Q119" s="240" t="str">
        <f t="shared" ca="1" si="41"/>
        <v>-4,45331579527451+6,00460124739267i</v>
      </c>
      <c r="R119" s="240" t="str">
        <f t="shared" ca="1" si="42"/>
        <v>-1,27807313835114+7,36571698924526i</v>
      </c>
      <c r="S119" s="240" t="str">
        <f t="shared" ca="1" si="43"/>
        <v>2,17010382351367+7,15387357365242i</v>
      </c>
      <c r="T119" s="240" t="str">
        <f t="shared" ca="1" si="44"/>
        <v>5,1548520809105+5,41431045808824i</v>
      </c>
      <c r="U119" s="241" t="str">
        <f t="shared" ca="1" si="45"/>
        <v>7,03877447196144+2,51851377711041i</v>
      </c>
      <c r="V119" s="240" t="str">
        <f t="shared" ca="1" si="46"/>
        <v>7,41955673707066-0,915115040866719i</v>
      </c>
      <c r="W119" s="240" t="str">
        <f t="shared" ca="1" si="47"/>
        <v>6,21588229133938-4,15331976289384i</v>
      </c>
      <c r="X119" s="240" t="str">
        <f t="shared" ca="1" si="48"/>
        <v>3,68479749491977-6,50457724483798i</v>
      </c>
      <c r="Y119" s="240" t="str">
        <f t="shared" ca="1" si="49"/>
        <v>0,366819043553958-7,46677316529149i</v>
      </c>
      <c r="Z119" s="240" t="str">
        <f t="shared" ca="1" si="50"/>
        <v>-3,02949412723232-6,83442924066786i</v>
      </c>
      <c r="AA119" s="240" t="str">
        <f t="shared" ca="1" si="51"/>
        <v>-5,77885459310004-4,74258339983998i</v>
      </c>
      <c r="AB119" s="240" t="str">
        <f t="shared" ca="1" si="52"/>
        <v>-7,29413258403218-1,63795224569922i</v>
      </c>
      <c r="AC119" s="240" t="str">
        <f t="shared" ca="1" si="53"/>
        <v>-7,25173836729915+1,81646589972743i</v>
      </c>
      <c r="AD119" s="240" t="str">
        <f t="shared" ca="1" si="54"/>
        <v>-5,66072528713481+4,88297521355818i</v>
      </c>
      <c r="AE119" s="240" t="str">
        <f t="shared" ca="1" si="55"/>
        <v>-2,86085641042236+6,90671834604368i</v>
      </c>
      <c r="AF119" s="240" t="str">
        <f t="shared" ca="1" si="56"/>
        <v>0,549952351094307+7,45552212284002i</v>
      </c>
      <c r="AG119" s="240" t="str">
        <f t="shared" ca="1" si="57"/>
        <v>3,84331801941651+6,41218873039927i</v>
      </c>
      <c r="AH119" s="240" t="str">
        <f t="shared" ca="1" si="58"/>
        <v>6,31593775323653+3,99952347284931i</v>
      </c>
      <c r="AI119" s="240" t="str">
        <f t="shared" ca="1" si="59"/>
        <v>7,43978015264166+0,732754387902442i</v>
      </c>
      <c r="AJ119" s="240" t="str">
        <f t="shared" ca="1" si="60"/>
        <v>6,97484710254669-2,69049542068502i</v>
      </c>
      <c r="AK119" s="240" t="str">
        <f t="shared" ca="1" si="61"/>
        <v>5,02042570559381-5,53918617192489i</v>
      </c>
      <c r="AL119" s="240" t="str">
        <f t="shared" ca="1" si="62"/>
        <v>1,99388538261973-7,2049759745336i</v>
      </c>
      <c r="AM119" s="240" t="str">
        <f t="shared" ca="1" si="63"/>
        <v>-1,45845195048484-7,33213308804184i</v>
      </c>
      <c r="AN119" s="240" t="str">
        <f t="shared" ca="1" si="64"/>
        <v>-4,59933483121847-5,89350293314355i</v>
      </c>
      <c r="AO119" s="240" t="str">
        <f t="shared" ca="1" si="65"/>
        <v>-6,75802333067319-3,19630699006022i</v>
      </c>
      <c r="AP119" s="240" t="str">
        <f t="shared" ca="1" si="66"/>
        <v>-7,47352650278885+0,183464777937673i</v>
      </c>
      <c r="AQ119" s="240" t="str">
        <f t="shared" ca="1" si="67"/>
        <v>-6,59304764516615+3,52405738619565i</v>
      </c>
      <c r="AR119" s="240" t="str">
        <f t="shared" ca="1" si="68"/>
        <v>-6,59304764516615+3,52405738619565i</v>
      </c>
      <c r="AS119" s="240" t="str">
        <f t="shared" ca="1" si="69"/>
        <v>-1,09692446274914+7,39486405795628i</v>
      </c>
      <c r="AT119" s="240" t="str">
        <f t="shared" ca="1" si="70"/>
        <v>2,34501507500988+7,09846194683098i</v>
      </c>
      <c r="AU119" s="240" t="str">
        <f t="shared" ca="1" si="71"/>
        <v>5,28617336608577+5,28617336608595i</v>
      </c>
      <c r="AV119" s="240" t="str">
        <f t="shared" ca="1" si="72"/>
        <v>7,09846194683113+2,34501507500942i</v>
      </c>
      <c r="AW119" s="240" t="str">
        <f t="shared" ca="1" si="73"/>
        <v>7,39486405795631-1,09692446274888i</v>
      </c>
      <c r="AX119" s="240" t="str">
        <f t="shared" ca="1" si="74"/>
        <v>6,11208261437682-4,30461424841572i</v>
      </c>
      <c r="AY119" s="240" t="str">
        <f t="shared" ca="1" si="75"/>
        <v>3,52405738619522-6,59304764516638i</v>
      </c>
      <c r="AZ119" s="240" t="str">
        <f t="shared" ca="1" si="76"/>
        <v>0,183464777937934-7,47352650278884i</v>
      </c>
      <c r="BA119" s="240" t="str">
        <f t="shared" ca="1" si="77"/>
        <v>-3,19630699005999-6,75802333067331i</v>
      </c>
      <c r="BB119" s="240" t="str">
        <f t="shared" ca="1" si="78"/>
        <v>-5,89350293314384-4,59933483121809i</v>
      </c>
      <c r="BC119" s="240" t="str">
        <f t="shared" ca="1" si="79"/>
        <v>-7,33213308804179-1,45845195048509i</v>
      </c>
      <c r="BD119" s="240" t="str">
        <f t="shared" ca="1" si="80"/>
        <v>-7,20497597453368+1,99388538261947i</v>
      </c>
      <c r="BE119" s="240" t="str">
        <f t="shared" ca="1" si="81"/>
        <v>-5,53918617192456+5,02042570559418i</v>
      </c>
      <c r="BF119" s="240" t="str">
        <f t="shared" ca="1" si="82"/>
        <v>-2,69049542068506+6,97484710254667i</v>
      </c>
      <c r="BG119" s="240" t="str">
        <f t="shared" ca="1" si="83"/>
        <v>0,732754387902169+7,43978015264169i</v>
      </c>
      <c r="BH119" s="240" t="str">
        <f t="shared" ca="1" si="84"/>
        <v>3,99952347284946+6,31593775323643i</v>
      </c>
      <c r="BI119" s="240" t="str">
        <f t="shared" ca="1" si="85"/>
        <v>6,41218873039924+3,84331801941656i</v>
      </c>
      <c r="BJ119" s="240" t="str">
        <f t="shared" ca="1" si="86"/>
        <v>7,45552212283999+0,54995235109464i</v>
      </c>
      <c r="BK119" s="240" t="str">
        <f t="shared" ca="1" si="87"/>
        <v>6,90671834604361-2,86085641042252i</v>
      </c>
      <c r="BL119" s="240" t="str">
        <f t="shared" ca="1" si="88"/>
        <v>4,88297521355826-5,66072528713474i</v>
      </c>
      <c r="BM119" s="240" t="str">
        <f t="shared" ca="1" si="89"/>
        <v>1,81646589972776-7,25173836729906i</v>
      </c>
      <c r="BN119" s="240" t="str">
        <f t="shared" ca="1" si="90"/>
        <v>-1,63795224569931-7,29413258403216i</v>
      </c>
      <c r="BO119" s="240" t="str">
        <f t="shared" ca="1" si="91"/>
        <v>-4,74258339983989-5,7788545931001i</v>
      </c>
      <c r="BP119" s="240" t="str">
        <f t="shared" ca="1" si="92"/>
        <v>-6,8344292406677-3,0294941272327i</v>
      </c>
      <c r="BQ119" s="240" t="str">
        <f t="shared" ca="1" si="93"/>
        <v>-7,46677316529149+0,366819043554075i</v>
      </c>
      <c r="BR119" s="240" t="str">
        <f t="shared" ca="1" si="94"/>
        <v>-6,50457724483807+3,6847974949196i</v>
      </c>
      <c r="BS119" s="240" t="str">
        <f t="shared" ca="1" si="95"/>
        <v>-4,15331976289355+6,21588229133957i</v>
      </c>
      <c r="BT119" s="240" t="str">
        <f t="shared" ca="1" si="96"/>
        <v>-0,915115040866681+7,41955673707066i</v>
      </c>
      <c r="BU119" s="240" t="str">
        <f t="shared" ca="1" si="97"/>
        <v>2,51851377711023+7,03877447196151i</v>
      </c>
      <c r="BV119" s="240" t="str">
        <f t="shared" ca="1" si="98"/>
        <v>5,41431045808842+5,15485208091031i</v>
      </c>
      <c r="BW119" s="240" t="str">
        <f t="shared" ca="1" si="99"/>
        <v>7,15387357365243+2,17010382351364i</v>
      </c>
      <c r="BX119" s="240" t="str">
        <f t="shared" ca="1" si="100"/>
        <v>7,36571698924531-1,27807313835089i</v>
      </c>
      <c r="BY119" s="240" t="str">
        <f t="shared" ca="1" si="101"/>
        <v>6,00460124739252-4,45331579527472i</v>
      </c>
      <c r="BZ119" s="240" t="str">
        <f t="shared" ca="1" si="102"/>
        <v>3,36119451707481-6,67754664012295i</v>
      </c>
      <c r="CA119" s="240" t="str">
        <f t="shared" ca="1" si="103"/>
        <v>2,61014331547606E-13-7,47577806737406i</v>
      </c>
      <c r="CB119" s="240" t="str">
        <f t="shared" ca="1" si="104"/>
        <v>-3,36119451707499-6,67754664012286i</v>
      </c>
      <c r="CC119" s="240" t="str">
        <f t="shared" ca="1" si="105"/>
        <v>-6,00460124739264-4,45331579527454i</v>
      </c>
      <c r="CD119" s="240" t="str">
        <f t="shared" ca="1" si="106"/>
        <v>-7,36571698924522-1,2780731383514i</v>
      </c>
      <c r="CE119" s="240" t="str">
        <f t="shared" ca="1" si="107"/>
        <v>-7,15387357365236+2,17010382351385i</v>
      </c>
      <c r="CF119" s="240" t="str">
        <f t="shared" ca="1" si="108"/>
        <v>-5,41431045808829+5,15485208091045i</v>
      </c>
      <c r="CG119" s="240" t="str">
        <f t="shared" ca="1" si="109"/>
        <v>-2,51851377711072+7,03877447196133i</v>
      </c>
      <c r="CH119" s="240" t="str">
        <f t="shared" ca="1" si="110"/>
        <v>0,915115040866906+7,41955673707064i</v>
      </c>
      <c r="CI119" s="240" t="str">
        <f t="shared" ca="1" si="111"/>
        <v>4,15331976289374+6,21588229133945i</v>
      </c>
      <c r="CJ119" s="240" t="str">
        <f t="shared" ca="1" si="112"/>
        <v>6,5045772448378+3,68479749492008i</v>
      </c>
      <c r="CK119" s="240" t="str">
        <f t="shared" ca="1" si="113"/>
        <v>7,4667731652915+0,366819043553828i</v>
      </c>
      <c r="CL119" s="240" t="str">
        <f t="shared" ca="1" si="114"/>
        <v>6,83442924066791-3,02949412723223i</v>
      </c>
      <c r="CM119" s="240" t="str">
        <f t="shared" ca="1" si="115"/>
        <v>4,74258339983971-5,77885459310024i</v>
      </c>
      <c r="CN119" s="240" t="str">
        <f t="shared" ca="1" si="116"/>
        <v>1,63795224569912-7,2941325840322i</v>
      </c>
      <c r="CO119" s="240" t="str">
        <f t="shared" ca="1" si="117"/>
        <v>-1,81646589972723-7,2517383672992i</v>
      </c>
      <c r="CP119" s="240" t="str">
        <f t="shared" ca="1" si="118"/>
        <v>-4,88297521355845-5,66072528713458i</v>
      </c>
      <c r="CQ119" s="240" t="str">
        <f t="shared" ca="1" si="119"/>
        <v>-6,90671834604369-2,86085641042231i</v>
      </c>
      <c r="CR119" s="240" t="str">
        <f t="shared" ca="1" si="120"/>
        <v>-7,45552212284003+0,549952351094119i</v>
      </c>
      <c r="CS119" s="240" t="str">
        <f t="shared" ca="1" si="121"/>
        <v>-6,41218873039915+3,84331801941672i</v>
      </c>
      <c r="CT119" s="240" t="str">
        <f t="shared" ca="1" si="122"/>
        <v>-3,9995234728493+6,31593775323653i</v>
      </c>
      <c r="CU119" s="240" t="str">
        <f t="shared" ca="1" si="123"/>
        <v>-0,732754387902688+7,43978015264164i</v>
      </c>
      <c r="CV119" s="240" t="str">
        <f t="shared" ca="1" si="124"/>
        <v>2,69049542068527+6,97484710254659i</v>
      </c>
      <c r="CW119" s="240" t="str">
        <f t="shared" ca="1" si="125"/>
        <v>5,53918617192471+5,02042570559401i</v>
      </c>
      <c r="CX119" s="240" t="str">
        <f t="shared" ca="1" si="126"/>
        <v>7,20497597453353+1,99388538262i</v>
      </c>
      <c r="CY119" s="240" t="str">
        <f t="shared" ca="1" si="127"/>
        <v>7,33213308804175-1,45845195048528i</v>
      </c>
      <c r="CZ119" s="240" t="str">
        <f t="shared" ca="1" si="128"/>
        <v>5,8935029331437-4,59933483121827i</v>
      </c>
      <c r="DA119" s="240" t="str">
        <f t="shared" ca="1" si="129"/>
        <v>3,19630699006046-6,75802333067308i</v>
      </c>
      <c r="DB119" s="240" t="str">
        <f t="shared" ca="1" si="130"/>
        <v>-0,183464777938155-7,47352650278884i</v>
      </c>
      <c r="DC119" s="240" t="str">
        <f t="shared" ca="1" si="131"/>
        <v>-3,52405738619539-6,59304764516629i</v>
      </c>
      <c r="DD119" s="240" t="str">
        <f t="shared" ca="1" si="132"/>
        <v>-6,11208261437651-4,30461424841617i</v>
      </c>
      <c r="DE119" s="240" t="str">
        <f t="shared" ca="1" si="133"/>
        <v>-7,39486405795635-1,09692446274865i</v>
      </c>
      <c r="DF119" s="240" t="str">
        <f t="shared" ca="1" si="134"/>
        <v>-7,09846194683106+2,34501507500963i</v>
      </c>
      <c r="DG119" s="240" t="str">
        <f t="shared" ca="1" si="135"/>
        <v>-5,28617336608615+5,28617336608557i</v>
      </c>
      <c r="DH119" s="240" t="str">
        <f t="shared" ca="1" si="136"/>
        <v>-2,34501507500969+7,09846194683104i</v>
      </c>
      <c r="DI119" s="240" t="str">
        <f t="shared" ca="1" si="137"/>
        <v>1,09692446274864+7,39486405795635i</v>
      </c>
      <c r="DJ119" s="240" t="str">
        <f t="shared" ca="1" si="138"/>
        <v>4,30461424841612+6,11208261437654i</v>
      </c>
      <c r="DK119" s="240" t="str">
        <f t="shared" ca="1" si="139"/>
        <v>6,59304764516626+3,52405738619545i</v>
      </c>
      <c r="DL119" s="240" t="str">
        <f t="shared" ca="1" si="140"/>
        <v>7,47352650278883+0,183464777938222i</v>
      </c>
      <c r="DM119" s="240" t="str">
        <f t="shared" ca="1" si="141"/>
        <v>6,75802333067311-3,1963069900604i</v>
      </c>
      <c r="DN119" s="240" t="str">
        <f t="shared" ca="1" si="142"/>
        <v>4,59933483121828-5,8935029331437i</v>
      </c>
      <c r="DO119" s="240" t="str">
        <f t="shared" ca="1" si="143"/>
        <v>1,45845195048534-7,33213308804174i</v>
      </c>
      <c r="DP119" s="240" t="str">
        <f t="shared" ca="1" si="144"/>
        <v>-1,99388538261993-7,20497597453354i</v>
      </c>
      <c r="DQ119" s="240" t="str">
        <f t="shared" ca="1" si="145"/>
        <v>-5,02042570559396-5,53918617192475i</v>
      </c>
      <c r="DR119" s="240" t="str">
        <f t="shared" ca="1" si="146"/>
        <v>-6,97484710254657-2,69049542068533i</v>
      </c>
      <c r="DS119" s="240" t="str">
        <f t="shared" ca="1" si="147"/>
        <v>-7,43978015264164+0,732754387902675i</v>
      </c>
      <c r="DT119" s="240" t="str">
        <f t="shared" ca="1" si="148"/>
        <v>-6,31593775323657+3,99952347284925i</v>
      </c>
      <c r="DU119" s="240" t="str">
        <f t="shared" ca="1" si="149"/>
        <v>-3,84331801941677+6,41218873039911i</v>
      </c>
      <c r="DV119" s="240" t="str">
        <f t="shared" ca="1" si="150"/>
        <v>-0,549952351094185+7,45552212284003i</v>
      </c>
      <c r="DW119" s="240" t="str">
        <f t="shared" ca="1" si="151"/>
        <v>2,86085641042225+6,90671834604372i</v>
      </c>
      <c r="DX119" s="240" t="str">
        <f t="shared" ca="1" si="152"/>
        <v>5,66072528713457+4,88297521355846i</v>
      </c>
      <c r="DY119" s="240" t="str">
        <f t="shared" ca="1" si="153"/>
        <v>7,25173836729918+1,81646589972729i</v>
      </c>
      <c r="DZ119" s="240" t="str">
        <f t="shared" ca="1" si="154"/>
        <v>7,29413258403221-1,63795224569905i</v>
      </c>
      <c r="EA119" s="240" t="str">
        <f t="shared" ca="1" si="155"/>
        <v>5,77885459309981-4,74258339984024i</v>
      </c>
      <c r="EB119" s="240" t="str">
        <f t="shared" ca="1" si="156"/>
        <v>3,02949412723224-6,8344292406679i</v>
      </c>
      <c r="EC119" s="240" t="str">
        <f t="shared" ca="1" si="157"/>
        <v>-0,366819043553815-7,4667731652915i</v>
      </c>
      <c r="ED119" s="240" t="str">
        <f t="shared" ca="1" si="158"/>
        <v>-3,68479749492003-6,50457724483783i</v>
      </c>
      <c r="EE119" s="240" t="str">
        <f t="shared" ca="1" si="159"/>
        <v>-6,21588229133941-4,1533197628938i</v>
      </c>
      <c r="EF119" s="240" t="str">
        <f t="shared" ca="1" si="160"/>
        <v>-7,41955673707062-0,915115040866966i</v>
      </c>
      <c r="EG119" s="240" t="str">
        <f t="shared" ca="1" si="161"/>
        <v>-7,03877447196134+2,51851377711071i</v>
      </c>
      <c r="EH119" s="240" t="str">
        <f t="shared" ca="1" si="162"/>
        <v>-5,1548520809105+5,41431045808824i</v>
      </c>
      <c r="EI119" s="240" t="str">
        <f t="shared" ca="1" si="163"/>
        <v>-2,17010382351389+7,15387357365235i</v>
      </c>
      <c r="EJ119" s="240" t="str">
        <f t="shared" ca="1" si="164"/>
        <v>1,27807313835134+7,36571698924523i</v>
      </c>
      <c r="EK119" s="240" t="str">
        <f t="shared" ca="1" si="165"/>
        <v>4,45331579527449+6,00460124739269i</v>
      </c>
      <c r="EL119" s="240" t="str">
        <f t="shared" ca="1" si="166"/>
        <v>6,67754664012284+3,36119451707502i</v>
      </c>
      <c r="EM119" s="240" t="str">
        <f t="shared" ca="1" si="167"/>
        <v>7,47577806737406-2,21631708894611E-13i</v>
      </c>
      <c r="EN119" s="240"/>
      <c r="EO119" s="240"/>
      <c r="EP119" s="240"/>
    </row>
    <row r="120" spans="1:146" ht="15" thickBot="1">
      <c r="A120" s="277">
        <f t="shared" si="168"/>
        <v>3.9062500000000008E-4</v>
      </c>
      <c r="B120" s="276">
        <v>20</v>
      </c>
      <c r="C120" s="248">
        <f t="shared" si="169"/>
        <v>4000</v>
      </c>
      <c r="D120" s="247">
        <f t="shared" si="170"/>
        <v>25132.741228718343</v>
      </c>
      <c r="E120" s="247" t="str">
        <f t="shared" si="171"/>
        <v>25132,7412287183i</v>
      </c>
      <c r="F120" s="247" t="str">
        <f t="shared" si="172"/>
        <v>-0,00111241165414279-0,0719948938243408i</v>
      </c>
      <c r="G120" s="247" t="str">
        <f t="shared" si="173"/>
        <v>-3,63296263911731-0,863744766855661i</v>
      </c>
      <c r="H120" s="247" t="str">
        <f t="shared" si="38"/>
        <v>0,00353910878525806-0,0209364446373912i</v>
      </c>
      <c r="I120" s="247" t="str">
        <f t="shared" si="174"/>
        <v>-0,00777482980009041+0,0178571470268495i</v>
      </c>
      <c r="J120" s="275" t="str">
        <f ca="1">IMPRODUCT(1/N_FFT2,AI100)</f>
        <v>0,038135324105023-0,000451888780281891i</v>
      </c>
      <c r="K120" s="274" t="str">
        <f t="shared" ca="1" si="175"/>
        <v>-0,000288426209898562+0,000684501447815216i</v>
      </c>
      <c r="N120" s="265">
        <f t="shared" ca="1" si="176"/>
        <v>7.5244625382869765</v>
      </c>
      <c r="O120" s="240">
        <f t="shared" ca="1" si="39"/>
        <v>-7.4755374617130235</v>
      </c>
      <c r="P120" s="240" t="str">
        <f t="shared" ca="1" si="40"/>
        <v>-6,59283544991744+3,52394396547202i</v>
      </c>
      <c r="Q120" s="240" t="str">
        <f t="shared" ca="1" si="41"/>
        <v>-4,15318608955068+6,21568223504368i</v>
      </c>
      <c r="R120" s="240" t="str">
        <f t="shared" ca="1" si="42"/>
        <v>-0,732730804423579+7,43954070556264i</v>
      </c>
      <c r="S120" s="240" t="str">
        <f t="shared" ca="1" si="43"/>
        <v>2,86076433462214+6,90649605539804i</v>
      </c>
      <c r="T120" s="240" t="str">
        <f t="shared" ca="1" si="44"/>
        <v>5,77866860240893+4,74243076122446i</v>
      </c>
      <c r="U120" s="241" t="str">
        <f t="shared" ca="1" si="45"/>
        <v>7,33189710555106+1,45840501064923i</v>
      </c>
      <c r="V120" s="240" t="str">
        <f t="shared" ca="1" si="46"/>
        <v>7,15364332839036-2,17003397937704i</v>
      </c>
      <c r="W120" s="240" t="str">
        <f t="shared" ca="1" si="47"/>
        <v>5,28600323219136-5,28600323219134i</v>
      </c>
      <c r="X120" s="240" t="str">
        <f t="shared" ca="1" si="48"/>
        <v>2,17003397937698-7,15364332839037i</v>
      </c>
      <c r="Y120" s="240" t="str">
        <f t="shared" ca="1" si="49"/>
        <v>-1,45840501064921-7,33189710555107i</v>
      </c>
      <c r="Z120" s="240" t="str">
        <f t="shared" ca="1" si="50"/>
        <v>-4,74243076122451-5,77866860240889i</v>
      </c>
      <c r="AA120" s="240" t="str">
        <f t="shared" ca="1" si="51"/>
        <v>-6,90649605539803-2,86076433462217i</v>
      </c>
      <c r="AB120" s="240" t="str">
        <f t="shared" ca="1" si="52"/>
        <v>-7,43954070556264+0,732730804423628i</v>
      </c>
      <c r="AC120" s="240" t="str">
        <f t="shared" ca="1" si="53"/>
        <v>-6,21568223504369+4,15318608955065i</v>
      </c>
      <c r="AD120" s="240" t="str">
        <f t="shared" ca="1" si="54"/>
        <v>-3,52394396547201+6,59283544991745i</v>
      </c>
      <c r="AE120" s="240" t="str">
        <f t="shared" ca="1" si="55"/>
        <v>-2,22084939401674E-14+7,47553746171302i</v>
      </c>
      <c r="AF120" s="240" t="str">
        <f t="shared" ca="1" si="56"/>
        <v>3,52394396547203+6,59283544991743i</v>
      </c>
      <c r="AG120" s="240" t="str">
        <f t="shared" ca="1" si="57"/>
        <v>6,21568223504366+4,15318608955069i</v>
      </c>
      <c r="AH120" s="240" t="str">
        <f t="shared" ca="1" si="58"/>
        <v>7,43954070556264+0,7327308044236i</v>
      </c>
      <c r="AI120" s="240" t="str">
        <f t="shared" ca="1" si="59"/>
        <v>6,90649605539805-2,86076433462213i</v>
      </c>
      <c r="AJ120" s="240" t="str">
        <f t="shared" ca="1" si="60"/>
        <v>4,74243076122454-5,77866860240886i</v>
      </c>
      <c r="AK120" s="240" t="str">
        <f t="shared" ca="1" si="61"/>
        <v>1,45840501064933-7,33189710555104i</v>
      </c>
      <c r="AL120" s="240" t="str">
        <f t="shared" ca="1" si="62"/>
        <v>-2,17003397937687-7,1536433283904i</v>
      </c>
      <c r="AM120" s="240" t="str">
        <f t="shared" ca="1" si="63"/>
        <v>-5,28600323219122-5,28600323219148i</v>
      </c>
      <c r="AN120" s="240" t="str">
        <f t="shared" ca="1" si="64"/>
        <v>-7,1536433283903-2,17003397937722i</v>
      </c>
      <c r="AO120" s="240" t="str">
        <f t="shared" ca="1" si="65"/>
        <v>-7,33189710555111+1,45840501064897i</v>
      </c>
      <c r="AP120" s="240" t="str">
        <f t="shared" ca="1" si="66"/>
        <v>-5,77866860240909+4,74243076122426i</v>
      </c>
      <c r="AQ120" s="240" t="str">
        <f t="shared" ca="1" si="67"/>
        <v>-2,86076433462247+6,90649605539791i</v>
      </c>
      <c r="AR120" s="240" t="str">
        <f t="shared" ca="1" si="68"/>
        <v>-2,86076433462247+6,90649605539791i</v>
      </c>
      <c r="AS120" s="240" t="str">
        <f t="shared" ca="1" si="69"/>
        <v>4,15318608955094+6,2156822350435i</v>
      </c>
      <c r="AT120" s="240" t="str">
        <f t="shared" ca="1" si="70"/>
        <v>6,59283544991758+3,52394396547177i</v>
      </c>
      <c r="AU120" s="240" t="str">
        <f t="shared" ca="1" si="71"/>
        <v>7,47553746171302-2,47725898282413E-13i</v>
      </c>
      <c r="AV120" s="240" t="str">
        <f t="shared" ca="1" si="72"/>
        <v>6,59283544991734-3,52394396547222i</v>
      </c>
      <c r="AW120" s="240" t="str">
        <f t="shared" ca="1" si="73"/>
        <v>4,15318608955052-6,21568223504378i</v>
      </c>
      <c r="AX120" s="240" t="str">
        <f t="shared" ca="1" si="74"/>
        <v>0,73273080442347-7,43954070556266i</v>
      </c>
      <c r="AY120" s="240" t="str">
        <f t="shared" ca="1" si="75"/>
        <v>-2,86076433462225-6,906496055398i</v>
      </c>
      <c r="AZ120" s="240" t="str">
        <f t="shared" ca="1" si="76"/>
        <v>-5,77866860240895-4,74243076122444i</v>
      </c>
      <c r="BA120" s="240" t="str">
        <f t="shared" ca="1" si="77"/>
        <v>-7,33189710555107-1,4584050106492i</v>
      </c>
      <c r="BB120" s="240" t="str">
        <f t="shared" ca="1" si="78"/>
        <v>-7,15364332839037+2,170033979377i</v>
      </c>
      <c r="BC120" s="240" t="str">
        <f t="shared" ca="1" si="79"/>
        <v>-5,28600323219138+5,28600323219132i</v>
      </c>
      <c r="BD120" s="240" t="str">
        <f t="shared" ca="1" si="80"/>
        <v>-2,17003397937709+7,15364332839034i</v>
      </c>
      <c r="BE120" s="240" t="str">
        <f t="shared" ca="1" si="81"/>
        <v>1,45840501064909+7,33189710555109i</v>
      </c>
      <c r="BF120" s="240" t="str">
        <f t="shared" ca="1" si="82"/>
        <v>4,74243076122436+5,77866860240901i</v>
      </c>
      <c r="BG120" s="240" t="str">
        <f t="shared" ca="1" si="83"/>
        <v>6,90649605539796+2,86076433462235i</v>
      </c>
      <c r="BH120" s="240" t="str">
        <f t="shared" ca="1" si="84"/>
        <v>7,43954070556267-0,732730804423366i</v>
      </c>
      <c r="BI120" s="240" t="str">
        <f t="shared" ca="1" si="85"/>
        <v>6,21568223504384-4,15318608955043i</v>
      </c>
      <c r="BJ120" s="240" t="str">
        <f t="shared" ca="1" si="86"/>
        <v>3,52394396547231-6,59283544991729i</v>
      </c>
      <c r="BK120" s="240" t="str">
        <f t="shared" ca="1" si="87"/>
        <v>3,65407979032403E-13-7,47553746171302i</v>
      </c>
      <c r="BL120" s="240" t="str">
        <f t="shared" ca="1" si="88"/>
        <v>-3,52394396547232-6,59283544991728i</v>
      </c>
      <c r="BM120" s="240" t="str">
        <f t="shared" ca="1" si="89"/>
        <v>-6,21568223504385-4,15318608955042i</v>
      </c>
      <c r="BN120" s="240" t="str">
        <f t="shared" ca="1" si="90"/>
        <v>-7,43954070556267-0,732730804423353i</v>
      </c>
      <c r="BO120" s="240" t="str">
        <f t="shared" ca="1" si="91"/>
        <v>-6,90649605539795+2,86076433462235i</v>
      </c>
      <c r="BP120" s="240" t="str">
        <f t="shared" ca="1" si="92"/>
        <v>-4,74243076122435+5,77866860240902i</v>
      </c>
      <c r="BQ120" s="240" t="str">
        <f t="shared" ca="1" si="93"/>
        <v>-1,45840501064908+7,33189710555109i</v>
      </c>
      <c r="BR120" s="240" t="str">
        <f t="shared" ca="1" si="94"/>
        <v>2,17003397937711+7,15364332839034i</v>
      </c>
      <c r="BS120" s="240" t="str">
        <f t="shared" ca="1" si="95"/>
        <v>5,2860032321914+5,2860032321913i</v>
      </c>
      <c r="BT120" s="240" t="str">
        <f t="shared" ca="1" si="96"/>
        <v>7,15364332839037+2,17003397937698i</v>
      </c>
      <c r="BU120" s="240" t="str">
        <f t="shared" ca="1" si="97"/>
        <v>7,33189710555107-1,45840501064921i</v>
      </c>
      <c r="BV120" s="240" t="str">
        <f t="shared" ca="1" si="98"/>
        <v>5,77866860240894-4,74243076122445i</v>
      </c>
      <c r="BW120" s="240" t="str">
        <f t="shared" ca="1" si="99"/>
        <v>2,86076433462223-6,906496055398i</v>
      </c>
      <c r="BX120" s="240" t="str">
        <f t="shared" ca="1" si="100"/>
        <v>-0,732730804423483-7,43954070556266i</v>
      </c>
      <c r="BY120" s="240" t="str">
        <f t="shared" ca="1" si="101"/>
        <v>-4,15318608955053-6,21568223504378i</v>
      </c>
      <c r="BZ120" s="240" t="str">
        <f t="shared" ca="1" si="102"/>
        <v>-6,59283544991734-3,5239439654722i</v>
      </c>
      <c r="CA120" s="240" t="str">
        <f t="shared" ca="1" si="103"/>
        <v>-7,47553746171302-2,4818464094035E-13i</v>
      </c>
      <c r="CB120" s="240" t="str">
        <f t="shared" ca="1" si="104"/>
        <v>-6,59283544991758+3,52394396547177i</v>
      </c>
      <c r="CC120" s="240" t="str">
        <f t="shared" ca="1" si="105"/>
        <v>-4,15318608955092+6,21568223504351i</v>
      </c>
      <c r="CD120" s="240" t="str">
        <f t="shared" ca="1" si="106"/>
        <v>-0,73273080442395+7,43954070556261i</v>
      </c>
      <c r="CE120" s="240" t="str">
        <f t="shared" ca="1" si="107"/>
        <v>2,86076433462249+6,9064960553979i</v>
      </c>
      <c r="CF120" s="240" t="str">
        <f t="shared" ca="1" si="108"/>
        <v>5,77866860240912+4,74243076122424i</v>
      </c>
      <c r="CG120" s="240" t="str">
        <f t="shared" ca="1" si="109"/>
        <v>7,33189710555112+1,45840501064895i</v>
      </c>
      <c r="CH120" s="240" t="str">
        <f t="shared" ca="1" si="110"/>
        <v>7,15364332839029-2,17003397937724i</v>
      </c>
      <c r="CI120" s="240" t="str">
        <f t="shared" ca="1" si="111"/>
        <v>5,2860032321912-5,2860032321915i</v>
      </c>
      <c r="CJ120" s="240" t="str">
        <f t="shared" ca="1" si="112"/>
        <v>2,17003397937685-7,15364332839041i</v>
      </c>
      <c r="CK120" s="240" t="str">
        <f t="shared" ca="1" si="113"/>
        <v>-1,45840501064935-7,33189710555104i</v>
      </c>
      <c r="CL120" s="240" t="str">
        <f t="shared" ca="1" si="114"/>
        <v>-4,74243076122456-5,77866860240885i</v>
      </c>
      <c r="CM120" s="240" t="str">
        <f t="shared" ca="1" si="115"/>
        <v>-6,90649605539806-2,8607643346221i</v>
      </c>
      <c r="CN120" s="240" t="str">
        <f t="shared" ca="1" si="116"/>
        <v>-7,43954070556264+0,732730804423625i</v>
      </c>
      <c r="CO120" s="240" t="str">
        <f t="shared" ca="1" si="117"/>
        <v>-6,21568223504369+4,15318608955065i</v>
      </c>
      <c r="CP120" s="240" t="str">
        <f t="shared" ca="1" si="118"/>
        <v>-3,52394396547208+6,59283544991741i</v>
      </c>
      <c r="CQ120" s="240" t="str">
        <f t="shared" ca="1" si="119"/>
        <v>-1,04402858651683E-13+7,47553746171302i</v>
      </c>
      <c r="CR120" s="240" t="str">
        <f t="shared" ca="1" si="120"/>
        <v>3,5239439654719+6,59283544991751i</v>
      </c>
      <c r="CS120" s="240" t="str">
        <f t="shared" ca="1" si="121"/>
        <v>6,21568223504358+4,15318608955082i</v>
      </c>
      <c r="CT120" s="240" t="str">
        <f t="shared" ca="1" si="122"/>
        <v>7,43954070556262+0,732730804423833i</v>
      </c>
      <c r="CU120" s="240" t="str">
        <f t="shared" ca="1" si="123"/>
        <v>6,90649605539814-2,86076433462191i</v>
      </c>
      <c r="CV120" s="240" t="str">
        <f t="shared" ca="1" si="124"/>
        <v>4,74243076122472-5,77866860240871i</v>
      </c>
      <c r="CW120" s="240" t="str">
        <f t="shared" ca="1" si="125"/>
        <v>1,45840501064956-7,331897105551i</v>
      </c>
      <c r="CX120" s="240" t="str">
        <f t="shared" ca="1" si="126"/>
        <v>-2,17003397937736-7,15364332839026i</v>
      </c>
      <c r="CY120" s="240" t="str">
        <f t="shared" ca="1" si="127"/>
        <v>-5,28600323219158-5,28600323219112i</v>
      </c>
      <c r="CZ120" s="240" t="str">
        <f t="shared" ca="1" si="128"/>
        <v>-7,15364332839045-2,17003397937674i</v>
      </c>
      <c r="DA120" s="240" t="str">
        <f t="shared" ca="1" si="129"/>
        <v>-7,33189710555101+1,45840501064947i</v>
      </c>
      <c r="DB120" s="240" t="str">
        <f t="shared" ca="1" si="130"/>
        <v>-5,77866860240877+4,74243076122465i</v>
      </c>
      <c r="DC120" s="240" t="str">
        <f t="shared" ca="1" si="131"/>
        <v>-2,860764334622+6,9064960553981i</v>
      </c>
      <c r="DD120" s="240" t="str">
        <f t="shared" ca="1" si="132"/>
        <v>0,732730804423743+7,43954070556263i</v>
      </c>
      <c r="DE120" s="240" t="str">
        <f t="shared" ca="1" si="133"/>
        <v>4,15318608955074+6,21568223504363i</v>
      </c>
      <c r="DF120" s="240" t="str">
        <f t="shared" ca="1" si="134"/>
        <v>6,59283544991747+3,52394396547198i</v>
      </c>
      <c r="DG120" s="240" t="str">
        <f t="shared" ca="1" si="135"/>
        <v>7,47553746171302-1,28204794403696E-14i</v>
      </c>
      <c r="DH120" s="240" t="str">
        <f t="shared" ca="1" si="136"/>
        <v>6,59283544991746-3,523943965472i</v>
      </c>
      <c r="DI120" s="240" t="str">
        <f t="shared" ca="1" si="137"/>
        <v>4,15318608955073-6,21568223504364i</v>
      </c>
      <c r="DJ120" s="240" t="str">
        <f t="shared" ca="1" si="138"/>
        <v>0,732730804423717-7,43954070556263i</v>
      </c>
      <c r="DK120" s="240" t="str">
        <f t="shared" ca="1" si="139"/>
        <v>-2,86076433462202-6,90649605539809i</v>
      </c>
      <c r="DL120" s="240" t="str">
        <f t="shared" ca="1" si="140"/>
        <v>-5,77866860240879-4,74243076122463i</v>
      </c>
      <c r="DM120" s="240" t="str">
        <f t="shared" ca="1" si="141"/>
        <v>-7,33189710555102-1,45840501064944i</v>
      </c>
      <c r="DN120" s="240" t="str">
        <f t="shared" ca="1" si="142"/>
        <v>-7,15364332839044+2,17003397937676i</v>
      </c>
      <c r="DO120" s="240" t="str">
        <f t="shared" ca="1" si="143"/>
        <v>-5,28600323219156+5,28600323219114i</v>
      </c>
      <c r="DP120" s="240" t="str">
        <f t="shared" ca="1" si="144"/>
        <v>-2,17003397937733+7,15364332839027i</v>
      </c>
      <c r="DQ120" s="240" t="str">
        <f t="shared" ca="1" si="145"/>
        <v>1,45840501064886+7,33189710555113i</v>
      </c>
      <c r="DR120" s="240" t="str">
        <f t="shared" ca="1" si="146"/>
        <v>4,74243076122416+5,77866860240917i</v>
      </c>
      <c r="DS120" s="240" t="str">
        <f t="shared" ca="1" si="147"/>
        <v>6,90649605539815+2,86076433462188i</v>
      </c>
      <c r="DT120" s="240" t="str">
        <f t="shared" ca="1" si="148"/>
        <v>7,43954070556262-0,732730804423859i</v>
      </c>
      <c r="DU120" s="240" t="str">
        <f t="shared" ca="1" si="149"/>
        <v>6,21568223504357-4,15318608955084i</v>
      </c>
      <c r="DV120" s="240" t="str">
        <f t="shared" ca="1" si="150"/>
        <v>3,52394396547187-6,59283544991752i</v>
      </c>
      <c r="DW120" s="240" t="str">
        <f t="shared" ca="1" si="151"/>
        <v>-1,30043817532423E-13-7,47553746171302i</v>
      </c>
      <c r="DX120" s="240" t="str">
        <f t="shared" ca="1" si="152"/>
        <v>-3,5239439654721-6,5928354499174i</v>
      </c>
      <c r="DY120" s="240" t="str">
        <f t="shared" ca="1" si="153"/>
        <v>-6,21568223504371-4,15318608955063i</v>
      </c>
      <c r="DZ120" s="240" t="str">
        <f t="shared" ca="1" si="154"/>
        <v>-7,43954070556264-0,7327308044236i</v>
      </c>
      <c r="EA120" s="240" t="str">
        <f t="shared" ca="1" si="155"/>
        <v>-6,90649605539805+2,86076433462213i</v>
      </c>
      <c r="EB120" s="240" t="str">
        <f t="shared" ca="1" si="156"/>
        <v>-4,74243076122454+5,77866860240886i</v>
      </c>
      <c r="EC120" s="240" t="str">
        <f t="shared" ca="1" si="157"/>
        <v>-1,45840501064933+7,33189710555104i</v>
      </c>
      <c r="ED120" s="240" t="str">
        <f t="shared" ca="1" si="158"/>
        <v>2,17003397937687+7,1536433283904i</v>
      </c>
      <c r="EE120" s="240" t="str">
        <f t="shared" ca="1" si="159"/>
        <v>5,28600323219122+5,28600323219148i</v>
      </c>
      <c r="EF120" s="240" t="str">
        <f t="shared" ca="1" si="160"/>
        <v>7,1536433283903+2,17003397937722i</v>
      </c>
      <c r="EG120" s="240" t="str">
        <f t="shared" ca="1" si="161"/>
        <v>7,33189710555111-1,45840501064897i</v>
      </c>
      <c r="EH120" s="240" t="str">
        <f t="shared" ca="1" si="162"/>
        <v>5,77866860240909-4,74243076122425i</v>
      </c>
      <c r="EI120" s="240" t="str">
        <f t="shared" ca="1" si="163"/>
        <v>2,86076433462247-6,90649605539791i</v>
      </c>
      <c r="EJ120" s="240" t="str">
        <f t="shared" ca="1" si="164"/>
        <v>-0,732730804423236-7,43954070556268i</v>
      </c>
      <c r="EK120" s="240" t="str">
        <f t="shared" ca="1" si="165"/>
        <v>-4,15318608955094-6,2156822350435i</v>
      </c>
      <c r="EL120" s="240" t="str">
        <f t="shared" ca="1" si="166"/>
        <v>-6,59283544991758-3,52394396547177i</v>
      </c>
      <c r="EM120" s="240" t="str">
        <f t="shared" ca="1" si="167"/>
        <v>-7,47553746171302+2,47267155624476E-13i</v>
      </c>
      <c r="EN120" s="240"/>
      <c r="EO120" s="240"/>
      <c r="EP120" s="240"/>
    </row>
    <row r="121" spans="1:146" ht="15" thickBot="1">
      <c r="A121" s="277">
        <f t="shared" si="168"/>
        <v>4.1015625000000009E-4</v>
      </c>
      <c r="B121" s="276">
        <v>21</v>
      </c>
      <c r="C121" s="248">
        <f t="shared" si="169"/>
        <v>4200</v>
      </c>
      <c r="D121" s="247">
        <f t="shared" si="170"/>
        <v>26389.378290154262</v>
      </c>
      <c r="E121" s="247" t="str">
        <f t="shared" si="171"/>
        <v>26389,3782901543i</v>
      </c>
      <c r="F121" s="247" t="str">
        <f t="shared" si="172"/>
        <v>-0,00163903339882408-0,0687608750126047i</v>
      </c>
      <c r="G121" s="247" t="str">
        <f t="shared" si="173"/>
        <v>-3,70248914696952-0,868503483077129i</v>
      </c>
      <c r="H121" s="247" t="str">
        <f t="shared" si="38"/>
        <v>0,00339929655096277-0,0199494189157631i</v>
      </c>
      <c r="I121" s="247" t="str">
        <f t="shared" si="174"/>
        <v>-0,0073902929910534+0,0171379691723427i</v>
      </c>
      <c r="J121" s="275" t="str">
        <f ca="1">IMPRODUCT(1/N_FFT2,AJ100)</f>
        <v>-0,178435560653599-0,00443556654730148i</v>
      </c>
      <c r="K121" s="274" t="str">
        <f t="shared" ca="1" si="175"/>
        <v>0,0013947076760025-0,00302524300136519i</v>
      </c>
      <c r="N121" s="265">
        <f t="shared" ca="1" si="176"/>
        <v>7.5247219545869122</v>
      </c>
      <c r="O121" s="240">
        <f t="shared" ca="1" si="39"/>
        <v>-7.4752780454130878</v>
      </c>
      <c r="P121" s="240" t="str">
        <f t="shared" ca="1" si="40"/>
        <v>-6,50414218223449+3,6845510349991i</v>
      </c>
      <c r="Q121" s="240" t="str">
        <f t="shared" ca="1" si="41"/>
        <v>-3,84306095675421+6,41175984725772i</v>
      </c>
      <c r="R121" s="240" t="str">
        <f t="shared" ca="1" si="42"/>
        <v>-0,183452506784765+7,47302663142513i</v>
      </c>
      <c r="S121" s="240" t="str">
        <f t="shared" ca="1" si="43"/>
        <v>3,52382167747474+6,59260666516622i</v>
      </c>
      <c r="T121" s="240" t="str">
        <f t="shared" ca="1" si="44"/>
        <v>6,31551530790012+3,99925596229026i</v>
      </c>
      <c r="U121" s="241" t="str">
        <f t="shared" ca="1" si="45"/>
        <v>7,46627374562887+0,366794508639247i</v>
      </c>
      <c r="V121" s="240" t="str">
        <f t="shared" ca="1" si="46"/>
        <v>6,67710000835628-3,36096970153608i</v>
      </c>
      <c r="W121" s="240" t="str">
        <f t="shared" ca="1" si="47"/>
        <v>4,15304196557649-6,21546653827333i</v>
      </c>
      <c r="X121" s="240" t="str">
        <f t="shared" ca="1" si="48"/>
        <v>0,549915567196982-7,4550234557102i</v>
      </c>
      <c r="Y121" s="240" t="str">
        <f t="shared" ca="1" si="49"/>
        <v>-3,1960932031239-6,75757131617419i</v>
      </c>
      <c r="Z121" s="240" t="str">
        <f t="shared" ca="1" si="50"/>
        <v>-6,1116738040152-4,30432633167483i</v>
      </c>
      <c r="AA121" s="240" t="str">
        <f t="shared" ca="1" si="51"/>
        <v>-7,4392825384231-0,732705377179704i</v>
      </c>
      <c r="AB121" s="240" t="str">
        <f t="shared" ca="1" si="52"/>
        <v>-6,83397211571307+3,02929149767585i</v>
      </c>
      <c r="AC121" s="240" t="str">
        <f t="shared" ca="1" si="53"/>
        <v>-4,45301793254011+6,00419962598772i</v>
      </c>
      <c r="AD121" s="240" t="str">
        <f t="shared" ca="1" si="54"/>
        <v>-0,915053832840907+7,41906047550754i</v>
      </c>
      <c r="AE121" s="240" t="str">
        <f t="shared" ca="1" si="55"/>
        <v>2,8606650603021+6,90625638598812i</v>
      </c>
      <c r="AF121" s="240" t="str">
        <f t="shared" ca="1" si="56"/>
        <v>5,893108742617+4,59902720191195i</v>
      </c>
      <c r="AG121" s="240" t="str">
        <f t="shared" ca="1" si="57"/>
        <v>7,39436944797807+1,0968510942892i</v>
      </c>
      <c r="AH121" s="240" t="str">
        <f t="shared" ca="1" si="58"/>
        <v>6,97438058565784-2,69031546526311i</v>
      </c>
      <c r="AI121" s="240" t="str">
        <f t="shared" ca="1" si="59"/>
        <v>4,74226618926605-5,77846807089724i</v>
      </c>
      <c r="AJ121" s="240" t="str">
        <f t="shared" ca="1" si="60"/>
        <v>1,27798765365212-7,36522432878644i</v>
      </c>
      <c r="AK121" s="240" t="str">
        <f t="shared" ca="1" si="61"/>
        <v>-2,51834532478557-7,03830367925153i</v>
      </c>
      <c r="AL121" s="240" t="str">
        <f t="shared" ca="1" si="62"/>
        <v>-5,66034666608232-4,88264861279262i</v>
      </c>
      <c r="AM121" s="240" t="str">
        <f t="shared" ca="1" si="63"/>
        <v>-7,33164267386257-1,45835440103981i</v>
      </c>
      <c r="AN121" s="240" t="str">
        <f t="shared" ca="1" si="64"/>
        <v>-7,09798716188813+2,34485822725089i</v>
      </c>
      <c r="AO121" s="240" t="str">
        <f t="shared" ca="1" si="65"/>
        <v>-5,02008991136827+5,53881568009023i</v>
      </c>
      <c r="AP121" s="240" t="str">
        <f t="shared" ca="1" si="66"/>
        <v>-1,63784269026771+7,29364471153973i</v>
      </c>
      <c r="AQ121" s="240" t="str">
        <f t="shared" ca="1" si="67"/>
        <v>2,16995867480002+7,15339508246923i</v>
      </c>
      <c r="AR121" s="240" t="str">
        <f t="shared" ca="1" si="68"/>
        <v>2,16995867480002+7,15339508246923i</v>
      </c>
      <c r="AS121" s="240" t="str">
        <f t="shared" ca="1" si="69"/>
        <v>7,25125333036979+1,81634440430113i</v>
      </c>
      <c r="AT121" s="240" t="str">
        <f t="shared" ca="1" si="70"/>
        <v>7,20449406533533-1,99375202038341i</v>
      </c>
      <c r="AU121" s="240" t="str">
        <f t="shared" ca="1" si="71"/>
        <v>5,28581979716659-5,28581979716644i</v>
      </c>
      <c r="AV121" s="240" t="str">
        <f t="shared" ca="1" si="72"/>
        <v>1,99375202038361-7,20449406533527i</v>
      </c>
      <c r="AW121" s="240" t="str">
        <f t="shared" ca="1" si="73"/>
        <v>-1,81634440430164-7,25125333036966i</v>
      </c>
      <c r="AX121" s="240" t="str">
        <f t="shared" ca="1" si="74"/>
        <v>-5,15450729549496-5,41394831864177i</v>
      </c>
      <c r="AY121" s="240" t="str">
        <f t="shared" ca="1" si="75"/>
        <v>-7,15339508246917-2,16995867480023i</v>
      </c>
      <c r="AZ121" s="240" t="str">
        <f t="shared" ca="1" si="76"/>
        <v>-7,29364471153979+1,63784269026749i</v>
      </c>
      <c r="BA121" s="240" t="str">
        <f t="shared" ca="1" si="77"/>
        <v>-5,53881568008987+5,02008991136867i</v>
      </c>
      <c r="BB121" s="240" t="str">
        <f t="shared" ca="1" si="78"/>
        <v>-2,34485822725111+7,09798716188806i</v>
      </c>
      <c r="BC121" s="240" t="str">
        <f t="shared" ca="1" si="79"/>
        <v>1,4583544010396+7,33164267386261i</v>
      </c>
      <c r="BD121" s="240" t="str">
        <f t="shared" ca="1" si="80"/>
        <v>4,88264861279244+5,66034666608247i</v>
      </c>
      <c r="BE121" s="240" t="str">
        <f t="shared" ca="1" si="81"/>
        <v>7,0383036792517+2,51834532478508i</v>
      </c>
      <c r="BF121" s="240" t="str">
        <f t="shared" ca="1" si="82"/>
        <v>7,36522432878648-1,27798765365192i</v>
      </c>
      <c r="BG121" s="240" t="str">
        <f t="shared" ca="1" si="83"/>
        <v>5,77846807089738-4,74226618926588i</v>
      </c>
      <c r="BH121" s="240" t="str">
        <f t="shared" ca="1" si="84"/>
        <v>2,69031546526311-6,97438058565785i</v>
      </c>
      <c r="BI121" s="240" t="str">
        <f t="shared" ca="1" si="85"/>
        <v>-1,09685109428944-7,39436944797803i</v>
      </c>
      <c r="BJ121" s="240" t="str">
        <f t="shared" ca="1" si="86"/>
        <v>-4,59902720191166-5,89310874261722i</v>
      </c>
      <c r="BK121" s="240" t="str">
        <f t="shared" ca="1" si="87"/>
        <v>-6,90625638598807-2,86066506030222i</v>
      </c>
      <c r="BL121" s="240" t="str">
        <f t="shared" ca="1" si="88"/>
        <v>-7,41906047550754+0,915053832840899i</v>
      </c>
      <c r="BM121" s="240" t="str">
        <f t="shared" ca="1" si="89"/>
        <v>-6,00419962598759+4,45301793254029i</v>
      </c>
      <c r="BN121" s="240" t="str">
        <f t="shared" ca="1" si="90"/>
        <v>-3,02929149767617+6,83397211571293i</v>
      </c>
      <c r="BO121" s="240" t="str">
        <f t="shared" ca="1" si="91"/>
        <v>0,732705377179556+7,43928253842311i</v>
      </c>
      <c r="BP121" s="240" t="str">
        <f t="shared" ca="1" si="92"/>
        <v>4,30432633167484+6,11167380401519i</v>
      </c>
      <c r="BQ121" s="240" t="str">
        <f t="shared" ca="1" si="93"/>
        <v>6,75757131617426+3,19609320312375i</v>
      </c>
      <c r="BR121" s="240" t="str">
        <f t="shared" ca="1" si="94"/>
        <v>7,45502345571023-0,549915567196615i</v>
      </c>
      <c r="BS121" s="240" t="str">
        <f t="shared" ca="1" si="95"/>
        <v>6,21546653827345-4,15304196557631i</v>
      </c>
      <c r="BT121" s="240" t="str">
        <f t="shared" ca="1" si="96"/>
        <v>3,36096970153609-6,67710000835627i</v>
      </c>
      <c r="BU121" s="240" t="str">
        <f t="shared" ca="1" si="97"/>
        <v>-0,366794508639403-7,46627374562886i</v>
      </c>
      <c r="BV121" s="240" t="str">
        <f t="shared" ca="1" si="98"/>
        <v>-3,99925596229059-6,31551530789991i</v>
      </c>
      <c r="BW121" s="240" t="str">
        <f t="shared" ca="1" si="99"/>
        <v>-6,59260666516611-3,52382167747493i</v>
      </c>
      <c r="BX121" s="240" t="str">
        <f t="shared" ca="1" si="100"/>
        <v>-7,47302663142513+0,183452506784775i</v>
      </c>
      <c r="BY121" s="240" t="str">
        <f t="shared" ca="1" si="101"/>
        <v>-6,41175984725763+3,84306095675436i</v>
      </c>
      <c r="BZ121" s="240" t="str">
        <f t="shared" ca="1" si="102"/>
        <v>-3,68455103499881+6,50414218223465i</v>
      </c>
      <c r="CA121" s="240" t="str">
        <f t="shared" ca="1" si="103"/>
        <v>-2,08797660850539E-13+7,47527804541309i</v>
      </c>
      <c r="CB121" s="240" t="str">
        <f t="shared" ca="1" si="104"/>
        <v>3,68455103499909+6,50414218223449i</v>
      </c>
      <c r="CC121" s="240" t="str">
        <f t="shared" ca="1" si="105"/>
        <v>6,41175984725781+3,84306095675406i</v>
      </c>
      <c r="CD121" s="240" t="str">
        <f t="shared" ca="1" si="106"/>
        <v>7,47302663142514+0,183452506784476i</v>
      </c>
      <c r="CE121" s="240" t="str">
        <f t="shared" ca="1" si="107"/>
        <v>6,59260666516632-3,52382167747454i</v>
      </c>
      <c r="CF121" s="240" t="str">
        <f t="shared" ca="1" si="108"/>
        <v>3,99925596229031-6,31551530790009i</v>
      </c>
      <c r="CG121" s="240" t="str">
        <f t="shared" ca="1" si="109"/>
        <v>0,366794508639078-7,46627374562888i</v>
      </c>
      <c r="CH121" s="240" t="str">
        <f t="shared" ca="1" si="110"/>
        <v>-3,36096970153638-6,67710000835613i</v>
      </c>
      <c r="CI121" s="240" t="str">
        <f t="shared" ca="1" si="111"/>
        <v>-6,2154665382732-4,15304196557668i</v>
      </c>
      <c r="CJ121" s="240" t="str">
        <f t="shared" ca="1" si="112"/>
        <v>-7,4550234557102-0,549915567197057i</v>
      </c>
      <c r="CK121" s="240" t="str">
        <f t="shared" ca="1" si="113"/>
        <v>-6,75757131617412+3,19609320312404i</v>
      </c>
      <c r="CL121" s="240" t="str">
        <f t="shared" ca="1" si="114"/>
        <v>-4,30432633167458+6,11167380401538i</v>
      </c>
      <c r="CM121" s="240" t="str">
        <f t="shared" ca="1" si="115"/>
        <v>-0,732705377179971+7,43928253842308i</v>
      </c>
      <c r="CN121" s="240" t="str">
        <f t="shared" ca="1" si="116"/>
        <v>3,02929149767576+6,83397211571311i</v>
      </c>
      <c r="CO121" s="240" t="str">
        <f t="shared" ca="1" si="117"/>
        <v>6,00419962598777+4,45301793254006i</v>
      </c>
      <c r="CP121" s="240" t="str">
        <f t="shared" ca="1" si="118"/>
        <v>7,41906047550757+0,915053832840608i</v>
      </c>
      <c r="CQ121" s="240" t="str">
        <f t="shared" ca="1" si="119"/>
        <v>6,90625638598823-2,86066506030184i</v>
      </c>
      <c r="CR121" s="240" t="str">
        <f t="shared" ca="1" si="120"/>
        <v>4,59902720191199-5,89310874261697i</v>
      </c>
      <c r="CS121" s="240" t="str">
        <f t="shared" ca="1" si="121"/>
        <v>1,09685109428914-7,39436944797808i</v>
      </c>
      <c r="CT121" s="240" t="str">
        <f t="shared" ca="1" si="122"/>
        <v>-2,69031546526338-6,97438058565774i</v>
      </c>
      <c r="CU121" s="240" t="str">
        <f t="shared" ca="1" si="123"/>
        <v>-5,77846807089711-4,74226618926623i</v>
      </c>
      <c r="CV121" s="240" t="str">
        <f t="shared" ca="1" si="124"/>
        <v>-7,3652243287864-1,27798765365233i</v>
      </c>
      <c r="CW121" s="240" t="str">
        <f t="shared" ca="1" si="125"/>
        <v>-7,03830367925159+2,51834532478539i</v>
      </c>
      <c r="CX121" s="240" t="str">
        <f t="shared" ca="1" si="126"/>
        <v>-4,8826486127922+5,66034666608268i</v>
      </c>
      <c r="CY121" s="240" t="str">
        <f t="shared" ca="1" si="127"/>
        <v>-1,45835440104004+7,33164267386252i</v>
      </c>
      <c r="CZ121" s="240" t="str">
        <f t="shared" ca="1" si="128"/>
        <v>2,34485822725069+7,0979871618882i</v>
      </c>
      <c r="DA121" s="240" t="str">
        <f t="shared" ca="1" si="129"/>
        <v>5,5388156800901+5,02008991136842i</v>
      </c>
      <c r="DB121" s="240" t="str">
        <f t="shared" ca="1" si="130"/>
        <v>7,29364471153985+1,63784269026717i</v>
      </c>
      <c r="DC121" s="240" t="str">
        <f t="shared" ca="1" si="131"/>
        <v>7,15339508246929-2,16995867479983i</v>
      </c>
      <c r="DD121" s="240" t="str">
        <f t="shared" ca="1" si="132"/>
        <v>5,15450729549528-5,41394831864147i</v>
      </c>
      <c r="DE121" s="240" t="str">
        <f t="shared" ca="1" si="133"/>
        <v>1,81634440430135-7,25125333036973i</v>
      </c>
      <c r="DF121" s="240" t="str">
        <f t="shared" ca="1" si="134"/>
        <v>-1,99375202038392-7,20449406533518i</v>
      </c>
      <c r="DG121" s="240" t="str">
        <f t="shared" ca="1" si="135"/>
        <v>-5,28581979716629-5,28581979716674i</v>
      </c>
      <c r="DH121" s="240" t="str">
        <f t="shared" ca="1" si="136"/>
        <v>-7,20449406533522-1,99375202038381i</v>
      </c>
      <c r="DI121" s="240" t="str">
        <f t="shared" ca="1" si="137"/>
        <v>-7,25125333036971+1,81634440430141i</v>
      </c>
      <c r="DJ121" s="240" t="str">
        <f t="shared" ca="1" si="138"/>
        <v>-5,41394831864142+5,15450729549533i</v>
      </c>
      <c r="DK121" s="240" t="str">
        <f t="shared" ca="1" si="139"/>
        <v>-2,16995867480043+7,15339508246911i</v>
      </c>
      <c r="DL121" s="240" t="str">
        <f t="shared" ca="1" si="140"/>
        <v>1,63784269026729+7,29364471153983i</v>
      </c>
      <c r="DM121" s="240" t="str">
        <f t="shared" ca="1" si="141"/>
        <v>5,02008991136851+5,53881568009002i</v>
      </c>
      <c r="DN121" s="240" t="str">
        <f t="shared" ca="1" si="142"/>
        <v>7,09798716188822+2,34485822725063i</v>
      </c>
      <c r="DO121" s="240" t="str">
        <f t="shared" ca="1" si="143"/>
        <v>7,33164267386266-1,45835440103937i</v>
      </c>
      <c r="DP121" s="240" t="str">
        <f t="shared" ca="1" si="144"/>
        <v>5,66034666608261-4,88264861279229i</v>
      </c>
      <c r="DQ121" s="240" t="str">
        <f t="shared" ca="1" si="145"/>
        <v>2,51834532478528-7,03830367925163i</v>
      </c>
      <c r="DR121" s="240" t="str">
        <f t="shared" ca="1" si="146"/>
        <v>-1,27798765365244-7,36522432878638i</v>
      </c>
      <c r="DS121" s="240" t="str">
        <f t="shared" ca="1" si="147"/>
        <v>-4,7422661892657-5,77846807089753i</v>
      </c>
      <c r="DT121" s="240" t="str">
        <f t="shared" ca="1" si="148"/>
        <v>-6,97438058565776-2,69031546526332i</v>
      </c>
      <c r="DU121" s="240" t="str">
        <f t="shared" ca="1" si="149"/>
        <v>-7,39436944797807+1,09685109428921i</v>
      </c>
      <c r="DV121" s="240" t="str">
        <f t="shared" ca="1" si="150"/>
        <v>-5,89310874261689+4,59902720191208i</v>
      </c>
      <c r="DW121" s="240" t="str">
        <f t="shared" ca="1" si="151"/>
        <v>-2,86066506030173+6,90625638598827i</v>
      </c>
      <c r="DX121" s="240" t="str">
        <f t="shared" ca="1" si="152"/>
        <v>0,91505383284072+7,41906047550756i</v>
      </c>
      <c r="DY121" s="240" t="str">
        <f t="shared" ca="1" si="153"/>
        <v>4,45301793254011+6,00419962598773i</v>
      </c>
      <c r="DZ121" s="240" t="str">
        <f t="shared" ca="1" si="154"/>
        <v>6,83397211571313+3,0292914976757i</v>
      </c>
      <c r="EA121" s="240" t="str">
        <f t="shared" ca="1" si="155"/>
        <v>7,43928253842314-0,732705377179349i</v>
      </c>
      <c r="EB121" s="240" t="str">
        <f t="shared" ca="1" si="156"/>
        <v>6,11167380401531-4,30432633167467i</v>
      </c>
      <c r="EC121" s="240" t="str">
        <f t="shared" ca="1" si="157"/>
        <v>3,19609320312394-6,75757131617417i</v>
      </c>
      <c r="ED121" s="240" t="str">
        <f t="shared" ca="1" si="158"/>
        <v>-0,549915567197122-7,4550234557102i</v>
      </c>
      <c r="EE121" s="240" t="str">
        <f t="shared" ca="1" si="159"/>
        <v>-4,15304196557612-6,21546653827358i</v>
      </c>
      <c r="EF121" s="240" t="str">
        <f t="shared" ca="1" si="160"/>
        <v>-6,67710000835618-3,36096970153627i</v>
      </c>
      <c r="EG121" s="240" t="str">
        <f t="shared" ca="1" si="161"/>
        <v>-7,46627374562888+0,366794508639194i</v>
      </c>
      <c r="EH121" s="240" t="str">
        <f t="shared" ca="1" si="162"/>
        <v>-6,31551530790003+3,99925596229041i</v>
      </c>
      <c r="EI121" s="240" t="str">
        <f t="shared" ca="1" si="163"/>
        <v>-3,52382167747444+6,59260666516638i</v>
      </c>
      <c r="EJ121" s="240" t="str">
        <f t="shared" ca="1" si="164"/>
        <v>0,18345250678454+7,47302663142514i</v>
      </c>
      <c r="EK121" s="240" t="str">
        <f t="shared" ca="1" si="165"/>
        <v>3,84306095675416+6,41175984725775i</v>
      </c>
      <c r="EL121" s="240" t="str">
        <f t="shared" ca="1" si="166"/>
        <v>6,50414218223455+3,68455103499898i</v>
      </c>
      <c r="EM121" s="240" t="str">
        <f t="shared" ca="1" si="167"/>
        <v>7,47527804541309-3,26015310112654E-13i</v>
      </c>
      <c r="EN121" s="240"/>
      <c r="EO121" s="240"/>
      <c r="EP121" s="240"/>
    </row>
    <row r="122" spans="1:146" ht="15" thickBot="1">
      <c r="A122" s="277">
        <f t="shared" si="168"/>
        <v>4.2968750000000011E-4</v>
      </c>
      <c r="B122" s="276">
        <v>22</v>
      </c>
      <c r="C122" s="248">
        <f t="shared" si="169"/>
        <v>4400</v>
      </c>
      <c r="D122" s="247">
        <f t="shared" si="170"/>
        <v>27646.01535159018</v>
      </c>
      <c r="E122" s="247" t="str">
        <f t="shared" si="171"/>
        <v>27646,0153515902i</v>
      </c>
      <c r="F122" s="247" t="str">
        <f t="shared" si="172"/>
        <v>-0,00210656262159623-0,0658235128427632i</v>
      </c>
      <c r="G122" s="247" t="str">
        <f t="shared" si="173"/>
        <v>-3,77168162643283-0,868636661517328i</v>
      </c>
      <c r="H122" s="247" t="str">
        <f t="shared" si="38"/>
        <v>0,00327801221130095-0,0190509266794854i</v>
      </c>
      <c r="I122" s="247" t="str">
        <f t="shared" si="174"/>
        <v>-0,00705148452973412+0,0164762357516749i</v>
      </c>
      <c r="J122" s="275" t="str">
        <f ca="1">IMPRODUCT(1/N_FFT2,AK100)</f>
        <v>0,0202827084779564+0,000443562492431438i</v>
      </c>
      <c r="K122" s="274" t="str">
        <f t="shared" ca="1" si="175"/>
        <v>-0,000150331445249317+0,000331054912511954i</v>
      </c>
      <c r="N122" s="265">
        <f t="shared" ca="1" si="176"/>
        <v>7.5250012788584719</v>
      </c>
      <c r="O122" s="240">
        <f t="shared" ca="1" si="39"/>
        <v>-7.4749987211415281</v>
      </c>
      <c r="P122" s="240" t="str">
        <f t="shared" ca="1" si="40"/>
        <v>-6,41152026283853+3,84291735537968i</v>
      </c>
      <c r="Q122" s="240" t="str">
        <f t="shared" ca="1" si="41"/>
        <v>-3,52369000492463+6,59236032315147i</v>
      </c>
      <c r="R122" s="240" t="str">
        <f t="shared" ca="1" si="42"/>
        <v>0,36678080284686+7,46599475781563i</v>
      </c>
      <c r="S122" s="240" t="str">
        <f t="shared" ca="1" si="43"/>
        <v>4,15288678132581+6,21523428862958i</v>
      </c>
      <c r="T122" s="240" t="str">
        <f t="shared" ca="1" si="44"/>
        <v>6,75731881002338+3,1959737766089i</v>
      </c>
      <c r="U122" s="241" t="str">
        <f t="shared" ca="1" si="45"/>
        <v>7,43900455917425-0,732677998613382i</v>
      </c>
      <c r="V122" s="240" t="str">
        <f t="shared" ca="1" si="46"/>
        <v>6,00397527062907-4,45285153926583i</v>
      </c>
      <c r="W122" s="240" t="str">
        <f t="shared" ca="1" si="47"/>
        <v>2,86055816753106-6,90599832401072i</v>
      </c>
      <c r="X122" s="240" t="str">
        <f t="shared" ca="1" si="48"/>
        <v>-1,09681010890631-7,39409314696998i</v>
      </c>
      <c r="Y122" s="240" t="str">
        <f t="shared" ca="1" si="49"/>
        <v>-4,74208898782404-5,77825215031548i</v>
      </c>
      <c r="Z122" s="240" t="str">
        <f t="shared" ca="1" si="50"/>
        <v>-7,03804068314147-2,51825122327242i</v>
      </c>
      <c r="AA122" s="240" t="str">
        <f t="shared" ca="1" si="51"/>
        <v>-7,33136871672858+1,45829990757766i</v>
      </c>
      <c r="AB122" s="240" t="str">
        <f t="shared" ca="1" si="52"/>
        <v>-5,53860871445666+5,01990232865264i</v>
      </c>
      <c r="AC122" s="240" t="str">
        <f t="shared" ca="1" si="53"/>
        <v>-2,16987759124409+7,15312778580701i</v>
      </c>
      <c r="AD122" s="240" t="str">
        <f t="shared" ca="1" si="54"/>
        <v>1,81627653403959+7,25098237709654i</v>
      </c>
      <c r="AE122" s="240" t="str">
        <f t="shared" ca="1" si="55"/>
        <v>5,28562228507994+5,28562228507995i</v>
      </c>
      <c r="AF122" s="240" t="str">
        <f t="shared" ca="1" si="56"/>
        <v>7,25098237709654+1,81627653403962i</v>
      </c>
      <c r="AG122" s="240" t="str">
        <f t="shared" ca="1" si="57"/>
        <v>7,15312778580701-2,16987759124406i</v>
      </c>
      <c r="AH122" s="240" t="str">
        <f t="shared" ca="1" si="58"/>
        <v>5,01990232865242-5,53860871445686i</v>
      </c>
      <c r="AI122" s="240" t="str">
        <f t="shared" ca="1" si="59"/>
        <v>1,45829990757775-7,33136871672856i</v>
      </c>
      <c r="AJ122" s="240" t="str">
        <f t="shared" ca="1" si="60"/>
        <v>-2,51825122327268-7,03804068314138i</v>
      </c>
      <c r="AK122" s="240" t="str">
        <f t="shared" ca="1" si="61"/>
        <v>-5,77825215031547-4,74208898782406i</v>
      </c>
      <c r="AL122" s="240" t="str">
        <f t="shared" ca="1" si="62"/>
        <v>-7,39409314696992-1,0968101089067i</v>
      </c>
      <c r="AM122" s="240" t="str">
        <f t="shared" ca="1" si="63"/>
        <v>-6,90599832401069+2,86055816753112i</v>
      </c>
      <c r="AN122" s="240" t="str">
        <f t="shared" ca="1" si="64"/>
        <v>-4,4528515392661+6,00397527062887i</v>
      </c>
      <c r="AO122" s="240" t="str">
        <f t="shared" ca="1" si="65"/>
        <v>-0,732677998613324+7,43900455917426i</v>
      </c>
      <c r="AP122" s="240" t="str">
        <f t="shared" ca="1" si="66"/>
        <v>3,19597377660867+6,75731881002348i</v>
      </c>
      <c r="AQ122" s="240" t="str">
        <f t="shared" ca="1" si="67"/>
        <v>6,21523428862965+4,15288678132571i</v>
      </c>
      <c r="AR122" s="240" t="str">
        <f t="shared" ca="1" si="68"/>
        <v>6,21523428862965+4,15288678132571i</v>
      </c>
      <c r="AS122" s="240" t="str">
        <f t="shared" ca="1" si="69"/>
        <v>6,59236032315137-3,52369000492482i</v>
      </c>
      <c r="AT122" s="240" t="str">
        <f t="shared" ca="1" si="70"/>
        <v>3,84291735537979-6,41152026283847i</v>
      </c>
      <c r="AU122" s="240" t="str">
        <f t="shared" ca="1" si="71"/>
        <v>-2,73806676435458E-13-7,47499872114153i</v>
      </c>
      <c r="AV122" s="240" t="str">
        <f t="shared" ca="1" si="72"/>
        <v>-3,84291735537962-6,41152026283857i</v>
      </c>
      <c r="AW122" s="240" t="str">
        <f t="shared" ca="1" si="73"/>
        <v>-6,59236032315164-3,52369000492431i</v>
      </c>
      <c r="AX122" s="240" t="str">
        <f t="shared" ca="1" si="74"/>
        <v>-7,46599475781563+0,366780802846845i</v>
      </c>
      <c r="AY122" s="240" t="str">
        <f t="shared" ca="1" si="75"/>
        <v>-6,21523428862975+4,15288678132554i</v>
      </c>
      <c r="AZ122" s="240" t="str">
        <f t="shared" ca="1" si="76"/>
        <v>-3,19597377660885+6,7573188100234i</v>
      </c>
      <c r="BA122" s="240" t="str">
        <f t="shared" ca="1" si="77"/>
        <v>0,73267799861313+7,43900455917428i</v>
      </c>
      <c r="BB122" s="240" t="str">
        <f t="shared" ca="1" si="78"/>
        <v>4,45285153926595+6,00397527062898i</v>
      </c>
      <c r="BC122" s="240" t="str">
        <f t="shared" ca="1" si="79"/>
        <v>6,90599832401062+2,86055816753129i</v>
      </c>
      <c r="BD122" s="240" t="str">
        <f t="shared" ca="1" si="80"/>
        <v>7,39409314696995-1,09681010890651i</v>
      </c>
      <c r="BE122" s="240" t="str">
        <f t="shared" ca="1" si="81"/>
        <v>5,77825215031559-4,7420889878239i</v>
      </c>
      <c r="BF122" s="240" t="str">
        <f t="shared" ca="1" si="82"/>
        <v>2,51825122327215-7,03804068314157i</v>
      </c>
      <c r="BG122" s="240" t="str">
        <f t="shared" ca="1" si="83"/>
        <v>-1,45829990757757-7,3313687167286i</v>
      </c>
      <c r="BH122" s="240" t="str">
        <f t="shared" ca="1" si="84"/>
        <v>-5,01990232865284-5,53860871445648i</v>
      </c>
      <c r="BI122" s="240" t="str">
        <f t="shared" ca="1" si="85"/>
        <v>-7,153127785807-2,16987759124411i</v>
      </c>
      <c r="BJ122" s="240" t="str">
        <f t="shared" ca="1" si="86"/>
        <v>-7,25098237709662+1,81627653403928i</v>
      </c>
      <c r="BK122" s="240" t="str">
        <f t="shared" ca="1" si="87"/>
        <v>-5,28562228507991+5,28562228507998i</v>
      </c>
      <c r="BL122" s="240" t="str">
        <f t="shared" ca="1" si="88"/>
        <v>-1,81627653403992+7,25098237709645i</v>
      </c>
      <c r="BM122" s="240" t="str">
        <f t="shared" ca="1" si="89"/>
        <v>2,16987759124419+7,15312778580698i</v>
      </c>
      <c r="BN122" s="240" t="str">
        <f t="shared" ca="1" si="90"/>
        <v>5,53860871445653+5,01990232865278i</v>
      </c>
      <c r="BO122" s="240" t="str">
        <f t="shared" ca="1" si="91"/>
        <v>7,33136871672862+1,45829990757747i</v>
      </c>
      <c r="BP122" s="240" t="str">
        <f t="shared" ca="1" si="92"/>
        <v>7,03804068314153-2,51825122327225i</v>
      </c>
      <c r="BQ122" s="240" t="str">
        <f t="shared" ca="1" si="93"/>
        <v>4,74208898782384-5,77825215031564i</v>
      </c>
      <c r="BR122" s="240" t="str">
        <f t="shared" ca="1" si="94"/>
        <v>1,09681010890643-7,39409314696996i</v>
      </c>
      <c r="BS122" s="240" t="str">
        <f t="shared" ca="1" si="95"/>
        <v>-2,86055816753136-6,90599832401059i</v>
      </c>
      <c r="BT122" s="240" t="str">
        <f t="shared" ca="1" si="96"/>
        <v>-6,00397527062904-4,45285153926586i</v>
      </c>
      <c r="BU122" s="240" t="str">
        <f t="shared" ca="1" si="97"/>
        <v>-7,43900455917429-0,732677998613052i</v>
      </c>
      <c r="BV122" s="240" t="str">
        <f t="shared" ca="1" si="98"/>
        <v>-6,75731881002336+3,19597377660892i</v>
      </c>
      <c r="BW122" s="240" t="str">
        <f t="shared" ca="1" si="99"/>
        <v>-4,15288678132608+6,2152342886294i</v>
      </c>
      <c r="BX122" s="240" t="str">
        <f t="shared" ca="1" si="100"/>
        <v>-0,366780802846768+7,46599475781564i</v>
      </c>
      <c r="BY122" s="240" t="str">
        <f t="shared" ca="1" si="101"/>
        <v>3,5236900049244+6,59236032315159i</v>
      </c>
      <c r="BZ122" s="240" t="str">
        <f t="shared" ca="1" si="102"/>
        <v>6,41152026283862+3,84291735537953i</v>
      </c>
      <c r="CA122" s="240" t="str">
        <f t="shared" ca="1" si="103"/>
        <v>7,47499872114153+1,95969492886326E-13i</v>
      </c>
      <c r="CB122" s="240" t="str">
        <f t="shared" ca="1" si="104"/>
        <v>6,41152026283841-3,84291735537988i</v>
      </c>
      <c r="CC122" s="240" t="str">
        <f t="shared" ca="1" si="105"/>
        <v>3,52369000492475-6,59236032315141i</v>
      </c>
      <c r="CD122" s="240" t="str">
        <f t="shared" ca="1" si="106"/>
        <v>-0,366780802847119-7,46599475781562i</v>
      </c>
      <c r="CE122" s="240" t="str">
        <f t="shared" ca="1" si="107"/>
        <v>-4,1528867813258-6,21523428862959i</v>
      </c>
      <c r="CF122" s="240" t="str">
        <f t="shared" ca="1" si="108"/>
        <v>-6,75731881002351-3,19597377660861i</v>
      </c>
      <c r="CG122" s="240" t="str">
        <f t="shared" ca="1" si="109"/>
        <v>-7,43900455917425+0,732677998613428i</v>
      </c>
      <c r="CH122" s="240" t="str">
        <f t="shared" ca="1" si="110"/>
        <v>-6,00397527062928+4,45285153926555i</v>
      </c>
      <c r="CI122" s="240" t="str">
        <f t="shared" ca="1" si="111"/>
        <v>-2,86055816753104+6,90599832401073i</v>
      </c>
      <c r="CJ122" s="240" t="str">
        <f t="shared" ca="1" si="112"/>
        <v>1,09681010890607+7,39409314697002i</v>
      </c>
      <c r="CK122" s="240" t="str">
        <f t="shared" ca="1" si="113"/>
        <v>4,74208898782412+5,77825215031542i</v>
      </c>
      <c r="CL122" s="240" t="str">
        <f t="shared" ca="1" si="114"/>
        <v>7,03804068314141+2,5182512232726i</v>
      </c>
      <c r="CM122" s="240" t="str">
        <f t="shared" ca="1" si="115"/>
        <v>7,33136871672855-1,45829990757781i</v>
      </c>
      <c r="CN122" s="240" t="str">
        <f t="shared" ca="1" si="116"/>
        <v>5,5386087144568-5,01990232865249i</v>
      </c>
      <c r="CO122" s="240" t="str">
        <f t="shared" ca="1" si="117"/>
        <v>2,16987759124382-7,15312778580708i</v>
      </c>
      <c r="CP122" s="240" t="str">
        <f t="shared" ca="1" si="118"/>
        <v>-1,81627653403954-7,25098237709655i</v>
      </c>
      <c r="CQ122" s="240" t="str">
        <f t="shared" ca="1" si="119"/>
        <v>-5,28562228508017-5,28562228507972i</v>
      </c>
      <c r="CR122" s="240" t="str">
        <f t="shared" ca="1" si="120"/>
        <v>-7,25098237709652-1,81627653403968i</v>
      </c>
      <c r="CS122" s="240" t="str">
        <f t="shared" ca="1" si="121"/>
        <v>-7,15312778580711+2,16987759124374i</v>
      </c>
      <c r="CT122" s="240" t="str">
        <f t="shared" ca="1" si="122"/>
        <v>-5,01990232865256+5,53860871445673i</v>
      </c>
      <c r="CU122" s="240" t="str">
        <f t="shared" ca="1" si="123"/>
        <v>-1,45829990757795+7,33136871672852i</v>
      </c>
      <c r="CV122" s="240" t="str">
        <f t="shared" ca="1" si="124"/>
        <v>2,51825122327251+7,03804068314144i</v>
      </c>
      <c r="CW122" s="240" t="str">
        <f t="shared" ca="1" si="125"/>
        <v>5,77825215031536+4,74208898782418i</v>
      </c>
      <c r="CX122" s="240" t="str">
        <f t="shared" ca="1" si="126"/>
        <v>7,39409314697+1,09681010890616i</v>
      </c>
      <c r="CY122" s="240" t="str">
        <f t="shared" ca="1" si="127"/>
        <v>6,90599832401076-2,86055816753095i</v>
      </c>
      <c r="CZ122" s="240" t="str">
        <f t="shared" ca="1" si="128"/>
        <v>4,45285153926566-6,00397527062919i</v>
      </c>
      <c r="DA122" s="240" t="str">
        <f t="shared" ca="1" si="129"/>
        <v>0,732677998613519-7,43900455917424i</v>
      </c>
      <c r="DB122" s="240" t="str">
        <f t="shared" ca="1" si="130"/>
        <v>-3,1959737766092-6,75731881002324i</v>
      </c>
      <c r="DC122" s="240" t="str">
        <f t="shared" ca="1" si="131"/>
        <v>-6,21523428862954-4,15288678132587i</v>
      </c>
      <c r="DD122" s="240" t="str">
        <f t="shared" ca="1" si="132"/>
        <v>-7,46599475781561-0,36678080284721i</v>
      </c>
      <c r="DE122" s="240" t="str">
        <f t="shared" ca="1" si="133"/>
        <v>-6,59236032315147+3,52369000492462i</v>
      </c>
      <c r="DF122" s="240" t="str">
        <f t="shared" ca="1" si="134"/>
        <v>-3,84291735537995+6,41152026283837i</v>
      </c>
      <c r="DG122" s="240" t="str">
        <f t="shared" ca="1" si="135"/>
        <v>1,04393713754747E-13+7,47499872114153i</v>
      </c>
      <c r="DH122" s="240" t="str">
        <f t="shared" ca="1" si="136"/>
        <v>3,84291735537945+6,41152026283868i</v>
      </c>
      <c r="DI122" s="240" t="str">
        <f t="shared" ca="1" si="137"/>
        <v>6,59236032315155+3,52369000492448i</v>
      </c>
      <c r="DJ122" s="240" t="str">
        <f t="shared" ca="1" si="138"/>
        <v>7,46599475781564-0,366780802846623i</v>
      </c>
      <c r="DK122" s="240" t="str">
        <f t="shared" ca="1" si="139"/>
        <v>6,21523428862945-4,152886781326i</v>
      </c>
      <c r="DL122" s="240" t="str">
        <f t="shared" ca="1" si="140"/>
        <v>3,19597377660901-6,75731881002333i</v>
      </c>
      <c r="DM122" s="240" t="str">
        <f t="shared" ca="1" si="141"/>
        <v>-0,732677998613675-7,43900455917422i</v>
      </c>
      <c r="DN122" s="240" t="str">
        <f t="shared" ca="1" si="142"/>
        <v>-4,45285153926579-6,0039752706291i</v>
      </c>
      <c r="DO122" s="240" t="str">
        <f t="shared" ca="1" si="143"/>
        <v>-6,90599832401085-2,86055816753076i</v>
      </c>
      <c r="DP122" s="240" t="str">
        <f t="shared" ca="1" si="144"/>
        <v>-7,39409314696998+1,09681010890631i</v>
      </c>
      <c r="DQ122" s="240" t="str">
        <f t="shared" ca="1" si="145"/>
        <v>-5,7782521503157+4,74208898782377i</v>
      </c>
      <c r="DR122" s="240" t="str">
        <f t="shared" ca="1" si="146"/>
        <v>-2,51825122327236+7,03804068314149i</v>
      </c>
      <c r="DS122" s="240" t="str">
        <f t="shared" ca="1" si="147"/>
        <v>1,45829990757738+7,33136871672864i</v>
      </c>
      <c r="DT122" s="240" t="str">
        <f t="shared" ca="1" si="148"/>
        <v>5,01990232865271+5,5386087144566i</v>
      </c>
      <c r="DU122" s="240" t="str">
        <f t="shared" ca="1" si="149"/>
        <v>7,15312778580694+2,1698775912443i</v>
      </c>
      <c r="DV122" s="240" t="str">
        <f t="shared" ca="1" si="150"/>
        <v>7,25098237709648-1,81627653403983i</v>
      </c>
      <c r="DW122" s="240" t="str">
        <f t="shared" ca="1" si="151"/>
        <v>5,28562228508007-5,28562228507982i</v>
      </c>
      <c r="DX122" s="240" t="str">
        <f t="shared" ca="1" si="152"/>
        <v>1,81627653403939-7,25098237709659i</v>
      </c>
      <c r="DY122" s="240" t="str">
        <f t="shared" ca="1" si="153"/>
        <v>-2,16987759124402-7,15312778580702i</v>
      </c>
      <c r="DZ122" s="240" t="str">
        <f t="shared" ca="1" si="154"/>
        <v>-5,5386087144569-5,01990232865238i</v>
      </c>
      <c r="EA122" s="240" t="str">
        <f t="shared" ca="1" si="155"/>
        <v>-7,33136871672858-1,45829990757766i</v>
      </c>
      <c r="EB122" s="240" t="str">
        <f t="shared" ca="1" si="156"/>
        <v>-7,03804068314161+2,51825122327203i</v>
      </c>
      <c r="EC122" s="240" t="str">
        <f t="shared" ca="1" si="157"/>
        <v>-4,74208898782399+5,77825215031551i</v>
      </c>
      <c r="ED122" s="240" t="str">
        <f t="shared" ca="1" si="158"/>
        <v>-1,0968101089066+7,39409314696993i</v>
      </c>
      <c r="EE122" s="240" t="str">
        <f t="shared" ca="1" si="159"/>
        <v>2,86055816753123+6,90599832401064i</v>
      </c>
      <c r="EF122" s="240" t="str">
        <f t="shared" ca="1" si="160"/>
        <v>6,00397527062889+4,45285153926607i</v>
      </c>
      <c r="EG122" s="240" t="str">
        <f t="shared" ca="1" si="161"/>
        <v>7,43900455917427+0,732677998613273i</v>
      </c>
      <c r="EH122" s="240" t="str">
        <f t="shared" ca="1" si="162"/>
        <v>6,75731881002345-3,19597377660875i</v>
      </c>
      <c r="EI122" s="240" t="str">
        <f t="shared" ca="1" si="163"/>
        <v>4,15288678132562-6,21523428862971i</v>
      </c>
      <c r="EJ122" s="240" t="str">
        <f t="shared" ca="1" si="164"/>
        <v>0,36678080284691-7,46599475781563i</v>
      </c>
      <c r="EK122" s="240" t="str">
        <f t="shared" ca="1" si="165"/>
        <v>-3,52369000492493-6,59236032315131i</v>
      </c>
      <c r="EL122" s="240" t="str">
        <f t="shared" ca="1" si="166"/>
        <v>-6,4115202628385-3,84291735537974i</v>
      </c>
      <c r="EM122" s="240" t="str">
        <f t="shared" ca="1" si="167"/>
        <v>-7,47499872114153-3,91938985772652E-13i</v>
      </c>
      <c r="EN122" s="240"/>
      <c r="EO122" s="240"/>
      <c r="EP122" s="240"/>
    </row>
    <row r="123" spans="1:146" ht="15" thickBot="1">
      <c r="A123" s="277">
        <f t="shared" si="168"/>
        <v>4.4921875000000013E-4</v>
      </c>
      <c r="B123" s="276">
        <v>23</v>
      </c>
      <c r="C123" s="248">
        <f t="shared" si="169"/>
        <v>4600</v>
      </c>
      <c r="D123" s="247">
        <f t="shared" si="170"/>
        <v>28902.652413026095</v>
      </c>
      <c r="E123" s="247" t="str">
        <f t="shared" si="171"/>
        <v>28902,6524130261i</v>
      </c>
      <c r="F123" s="247" t="str">
        <f t="shared" si="172"/>
        <v>-0,00252555487965411-0,0631446323552903i</v>
      </c>
      <c r="G123" s="247" t="str">
        <f t="shared" si="173"/>
        <v>-3,84026164968047-0,864320694685795i</v>
      </c>
      <c r="H123" s="247" t="str">
        <f t="shared" si="38"/>
        <v>0,00317212656835667-0,0182296172060244i</v>
      </c>
      <c r="I123" s="247" t="str">
        <f t="shared" si="174"/>
        <v>-0,00675110016995116+0,0158657627471176i</v>
      </c>
      <c r="J123" s="275" t="str">
        <f ca="1">IMPRODUCT(1/N_FFT2,AL100)</f>
        <v>0,216898372130556+0,00443653961173016i</v>
      </c>
      <c r="K123" s="274" t="str">
        <f t="shared" ca="1" si="175"/>
        <v>-0,00153469172185063+0,00341130658913268i</v>
      </c>
      <c r="N123" s="265">
        <f t="shared" ca="1" si="176"/>
        <v>7.5253017283190191</v>
      </c>
      <c r="O123" s="240">
        <f t="shared" ca="1" si="39"/>
        <v>-7.4746982716809809</v>
      </c>
      <c r="P123" s="240" t="str">
        <f t="shared" ca="1" si="40"/>
        <v>-6,3150254839955+3,99894578472352i</v>
      </c>
      <c r="Q123" s="240" t="str">
        <f t="shared" ca="1" si="41"/>
        <v>-3,19584531791174+6,75704720692791i</v>
      </c>
      <c r="R123" s="240" t="str">
        <f t="shared" ca="1" si="42"/>
        <v>0,914982862346897+7,41848506194372i</v>
      </c>
      <c r="S123" s="240" t="str">
        <f t="shared" ca="1" si="43"/>
        <v>4,741898384704+5,7780198997418i</v>
      </c>
      <c r="T123" s="240" t="str">
        <f t="shared" ca="1" si="44"/>
        <v>7,09743665039116+2,34467636281747i</v>
      </c>
      <c r="U123" s="241" t="str">
        <f t="shared" ca="1" si="45"/>
        <v>7,25069093172979-1,81620353077569i</v>
      </c>
      <c r="V123" s="240" t="str">
        <f t="shared" ca="1" si="46"/>
        <v>5,15410751800012-5,41352841920731i</v>
      </c>
      <c r="W123" s="240" t="str">
        <f t="shared" ca="1" si="47"/>
        <v>1,45824129279562-7,33107404032018i</v>
      </c>
      <c r="X123" s="240" t="str">
        <f t="shared" ca="1" si="48"/>
        <v>-2,69010680757461-6,97383966094083i</v>
      </c>
      <c r="Y123" s="240" t="str">
        <f t="shared" ca="1" si="49"/>
        <v>-6,00373394735952-4,45267256173115i</v>
      </c>
      <c r="Z123" s="240" t="str">
        <f t="shared" ca="1" si="50"/>
        <v>-7,45444525290014-0,549872916395439i</v>
      </c>
      <c r="AA123" s="240" t="str">
        <f t="shared" ca="1" si="51"/>
        <v>-6,59209535038336+3,52354837402933i</v>
      </c>
      <c r="AB123" s="240" t="str">
        <f t="shared" ca="1" si="52"/>
        <v>-3,68426526557463+6,5036377286524i</v>
      </c>
      <c r="AC123" s="240" t="str">
        <f t="shared" ca="1" si="53"/>
        <v>0,366766060490527+7,46569467025962i</v>
      </c>
      <c r="AD123" s="240" t="str">
        <f t="shared" ca="1" si="54"/>
        <v>4,30399249321072+6,11119978981676i</v>
      </c>
      <c r="AE123" s="240" t="str">
        <f t="shared" ca="1" si="55"/>
        <v>6,90572074490353+2,86044319050032i</v>
      </c>
      <c r="AF123" s="240" t="str">
        <f t="shared" ca="1" si="56"/>
        <v>7,36465309069054-1,27788853443992i</v>
      </c>
      <c r="AG123" s="240" t="str">
        <f t="shared" ca="1" si="57"/>
        <v>5,53838609609072-5,01970055912697i</v>
      </c>
      <c r="AH123" s="240" t="str">
        <f t="shared" ca="1" si="58"/>
        <v>1,99359738733292-7,20393529328866i</v>
      </c>
      <c r="AI123" s="240" t="str">
        <f t="shared" ca="1" si="59"/>
        <v>-2,16979037536926-7,1528402735994i</v>
      </c>
      <c r="AJ123" s="240" t="str">
        <f t="shared" ca="1" si="60"/>
        <v>-5,65990765628339-4,88226992033575i</v>
      </c>
      <c r="AK123" s="240" t="str">
        <f t="shared" ca="1" si="61"/>
        <v>-7,39379594942111-1,09676602381481i</v>
      </c>
      <c r="AL123" s="240" t="str">
        <f t="shared" ca="1" si="62"/>
        <v>-6,83344208091097+3,02905654940705i</v>
      </c>
      <c r="AM123" s="240" t="str">
        <f t="shared" ca="1" si="63"/>
        <v>-4,15271986054891+6,21498447403316i</v>
      </c>
      <c r="AN123" s="240" t="str">
        <f t="shared" ca="1" si="64"/>
        <v>-0,183438278425138+7,47244703231003i</v>
      </c>
      <c r="AO123" s="240" t="str">
        <f t="shared" ca="1" si="65"/>
        <v>3,84276289348743+6,41126255874042i</v>
      </c>
      <c r="AP123" s="240" t="str">
        <f t="shared" ca="1" si="66"/>
        <v>6,67658214036946+3,36070902869769i</v>
      </c>
      <c r="AQ123" s="240" t="str">
        <f t="shared" ca="1" si="67"/>
        <v>7,43870555646001-0,732648549416128i</v>
      </c>
      <c r="AR123" s="240" t="str">
        <f t="shared" ca="1" si="68"/>
        <v>7,43870555646001-0,732648549416128i</v>
      </c>
      <c r="AS123" s="240" t="str">
        <f t="shared" ca="1" si="69"/>
        <v>2,51815000489754-7,03775779673506i</v>
      </c>
      <c r="AT123" s="240" t="str">
        <f t="shared" ca="1" si="70"/>
        <v>-1,63771566112376-7,29307902507443i</v>
      </c>
      <c r="AU123" s="240" t="str">
        <f t="shared" ca="1" si="71"/>
        <v>-5,28540983522892-5,28540983522905i</v>
      </c>
      <c r="AV123" s="240" t="str">
        <f t="shared" ca="1" si="72"/>
        <v>-7,29307902507439-1,63771566112392i</v>
      </c>
      <c r="AW123" s="240" t="str">
        <f t="shared" ca="1" si="73"/>
        <v>-7,03775779673512+2,51815000489739i</v>
      </c>
      <c r="AX123" s="240" t="str">
        <f t="shared" ca="1" si="74"/>
        <v>-4,59867050679631+5,89265168006666i</v>
      </c>
      <c r="AY123" s="240" t="str">
        <f t="shared" ca="1" si="75"/>
        <v>-0,732648549416284+7,43870555646i</v>
      </c>
      <c r="AZ123" s="240" t="str">
        <f t="shared" ca="1" si="76"/>
        <v>3,36070902869752+6,67658214036955i</v>
      </c>
      <c r="BA123" s="240" t="str">
        <f t="shared" ca="1" si="77"/>
        <v>6,41126255874033+3,84276289348758i</v>
      </c>
      <c r="BB123" s="240" t="str">
        <f t="shared" ca="1" si="78"/>
        <v>7,47244703231004-0,183438278424968i</v>
      </c>
      <c r="BC123" s="240" t="str">
        <f t="shared" ca="1" si="79"/>
        <v>6,21498447403325-4,15271986054878i</v>
      </c>
      <c r="BD123" s="240" t="str">
        <f t="shared" ca="1" si="80"/>
        <v>3,02905654940651-6,83344208091121i</v>
      </c>
      <c r="BE123" s="240" t="str">
        <f t="shared" ca="1" si="81"/>
        <v>-1,09676602381465-7,39379594942114i</v>
      </c>
      <c r="BF123" s="240" t="str">
        <f t="shared" ca="1" si="82"/>
        <v>-4,88226992033562-5,65990765628351i</v>
      </c>
      <c r="BG123" s="240" t="str">
        <f t="shared" ca="1" si="83"/>
        <v>-7,15284027359935-2,16979037536943i</v>
      </c>
      <c r="BH123" s="240" t="str">
        <f t="shared" ca="1" si="84"/>
        <v>-7,20393529328871+1,99359738733275i</v>
      </c>
      <c r="BI123" s="240" t="str">
        <f t="shared" ca="1" si="85"/>
        <v>-5,01970055912709+5,53838609609062i</v>
      </c>
      <c r="BJ123" s="240" t="str">
        <f t="shared" ca="1" si="86"/>
        <v>-1,27788853443957+7,3646530906906i</v>
      </c>
      <c r="BK123" s="240" t="str">
        <f t="shared" ca="1" si="87"/>
        <v>2,86044319050052+6,90572074490344i</v>
      </c>
      <c r="BL123" s="240" t="str">
        <f t="shared" ca="1" si="88"/>
        <v>6,11119978981683+4,30399249321062i</v>
      </c>
      <c r="BM123" s="240" t="str">
        <f t="shared" ca="1" si="89"/>
        <v>7,46569467025962+0,366766060490551i</v>
      </c>
      <c r="BN123" s="240" t="str">
        <f t="shared" ca="1" si="90"/>
        <v>6,50363772865245-3,68426526557455i</v>
      </c>
      <c r="BO123" s="240" t="str">
        <f t="shared" ca="1" si="91"/>
        <v>3,52354837402954-6,59209535038325i</v>
      </c>
      <c r="BP123" s="240" t="str">
        <f t="shared" ca="1" si="92"/>
        <v>-0,549872916395065-7,45444525290017i</v>
      </c>
      <c r="BQ123" s="240" t="str">
        <f t="shared" ca="1" si="93"/>
        <v>-4,45267256173137-6,00373394735937i</v>
      </c>
      <c r="BR123" s="240" t="str">
        <f t="shared" ca="1" si="94"/>
        <v>-6,97383966094088-2,6901068075745i</v>
      </c>
      <c r="BS123" s="240" t="str">
        <f t="shared" ca="1" si="95"/>
        <v>-7,33107404032016+1,45824129279568i</v>
      </c>
      <c r="BT123" s="240" t="str">
        <f t="shared" ca="1" si="96"/>
        <v>-5,41352841920739+5,15410751800004i</v>
      </c>
      <c r="BU123" s="240" t="str">
        <f t="shared" ca="1" si="97"/>
        <v>-1,81620353077584+7,25069093172975i</v>
      </c>
      <c r="BV123" s="240" t="str">
        <f t="shared" ca="1" si="98"/>
        <v>2,34467636281717+7,09743665039126i</v>
      </c>
      <c r="BW123" s="240" t="str">
        <f t="shared" ca="1" si="99"/>
        <v>5,77801989974199+4,74189838470377i</v>
      </c>
      <c r="BX123" s="240" t="str">
        <f t="shared" ca="1" si="100"/>
        <v>7,41848506194374+0,914982862346702i</v>
      </c>
      <c r="BY123" s="240" t="str">
        <f t="shared" ca="1" si="101"/>
        <v>6,75704720692787-3,19584531791182i</v>
      </c>
      <c r="BZ123" s="240" t="str">
        <f t="shared" ca="1" si="102"/>
        <v>3,99894578472356-6,31502548399548i</v>
      </c>
      <c r="CA123" s="240" t="str">
        <f t="shared" ca="1" si="103"/>
        <v>1,83141765459826E-13-7,47469827168098i</v>
      </c>
      <c r="CB123" s="240" t="str">
        <f t="shared" ca="1" si="104"/>
        <v>-3,9989457847233-6,31502548399564i</v>
      </c>
      <c r="CC123" s="240" t="str">
        <f t="shared" ca="1" si="105"/>
        <v>-6,75704720692805-3,19584531791143i</v>
      </c>
      <c r="CD123" s="240" t="str">
        <f t="shared" ca="1" si="106"/>
        <v>-7,41848506194369+0,914982862347128i</v>
      </c>
      <c r="CE123" s="240" t="str">
        <f t="shared" ca="1" si="107"/>
        <v>-5,77801989974171+4,7418983847041i</v>
      </c>
      <c r="CF123" s="240" t="str">
        <f t="shared" ca="1" si="108"/>
        <v>-2,34467636281751+7,09743665039115i</v>
      </c>
      <c r="CG123" s="240" t="str">
        <f t="shared" ca="1" si="109"/>
        <v>1,81620353077554+7,25069093172982i</v>
      </c>
      <c r="CH123" s="240" t="str">
        <f t="shared" ca="1" si="110"/>
        <v>5,41352841920714+5,15410751800031i</v>
      </c>
      <c r="CI123" s="240" t="str">
        <f t="shared" ca="1" si="111"/>
        <v>7,3310740403201+1,45824129279598i</v>
      </c>
      <c r="CJ123" s="240" t="str">
        <f t="shared" ca="1" si="112"/>
        <v>6,97383966094073-2,69010680757487i</v>
      </c>
      <c r="CK123" s="240" t="str">
        <f t="shared" ca="1" si="113"/>
        <v>4,45267256173106-6,00373394735959i</v>
      </c>
      <c r="CL123" s="240" t="str">
        <f t="shared" ca="1" si="114"/>
        <v>0,549872916395377-7,45444525290014i</v>
      </c>
      <c r="CM123" s="240" t="str">
        <f t="shared" ca="1" si="115"/>
        <v>-3,52354837402924-6,59209535038341i</v>
      </c>
      <c r="CN123" s="240" t="str">
        <f t="shared" ca="1" si="116"/>
        <v>-6,50363772865229-3,68426526557483i</v>
      </c>
      <c r="CO123" s="240" t="str">
        <f t="shared" ca="1" si="117"/>
        <v>-7,46569467025964+0,366766060490211i</v>
      </c>
      <c r="CP123" s="240" t="str">
        <f t="shared" ca="1" si="118"/>
        <v>-6,11119978981658+4,30399249321097i</v>
      </c>
      <c r="CQ123" s="240" t="str">
        <f t="shared" ca="1" si="119"/>
        <v>-2,86044319050013+6,90572074490361i</v>
      </c>
      <c r="CR123" s="240" t="str">
        <f t="shared" ca="1" si="120"/>
        <v>1,27788853443997+7,36465309069053i</v>
      </c>
      <c r="CS123" s="240" t="str">
        <f t="shared" ca="1" si="121"/>
        <v>5,01970055912685+5,53838609609083i</v>
      </c>
      <c r="CT123" s="240" t="str">
        <f t="shared" ca="1" si="122"/>
        <v>7,20393529328862+1,99359738733308i</v>
      </c>
      <c r="CU123" s="240" t="str">
        <f t="shared" ca="1" si="123"/>
        <v>7,15284027359944-2,16979037536913i</v>
      </c>
      <c r="CV123" s="240" t="str">
        <f t="shared" ca="1" si="124"/>
        <v>4,88226992033531-5,65990765628377i</v>
      </c>
      <c r="CW123" s="240" t="str">
        <f t="shared" ca="1" si="125"/>
        <v>1,09676602381425-7,3937959494212i</v>
      </c>
      <c r="CX123" s="240" t="str">
        <f t="shared" ca="1" si="126"/>
        <v>-3,02905654940691-6,83344208091104i</v>
      </c>
      <c r="CY123" s="240" t="str">
        <f t="shared" ca="1" si="127"/>
        <v>-6,21498447403306-4,15271986054906i</v>
      </c>
      <c r="CZ123" s="240" t="str">
        <f t="shared" ca="1" si="128"/>
        <v>-7,47244703231003-0,18343827842528i</v>
      </c>
      <c r="DA123" s="240" t="str">
        <f t="shared" ca="1" si="129"/>
        <v>-6,41126255874051+3,84276289348728i</v>
      </c>
      <c r="DB123" s="240" t="str">
        <f t="shared" ca="1" si="130"/>
        <v>-3,36070902869719+6,67658214036972i</v>
      </c>
      <c r="DC123" s="240" t="str">
        <f t="shared" ca="1" si="131"/>
        <v>0,732648549416712+7,43870555645996i</v>
      </c>
      <c r="DD123" s="240" t="str">
        <f t="shared" ca="1" si="132"/>
        <v>4,59867050679663+5,89265168006642i</v>
      </c>
      <c r="DE123" s="240" t="str">
        <f t="shared" ca="1" si="133"/>
        <v>7,03775779673501+2,51815000489768i</v>
      </c>
      <c r="DF123" s="240" t="str">
        <f t="shared" ca="1" si="134"/>
        <v>7,29307902507447-1,63771566112358i</v>
      </c>
      <c r="DG123" s="240" t="str">
        <f t="shared" ca="1" si="135"/>
        <v>5,28540983522919-5,28540983522879i</v>
      </c>
      <c r="DH123" s="240" t="str">
        <f t="shared" ca="1" si="136"/>
        <v>1,63771566112407-7,29307902507436i</v>
      </c>
      <c r="DI123" s="240" t="str">
        <f t="shared" ca="1" si="137"/>
        <v>-2,51815000489791-7,03775779673493i</v>
      </c>
      <c r="DJ123" s="240" t="str">
        <f t="shared" ca="1" si="138"/>
        <v>-5,89265168006656-4,59867050679643i</v>
      </c>
      <c r="DK123" s="240" t="str">
        <f t="shared" ca="1" si="139"/>
        <v>-7,43870555645998-0,732648549416466i</v>
      </c>
      <c r="DL123" s="240" t="str">
        <f t="shared" ca="1" si="140"/>
        <v>-6,67658214036961+3,36070902869741i</v>
      </c>
      <c r="DM123" s="240" t="str">
        <f t="shared" ca="1" si="141"/>
        <v>-3,84276289348771+6,41126255874025i</v>
      </c>
      <c r="DN123" s="240" t="str">
        <f t="shared" ca="1" si="142"/>
        <v>0,183438278424785+7,47244703231004i</v>
      </c>
      <c r="DO123" s="240" t="str">
        <f t="shared" ca="1" si="143"/>
        <v>4,15271986054927+6,21498447403292i</v>
      </c>
      <c r="DP123" s="240" t="str">
        <f t="shared" ca="1" si="144"/>
        <v>6,83344208091113+3,02905654940668i</v>
      </c>
      <c r="DQ123" s="240" t="str">
        <f t="shared" ca="1" si="145"/>
        <v>7,39379594942117-1,09676602381449i</v>
      </c>
      <c r="DR123" s="240" t="str">
        <f t="shared" ca="1" si="146"/>
        <v>5,65990765628362-4,8822699203355i</v>
      </c>
      <c r="DS123" s="240" t="str">
        <f t="shared" ca="1" si="147"/>
        <v>2,1697903753696-7,1528402735993i</v>
      </c>
      <c r="DT123" s="240" t="str">
        <f t="shared" ca="1" si="148"/>
        <v>-1,9935973873326-7,20393529328875i</v>
      </c>
      <c r="DU123" s="240" t="str">
        <f t="shared" ca="1" si="149"/>
        <v>-5,538386096091-5,01970055912667i</v>
      </c>
      <c r="DV123" s="240" t="str">
        <f t="shared" ca="1" si="150"/>
        <v>-7,36465309069057-1,27788853443972i</v>
      </c>
      <c r="DW123" s="240" t="str">
        <f t="shared" ca="1" si="151"/>
        <v>-6,90572074490352+2,86044319050035i</v>
      </c>
      <c r="DX123" s="240" t="str">
        <f t="shared" ca="1" si="152"/>
        <v>-4,30399249321077+6,11119978981673i</v>
      </c>
      <c r="DY123" s="240" t="str">
        <f t="shared" ca="1" si="153"/>
        <v>-0,36676606049076+7,46569467025961i</v>
      </c>
      <c r="DZ123" s="240" t="str">
        <f t="shared" ca="1" si="154"/>
        <v>3,68426526557439+6,50363772865254i</v>
      </c>
      <c r="EA123" s="240" t="str">
        <f t="shared" ca="1" si="155"/>
        <v>6,59209535038353+3,52354837402902i</v>
      </c>
      <c r="EB123" s="240" t="str">
        <f t="shared" ca="1" si="156"/>
        <v>7,45444525290012-0,549872916395677i</v>
      </c>
      <c r="EC123" s="240" t="str">
        <f t="shared" ca="1" si="157"/>
        <v>6,00373394735947-4,45267256173122i</v>
      </c>
      <c r="ED123" s="240" t="str">
        <f t="shared" ca="1" si="158"/>
        <v>2,69010680757465-6,97383966094082i</v>
      </c>
      <c r="EE123" s="240" t="str">
        <f t="shared" ca="1" si="159"/>
        <v>-1,45824129279555-7,33107404032019i</v>
      </c>
      <c r="EF123" s="240" t="str">
        <f t="shared" ca="1" si="160"/>
        <v>-5,15410751799991-5,41352841920752i</v>
      </c>
      <c r="EG123" s="240" t="str">
        <f t="shared" ca="1" si="161"/>
        <v>-7,2506909317297-1,81620353077602i</v>
      </c>
      <c r="EH123" s="240" t="str">
        <f t="shared" ca="1" si="162"/>
        <v>-7,09743665039107+2,34467636281774i</v>
      </c>
      <c r="EI123" s="240" t="str">
        <f t="shared" ca="1" si="163"/>
        <v>-4,74189838470387+5,77801989974191i</v>
      </c>
      <c r="EJ123" s="240" t="str">
        <f t="shared" ca="1" si="164"/>
        <v>-0,914982862346882+7,41848506194372i</v>
      </c>
      <c r="EK123" s="240" t="str">
        <f t="shared" ca="1" si="165"/>
        <v>3,19584531791165+6,75704720692795i</v>
      </c>
      <c r="EL123" s="240" t="str">
        <f t="shared" ca="1" si="166"/>
        <v>6,31502548399541+3,99894578472367i</v>
      </c>
      <c r="EM123" s="240" t="str">
        <f t="shared" ca="1" si="167"/>
        <v>7,47469827168098+3,66283530919651E-13i</v>
      </c>
      <c r="EN123" s="240"/>
      <c r="EO123" s="240"/>
      <c r="EP123" s="240"/>
    </row>
    <row r="124" spans="1:146" ht="15" thickBot="1">
      <c r="A124" s="277">
        <f t="shared" si="168"/>
        <v>4.6875000000000015E-4</v>
      </c>
      <c r="B124" s="276">
        <v>24</v>
      </c>
      <c r="C124" s="248">
        <f t="shared" si="169"/>
        <v>4800</v>
      </c>
      <c r="D124" s="247">
        <f t="shared" si="170"/>
        <v>30159.289474462013</v>
      </c>
      <c r="E124" s="247" t="str">
        <f t="shared" si="171"/>
        <v>30159,289474462i</v>
      </c>
      <c r="F124" s="247" t="str">
        <f t="shared" si="172"/>
        <v>-0,0029044415178556-0,0606922796942024i</v>
      </c>
      <c r="G124" s="247" t="str">
        <f t="shared" si="173"/>
        <v>-3,90797333590726-0,855741986472892i</v>
      </c>
      <c r="H124" s="247" t="str">
        <f t="shared" si="38"/>
        <v>0,00307914347629094-0,0174759935041834i</v>
      </c>
      <c r="I124" s="247" t="str">
        <f t="shared" si="174"/>
        <v>-0,00648322629953927+0,0153011442757888i</v>
      </c>
      <c r="J124" s="275" t="str">
        <f ca="1">IMPRODUCT(1/N_FFT2,AM100)</f>
        <v>0,0381375516919828-0,000435233851450758i</v>
      </c>
      <c r="K124" s="274" t="str">
        <f t="shared" ca="1" si="175"/>
        <v>-0,000240594802174746+0,000586369900316557i</v>
      </c>
      <c r="N124" s="265">
        <f t="shared" ca="1" si="176"/>
        <v>7.5256246543280758</v>
      </c>
      <c r="O124" s="240">
        <f t="shared" ca="1" si="39"/>
        <v>-7.4743753456719242</v>
      </c>
      <c r="P124" s="240" t="str">
        <f t="shared" ca="1" si="40"/>
        <v>-6,21471597086954+4,15254045247092i</v>
      </c>
      <c r="Q124" s="240" t="str">
        <f t="shared" ca="1" si="41"/>
        <v>-2,86031961206675+6,90542240017326i</v>
      </c>
      <c r="R124" s="240" t="str">
        <f t="shared" ca="1" si="42"/>
        <v>1,45817829305655+7,33075731924383i</v>
      </c>
      <c r="S124" s="240" t="str">
        <f t="shared" ca="1" si="43"/>
        <v>5,28518149205814+5,28518149205819i</v>
      </c>
      <c r="T124" s="240" t="str">
        <f t="shared" ca="1" si="44"/>
        <v>7,33075731924383+1,45817829305655i</v>
      </c>
      <c r="U124" s="241" t="str">
        <f t="shared" ca="1" si="45"/>
        <v>6,90542240017326-2,86031961206675i</v>
      </c>
      <c r="V124" s="240" t="str">
        <f t="shared" ca="1" si="46"/>
        <v>4,15254045247094-6,21471597086952i</v>
      </c>
      <c r="W124" s="240" t="str">
        <f t="shared" ca="1" si="47"/>
        <v>1,37358291092356E-15-7,47437534567192i</v>
      </c>
      <c r="X124" s="240" t="str">
        <f t="shared" ca="1" si="48"/>
        <v>-4,15254045247095-6,21471597086952i</v>
      </c>
      <c r="Y124" s="240" t="str">
        <f t="shared" ca="1" si="49"/>
        <v>-6,90542240017326-2,86031961206675i</v>
      </c>
      <c r="Z124" s="240" t="str">
        <f t="shared" ca="1" si="50"/>
        <v>-7,33075731924383+1,45817829305656i</v>
      </c>
      <c r="AA124" s="240" t="str">
        <f t="shared" ca="1" si="51"/>
        <v>-5,28518149205819+5,28518149205814i</v>
      </c>
      <c r="AB124" s="240" t="str">
        <f t="shared" ca="1" si="52"/>
        <v>-1,45817829305656+7,33075731924383i</v>
      </c>
      <c r="AC124" s="240" t="str">
        <f t="shared" ca="1" si="53"/>
        <v>2,86031961206675+6,90542240017326i</v>
      </c>
      <c r="AD124" s="240" t="str">
        <f t="shared" ca="1" si="54"/>
        <v>6,21471597086952+4,15254045247094i</v>
      </c>
      <c r="AE124" s="240" t="str">
        <f t="shared" ca="1" si="55"/>
        <v>7,47437534567192+2,74716582184711E-15i</v>
      </c>
      <c r="AF124" s="240" t="str">
        <f t="shared" ca="1" si="56"/>
        <v>6,21471597086939-4,15254045247114i</v>
      </c>
      <c r="AG124" s="240" t="str">
        <f t="shared" ca="1" si="57"/>
        <v>2,86031961206641-6,9054224001734i</v>
      </c>
      <c r="AH124" s="240" t="str">
        <f t="shared" ca="1" si="58"/>
        <v>-1,45817829305627-7,33075731924389i</v>
      </c>
      <c r="AI124" s="240" t="str">
        <f t="shared" ca="1" si="59"/>
        <v>-5,28518149205803-5,28518149205829i</v>
      </c>
      <c r="AJ124" s="240" t="str">
        <f t="shared" ca="1" si="60"/>
        <v>-7,33075731924381-1,45817829305663i</v>
      </c>
      <c r="AK124" s="240" t="str">
        <f t="shared" ca="1" si="61"/>
        <v>-6,90542240017325+2,86031961206676i</v>
      </c>
      <c r="AL124" s="240" t="str">
        <f t="shared" ca="1" si="62"/>
        <v>-4,15254045247081+6,21471597086961i</v>
      </c>
      <c r="AM124" s="240" t="str">
        <f t="shared" ca="1" si="63"/>
        <v>2,21590933281221E-13+7,47437534567192i</v>
      </c>
      <c r="AN124" s="240" t="str">
        <f t="shared" ca="1" si="64"/>
        <v>4,15254045247119+6,21471597086936i</v>
      </c>
      <c r="AO124" s="240" t="str">
        <f t="shared" ca="1" si="65"/>
        <v>6,90542240017315+2,86031961206702i</v>
      </c>
      <c r="AP124" s="240" t="str">
        <f t="shared" ca="1" si="66"/>
        <v>7,33075731924387-1,45817829305634i</v>
      </c>
      <c r="AQ124" s="240" t="str">
        <f t="shared" ca="1" si="67"/>
        <v>5,28518149205823-5,28518149205809i</v>
      </c>
      <c r="AR124" s="240" t="str">
        <f t="shared" ca="1" si="68"/>
        <v>5,28518149205823-5,28518149205809i</v>
      </c>
      <c r="AS124" s="240" t="str">
        <f t="shared" ca="1" si="69"/>
        <v>-2,86031961206684-6,90542240017322i</v>
      </c>
      <c r="AT124" s="240" t="str">
        <f t="shared" ca="1" si="70"/>
        <v>-6,21471597086965-4,15254045247076i</v>
      </c>
      <c r="AU124" s="240" t="str">
        <f t="shared" ca="1" si="71"/>
        <v>-7,47437534567192+3,13157454729E-13i</v>
      </c>
      <c r="AV124" s="240" t="str">
        <f t="shared" ca="1" si="72"/>
        <v>-6,21471597086972+4,15254045247064i</v>
      </c>
      <c r="AW124" s="240" t="str">
        <f t="shared" ca="1" si="73"/>
        <v>-2,86031961206696+6,90542240017317i</v>
      </c>
      <c r="AX124" s="240" t="str">
        <f t="shared" ca="1" si="74"/>
        <v>1,45817829305642+7,33075731924386i</v>
      </c>
      <c r="AY124" s="240" t="str">
        <f t="shared" ca="1" si="75"/>
        <v>5,28518149205814+5,28518149205819i</v>
      </c>
      <c r="AZ124" s="240" t="str">
        <f t="shared" ca="1" si="76"/>
        <v>7,33075731924385+1,45817829305647i</v>
      </c>
      <c r="BA124" s="240" t="str">
        <f t="shared" ca="1" si="77"/>
        <v>6,9054224001732-2,8603196120669i</v>
      </c>
      <c r="BB124" s="240" t="str">
        <f t="shared" ca="1" si="78"/>
        <v>4,15254045247068-6,2147159708697i</v>
      </c>
      <c r="BC124" s="240" t="str">
        <f t="shared" ca="1" si="79"/>
        <v>3,65351174223899E-13-7,47437534567192i</v>
      </c>
      <c r="BD124" s="240" t="str">
        <f t="shared" ca="1" si="80"/>
        <v>-4,15254045247069-6,21471597086969i</v>
      </c>
      <c r="BE124" s="240" t="str">
        <f t="shared" ca="1" si="81"/>
        <v>-6,90542240017321-2,86031961206688i</v>
      </c>
      <c r="BF124" s="240" t="str">
        <f t="shared" ca="1" si="82"/>
        <v>-7,33075731924384+1,45817829305648i</v>
      </c>
      <c r="BG124" s="240" t="str">
        <f t="shared" ca="1" si="83"/>
        <v>-5,28518149205813+5,2851814920582i</v>
      </c>
      <c r="BH124" s="240" t="str">
        <f t="shared" ca="1" si="84"/>
        <v>-1,4581782930564+7,33075731924386i</v>
      </c>
      <c r="BI124" s="240" t="str">
        <f t="shared" ca="1" si="85"/>
        <v>2,86031961206698+6,90542240017316i</v>
      </c>
      <c r="BJ124" s="240" t="str">
        <f t="shared" ca="1" si="86"/>
        <v>6,21471597086973+4,15254045247063i</v>
      </c>
      <c r="BK124" s="240" t="str">
        <f t="shared" ca="1" si="87"/>
        <v>7,47437534567192+3,00338968307178E-13i</v>
      </c>
      <c r="BL124" s="240" t="str">
        <f t="shared" ca="1" si="88"/>
        <v>6,21471597086964-4,15254045247077i</v>
      </c>
      <c r="BM124" s="240" t="str">
        <f t="shared" ca="1" si="89"/>
        <v>2,86031961206682-6,90542240017323i</v>
      </c>
      <c r="BN124" s="240" t="str">
        <f t="shared" ca="1" si="90"/>
        <v>-1,45817829305657-7,33075731924383i</v>
      </c>
      <c r="BO124" s="240" t="str">
        <f t="shared" ca="1" si="91"/>
        <v>-5,28518149205825-5,28518149205808i</v>
      </c>
      <c r="BP124" s="240" t="str">
        <f t="shared" ca="1" si="92"/>
        <v>-7,33075731924388-1,45817829305631i</v>
      </c>
      <c r="BQ124" s="240" t="str">
        <f t="shared" ca="1" si="93"/>
        <v>-6,90542240017314+2,86031961206704i</v>
      </c>
      <c r="BR124" s="240" t="str">
        <f t="shared" ca="1" si="94"/>
        <v>-4,15254045247117+6,21471597086937i</v>
      </c>
      <c r="BS124" s="240" t="str">
        <f t="shared" ca="1" si="95"/>
        <v>-2,08772446859399E-13+7,47437534567192i</v>
      </c>
      <c r="BT124" s="240" t="str">
        <f t="shared" ca="1" si="96"/>
        <v>4,15254045247082+6,2147159708696i</v>
      </c>
      <c r="BU124" s="240" t="str">
        <f t="shared" ca="1" si="97"/>
        <v>6,90542240017325+2,86031961206676i</v>
      </c>
      <c r="BV124" s="240" t="str">
        <f t="shared" ca="1" si="98"/>
        <v>7,3307573192438-1,45817829305666i</v>
      </c>
      <c r="BW124" s="240" t="str">
        <f t="shared" ca="1" si="99"/>
        <v>5,28518149205802-5,28518149205831i</v>
      </c>
      <c r="BX124" s="240" t="str">
        <f t="shared" ca="1" si="100"/>
        <v>1,45817829305625-7,33075731924389i</v>
      </c>
      <c r="BY124" s="240" t="str">
        <f t="shared" ca="1" si="101"/>
        <v>-2,86031961206641-6,9054224001734i</v>
      </c>
      <c r="BZ124" s="240" t="str">
        <f t="shared" ca="1" si="102"/>
        <v>-6,21471597086939-4,15254045247114i</v>
      </c>
      <c r="CA124" s="240" t="str">
        <f t="shared" ca="1" si="103"/>
        <v>-7,47437534567192-1,1720592541162E-13i</v>
      </c>
      <c r="CB124" s="240" t="str">
        <f t="shared" ca="1" si="104"/>
        <v>-6,21471597086955+4,1525404524709i</v>
      </c>
      <c r="CC124" s="240" t="str">
        <f t="shared" ca="1" si="105"/>
        <v>-2,86031961206668+6,90542240017329i</v>
      </c>
      <c r="CD124" s="240" t="str">
        <f t="shared" ca="1" si="106"/>
        <v>1,4581782930567+7,3307573192438i</v>
      </c>
      <c r="CE124" s="240" t="str">
        <f t="shared" ca="1" si="107"/>
        <v>5,28518149205834+5,28518149205799i</v>
      </c>
      <c r="CF124" s="240" t="str">
        <f t="shared" ca="1" si="108"/>
        <v>7,33075731924376+1,45817829305689i</v>
      </c>
      <c r="CG124" s="240" t="str">
        <f t="shared" ca="1" si="109"/>
        <v>6,90542240017336-2,8603196120665i</v>
      </c>
      <c r="CH124" s="240" t="str">
        <f t="shared" ca="1" si="110"/>
        <v>4,15254045247106-6,21471597086945i</v>
      </c>
      <c r="CI124" s="240" t="str">
        <f t="shared" ca="1" si="111"/>
        <v>7,87480350259568E-14-7,47437534567192i</v>
      </c>
      <c r="CJ124" s="240" t="str">
        <f t="shared" ca="1" si="112"/>
        <v>-4,15254045247093-6,21471597086953i</v>
      </c>
      <c r="CK124" s="240" t="str">
        <f t="shared" ca="1" si="113"/>
        <v>-6,90542240017333-2,86031961206659i</v>
      </c>
      <c r="CL124" s="240" t="str">
        <f t="shared" ca="1" si="114"/>
        <v>-7,33075731924378+1,45817829305679i</v>
      </c>
      <c r="CM124" s="240" t="str">
        <f t="shared" ca="1" si="115"/>
        <v>-5,28518149205845+5,28518149205788i</v>
      </c>
      <c r="CN124" s="240" t="str">
        <f t="shared" ca="1" si="116"/>
        <v>-1,45817829305685+7,33075731924377i</v>
      </c>
      <c r="CO124" s="240" t="str">
        <f t="shared" ca="1" si="117"/>
        <v>2,86031961206658+6,90542240017333i</v>
      </c>
      <c r="CP124" s="240" t="str">
        <f t="shared" ca="1" si="118"/>
        <v>6,21471597086949+4,15254045247099i</v>
      </c>
      <c r="CQ124" s="240" t="str">
        <f t="shared" ca="1" si="119"/>
        <v>7,47437534567192-1,28184864218223E-14i</v>
      </c>
      <c r="CR124" s="240" t="str">
        <f t="shared" ca="1" si="120"/>
        <v>6,21471597086948-4,15254045247101i</v>
      </c>
      <c r="CS124" s="240" t="str">
        <f t="shared" ca="1" si="121"/>
        <v>2,86031961206656-6,90542240017334i</v>
      </c>
      <c r="CT124" s="240" t="str">
        <f t="shared" ca="1" si="122"/>
        <v>-1,45817829305688-7,33075731924377i</v>
      </c>
      <c r="CU124" s="240" t="str">
        <f t="shared" ca="1" si="123"/>
        <v>-5,28518149205794-5,28518149205838i</v>
      </c>
      <c r="CV124" s="240" t="str">
        <f t="shared" ca="1" si="124"/>
        <v>-7,33075731924379-1,45817829305676i</v>
      </c>
      <c r="CW124" s="240" t="str">
        <f t="shared" ca="1" si="125"/>
        <v>-6,90542240017332+2,86031961206662i</v>
      </c>
      <c r="CX124" s="240" t="str">
        <f t="shared" ca="1" si="126"/>
        <v>-4,15254045247096+6,21471597086951i</v>
      </c>
      <c r="CY124" s="240" t="str">
        <f t="shared" ca="1" si="127"/>
        <v>1,04385007869601E-13+7,47437534567192i</v>
      </c>
      <c r="CZ124" s="240" t="str">
        <f t="shared" ca="1" si="128"/>
        <v>4,15254045247108+6,21471597086943i</v>
      </c>
      <c r="DA124" s="240" t="str">
        <f t="shared" ca="1" si="129"/>
        <v>6,90542240017337+2,86031961206647i</v>
      </c>
      <c r="DB124" s="240" t="str">
        <f t="shared" ca="1" si="130"/>
        <v>7,3307573192439-1,45817829305619i</v>
      </c>
      <c r="DC124" s="240" t="str">
        <f t="shared" ca="1" si="131"/>
        <v>5,28518149205836-5,28518149205796i</v>
      </c>
      <c r="DD124" s="240" t="str">
        <f t="shared" ca="1" si="132"/>
        <v>1,45817829305667-7,3307573192438i</v>
      </c>
      <c r="DE124" s="240" t="str">
        <f t="shared" ca="1" si="133"/>
        <v>-2,8603196120667-6,90542240017328i</v>
      </c>
      <c r="DF124" s="240" t="str">
        <f t="shared" ca="1" si="134"/>
        <v>-6,21471597086957-4,15254045247088i</v>
      </c>
      <c r="DG124" s="240" t="str">
        <f t="shared" ca="1" si="135"/>
        <v>-7,47437534567192+1,42842898255265E-13i</v>
      </c>
      <c r="DH124" s="240" t="str">
        <f t="shared" ca="1" si="136"/>
        <v>-6,21471597086938+4,15254045247116i</v>
      </c>
      <c r="DI124" s="240" t="str">
        <f t="shared" ca="1" si="137"/>
        <v>-2,86031961206707+6,90542240017312i</v>
      </c>
      <c r="DJ124" s="240" t="str">
        <f t="shared" ca="1" si="138"/>
        <v>1,45817829305627+7,33075731924389i</v>
      </c>
      <c r="DK124" s="240" t="str">
        <f t="shared" ca="1" si="139"/>
        <v>5,28518149205803+5,28518149205829i</v>
      </c>
      <c r="DL124" s="240" t="str">
        <f t="shared" ca="1" si="140"/>
        <v>7,33075731924381+1,45817829305663i</v>
      </c>
      <c r="DM124" s="240" t="str">
        <f t="shared" ca="1" si="141"/>
        <v>6,90542240017324-2,86031961206678i</v>
      </c>
      <c r="DN124" s="240" t="str">
        <f t="shared" ca="1" si="142"/>
        <v>4,1525404524708-6,21471597086962i</v>
      </c>
      <c r="DO124" s="240" t="str">
        <f t="shared" ca="1" si="143"/>
        <v>-2,34409419703043E-13-7,47437534567192i</v>
      </c>
      <c r="DP124" s="240" t="str">
        <f t="shared" ca="1" si="144"/>
        <v>-4,15254045247119-6,21471597086936i</v>
      </c>
      <c r="DQ124" s="240" t="str">
        <f t="shared" ca="1" si="145"/>
        <v>-6,90542240017314-2,86031961206704i</v>
      </c>
      <c r="DR124" s="240" t="str">
        <f t="shared" ca="1" si="146"/>
        <v>-7,33075731924386+1,45817829305636i</v>
      </c>
      <c r="DS124" s="240" t="str">
        <f t="shared" ca="1" si="147"/>
        <v>-5,28518149205823+5,2851814920581i</v>
      </c>
      <c r="DT124" s="240" t="str">
        <f t="shared" ca="1" si="148"/>
        <v>-1,45817829305654+7,33075731924383i</v>
      </c>
      <c r="DU124" s="240" t="str">
        <f t="shared" ca="1" si="149"/>
        <v>2,86031961206687+6,90542240017321i</v>
      </c>
      <c r="DV124" s="240" t="str">
        <f t="shared" ca="1" si="150"/>
        <v>6,21471597086964+4,15254045247077i</v>
      </c>
      <c r="DW124" s="240" t="str">
        <f t="shared" ca="1" si="151"/>
        <v>7,47437534567192-3,25975941150822E-13i</v>
      </c>
      <c r="DX124" s="240" t="str">
        <f t="shared" ca="1" si="152"/>
        <v>6,21471597086974-4,15254045247061i</v>
      </c>
      <c r="DY124" s="240" t="str">
        <f t="shared" ca="1" si="153"/>
        <v>2,86031961206695-6,90542240017318i</v>
      </c>
      <c r="DZ124" s="240" t="str">
        <f t="shared" ca="1" si="154"/>
        <v>-1,45817829305645-7,33075731924385i</v>
      </c>
      <c r="EA124" s="240" t="str">
        <f t="shared" ca="1" si="155"/>
        <v>-5,28518149205812-5,2851814920582i</v>
      </c>
      <c r="EB124" s="240" t="str">
        <f t="shared" ca="1" si="156"/>
        <v>-7,33075731924385-1,45817829305645i</v>
      </c>
      <c r="EC124" s="240" t="str">
        <f t="shared" ca="1" si="157"/>
        <v>-6,90542240017318+2,86031961206695i</v>
      </c>
      <c r="ED124" s="240" t="str">
        <f t="shared" ca="1" si="158"/>
        <v>-4,15254045247069+6,21471597086969i</v>
      </c>
      <c r="EE124" s="240" t="str">
        <f t="shared" ca="1" si="159"/>
        <v>-3,25978372271019E-13+7,47437534567192i</v>
      </c>
      <c r="EF124" s="240" t="str">
        <f t="shared" ca="1" si="160"/>
        <v>4,15254045247068+6,2147159708697i</v>
      </c>
      <c r="EG124" s="240" t="str">
        <f t="shared" ca="1" si="161"/>
        <v>6,90542240017321+2,86031961206687i</v>
      </c>
      <c r="EH124" s="240" t="str">
        <f t="shared" ca="1" si="162"/>
        <v>7,33075731924383-1,45817829305654i</v>
      </c>
      <c r="EI124" s="240" t="str">
        <f t="shared" ca="1" si="163"/>
        <v>5,28518149205814-5,28518149205819i</v>
      </c>
      <c r="EJ124" s="240" t="str">
        <f t="shared" ca="1" si="164"/>
        <v>1,45817829305636-7,33075731924386i</v>
      </c>
      <c r="EK124" s="240" t="str">
        <f t="shared" ca="1" si="165"/>
        <v>-2,86031961206694-6,90542240017318i</v>
      </c>
      <c r="EL124" s="240" t="str">
        <f t="shared" ca="1" si="166"/>
        <v>-6,21471597086933-4,15254045247123i</v>
      </c>
      <c r="EM124" s="240" t="str">
        <f t="shared" ca="1" si="167"/>
        <v>-7,47437534567192-2,3441185082324E-13i</v>
      </c>
      <c r="EN124" s="240"/>
      <c r="EO124" s="240"/>
      <c r="EP124" s="240"/>
    </row>
    <row r="125" spans="1:146" ht="15" thickBot="1">
      <c r="A125" s="277">
        <f t="shared" si="168"/>
        <v>4.8828125000000011E-4</v>
      </c>
      <c r="B125" s="276">
        <v>25</v>
      </c>
      <c r="C125" s="248">
        <f t="shared" si="169"/>
        <v>5000</v>
      </c>
      <c r="D125" s="247">
        <f t="shared" si="170"/>
        <v>31415.926535897932</v>
      </c>
      <c r="E125" s="247" t="str">
        <f t="shared" si="171"/>
        <v>31415,9265358979i</v>
      </c>
      <c r="F125" s="247" t="str">
        <f t="shared" si="172"/>
        <v>-0,00325002500456177-0,0584395054275078i</v>
      </c>
      <c r="G125" s="247" t="str">
        <f t="shared" si="173"/>
        <v>-3,97458353342608-0,843095157103767i</v>
      </c>
      <c r="H125" s="247" t="str">
        <f t="shared" si="38"/>
        <v>0,00299705230552117-0,0167820500907425i</v>
      </c>
      <c r="I125" s="247" t="str">
        <f t="shared" si="174"/>
        <v>-0,00624303854348865+0,0147776507153667i</v>
      </c>
      <c r="J125" s="275" t="str">
        <f ca="1">IMPRODUCT(1/N_FFT2,AN100)</f>
        <v>-0,14168317560268-0,00443749442176539i</v>
      </c>
      <c r="K125" s="274" t="str">
        <f t="shared" ca="1" si="175"/>
        <v>0,000950109268867639-0,00206604103258877i</v>
      </c>
      <c r="N125" s="265">
        <f t="shared" ca="1" si="176"/>
        <v>7.5259715588892186</v>
      </c>
      <c r="O125" s="240">
        <f t="shared" ca="1" si="39"/>
        <v>-7.4740284411107814</v>
      </c>
      <c r="P125" s="240" t="str">
        <f t="shared" ca="1" si="40"/>
        <v>-6,11065214651518+4,30360679928153i</v>
      </c>
      <c r="Q125" s="240" t="str">
        <f t="shared" ca="1" si="41"/>
        <v>-2,51792434577512+7,03712712173695i</v>
      </c>
      <c r="R125" s="240" t="str">
        <f t="shared" ca="1" si="42"/>
        <v>1,99341873497448+7,20328972661697i</v>
      </c>
      <c r="S125" s="240" t="str">
        <f t="shared" ca="1" si="43"/>
        <v>5,77750211370906+4,74147344868873i</v>
      </c>
      <c r="T125" s="240" t="str">
        <f t="shared" ca="1" si="44"/>
        <v>7,45377723726489+0,549823640601836i</v>
      </c>
      <c r="U125" s="241" t="str">
        <f t="shared" ca="1" si="45"/>
        <v>6,41068802589644-3,84241853175325i</v>
      </c>
      <c r="V125" s="240" t="str">
        <f t="shared" ca="1" si="46"/>
        <v>3,02878510638644-6,83282971526911i</v>
      </c>
      <c r="W125" s="240" t="str">
        <f t="shared" ca="1" si="47"/>
        <v>-1,45811061533399-7,33041708035656i</v>
      </c>
      <c r="X125" s="240" t="str">
        <f t="shared" ca="1" si="48"/>
        <v>-5,41304329637079-5,15364564266385i</v>
      </c>
      <c r="Y125" s="240" t="str">
        <f t="shared" ca="1" si="49"/>
        <v>-7,39313336875547-1,09666773925709i</v>
      </c>
      <c r="Z125" s="240" t="str">
        <f t="shared" ca="1" si="50"/>
        <v>-6,67598383142659+3,36040786528415i</v>
      </c>
      <c r="AA125" s="240" t="str">
        <f t="shared" ca="1" si="51"/>
        <v>-3,52323261808431+6,59150461255999i</v>
      </c>
      <c r="AB125" s="240" t="str">
        <f t="shared" ca="1" si="52"/>
        <v>0,914900867934485+7,41782026881116i</v>
      </c>
      <c r="AC125" s="240" t="str">
        <f t="shared" ca="1" si="53"/>
        <v>5,01925072840924+5,53788978437601i</v>
      </c>
      <c r="AD125" s="240" t="str">
        <f t="shared" ca="1" si="54"/>
        <v>7,29242546996034+1,63756890041507i</v>
      </c>
      <c r="AE125" s="240" t="str">
        <f t="shared" ca="1" si="55"/>
        <v>6,9051019021495-2,86018685743855i</v>
      </c>
      <c r="AF125" s="240" t="str">
        <f t="shared" ca="1" si="56"/>
        <v>3,99858742696249-6,31445957525031i</v>
      </c>
      <c r="AG125" s="240" t="str">
        <f t="shared" ca="1" si="57"/>
        <v>-0,36673319346216-7,46502564652968i</v>
      </c>
      <c r="AH125" s="240" t="str">
        <f t="shared" ca="1" si="58"/>
        <v>-4,59825840586959-5,89212362152922i</v>
      </c>
      <c r="AI125" s="240" t="str">
        <f t="shared" ca="1" si="59"/>
        <v>-7,15219928570856-2,16959593381873i</v>
      </c>
      <c r="AJ125" s="240" t="str">
        <f t="shared" ca="1" si="60"/>
        <v>-7,0968006273885+2,34446624919854i</v>
      </c>
      <c r="AK125" s="240" t="str">
        <f t="shared" ca="1" si="61"/>
        <v>-4,45227354412662+6,00319593440053i</v>
      </c>
      <c r="AL125" s="240" t="str">
        <f t="shared" ca="1" si="62"/>
        <v>-0,183421839960043+7,47177740348028i</v>
      </c>
      <c r="AM125" s="240" t="str">
        <f t="shared" ca="1" si="63"/>
        <v>4,15234772262332+6,2144275302684i</v>
      </c>
      <c r="AN125" s="240" t="str">
        <f t="shared" ca="1" si="64"/>
        <v>6,97321471384235+2,68986573887719i</v>
      </c>
      <c r="AO125" s="240" t="str">
        <f t="shared" ca="1" si="65"/>
        <v>7,2500411751423-1,81604077522343i</v>
      </c>
      <c r="AP125" s="240" t="str">
        <f t="shared" ca="1" si="66"/>
        <v>4,88183240519785-5,65940045465004i</v>
      </c>
      <c r="AQ125" s="240" t="str">
        <f t="shared" ca="1" si="67"/>
        <v>0,73258289453934-7,43803895130707i</v>
      </c>
      <c r="AR125" s="240" t="str">
        <f t="shared" ca="1" si="68"/>
        <v>0,73258289453934-7,43803895130707i</v>
      </c>
      <c r="AS125" s="240" t="str">
        <f t="shared" ca="1" si="69"/>
        <v>-6,75644168726427-3,19555892843967i</v>
      </c>
      <c r="AT125" s="240" t="str">
        <f t="shared" ca="1" si="70"/>
        <v>-7,36399312160546+1,27777401894087i</v>
      </c>
      <c r="AU125" s="240" t="str">
        <f t="shared" ca="1" si="71"/>
        <v>-5,28493619349059+5,28493619349052i</v>
      </c>
      <c r="AV125" s="240" t="str">
        <f t="shared" ca="1" si="72"/>
        <v>-1,27777401894025+7,36399312160557i</v>
      </c>
      <c r="AW125" s="240" t="str">
        <f t="shared" ca="1" si="73"/>
        <v>3,19555892843957+6,75644168726431i</v>
      </c>
      <c r="AX125" s="240" t="str">
        <f t="shared" ca="1" si="74"/>
        <v>6,5030549177871+3,68393510729735i</v>
      </c>
      <c r="AY125" s="240" t="str">
        <f t="shared" ca="1" si="75"/>
        <v>7,43803895130708-0,732582894539236i</v>
      </c>
      <c r="AZ125" s="240" t="str">
        <f t="shared" ca="1" si="76"/>
        <v>5,6594004546501-4,88183240519777i</v>
      </c>
      <c r="BA125" s="240" t="str">
        <f t="shared" ca="1" si="77"/>
        <v>1,81604077522355-7,25004117514227i</v>
      </c>
      <c r="BB125" s="240" t="str">
        <f t="shared" ca="1" si="78"/>
        <v>-2,68986573887708-6,9732147138424i</v>
      </c>
      <c r="BC125" s="240" t="str">
        <f t="shared" ca="1" si="79"/>
        <v>-6,21442753026875-4,1523477226228i</v>
      </c>
      <c r="BD125" s="240" t="str">
        <f t="shared" ca="1" si="80"/>
        <v>-7,47177740348029+0,183421839959925i</v>
      </c>
      <c r="BE125" s="240" t="str">
        <f t="shared" ca="1" si="81"/>
        <v>-6,0031959344006+4,45227354412652i</v>
      </c>
      <c r="BF125" s="240" t="str">
        <f t="shared" ca="1" si="82"/>
        <v>-2,34446624919865+7,09680062738846i</v>
      </c>
      <c r="BG125" s="240" t="str">
        <f t="shared" ca="1" si="83"/>
        <v>2,16959593381862+7,1521992857086i</v>
      </c>
      <c r="BH125" s="240" t="str">
        <f t="shared" ca="1" si="84"/>
        <v>5,89212362152914+4,59825840586968i</v>
      </c>
      <c r="BI125" s="240" t="str">
        <f t="shared" ca="1" si="85"/>
        <v>7,46502564652967+0,366733193462278i</v>
      </c>
      <c r="BJ125" s="240" t="str">
        <f t="shared" ca="1" si="86"/>
        <v>6,31445957524997-3,99858742696301i</v>
      </c>
      <c r="BK125" s="240" t="str">
        <f t="shared" ca="1" si="87"/>
        <v>2,86018685743866-6,90510190214945i</v>
      </c>
      <c r="BL125" s="240" t="str">
        <f t="shared" ca="1" si="88"/>
        <v>-1,63756890041531-7,29242546996028i</v>
      </c>
      <c r="BM125" s="240" t="str">
        <f t="shared" ca="1" si="89"/>
        <v>-5,53788978437588-5,01925072840939i</v>
      </c>
      <c r="BN125" s="240" t="str">
        <f t="shared" ca="1" si="90"/>
        <v>-7,41782026881117-0,91490086793438i</v>
      </c>
      <c r="BO125" s="240" t="str">
        <f t="shared" ca="1" si="91"/>
        <v>-6,59150461256012+3,52323261808407i</v>
      </c>
      <c r="BP125" s="240" t="str">
        <f t="shared" ca="1" si="92"/>
        <v>-3,36040786528411+6,67598383142661i</v>
      </c>
      <c r="BQ125" s="240" t="str">
        <f t="shared" ca="1" si="93"/>
        <v>1,0966677392567+7,39313336875553i</v>
      </c>
      <c r="BR125" s="240" t="str">
        <f t="shared" ca="1" si="94"/>
        <v>5,15364564266383+5,41304329637081i</v>
      </c>
      <c r="BS125" s="240" t="str">
        <f t="shared" ca="1" si="95"/>
        <v>7,33041708035661+1,45811061533372i</v>
      </c>
      <c r="BT125" s="240" t="str">
        <f t="shared" ca="1" si="96"/>
        <v>6,83282971526918-3,02878510638628i</v>
      </c>
      <c r="BU125" s="240" t="str">
        <f t="shared" ca="1" si="97"/>
        <v>3,84241853175308-6,41068802589655i</v>
      </c>
      <c r="BV125" s="240" t="str">
        <f t="shared" ca="1" si="98"/>
        <v>-0,549823640601586-7,45377723726491i</v>
      </c>
      <c r="BW125" s="240" t="str">
        <f t="shared" ca="1" si="99"/>
        <v>-4,74147344868883-5,77750211370898i</v>
      </c>
      <c r="BX125" s="240" t="str">
        <f t="shared" ca="1" si="100"/>
        <v>-7,20328972661688-1,99341873497479i</v>
      </c>
      <c r="BY125" s="240" t="str">
        <f t="shared" ca="1" si="101"/>
        <v>-7,03712712173696+2,51792434577509i</v>
      </c>
      <c r="BZ125" s="240" t="str">
        <f t="shared" ca="1" si="102"/>
        <v>-4,30360679928128+6,11065214651536i</v>
      </c>
      <c r="CA125" s="240" t="str">
        <f t="shared" ca="1" si="103"/>
        <v>-1,04381783770386E-13+7,47402844111078i</v>
      </c>
      <c r="CB125" s="240" t="str">
        <f t="shared" ca="1" si="104"/>
        <v>4,30360679928171+6,11065214651506i</v>
      </c>
      <c r="CC125" s="240" t="str">
        <f t="shared" ca="1" si="105"/>
        <v>7,0371271217369+2,51792434577529i</v>
      </c>
      <c r="CD125" s="240" t="str">
        <f t="shared" ca="1" si="106"/>
        <v>7,20328972661694-1,99341873497459i</v>
      </c>
      <c r="CE125" s="240" t="str">
        <f t="shared" ca="1" si="107"/>
        <v>4,741473448689-5,77750211370884i</v>
      </c>
      <c r="CF125" s="240" t="str">
        <f t="shared" ca="1" si="108"/>
        <v>0,549823640601795-7,45377723726489i</v>
      </c>
      <c r="CG125" s="240" t="str">
        <f t="shared" ca="1" si="109"/>
        <v>-3,84241853175353-6,41068802589627i</v>
      </c>
      <c r="CH125" s="240" t="str">
        <f t="shared" ca="1" si="110"/>
        <v>-6,8328297152691-3,02878510638647i</v>
      </c>
      <c r="CI125" s="240" t="str">
        <f t="shared" ca="1" si="111"/>
        <v>-7,33041708035651+1,45811061533425i</v>
      </c>
      <c r="CJ125" s="240" t="str">
        <f t="shared" ca="1" si="112"/>
        <v>-5,15364564266399+5,41304329637066i</v>
      </c>
      <c r="CK125" s="240" t="str">
        <f t="shared" ca="1" si="113"/>
        <v>-1,09666773925691+7,3931333687555i</v>
      </c>
      <c r="CL125" s="240" t="str">
        <f t="shared" ca="1" si="114"/>
        <v>3,36040786528392+6,67598383142671i</v>
      </c>
      <c r="CM125" s="240" t="str">
        <f t="shared" ca="1" si="115"/>
        <v>6,59150461256001+3,52323261808428i</v>
      </c>
      <c r="CN125" s="240" t="str">
        <f t="shared" ca="1" si="116"/>
        <v>7,4178202688111-0,914900867934888i</v>
      </c>
      <c r="CO125" s="240" t="str">
        <f t="shared" ca="1" si="117"/>
        <v>5,53788978437603-5,01925072840921i</v>
      </c>
      <c r="CP125" s="240" t="str">
        <f t="shared" ca="1" si="118"/>
        <v>1,63756890041482-7,2924254699604i</v>
      </c>
      <c r="CQ125" s="240" t="str">
        <f t="shared" ca="1" si="119"/>
        <v>-2,86018685743844-6,90510190214954i</v>
      </c>
      <c r="CR125" s="240" t="str">
        <f t="shared" ca="1" si="120"/>
        <v>-6,31445957525025-3,99858742696259i</v>
      </c>
      <c r="CS125" s="240" t="str">
        <f t="shared" ca="1" si="121"/>
        <v>-7,46502564652969+0,366733193462042i</v>
      </c>
      <c r="CT125" s="240" t="str">
        <f t="shared" ca="1" si="122"/>
        <v>-5,89212362152929+4,59825840586949i</v>
      </c>
      <c r="CU125" s="240" t="str">
        <f t="shared" ca="1" si="123"/>
        <v>-2,16959593381884+7,15219928570853i</v>
      </c>
      <c r="CV125" s="240" t="str">
        <f t="shared" ca="1" si="124"/>
        <v>2,34446624919843+7,09680062738853i</v>
      </c>
      <c r="CW125" s="240" t="str">
        <f t="shared" ca="1" si="125"/>
        <v>6,0031959344009+4,45227354412611i</v>
      </c>
      <c r="CX125" s="240" t="str">
        <f t="shared" ca="1" si="126"/>
        <v>7,47177740348028+0,18342183996016i</v>
      </c>
      <c r="CY125" s="240" t="str">
        <f t="shared" ca="1" si="127"/>
        <v>6,21442753026846-4,15234772262322i</v>
      </c>
      <c r="CZ125" s="240" t="str">
        <f t="shared" ca="1" si="128"/>
        <v>2,68986573887731-6,97321471384231i</v>
      </c>
      <c r="DA125" s="240" t="str">
        <f t="shared" ca="1" si="129"/>
        <v>-1,81604077522331-7,25004117514233i</v>
      </c>
      <c r="DB125" s="240" t="str">
        <f t="shared" ca="1" si="130"/>
        <v>-5,65940045464995-4,88183240519795i</v>
      </c>
      <c r="DC125" s="240" t="str">
        <f t="shared" ca="1" si="131"/>
        <v>-7,43803895130706-0,73258289453947i</v>
      </c>
      <c r="DD125" s="240" t="str">
        <f t="shared" ca="1" si="132"/>
        <v>-6,50305491778721+3,68393510729714i</v>
      </c>
      <c r="DE125" s="240" t="str">
        <f t="shared" ca="1" si="133"/>
        <v>-3,19555892843978+6,75644168726421i</v>
      </c>
      <c r="DF125" s="240" t="str">
        <f t="shared" ca="1" si="134"/>
        <v>1,27777401894075+7,36399312160549i</v>
      </c>
      <c r="DG125" s="240" t="str">
        <f t="shared" ca="1" si="135"/>
        <v>5,28493619349042+5,28493619349068i</v>
      </c>
      <c r="DH125" s="240" t="str">
        <f t="shared" ca="1" si="136"/>
        <v>7,36399312160554+1,27777401894037i</v>
      </c>
      <c r="DI125" s="240" t="str">
        <f t="shared" ca="1" si="137"/>
        <v>6,75644168726436-3,19555892843945i</v>
      </c>
      <c r="DJ125" s="240" t="str">
        <f t="shared" ca="1" si="138"/>
        <v>3,68393510729746-6,50305491778703i</v>
      </c>
      <c r="DK125" s="240" t="str">
        <f t="shared" ca="1" si="139"/>
        <v>-0,732582894539106-7,4380389513071i</v>
      </c>
      <c r="DL125" s="240" t="str">
        <f t="shared" ca="1" si="140"/>
        <v>-4,88183240519767-5,65940045465019i</v>
      </c>
      <c r="DM125" s="240" t="str">
        <f t="shared" ca="1" si="141"/>
        <v>-7,25004117514242-1,81604077522295i</v>
      </c>
      <c r="DN125" s="240" t="str">
        <f t="shared" ca="1" si="142"/>
        <v>-6,97321471384244+2,68986573887696i</v>
      </c>
      <c r="DO125" s="240" t="str">
        <f t="shared" ca="1" si="143"/>
        <v>-4,15234772262291+6,21442753026867i</v>
      </c>
      <c r="DP125" s="240" t="str">
        <f t="shared" ca="1" si="144"/>
        <v>0,183421839959794+7,47177740348029i</v>
      </c>
      <c r="DQ125" s="240" t="str">
        <f t="shared" ca="1" si="145"/>
        <v>4,45227354412646+6,00319593440065i</v>
      </c>
      <c r="DR125" s="240" t="str">
        <f t="shared" ca="1" si="146"/>
        <v>7,09680062738842+2,34446624919878i</v>
      </c>
      <c r="DS125" s="240" t="str">
        <f t="shared" ca="1" si="147"/>
        <v>7,15219928570862-2,16959593381854i</v>
      </c>
      <c r="DT125" s="240" t="str">
        <f t="shared" ca="1" si="148"/>
        <v>4,5982584058692-5,89212362152952i</v>
      </c>
      <c r="DU125" s="240" t="str">
        <f t="shared" ca="1" si="149"/>
        <v>0,366733193462355-7,46502564652967i</v>
      </c>
      <c r="DV125" s="240" t="str">
        <f t="shared" ca="1" si="150"/>
        <v>-3,99858742696291-6,31445957525005i</v>
      </c>
      <c r="DW125" s="240" t="str">
        <f t="shared" ca="1" si="151"/>
        <v>-6,90510190214942-2,86018685743873i</v>
      </c>
      <c r="DX125" s="240" t="str">
        <f t="shared" ca="1" si="152"/>
        <v>-7,29242546996031+1,63756890041519i</v>
      </c>
      <c r="DY125" s="240" t="str">
        <f t="shared" ca="1" si="153"/>
        <v>-5,01925072840945+5,53788978437582i</v>
      </c>
      <c r="DZ125" s="240" t="str">
        <f t="shared" ca="1" si="154"/>
        <v>-0,914900867934515+7,41782026881115i</v>
      </c>
      <c r="EA125" s="240" t="str">
        <f t="shared" ca="1" si="155"/>
        <v>3,523232618084+6,59150461256016i</v>
      </c>
      <c r="EB125" s="240" t="str">
        <f t="shared" ca="1" si="156"/>
        <v>6,67598383142654+3,36040786528425i</v>
      </c>
      <c r="EC125" s="240" t="str">
        <f t="shared" ca="1" si="157"/>
        <v>7,39313336875543-1,09666773925733i</v>
      </c>
      <c r="ED125" s="240" t="str">
        <f t="shared" ca="1" si="158"/>
        <v>5,41304329637092-5,15364564266372i</v>
      </c>
      <c r="EE125" s="240" t="str">
        <f t="shared" ca="1" si="159"/>
        <v>1,45811061533382-7,33041708035659i</v>
      </c>
      <c r="EF125" s="240" t="str">
        <f t="shared" ca="1" si="160"/>
        <v>-3,02878510638613-6,83282971526924i</v>
      </c>
      <c r="EG125" s="240" t="str">
        <f t="shared" ca="1" si="161"/>
        <v>-6,4106880258965-3,84241853175317i</v>
      </c>
      <c r="EH125" s="240" t="str">
        <f t="shared" ca="1" si="162"/>
        <v>-7,45377723726492+0,549823640601429i</v>
      </c>
      <c r="EI125" s="240" t="str">
        <f t="shared" ca="1" si="163"/>
        <v>-5,77750211370904+4,74147344868875i</v>
      </c>
      <c r="EJ125" s="240" t="str">
        <f t="shared" ca="1" si="164"/>
        <v>-1,99341873497422+7,20328972661704i</v>
      </c>
      <c r="EK125" s="240" t="str">
        <f t="shared" ca="1" si="165"/>
        <v>2,51792434577499+7,037127121737i</v>
      </c>
      <c r="EL125" s="240" t="str">
        <f t="shared" ca="1" si="166"/>
        <v>6,11065214651527+4,30360679928141i</v>
      </c>
      <c r="EM125" s="240" t="str">
        <f t="shared" ca="1" si="167"/>
        <v>7,47402844111078+2,08763567540773E-13i</v>
      </c>
      <c r="EN125" s="240"/>
      <c r="EO125" s="240"/>
      <c r="EP125" s="240"/>
    </row>
    <row r="126" spans="1:146" ht="15" thickBot="1">
      <c r="A126" s="277">
        <f t="shared" si="168"/>
        <v>5.0781250000000013E-4</v>
      </c>
      <c r="B126" s="276">
        <v>26</v>
      </c>
      <c r="C126" s="248">
        <f t="shared" si="169"/>
        <v>5200</v>
      </c>
      <c r="D126" s="247">
        <f t="shared" si="170"/>
        <v>32672.563597333847</v>
      </c>
      <c r="E126" s="247" t="str">
        <f t="shared" si="171"/>
        <v>32672,5635973338i</v>
      </c>
      <c r="F126" s="247" t="str">
        <f t="shared" si="172"/>
        <v>-0,00356784472519782-0,0563634213724375i</v>
      </c>
      <c r="G126" s="247" t="str">
        <f t="shared" si="173"/>
        <v>-4,03988168308606-0,826581170496826i</v>
      </c>
      <c r="H126" s="247" t="str">
        <f t="shared" si="38"/>
        <v>0,00292421897726364-0,0161409922147978i</v>
      </c>
      <c r="I126" s="247" t="str">
        <f t="shared" si="174"/>
        <v>-0,00602657284572364+0,0142911379156937i</v>
      </c>
      <c r="J126" s="275" t="str">
        <f ca="1">IMPRODUCT(1/N_FFT2,AO100)</f>
        <v>0,0202805227042538+0,000426902900709555i</v>
      </c>
      <c r="K126" s="274" t="str">
        <f t="shared" ca="1" si="175"/>
        <v>-0,000128322975657188+0,000287258985539672i</v>
      </c>
      <c r="N126" s="265">
        <f t="shared" ca="1" si="176"/>
        <v>7.5263441138053304</v>
      </c>
      <c r="O126" s="240">
        <f t="shared" ca="1" si="39"/>
        <v>-7.4736558861946696</v>
      </c>
      <c r="P126" s="240" t="str">
        <f t="shared" ca="1" si="40"/>
        <v>-6,00289669548621+4,45205161342195i</v>
      </c>
      <c r="Q126" s="240" t="str">
        <f t="shared" ca="1" si="41"/>
        <v>-2,16948778683496+7,15184277288212i</v>
      </c>
      <c r="R126" s="240" t="str">
        <f t="shared" ca="1" si="42"/>
        <v>2,51779883580402+7,03677634486674i</v>
      </c>
      <c r="S126" s="240" t="str">
        <f t="shared" ca="1" si="43"/>
        <v>6,21411776217693+4,15214074220148i</v>
      </c>
      <c r="T126" s="240" t="str">
        <f t="shared" ca="1" si="44"/>
        <v>7,46465354037228-0,366714913058962i</v>
      </c>
      <c r="U126" s="241" t="str">
        <f t="shared" ca="1" si="45"/>
        <v>5,77721412486443-4,74123710235199i</v>
      </c>
      <c r="V126" s="240" t="str">
        <f t="shared" ca="1" si="46"/>
        <v>1,81595025176265-7,2496797852302i</v>
      </c>
      <c r="W126" s="240" t="str">
        <f t="shared" ca="1" si="47"/>
        <v>-2,8600442868445-6,90475770628777i</v>
      </c>
      <c r="X126" s="240" t="str">
        <f t="shared" ca="1" si="48"/>
        <v>-6,4103684748861-3,84222700024851i</v>
      </c>
      <c r="Y126" s="240" t="str">
        <f t="shared" ca="1" si="49"/>
        <v>-7,4376681903447+0,732546377772005i</v>
      </c>
      <c r="Z126" s="240" t="str">
        <f t="shared" ca="1" si="50"/>
        <v>-5,53761373939168+5,01900053581913i</v>
      </c>
      <c r="AA126" s="240" t="str">
        <f t="shared" ca="1" si="51"/>
        <v>-1,45803793347546+7,33005168397869i</v>
      </c>
      <c r="AB126" s="240" t="str">
        <f t="shared" ca="1" si="52"/>
        <v>3,19539964068775+6,75610490160898i</v>
      </c>
      <c r="AC126" s="240" t="str">
        <f t="shared" ca="1" si="53"/>
        <v>6,59117604845731+3,5230569969126i</v>
      </c>
      <c r="AD126" s="240" t="str">
        <f t="shared" ca="1" si="54"/>
        <v>7,39276484618379-1,09661307409745i</v>
      </c>
      <c r="AE126" s="240" t="str">
        <f t="shared" ca="1" si="55"/>
        <v>5,28467275738315-5,28467275738286i</v>
      </c>
      <c r="AF126" s="240" t="str">
        <f t="shared" ca="1" si="56"/>
        <v>1,09661307409712-7,39276484618383i</v>
      </c>
      <c r="AG126" s="240" t="str">
        <f t="shared" ca="1" si="57"/>
        <v>-3,52305699691271-6,59117604845726i</v>
      </c>
      <c r="AH126" s="240" t="str">
        <f t="shared" ca="1" si="58"/>
        <v>-6,75610490160896-3,19539964068779i</v>
      </c>
      <c r="AI126" s="240" t="str">
        <f t="shared" ca="1" si="59"/>
        <v>-7,33005168397874+1,45803793347519i</v>
      </c>
      <c r="AJ126" s="240" t="str">
        <f t="shared" ca="1" si="60"/>
        <v>-5,01900053581895+5,53761373939184i</v>
      </c>
      <c r="AK126" s="240" t="str">
        <f t="shared" ca="1" si="61"/>
        <v>-0,732546377771898+7,43766819034471i</v>
      </c>
      <c r="AL126" s="240" t="str">
        <f t="shared" ca="1" si="62"/>
        <v>3,84222700024841+6,41036847488617i</v>
      </c>
      <c r="AM126" s="240" t="str">
        <f t="shared" ca="1" si="63"/>
        <v>6,90475770628764+2,86004428684482i</v>
      </c>
      <c r="AN126" s="240" t="str">
        <f t="shared" ca="1" si="64"/>
        <v>7,24967978523014-1,81595025176289i</v>
      </c>
      <c r="AO126" s="240" t="str">
        <f t="shared" ca="1" si="65"/>
        <v>4,74123710235198-5,77721412486444i</v>
      </c>
      <c r="AP126" s="240" t="str">
        <f t="shared" ca="1" si="66"/>
        <v>0,366714913059154-7,46465354037227i</v>
      </c>
      <c r="AQ126" s="240" t="str">
        <f t="shared" ca="1" si="67"/>
        <v>-4,15214074220118-6,21411776217712i</v>
      </c>
      <c r="AR126" s="240" t="str">
        <f t="shared" ca="1" si="68"/>
        <v>-4,15214074220118-6,21411776217712i</v>
      </c>
      <c r="AS126" s="240" t="str">
        <f t="shared" ca="1" si="69"/>
        <v>-7,15184277288213+2,16948778683492i</v>
      </c>
      <c r="AT126" s="240" t="str">
        <f t="shared" ca="1" si="70"/>
        <v>-4,45205161342213+6,00289669548608i</v>
      </c>
      <c r="AU126" s="240" t="str">
        <f t="shared" ca="1" si="71"/>
        <v>3,25945374044178E-13+7,47365588619467i</v>
      </c>
      <c r="AV126" s="240" t="str">
        <f t="shared" ca="1" si="72"/>
        <v>4,45205161342205+6,00289669548613i</v>
      </c>
      <c r="AW126" s="240" t="str">
        <f t="shared" ca="1" si="73"/>
        <v>7,15184277288211+2,169487786835i</v>
      </c>
      <c r="AX126" s="240" t="str">
        <f t="shared" ca="1" si="74"/>
        <v>7,03677634486683-2,51779883580377i</v>
      </c>
      <c r="AY126" s="240" t="str">
        <f t="shared" ca="1" si="75"/>
        <v>4,15214074220125-6,21411776217708i</v>
      </c>
      <c r="AZ126" s="240" t="str">
        <f t="shared" ca="1" si="76"/>
        <v>-0,366714913059062-7,46465354037227i</v>
      </c>
      <c r="BA126" s="240" t="str">
        <f t="shared" ca="1" si="77"/>
        <v>-4,7412371023519-5,7772141248645i</v>
      </c>
      <c r="BB126" s="240" t="str">
        <f t="shared" ca="1" si="78"/>
        <v>-7,24967978523011-1,81595025176299i</v>
      </c>
      <c r="BC126" s="240" t="str">
        <f t="shared" ca="1" si="79"/>
        <v>-6,90475770628767+2,86004428684474i</v>
      </c>
      <c r="BD126" s="240" t="str">
        <f t="shared" ca="1" si="80"/>
        <v>-3,84222700024848+6,41036847488612i</v>
      </c>
      <c r="BE126" s="240" t="str">
        <f t="shared" ca="1" si="81"/>
        <v>0,732546377771807+7,43766819034471i</v>
      </c>
      <c r="BF126" s="240" t="str">
        <f t="shared" ca="1" si="82"/>
        <v>5,01900053581943+5,53761373939141i</v>
      </c>
      <c r="BG126" s="240" t="str">
        <f t="shared" ca="1" si="83"/>
        <v>7,33005168397873+1,45803793347527i</v>
      </c>
      <c r="BH126" s="240" t="str">
        <f t="shared" ca="1" si="84"/>
        <v>6,75610490160899-3,19539964068771i</v>
      </c>
      <c r="BI126" s="240" t="str">
        <f t="shared" ca="1" si="85"/>
        <v>3,52305699691277-6,59117604845722i</v>
      </c>
      <c r="BJ126" s="240" t="str">
        <f t="shared" ca="1" si="86"/>
        <v>-1,09661307409775-7,39276484618374i</v>
      </c>
      <c r="BK126" s="240" t="str">
        <f t="shared" ca="1" si="87"/>
        <v>-5,28467275738309-5,28467275738292i</v>
      </c>
      <c r="BL126" s="240" t="str">
        <f t="shared" ca="1" si="88"/>
        <v>-7,39276484618378-1,09661307409752i</v>
      </c>
      <c r="BM126" s="240" t="str">
        <f t="shared" ca="1" si="89"/>
        <v>-6,59117604845746+3,52305699691233i</v>
      </c>
      <c r="BN126" s="240" t="str">
        <f t="shared" ca="1" si="90"/>
        <v>-3,19539964068752+6,75610490160908i</v>
      </c>
      <c r="BO126" s="240" t="str">
        <f t="shared" ca="1" si="91"/>
        <v>1,4580379334755+7,33005168397868i</v>
      </c>
      <c r="BP126" s="240" t="str">
        <f t="shared" ca="1" si="92"/>
        <v>5,53761373939156+5,01900053581926i</v>
      </c>
      <c r="BQ126" s="240" t="str">
        <f t="shared" ca="1" si="93"/>
        <v>7,43766819034467+0,732546377772314i</v>
      </c>
      <c r="BR126" s="240" t="str">
        <f t="shared" ca="1" si="94"/>
        <v>6,41036847488599-3,8422270002487i</v>
      </c>
      <c r="BS126" s="240" t="str">
        <f t="shared" ca="1" si="95"/>
        <v>2,8600442868445-6,90475770628777i</v>
      </c>
      <c r="BT126" s="240" t="str">
        <f t="shared" ca="1" si="96"/>
        <v>-1,81595025176247-7,24967978523025i</v>
      </c>
      <c r="BU126" s="240" t="str">
        <f t="shared" ca="1" si="97"/>
        <v>-5,77721412486418-4,7412371023523i</v>
      </c>
      <c r="BV126" s="240" t="str">
        <f t="shared" ca="1" si="98"/>
        <v>-7,46465354037229-0,366714913058828i</v>
      </c>
      <c r="BW126" s="240" t="str">
        <f t="shared" ca="1" si="99"/>
        <v>-6,21411776217693+4,15214074220147i</v>
      </c>
      <c r="BX126" s="240" t="str">
        <f t="shared" ca="1" si="100"/>
        <v>-2,51779883580423+7,03677634486667i</v>
      </c>
      <c r="BY126" s="240" t="str">
        <f t="shared" ca="1" si="101"/>
        <v>2,16948778683521+7,15184277288205i</v>
      </c>
      <c r="BZ126" s="240" t="str">
        <f t="shared" ca="1" si="102"/>
        <v>6,00289669548627+4,45205161342187i</v>
      </c>
      <c r="CA126" s="240" t="str">
        <f t="shared" ca="1" si="103"/>
        <v>7,47365588619467+9,15585178425321E-14i</v>
      </c>
      <c r="CB126" s="240" t="str">
        <f t="shared" ca="1" si="104"/>
        <v>6,00289669548638-4,45205161342172i</v>
      </c>
      <c r="CC126" s="240" t="str">
        <f t="shared" ca="1" si="105"/>
        <v>2,16948778683467-7,1518427728822i</v>
      </c>
      <c r="CD126" s="240" t="str">
        <f t="shared" ca="1" si="106"/>
        <v>-2,51779883580405-7,03677634486673i</v>
      </c>
      <c r="CE126" s="240" t="str">
        <f t="shared" ca="1" si="107"/>
        <v>-6,21411776217683-4,15214074220163i</v>
      </c>
      <c r="CF126" s="240" t="str">
        <f t="shared" ca="1" si="108"/>
        <v>-7,4646535403723+0,366714913058645i</v>
      </c>
      <c r="CG126" s="240" t="str">
        <f t="shared" ca="1" si="109"/>
        <v>-5,77721412486429+4,74123710235216i</v>
      </c>
      <c r="CH126" s="240" t="str">
        <f t="shared" ca="1" si="110"/>
        <v>-1,81595025176265+7,2496797852302i</v>
      </c>
      <c r="CI126" s="240" t="str">
        <f t="shared" ca="1" si="111"/>
        <v>2,86004428684438+6,90475770628782i</v>
      </c>
      <c r="CJ126" s="240" t="str">
        <f t="shared" ca="1" si="112"/>
        <v>6,4103684748859+3,84222700024886i</v>
      </c>
      <c r="CK126" s="240" t="str">
        <f t="shared" ca="1" si="113"/>
        <v>7,43766819034468-0,732546377772132i</v>
      </c>
      <c r="CL126" s="240" t="str">
        <f t="shared" ca="1" si="114"/>
        <v>5,53761373939168-5,01900053581913i</v>
      </c>
      <c r="CM126" s="240" t="str">
        <f t="shared" ca="1" si="115"/>
        <v>1,45803793347568-7,33005168397864i</v>
      </c>
      <c r="CN126" s="240" t="str">
        <f t="shared" ca="1" si="116"/>
        <v>-3,19539964068803-6,75610490160884i</v>
      </c>
      <c r="CO126" s="240" t="str">
        <f t="shared" ca="1" si="117"/>
        <v>-6,59117604845737-3,5230569969125i</v>
      </c>
      <c r="CP126" s="240" t="str">
        <f t="shared" ca="1" si="118"/>
        <v>-7,3927648461838+1,09661307409734i</v>
      </c>
      <c r="CQ126" s="240" t="str">
        <f t="shared" ca="1" si="119"/>
        <v>-5,28467275738322+5,28467275738279i</v>
      </c>
      <c r="CR126" s="240" t="str">
        <f t="shared" ca="1" si="120"/>
        <v>-1,0966130740972+7,39276484618382i</v>
      </c>
      <c r="CS126" s="240" t="str">
        <f t="shared" ca="1" si="121"/>
        <v>3,52305699691263+6,5911760484573i</v>
      </c>
      <c r="CT126" s="240" t="str">
        <f t="shared" ca="1" si="122"/>
        <v>6,7561049016089+3,1953996406879i</v>
      </c>
      <c r="CU126" s="240" t="str">
        <f t="shared" ca="1" si="123"/>
        <v>7,33005168397876-1,45803793347509i</v>
      </c>
      <c r="CV126" s="240" t="str">
        <f t="shared" ca="1" si="124"/>
        <v>5,01900053581902-5,53761373939178i</v>
      </c>
      <c r="CW126" s="240" t="str">
        <f t="shared" ca="1" si="125"/>
        <v>0,732546377771989-7,4376681903447i</v>
      </c>
      <c r="CX126" s="240" t="str">
        <f t="shared" ca="1" si="126"/>
        <v>-3,84222700024834-6,4103684748862i</v>
      </c>
      <c r="CY126" s="240" t="str">
        <f t="shared" ca="1" si="127"/>
        <v>-6,90475770628761-2,86004428684489i</v>
      </c>
      <c r="CZ126" s="240" t="str">
        <f t="shared" ca="1" si="128"/>
        <v>-7,24967978523017+1,81595025176279i</v>
      </c>
      <c r="DA126" s="240" t="str">
        <f t="shared" ca="1" si="129"/>
        <v>-4,74123710235205+5,77721412486438i</v>
      </c>
      <c r="DB126" s="240" t="str">
        <f t="shared" ca="1" si="130"/>
        <v>-0,366714913059245+7,46465354037227i</v>
      </c>
      <c r="DC126" s="240" t="str">
        <f t="shared" ca="1" si="131"/>
        <v>4,15214074220175+6,21411776217675i</v>
      </c>
      <c r="DD126" s="240" t="str">
        <f t="shared" ca="1" si="132"/>
        <v>7,03677634486678+2,51779883580392i</v>
      </c>
      <c r="DE126" s="240" t="str">
        <f t="shared" ca="1" si="133"/>
        <v>7,15184277288216-2,16948778683481i</v>
      </c>
      <c r="DF126" s="240" t="str">
        <f t="shared" ca="1" si="134"/>
        <v>4,4520516134222-6,00289669548602i</v>
      </c>
      <c r="DG126" s="240" t="str">
        <f t="shared" ca="1" si="135"/>
        <v>-2,34386856201645E-13-7,47365588619467i</v>
      </c>
      <c r="DH126" s="240" t="str">
        <f t="shared" ca="1" si="136"/>
        <v>-4,45205161342198-6,00289669548618i</v>
      </c>
      <c r="DI126" s="240" t="str">
        <f t="shared" ca="1" si="137"/>
        <v>-7,15184277288208-2,16948778683507i</v>
      </c>
      <c r="DJ126" s="240" t="str">
        <f t="shared" ca="1" si="138"/>
        <v>-7,0367763448666+2,51779883580441i</v>
      </c>
      <c r="DK126" s="240" t="str">
        <f t="shared" ca="1" si="139"/>
        <v>-4,15214074220135+6,21411776217701i</v>
      </c>
      <c r="DL126" s="240" t="str">
        <f t="shared" ca="1" si="140"/>
        <v>0,36671491305897+7,46465354037228i</v>
      </c>
      <c r="DM126" s="240" t="str">
        <f t="shared" ca="1" si="141"/>
        <v>4,74123710235179+5,77721412486459i</v>
      </c>
      <c r="DN126" s="240" t="str">
        <f t="shared" ca="1" si="142"/>
        <v>7,2496797852301+1,81595025176306i</v>
      </c>
      <c r="DO126" s="240" t="str">
        <f t="shared" ca="1" si="143"/>
        <v>6,90475770628771-2,86004428684463i</v>
      </c>
      <c r="DP126" s="240" t="str">
        <f t="shared" ca="1" si="144"/>
        <v>3,84222700024853-6,41036847488609i</v>
      </c>
      <c r="DQ126" s="240" t="str">
        <f t="shared" ca="1" si="145"/>
        <v>-0,732546377771717-7,43766819034472i</v>
      </c>
      <c r="DR126" s="240" t="str">
        <f t="shared" ca="1" si="146"/>
        <v>-5,0190005358194-5,53761373939143i</v>
      </c>
      <c r="DS126" s="240" t="str">
        <f t="shared" ca="1" si="147"/>
        <v>-7,33005168397871-1,45803793347536i</v>
      </c>
      <c r="DT126" s="240" t="str">
        <f t="shared" ca="1" si="148"/>
        <v>-6,75610490160905+3,1953996406876i</v>
      </c>
      <c r="DU126" s="240" t="str">
        <f t="shared" ca="1" si="149"/>
        <v>-3,52305699691283+6,59117604845719i</v>
      </c>
      <c r="DV126" s="240" t="str">
        <f t="shared" ca="1" si="150"/>
        <v>1,09661307409766+7,39276484618376i</v>
      </c>
      <c r="DW126" s="240" t="str">
        <f t="shared" ca="1" si="151"/>
        <v>5,28467275738306+5,28467275738295i</v>
      </c>
      <c r="DX126" s="240" t="str">
        <f t="shared" ca="1" si="152"/>
        <v>7,39276484618376+1,09661307409761i</v>
      </c>
      <c r="DY126" s="240" t="str">
        <f t="shared" ca="1" si="153"/>
        <v>6,59117604845752-3,52305699691222i</v>
      </c>
      <c r="DZ126" s="240" t="str">
        <f t="shared" ca="1" si="154"/>
        <v>3,19539964068756-6,75610490160907i</v>
      </c>
      <c r="EA126" s="240" t="str">
        <f t="shared" ca="1" si="155"/>
        <v>-1,45803793347541-7,3300516839787i</v>
      </c>
      <c r="EB126" s="240" t="str">
        <f t="shared" ca="1" si="156"/>
        <v>-5,53761373939153-5,01900053581929i</v>
      </c>
      <c r="EC126" s="240" t="str">
        <f t="shared" ca="1" si="157"/>
        <v>-7,43766819034473-0,732546377771665i</v>
      </c>
      <c r="ED126" s="240" t="str">
        <f t="shared" ca="1" si="158"/>
        <v>-6,41036847488606+3,84222700024857i</v>
      </c>
      <c r="EE126" s="240" t="str">
        <f t="shared" ca="1" si="159"/>
        <v>-2,86004428684458+6,90475770628774i</v>
      </c>
      <c r="EF126" s="240" t="str">
        <f t="shared" ca="1" si="160"/>
        <v>1,81595025176238+7,24967978523027i</v>
      </c>
      <c r="EG126" s="240" t="str">
        <f t="shared" ca="1" si="161"/>
        <v>5,77721412486463+4,74123710235175i</v>
      </c>
      <c r="EH126" s="240" t="str">
        <f t="shared" ca="1" si="162"/>
        <v>7,46465354037228+0,36671491305892i</v>
      </c>
      <c r="EI126" s="240" t="str">
        <f t="shared" ca="1" si="163"/>
        <v>6,21411776217701-4,15214074220135i</v>
      </c>
      <c r="EJ126" s="240" t="str">
        <f t="shared" ca="1" si="164"/>
        <v>2,51779883580432-7,03677634486664i</v>
      </c>
      <c r="EK126" s="240" t="str">
        <f t="shared" ca="1" si="165"/>
        <v>-2,16948778683512-7,15184277288207i</v>
      </c>
      <c r="EL126" s="240" t="str">
        <f t="shared" ca="1" si="166"/>
        <v>-6,00289669548625-4,4520516134219i</v>
      </c>
      <c r="EM126" s="240" t="str">
        <f t="shared" ca="1" si="167"/>
        <v>-7,47365588619467-1,83117035685064E-13i</v>
      </c>
      <c r="EN126" s="240"/>
      <c r="EO126" s="240"/>
      <c r="EP126" s="240"/>
    </row>
    <row r="127" spans="1:146" ht="15" thickBot="1">
      <c r="A127" s="277">
        <f t="shared" si="168"/>
        <v>5.2734375000000014E-4</v>
      </c>
      <c r="B127" s="276">
        <v>27</v>
      </c>
      <c r="C127" s="248">
        <f t="shared" si="169"/>
        <v>5400</v>
      </c>
      <c r="D127" s="247">
        <f t="shared" si="170"/>
        <v>33929.200658769769</v>
      </c>
      <c r="E127" s="247" t="str">
        <f t="shared" si="171"/>
        <v>33929,2006587698i</v>
      </c>
      <c r="F127" s="247" t="str">
        <f t="shared" si="172"/>
        <v>-0,00386245049861195-0,0544444620072451i</v>
      </c>
      <c r="G127" s="247" t="str">
        <f t="shared" si="173"/>
        <v>-4,10367941007359-0,806405474073177i</v>
      </c>
      <c r="H127" s="247" t="str">
        <f t="shared" si="38"/>
        <v>0,00285930447105624-0,0155470160072642i</v>
      </c>
      <c r="I127" s="247" t="str">
        <f t="shared" si="174"/>
        <v>-0,00583055002165793+0,0138379677482225i</v>
      </c>
      <c r="J127" s="275" t="str">
        <f ca="1">IMPRODUCT(1/N_FFT2,AP100)</f>
        <v>0,185763557513615+0,0044384309708257i</v>
      </c>
      <c r="K127" s="274" t="str">
        <f t="shared" ca="1" si="175"/>
        <v>-0,00114452257891126+0,0025447116238754i</v>
      </c>
      <c r="N127" s="265">
        <f t="shared" ca="1" si="176"/>
        <v>7.5267441829853849</v>
      </c>
      <c r="O127" s="240">
        <f t="shared" ca="1" si="39"/>
        <v>-7.4732558170146151</v>
      </c>
      <c r="P127" s="240" t="str">
        <f t="shared" ca="1" si="40"/>
        <v>-5,89151452608322+4,59778306311783i</v>
      </c>
      <c r="Q127" s="240" t="str">
        <f t="shared" ca="1" si="41"/>
        <v>-1,81585304288136+7,2492917056221i</v>
      </c>
      <c r="R127" s="240" t="str">
        <f t="shared" ca="1" si="42"/>
        <v>3,02847200718243+6,83212337478292i</v>
      </c>
      <c r="S127" s="240" t="str">
        <f t="shared" ca="1" si="43"/>
        <v>6,59082321894024+3,52286840560658i</v>
      </c>
      <c r="T127" s="240" t="str">
        <f t="shared" ca="1" si="44"/>
        <v>7,36323187235761-1,27764192966569i</v>
      </c>
      <c r="U127" s="241" t="str">
        <f t="shared" ca="1" si="45"/>
        <v>5,01873186577875-5,53731730768247i</v>
      </c>
      <c r="V127" s="240" t="str">
        <f t="shared" ca="1" si="46"/>
        <v>0,549766802847349-7,45300670662718i</v>
      </c>
      <c r="W127" s="240" t="str">
        <f t="shared" ca="1" si="47"/>
        <v>-4,15191847567394-6,21378511681087i</v>
      </c>
      <c r="X127" s="240" t="str">
        <f t="shared" ca="1" si="48"/>
        <v>-7,09606699903621-2,3442238911273i</v>
      </c>
      <c r="Y127" s="240" t="str">
        <f t="shared" ca="1" si="49"/>
        <v>-7,0363996621046+2,51766405655661i</v>
      </c>
      <c r="Z127" s="240" t="str">
        <f t="shared" ca="1" si="50"/>
        <v>-3,99817407491021+6,31380682102792i</v>
      </c>
      <c r="AA127" s="240" t="str">
        <f t="shared" ca="1" si="51"/>
        <v>0,732507164134995+7,4372700476071i</v>
      </c>
      <c r="AB127" s="240" t="str">
        <f t="shared" ca="1" si="52"/>
        <v>5,1531128870237+5,41248372562292i</v>
      </c>
      <c r="AC127" s="240" t="str">
        <f t="shared" ca="1" si="53"/>
        <v>7,39236910714852+1,09655437175683i</v>
      </c>
      <c r="AD127" s="240" t="str">
        <f t="shared" ca="1" si="54"/>
        <v>6,50238266761194-3,68355428227719i</v>
      </c>
      <c r="AE127" s="240" t="str">
        <f t="shared" ca="1" si="55"/>
        <v>2,8598911869972-6,90438809056085i</v>
      </c>
      <c r="AF127" s="240" t="str">
        <f t="shared" ca="1" si="56"/>
        <v>-1,99321266627095-7,20254509000533i</v>
      </c>
      <c r="AG127" s="240" t="str">
        <f t="shared" ca="1" si="57"/>
        <v>-6,00257535690747-4,45181329248992i</v>
      </c>
      <c r="AH127" s="240" t="str">
        <f t="shared" ca="1" si="58"/>
        <v>-7,47100501208405+0,18340287881521i</v>
      </c>
      <c r="AI127" s="240" t="str">
        <f t="shared" ca="1" si="59"/>
        <v>-5,77690486720637+4,74098330115074i</v>
      </c>
      <c r="AJ127" s="240" t="str">
        <f t="shared" ca="1" si="60"/>
        <v>-1,63739961751772+7,29167161898392i</v>
      </c>
      <c r="AK127" s="240" t="str">
        <f t="shared" ca="1" si="61"/>
        <v>3,19522858907185+6,75574324335381i</v>
      </c>
      <c r="AL127" s="240" t="str">
        <f t="shared" ca="1" si="62"/>
        <v>6,67529370480809+3,36006048473718i</v>
      </c>
      <c r="AM127" s="240" t="str">
        <f t="shared" ca="1" si="63"/>
        <v>7,32965930201579-1,45795988385008i</v>
      </c>
      <c r="AN127" s="240" t="str">
        <f t="shared" ca="1" si="64"/>
        <v>4,88132774812042-5,6588154168494i</v>
      </c>
      <c r="AO127" s="240" t="str">
        <f t="shared" ca="1" si="65"/>
        <v>0,366695282594918-7,46425395309306i</v>
      </c>
      <c r="AP127" s="240" t="str">
        <f t="shared" ca="1" si="66"/>
        <v>-4,30316191599796-6,11002046078796i</v>
      </c>
      <c r="AQ127" s="240" t="str">
        <f t="shared" ca="1" si="67"/>
        <v>-7,15145993054661-2,16937165288225i</v>
      </c>
      <c r="AR127" s="240" t="str">
        <f t="shared" ca="1" si="68"/>
        <v>-7,15145993054661-2,16937165288225i</v>
      </c>
      <c r="AS127" s="240" t="str">
        <f t="shared" ca="1" si="69"/>
        <v>-3,84202132358523+6,41002532410436i</v>
      </c>
      <c r="AT127" s="240" t="str">
        <f t="shared" ca="1" si="70"/>
        <v>0,914806290497175+7,41705345520777i</v>
      </c>
      <c r="AU127" s="240" t="str">
        <f t="shared" ca="1" si="71"/>
        <v>5,28438986575282+5,28438986575287i</v>
      </c>
      <c r="AV127" s="240" t="str">
        <f t="shared" ca="1" si="72"/>
        <v>7,41705345520777+0,91480629049725i</v>
      </c>
      <c r="AW127" s="240" t="str">
        <f t="shared" ca="1" si="73"/>
        <v>6,41002532410439-3,84202132358519i</v>
      </c>
      <c r="AX127" s="240" t="str">
        <f t="shared" ca="1" si="74"/>
        <v>2,68958767529976-6,97249386112447i</v>
      </c>
      <c r="AY127" s="240" t="str">
        <f t="shared" ca="1" si="75"/>
        <v>-2,16937165288217-7,15145993054664i</v>
      </c>
      <c r="AZ127" s="240" t="str">
        <f t="shared" ca="1" si="76"/>
        <v>-6,11002046078792-4,30316191599802i</v>
      </c>
      <c r="BA127" s="240" t="str">
        <f t="shared" ca="1" si="77"/>
        <v>-7,46425395309307+0,366695282594866i</v>
      </c>
      <c r="BB127" s="240" t="str">
        <f t="shared" ca="1" si="78"/>
        <v>-5,65881541684943+4,88132774812038i</v>
      </c>
      <c r="BC127" s="240" t="str">
        <f t="shared" ca="1" si="79"/>
        <v>-1,45795988385014+7,32965930201578i</v>
      </c>
      <c r="BD127" s="240" t="str">
        <f t="shared" ca="1" si="80"/>
        <v>3,36006048473711+6,67529370480813i</v>
      </c>
      <c r="BE127" s="240" t="str">
        <f t="shared" ca="1" si="81"/>
        <v>6,75574324335379+3,1952285890719i</v>
      </c>
      <c r="BF127" s="240" t="str">
        <f t="shared" ca="1" si="82"/>
        <v>7,29167161898394-1,63739961751765i</v>
      </c>
      <c r="BG127" s="240" t="str">
        <f t="shared" ca="1" si="83"/>
        <v>4,74098330115079-5,77690486720633i</v>
      </c>
      <c r="BH127" s="240" t="str">
        <f t="shared" ca="1" si="84"/>
        <v>0,183402878815288-7,47100501208405i</v>
      </c>
      <c r="BI127" s="240" t="str">
        <f t="shared" ca="1" si="85"/>
        <v>-4,45181329248985-6,00257535690752i</v>
      </c>
      <c r="BJ127" s="240" t="str">
        <f t="shared" ca="1" si="86"/>
        <v>-7,20254509000531-1,99321266627099i</v>
      </c>
      <c r="BK127" s="240" t="str">
        <f t="shared" ca="1" si="87"/>
        <v>-6,90438809056059+2,85989118699783i</v>
      </c>
      <c r="BL127" s="240" t="str">
        <f t="shared" ca="1" si="88"/>
        <v>-3,68355428227757+6,50238266761172i</v>
      </c>
      <c r="BM127" s="240" t="str">
        <f t="shared" ca="1" si="89"/>
        <v>1,09655437175723+7,39236910714845i</v>
      </c>
      <c r="BN127" s="240" t="str">
        <f t="shared" ca="1" si="90"/>
        <v>5,41248372562266+5,15311288702398i</v>
      </c>
      <c r="BO127" s="240" t="str">
        <f t="shared" ca="1" si="91"/>
        <v>7,43727004760707+0,732507164135351i</v>
      </c>
      <c r="BP127" s="240" t="str">
        <f t="shared" ca="1" si="92"/>
        <v>6,31380682102809-3,99817407490994i</v>
      </c>
      <c r="BQ127" s="240" t="str">
        <f t="shared" ca="1" si="93"/>
        <v>2,51766405655689-7,0363996621045i</v>
      </c>
      <c r="BR127" s="240" t="str">
        <f t="shared" ca="1" si="94"/>
        <v>-2,34422389112705-7,09606699903629i</v>
      </c>
      <c r="BS127" s="240" t="str">
        <f t="shared" ca="1" si="95"/>
        <v>-6,21378511681074-4,15191847567412i</v>
      </c>
      <c r="BT127" s="240" t="str">
        <f t="shared" ca="1" si="96"/>
        <v>-7,4530067066272+0,549766802847138i</v>
      </c>
      <c r="BU127" s="240" t="str">
        <f t="shared" ca="1" si="97"/>
        <v>-5,53731730768259+5,01873186577861i</v>
      </c>
      <c r="BV127" s="240" t="str">
        <f t="shared" ca="1" si="98"/>
        <v>-1,27764192966591+7,36323187235757i</v>
      </c>
      <c r="BW127" s="240" t="str">
        <f t="shared" ca="1" si="99"/>
        <v>3,52286840560647+6,5908232189403i</v>
      </c>
      <c r="BX127" s="240" t="str">
        <f t="shared" ca="1" si="100"/>
        <v>6,83212337478286+3,02847200718258i</v>
      </c>
      <c r="BY127" s="240" t="str">
        <f t="shared" ca="1" si="101"/>
        <v>7,24929170562213-1,81585304288121i</v>
      </c>
      <c r="BZ127" s="240" t="str">
        <f t="shared" ca="1" si="102"/>
        <v>4,59778306311788-5,89151452608319i</v>
      </c>
      <c r="CA127" s="240" t="str">
        <f t="shared" ca="1" si="103"/>
        <v>7,87362399691338E-14-7,47325581701462i</v>
      </c>
      <c r="CB127" s="240" t="str">
        <f t="shared" ca="1" si="104"/>
        <v>-4,5977830631178-5,89151452608325i</v>
      </c>
      <c r="CC127" s="240" t="str">
        <f t="shared" ca="1" si="105"/>
        <v>-7,2492917056221-1,81585304288137i</v>
      </c>
      <c r="CD127" s="240" t="str">
        <f t="shared" ca="1" si="106"/>
        <v>-6,83212337478292+3,02847200718243i</v>
      </c>
      <c r="CE127" s="240" t="str">
        <f t="shared" ca="1" si="107"/>
        <v>-3,52286840560656+6,59082321894024i</v>
      </c>
      <c r="CF127" s="240" t="str">
        <f t="shared" ca="1" si="108"/>
        <v>1,27764192966575+7,3632318723576i</v>
      </c>
      <c r="CG127" s="240" t="str">
        <f t="shared" ca="1" si="109"/>
        <v>5,53731730768252+5,01873186577868i</v>
      </c>
      <c r="CH127" s="240" t="str">
        <f t="shared" ca="1" si="110"/>
        <v>7,45300670662719+0,549766802847242i</v>
      </c>
      <c r="CI127" s="240" t="str">
        <f t="shared" ca="1" si="111"/>
        <v>6,21378511681082-4,151918475674i</v>
      </c>
      <c r="CJ127" s="240" t="str">
        <f t="shared" ca="1" si="112"/>
        <v>2,34422389112715-7,09606699903626i</v>
      </c>
      <c r="CK127" s="240" t="str">
        <f t="shared" ca="1" si="113"/>
        <v>-2,51766405655674-7,03639966210455i</v>
      </c>
      <c r="CL127" s="240" t="str">
        <f t="shared" ca="1" si="114"/>
        <v>-6,31380682102801-3,99817407491007i</v>
      </c>
      <c r="CM127" s="240" t="str">
        <f t="shared" ca="1" si="115"/>
        <v>-7,43727004760707+0,732507164135247i</v>
      </c>
      <c r="CN127" s="240" t="str">
        <f t="shared" ca="1" si="116"/>
        <v>-5,41248372562277+5,15311288702386i</v>
      </c>
      <c r="CO127" s="240" t="str">
        <f t="shared" ca="1" si="117"/>
        <v>-1,09655437175659+7,39236910714855i</v>
      </c>
      <c r="CP127" s="240" t="str">
        <f t="shared" ca="1" si="118"/>
        <v>3,68355428227743+6,5023826676118i</v>
      </c>
      <c r="CQ127" s="240" t="str">
        <f t="shared" ca="1" si="119"/>
        <v>6,90438809056082+2,85989118699726i</v>
      </c>
      <c r="CR127" s="240" t="str">
        <f t="shared" ca="1" si="120"/>
        <v>7,20254509000514-1,99321266627161i</v>
      </c>
      <c r="CS127" s="240" t="str">
        <f t="shared" ca="1" si="121"/>
        <v>4,45181329248998-6,00257535690743i</v>
      </c>
      <c r="CT127" s="240" t="str">
        <f t="shared" ca="1" si="122"/>
        <v>-0,183402878815901-7,47100501208404i</v>
      </c>
      <c r="CU127" s="240" t="str">
        <f t="shared" ca="1" si="123"/>
        <v>-4,74098330115067-5,77690486720643i</v>
      </c>
      <c r="CV127" s="240" t="str">
        <f t="shared" ca="1" si="124"/>
        <v>-7,29167161898391-1,63739961751778i</v>
      </c>
      <c r="CW127" s="240" t="str">
        <f t="shared" ca="1" si="125"/>
        <v>-6,75574324335383+3,19522858907181i</v>
      </c>
      <c r="CX127" s="240" t="str">
        <f t="shared" ca="1" si="126"/>
        <v>-3,36006048473725+6,67529370480806i</v>
      </c>
      <c r="CY127" s="240" t="str">
        <f t="shared" ca="1" si="127"/>
        <v>1,45795988385001+7,32965930201581i</v>
      </c>
      <c r="CZ127" s="240" t="str">
        <f t="shared" ca="1" si="128"/>
        <v>5,65881541684936+4,88132774812046i</v>
      </c>
      <c r="DA127" s="240" t="str">
        <f t="shared" ca="1" si="129"/>
        <v>7,46425395309306+0,366695282594997i</v>
      </c>
      <c r="DB127" s="240" t="str">
        <f t="shared" ca="1" si="130"/>
        <v>6,11002046078799-4,30316191599791i</v>
      </c>
      <c r="DC127" s="240" t="str">
        <f t="shared" ca="1" si="131"/>
        <v>2,16937165288232-7,15145993054659i</v>
      </c>
      <c r="DD127" s="240" t="str">
        <f t="shared" ca="1" si="132"/>
        <v>-2,68958767529963-6,97249386112452i</v>
      </c>
      <c r="DE127" s="240" t="str">
        <f t="shared" ca="1" si="133"/>
        <v>-6,41002532410433-3,84202132358528i</v>
      </c>
      <c r="DF127" s="240" t="str">
        <f t="shared" ca="1" si="134"/>
        <v>-7,41705345520778+0,914806290497093i</v>
      </c>
      <c r="DG127" s="240" t="str">
        <f t="shared" ca="1" si="135"/>
        <v>-5,28438986575291+5,28438986575278i</v>
      </c>
      <c r="DH127" s="240" t="str">
        <f t="shared" ca="1" si="136"/>
        <v>-0,91480629049728+7,41705345520776i</v>
      </c>
      <c r="DI127" s="240" t="str">
        <f t="shared" ca="1" si="137"/>
        <v>3,84202132358512+6,41002532410442i</v>
      </c>
      <c r="DJ127" s="240" t="str">
        <f t="shared" ca="1" si="138"/>
        <v>6,97249386112444+2,68958767529985i</v>
      </c>
      <c r="DK127" s="240" t="str">
        <f t="shared" ca="1" si="139"/>
        <v>7,15145993054664-2,16937165288215i</v>
      </c>
      <c r="DL127" s="240" t="str">
        <f t="shared" ca="1" si="140"/>
        <v>4,30316191599807-6,11002046078789i</v>
      </c>
      <c r="DM127" s="240" t="str">
        <f t="shared" ca="1" si="141"/>
        <v>-0,366695282594761-7,46425395309307i</v>
      </c>
      <c r="DN127" s="240" t="str">
        <f t="shared" ca="1" si="142"/>
        <v>-4,88132774812036-5,65881541684945i</v>
      </c>
      <c r="DO127" s="240" t="str">
        <f t="shared" ca="1" si="143"/>
        <v>-7,32965930201577-1,45795988385019i</v>
      </c>
      <c r="DP127" s="240" t="str">
        <f t="shared" ca="1" si="144"/>
        <v>-6,67529370480816+3,36006048473703i</v>
      </c>
      <c r="DQ127" s="240" t="str">
        <f t="shared" ca="1" si="145"/>
        <v>-3,19522858907193+6,75574324335378i</v>
      </c>
      <c r="DR127" s="240" t="str">
        <f t="shared" ca="1" si="146"/>
        <v>1,63739961751761+7,29167161898395i</v>
      </c>
      <c r="DS127" s="240" t="str">
        <f t="shared" ca="1" si="147"/>
        <v>5,77690486720628+4,74098330115085i</v>
      </c>
      <c r="DT127" s="240" t="str">
        <f t="shared" ca="1" si="148"/>
        <v>7,47100501208405+0,183402878815394i</v>
      </c>
      <c r="DU127" s="240" t="str">
        <f t="shared" ca="1" si="149"/>
        <v>6,00257535690754-4,45181329248983i</v>
      </c>
      <c r="DV127" s="240" t="str">
        <f t="shared" ca="1" si="150"/>
        <v>1,99321266627107-7,20254509000529i</v>
      </c>
      <c r="DW127" s="240" t="str">
        <f t="shared" ca="1" si="151"/>
        <v>-2,85989118699773-6,90438809056063i</v>
      </c>
      <c r="DX127" s="240" t="str">
        <f t="shared" ca="1" si="152"/>
        <v>-6,50238266761207-3,68355428227694i</v>
      </c>
      <c r="DY127" s="240" t="str">
        <f t="shared" ca="1" si="153"/>
        <v>-7,39236910714847+1,09655437175715i</v>
      </c>
      <c r="DZ127" s="240" t="str">
        <f t="shared" ca="1" si="154"/>
        <v>-5,1531128870235+5,41248372562312i</v>
      </c>
      <c r="EA127" s="240" t="str">
        <f t="shared" ca="1" si="155"/>
        <v>-0,732507164135377+7,43727004760706i</v>
      </c>
      <c r="EB127" s="240" t="str">
        <f t="shared" ca="1" si="156"/>
        <v>3,99817407490991+6,3138068210281i</v>
      </c>
      <c r="EC127" s="240" t="str">
        <f t="shared" ca="1" si="157"/>
        <v>7,03639966210447+2,51766405655696i</v>
      </c>
      <c r="ED127" s="240" t="str">
        <f t="shared" ca="1" si="158"/>
        <v>7,09606699903634-2,34422389112692i</v>
      </c>
      <c r="EE127" s="240" t="str">
        <f t="shared" ca="1" si="159"/>
        <v>4,15191847567415-6,21378511681072i</v>
      </c>
      <c r="EF127" s="240" t="str">
        <f t="shared" ca="1" si="160"/>
        <v>-0,549766802847059-7,4530067066272i</v>
      </c>
      <c r="EG127" s="240" t="str">
        <f t="shared" ca="1" si="161"/>
        <v>-5,01873186577851-5,53731730768268i</v>
      </c>
      <c r="EH127" s="240" t="str">
        <f t="shared" ca="1" si="162"/>
        <v>-7,36323187235756-1,27764192966593i</v>
      </c>
      <c r="EI127" s="240" t="str">
        <f t="shared" ca="1" si="163"/>
        <v>-6,59082321894033+3,5228684056064i</v>
      </c>
      <c r="EJ127" s="240" t="str">
        <f t="shared" ca="1" si="164"/>
        <v>-3,02847200718265+6,83212337478283i</v>
      </c>
      <c r="EK127" s="240" t="str">
        <f t="shared" ca="1" si="165"/>
        <v>1,81585304288119+7,24929170562213i</v>
      </c>
      <c r="EL127" s="240" t="str">
        <f t="shared" ca="1" si="166"/>
        <v>5,89151452608314+4,59778306311794i</v>
      </c>
      <c r="EM127" s="240" t="str">
        <f t="shared" ca="1" si="167"/>
        <v>7,47325581701462+1,57472479938268E-13i</v>
      </c>
      <c r="EN127" s="240"/>
      <c r="EO127" s="240"/>
      <c r="EP127" s="240"/>
    </row>
    <row r="128" spans="1:146" ht="15" thickBot="1">
      <c r="A128" s="277">
        <f t="shared" si="168"/>
        <v>5.4687500000000016E-4</v>
      </c>
      <c r="B128" s="276">
        <v>28</v>
      </c>
      <c r="C128" s="248">
        <f t="shared" si="169"/>
        <v>5600</v>
      </c>
      <c r="D128" s="247">
        <f t="shared" si="170"/>
        <v>35185.83772020568</v>
      </c>
      <c r="E128" s="247" t="str">
        <f t="shared" si="171"/>
        <v>35185,8377202057i</v>
      </c>
      <c r="F128" s="247" t="str">
        <f t="shared" si="172"/>
        <v>-0,00413760944885138-0,052665800642446i</v>
      </c>
      <c r="G128" s="247" t="str">
        <f t="shared" si="173"/>
        <v>-4,16580988995951-0,782776213622488i</v>
      </c>
      <c r="H128" s="247" t="str">
        <f t="shared" si="38"/>
        <v>0,00280120317175869-0,014995134717938i</v>
      </c>
      <c r="I128" s="247" t="str">
        <f t="shared" si="174"/>
        <v>-0,0056522401320659+0,0134149393237685i</v>
      </c>
      <c r="J128" s="275" t="str">
        <f ca="1">IMPRODUCT(1/N_FFT2,AQ100)</f>
        <v>0,0381396956400689-0,000418569685018738i</v>
      </c>
      <c r="K128" s="274" t="str">
        <f t="shared" ca="1" si="175"/>
        <v>-0,000209959631394281+0,000514007559210251i</v>
      </c>
      <c r="N128" s="265">
        <f t="shared" ca="1" si="176"/>
        <v>7.5271738485118078</v>
      </c>
      <c r="O128" s="240">
        <f t="shared" ca="1" si="39"/>
        <v>-7.4728261514881922</v>
      </c>
      <c r="P128" s="240" t="str">
        <f t="shared" ca="1" si="40"/>
        <v>-5,7765727312628+4,74071072422657i</v>
      </c>
      <c r="Q128" s="240" t="str">
        <f t="shared" ca="1" si="41"/>
        <v>-1,45787606026441+7,32923789239194i</v>
      </c>
      <c r="R128" s="240" t="str">
        <f t="shared" ca="1" si="42"/>
        <v>3,5226658626795+6,59044428777593i</v>
      </c>
      <c r="S128" s="240" t="str">
        <f t="shared" ca="1" si="43"/>
        <v>6,90399113137503+2,8597267611191i</v>
      </c>
      <c r="T128" s="240" t="str">
        <f t="shared" ca="1" si="44"/>
        <v>7,15104876627353-2,16924692756348i</v>
      </c>
      <c r="U128" s="241" t="str">
        <f t="shared" ca="1" si="45"/>
        <v>4,15167976629729-6,21342786298219i</v>
      </c>
      <c r="V128" s="240" t="str">
        <f t="shared" ca="1" si="46"/>
        <v>-0,732465049548825-7,43684245103762i</v>
      </c>
      <c r="W128" s="240" t="str">
        <f t="shared" ca="1" si="47"/>
        <v>-5,28408604634548-5,28408604634546i</v>
      </c>
      <c r="X128" s="240" t="str">
        <f t="shared" ca="1" si="48"/>
        <v>-7,43684245103762-0,732465049548795i</v>
      </c>
      <c r="Y128" s="240" t="str">
        <f t="shared" ca="1" si="49"/>
        <v>-6,21342786298221+4,15167976629726i</v>
      </c>
      <c r="Z128" s="240" t="str">
        <f t="shared" ca="1" si="50"/>
        <v>-2,16924692756346+7,15104876627354i</v>
      </c>
      <c r="AA128" s="240" t="str">
        <f t="shared" ca="1" si="51"/>
        <v>2,85972676111912+6,90399113137502i</v>
      </c>
      <c r="AB128" s="240" t="str">
        <f t="shared" ca="1" si="52"/>
        <v>6,59044428777593+3,52266586267948i</v>
      </c>
      <c r="AC128" s="240" t="str">
        <f t="shared" ca="1" si="53"/>
        <v>7,32923789239194-1,45787606026437i</v>
      </c>
      <c r="AD128" s="240" t="str">
        <f t="shared" ca="1" si="54"/>
        <v>4,74071072422662-5,77657273126276i</v>
      </c>
      <c r="AE128" s="240" t="str">
        <f t="shared" ca="1" si="55"/>
        <v>-1,82637319319178E-13-7,47282615148819i</v>
      </c>
      <c r="AF128" s="240" t="str">
        <f t="shared" ca="1" si="56"/>
        <v>-4,74071072422632-5,77657273126301i</v>
      </c>
      <c r="AG128" s="240" t="str">
        <f t="shared" ca="1" si="57"/>
        <v>-7,32923789239192-1,45787606026446i</v>
      </c>
      <c r="AH128" s="240" t="str">
        <f t="shared" ca="1" si="58"/>
        <v>-6,59044428777584+3,52266586267966i</v>
      </c>
      <c r="AI128" s="240" t="str">
        <f t="shared" ca="1" si="59"/>
        <v>-2,85972676111942+6,9039911313749i</v>
      </c>
      <c r="AJ128" s="240" t="str">
        <f t="shared" ca="1" si="60"/>
        <v>2,16924692756337+7,15104876627356i</v>
      </c>
      <c r="AK128" s="240" t="str">
        <f t="shared" ca="1" si="61"/>
        <v>6,21342786298229+4,15167976629715i</v>
      </c>
      <c r="AL128" s="240" t="str">
        <f t="shared" ca="1" si="62"/>
        <v>7,43684245103765-0,732465049548478i</v>
      </c>
      <c r="AM128" s="240" t="str">
        <f t="shared" ca="1" si="63"/>
        <v>5,28408604634554-5,2840860463454i</v>
      </c>
      <c r="AN128" s="240" t="str">
        <f t="shared" ca="1" si="64"/>
        <v>0,732465049548686-7,43684245103764i</v>
      </c>
      <c r="AO128" s="240" t="str">
        <f t="shared" ca="1" si="65"/>
        <v>-4,1516797662976-6,21342786298199i</v>
      </c>
      <c r="AP128" s="240" t="str">
        <f t="shared" ca="1" si="66"/>
        <v>-7,15104876627351-2,16924692756358i</v>
      </c>
      <c r="AQ128" s="240" t="str">
        <f t="shared" ca="1" si="67"/>
        <v>-6,90399113137499+2,85972676111921i</v>
      </c>
      <c r="AR128" s="240" t="str">
        <f t="shared" ca="1" si="68"/>
        <v>-6,90399113137499+2,85972676111921i</v>
      </c>
      <c r="AS128" s="240" t="str">
        <f t="shared" ca="1" si="69"/>
        <v>1,45787606026425+7,32923789239197i</v>
      </c>
      <c r="AT128" s="240" t="str">
        <f t="shared" ca="1" si="70"/>
        <v>5,77657273126288+4,74071072422648i</v>
      </c>
      <c r="AU128" s="240" t="str">
        <f t="shared" ca="1" si="71"/>
        <v>7,47282615148819-3,65274638638355E-13i</v>
      </c>
      <c r="AV128" s="240" t="str">
        <f t="shared" ca="1" si="72"/>
        <v>5,7765727312629-4,74071072422645i</v>
      </c>
      <c r="AW128" s="240" t="str">
        <f t="shared" ca="1" si="73"/>
        <v>1,45787606026428-7,32923789239196i</v>
      </c>
      <c r="AX128" s="240" t="str">
        <f t="shared" ca="1" si="74"/>
        <v>-3,52266586267981-6,59044428777576i</v>
      </c>
      <c r="AY128" s="240" t="str">
        <f t="shared" ca="1" si="75"/>
        <v>-6,90399113137497-2,85972676111925i</v>
      </c>
      <c r="AZ128" s="240" t="str">
        <f t="shared" ca="1" si="76"/>
        <v>-7,15104876627351+2,16924692756354i</v>
      </c>
      <c r="BA128" s="240" t="str">
        <f t="shared" ca="1" si="77"/>
        <v>-4,15167976629699+6,21342786298239i</v>
      </c>
      <c r="BB128" s="240" t="str">
        <f t="shared" ca="1" si="78"/>
        <v>0,732465049548646+7,43684245103764i</v>
      </c>
      <c r="BC128" s="240" t="str">
        <f t="shared" ca="1" si="79"/>
        <v>5,28408604634552+5,28408604634542i</v>
      </c>
      <c r="BD128" s="240" t="str">
        <f t="shared" ca="1" si="80"/>
        <v>7,43684245103765+0,732465049548517i</v>
      </c>
      <c r="BE128" s="240" t="str">
        <f t="shared" ca="1" si="81"/>
        <v>6,21342786298231-4,15167976629712i</v>
      </c>
      <c r="BF128" s="240" t="str">
        <f t="shared" ca="1" si="82"/>
        <v>2,16924692756339-7,15104876627356i</v>
      </c>
      <c r="BG128" s="240" t="str">
        <f t="shared" ca="1" si="83"/>
        <v>-2,85972676111937-6,90399113137492i</v>
      </c>
      <c r="BH128" s="240" t="str">
        <f t="shared" ca="1" si="84"/>
        <v>-6,59044428777582-3,52266586267969i</v>
      </c>
      <c r="BI128" s="240" t="str">
        <f t="shared" ca="1" si="85"/>
        <v>-7,32923789239193+1,45787606026441i</v>
      </c>
      <c r="BJ128" s="240" t="str">
        <f t="shared" ca="1" si="86"/>
        <v>-4,74071072422637+5,77657273126297i</v>
      </c>
      <c r="BK128" s="240" t="str">
        <f t="shared" ca="1" si="87"/>
        <v>-2,08729175141638E-13+7,47282615148819i</v>
      </c>
      <c r="BL128" s="240" t="str">
        <f t="shared" ca="1" si="88"/>
        <v>4,74071072422658+5,7765727312628i</v>
      </c>
      <c r="BM128" s="240" t="str">
        <f t="shared" ca="1" si="89"/>
        <v>7,329237892392+1,4578760602641i</v>
      </c>
      <c r="BN128" s="240" t="str">
        <f t="shared" ca="1" si="90"/>
        <v>6,59044428777603-3,52266586267931i</v>
      </c>
      <c r="BO128" s="240" t="str">
        <f t="shared" ca="1" si="91"/>
        <v>2,85972676111907-6,90399113137505i</v>
      </c>
      <c r="BP128" s="240" t="str">
        <f t="shared" ca="1" si="92"/>
        <v>-2,16924692756371-7,15104876627347i</v>
      </c>
      <c r="BQ128" s="240" t="str">
        <f t="shared" ca="1" si="93"/>
        <v>-6,21342786298206-4,15167976629749i</v>
      </c>
      <c r="BR128" s="240" t="str">
        <f t="shared" ca="1" si="94"/>
        <v>-7,43684245103762+0,732465049548841i</v>
      </c>
      <c r="BS128" s="240" t="str">
        <f t="shared" ca="1" si="95"/>
        <v>-5,2840860463453+5,28408604634564i</v>
      </c>
      <c r="BT128" s="240" t="str">
        <f t="shared" ca="1" si="96"/>
        <v>-0,732465049549062+7,4368424510376i</v>
      </c>
      <c r="BU128" s="240" t="str">
        <f t="shared" ca="1" si="97"/>
        <v>4,15167976629726+6,21342786298221i</v>
      </c>
      <c r="BV128" s="240" t="str">
        <f t="shared" ca="1" si="98"/>
        <v>7,1510487662736+2,16924692756326i</v>
      </c>
      <c r="BW128" s="240" t="str">
        <f t="shared" ca="1" si="99"/>
        <v>6,90399113137513-2,85972676111887i</v>
      </c>
      <c r="BX128" s="240" t="str">
        <f t="shared" ca="1" si="100"/>
        <v>3,52266586267955-6,5904442877759i</v>
      </c>
      <c r="BY128" s="240" t="str">
        <f t="shared" ca="1" si="101"/>
        <v>-1,45787606026461-7,32923789239189i</v>
      </c>
      <c r="BZ128" s="240" t="str">
        <f t="shared" ca="1" si="102"/>
        <v>-5,77657273126263-4,74071072422679i</v>
      </c>
      <c r="CA128" s="240" t="str">
        <f t="shared" ca="1" si="103"/>
        <v>-7,47282615148819-6,59150733539955E-14i</v>
      </c>
      <c r="CB128" s="240" t="str">
        <f t="shared" ca="1" si="104"/>
        <v>-5,77657273126267+4,74071072422673i</v>
      </c>
      <c r="CC128" s="240" t="str">
        <f t="shared" ca="1" si="105"/>
        <v>-1,45787606026468+7,32923789239188i</v>
      </c>
      <c r="CD128" s="240" t="str">
        <f t="shared" ca="1" si="106"/>
        <v>3,52266586267948+6,59044428777593i</v>
      </c>
      <c r="CE128" s="240" t="str">
        <f t="shared" ca="1" si="107"/>
        <v>6,9039911313751+2,85972676111894i</v>
      </c>
      <c r="CF128" s="240" t="str">
        <f t="shared" ca="1" si="108"/>
        <v>7,15104876627362-2,16924692756318i</v>
      </c>
      <c r="CG128" s="240" t="str">
        <f t="shared" ca="1" si="109"/>
        <v>4,15167976629733-6,21342786298217i</v>
      </c>
      <c r="CH128" s="240" t="str">
        <f t="shared" ca="1" si="110"/>
        <v>-0,732465049548984-7,43684245103761i</v>
      </c>
      <c r="CI128" s="240" t="str">
        <f t="shared" ca="1" si="111"/>
        <v>-5,28408604634525-5,28408604634569i</v>
      </c>
      <c r="CJ128" s="240" t="str">
        <f t="shared" ca="1" si="112"/>
        <v>-7,43684245103761-0,73246504954892i</v>
      </c>
      <c r="CK128" s="240" t="str">
        <f t="shared" ca="1" si="113"/>
        <v>-6,21342786298211+4,15167976629742i</v>
      </c>
      <c r="CL128" s="240" t="str">
        <f t="shared" ca="1" si="114"/>
        <v>-2,16924692756378+7,15104876627344i</v>
      </c>
      <c r="CM128" s="240" t="str">
        <f t="shared" ca="1" si="115"/>
        <v>2,859726761119+6,90399113137508i</v>
      </c>
      <c r="CN128" s="240" t="str">
        <f t="shared" ca="1" si="116"/>
        <v>6,59044428777599+3,52266586267937i</v>
      </c>
      <c r="CO128" s="240" t="str">
        <f t="shared" ca="1" si="117"/>
        <v>7,32923789239201-1,45787606026402i</v>
      </c>
      <c r="CP128" s="240" t="str">
        <f t="shared" ca="1" si="118"/>
        <v>4,74071072422664-5,77657273126274i</v>
      </c>
      <c r="CQ128" s="240" t="str">
        <f t="shared" ca="1" si="119"/>
        <v>-1,29996651809027E-13-7,47282615148819i</v>
      </c>
      <c r="CR128" s="240" t="str">
        <f t="shared" ca="1" si="120"/>
        <v>-4,74071072422627-5,77657273126305i</v>
      </c>
      <c r="CS128" s="240" t="str">
        <f t="shared" ca="1" si="121"/>
        <v>-7,32923789239191-1,45787606026449i</v>
      </c>
      <c r="CT128" s="240" t="str">
        <f t="shared" ca="1" si="122"/>
        <v>-6,59044428777587+3,5226658626796i</v>
      </c>
      <c r="CU128" s="240" t="str">
        <f t="shared" ca="1" si="123"/>
        <v>-2,85972676111876+6,90399113137517i</v>
      </c>
      <c r="CV128" s="240" t="str">
        <f t="shared" ca="1" si="124"/>
        <v>2,16924692756332+7,15104876627358i</v>
      </c>
      <c r="CW128" s="240" t="str">
        <f t="shared" ca="1" si="125"/>
        <v>6,21342786298228+4,15167976629717i</v>
      </c>
      <c r="CX128" s="240" t="str">
        <f t="shared" ca="1" si="126"/>
        <v>7,43684245103766-0,732465049548439i</v>
      </c>
      <c r="CY128" s="240" t="str">
        <f t="shared" ca="1" si="127"/>
        <v>5,28408604634559-5,28408604634535i</v>
      </c>
      <c r="CZ128" s="240" t="str">
        <f t="shared" ca="1" si="128"/>
        <v>0,732465049548724-7,43684245103763i</v>
      </c>
      <c r="DA128" s="240" t="str">
        <f t="shared" ca="1" si="129"/>
        <v>-4,15167976629754-6,21342786298203i</v>
      </c>
      <c r="DB128" s="240" t="str">
        <f t="shared" ca="1" si="130"/>
        <v>-7,1510487662735-2,1692469275636i</v>
      </c>
      <c r="DC128" s="240" t="str">
        <f t="shared" ca="1" si="131"/>
        <v>-6,903991131375+2,85972676111917i</v>
      </c>
      <c r="DD128" s="240" t="str">
        <f t="shared" ca="1" si="132"/>
        <v>-3,5226658626799+6,59044428777571i</v>
      </c>
      <c r="DE128" s="240" t="str">
        <f t="shared" ca="1" si="133"/>
        <v>1,45787606026416+7,32923789239198i</v>
      </c>
      <c r="DF128" s="240" t="str">
        <f t="shared" ca="1" si="134"/>
        <v>5,77657273126287+4,74071072422649i</v>
      </c>
      <c r="DG128" s="240" t="str">
        <f t="shared" ca="1" si="135"/>
        <v>7,47282615148819-3,2590837697205E-13i</v>
      </c>
      <c r="DH128" s="240" t="str">
        <f t="shared" ca="1" si="136"/>
        <v>5,77657273126293-4,74071072422642i</v>
      </c>
      <c r="DI128" s="240" t="str">
        <f t="shared" ca="1" si="137"/>
        <v>1,45787606026435-7,32923789239194i</v>
      </c>
      <c r="DJ128" s="240" t="str">
        <f t="shared" ca="1" si="138"/>
        <v>-3,52266586267982-6,59044428777575i</v>
      </c>
      <c r="DK128" s="240" t="str">
        <f t="shared" ca="1" si="139"/>
        <v>-6,90399113137496-2,85972676111926i</v>
      </c>
      <c r="DL128" s="240" t="str">
        <f t="shared" ca="1" si="140"/>
        <v>-7,15104876627353+2,16924692756351i</v>
      </c>
      <c r="DM128" s="240" t="str">
        <f t="shared" ca="1" si="141"/>
        <v>-4,15167976629705+6,21342786298236i</v>
      </c>
      <c r="DN128" s="240" t="str">
        <f t="shared" ca="1" si="142"/>
        <v>0,732465049548581+7,43684245103764i</v>
      </c>
      <c r="DO128" s="240" t="str">
        <f t="shared" ca="1" si="143"/>
        <v>5,28408604634553+5,28408604634541i</v>
      </c>
      <c r="DP128" s="240" t="str">
        <f t="shared" ca="1" si="144"/>
        <v>7,43684245103765+0,732465049548529i</v>
      </c>
      <c r="DQ128" s="240" t="str">
        <f t="shared" ca="1" si="145"/>
        <v>6,21342786298233-4,15167976629709i</v>
      </c>
      <c r="DR128" s="240" t="str">
        <f t="shared" ca="1" si="146"/>
        <v>2,16924692756345-7,15104876627354i</v>
      </c>
      <c r="DS128" s="240" t="str">
        <f t="shared" ca="1" si="147"/>
        <v>-2,85972676111931-6,90399113137494i</v>
      </c>
      <c r="DT128" s="240" t="str">
        <f t="shared" ca="1" si="148"/>
        <v>-6,59044428777583-3,52266586267969i</v>
      </c>
      <c r="DU128" s="240" t="str">
        <f t="shared" ca="1" si="149"/>
        <v>-7,32923789239194+1,4578760602644i</v>
      </c>
      <c r="DV128" s="240" t="str">
        <f t="shared" ca="1" si="150"/>
        <v>-4,74071072422638+5,77657273126296i</v>
      </c>
      <c r="DW128" s="240" t="str">
        <f t="shared" ca="1" si="151"/>
        <v>-2,74644248495634E-13+7,47282615148819i</v>
      </c>
      <c r="DX128" s="240" t="str">
        <f t="shared" ca="1" si="152"/>
        <v>4,74071072422653+5,77657273126283i</v>
      </c>
      <c r="DY128" s="240" t="str">
        <f t="shared" ca="1" si="153"/>
        <v>7,329237892392+1,4578760602641i</v>
      </c>
      <c r="DZ128" s="240" t="str">
        <f t="shared" ca="1" si="154"/>
        <v>6,59044428777604-3,52266586267929i</v>
      </c>
      <c r="EA128" s="240" t="str">
        <f t="shared" ca="1" si="155"/>
        <v>2,85972676111913-6,90399113137502i</v>
      </c>
      <c r="EB128" s="240" t="str">
        <f t="shared" ca="1" si="156"/>
        <v>-2,16924692756364-7,15104876627348i</v>
      </c>
      <c r="EC128" s="240" t="str">
        <f t="shared" ca="1" si="157"/>
        <v>-6,21342786298203-4,15167976629755i</v>
      </c>
      <c r="ED128" s="240" t="str">
        <f t="shared" ca="1" si="158"/>
        <v>-7,43684245103762+0,732465049548828i</v>
      </c>
      <c r="EE128" s="240" t="str">
        <f t="shared" ca="1" si="159"/>
        <v>-5,28408604634532+5,28408604634562i</v>
      </c>
      <c r="EF128" s="240" t="str">
        <f t="shared" ca="1" si="160"/>
        <v>-0,732465049549127+7,43684245103759i</v>
      </c>
      <c r="EG128" s="240" t="str">
        <f t="shared" ca="1" si="161"/>
        <v>4,1516797662972+6,21342786298225i</v>
      </c>
      <c r="EH128" s="240" t="str">
        <f t="shared" ca="1" si="162"/>
        <v>7,15104876627358+2,16924692756332i</v>
      </c>
      <c r="EI128" s="240" t="str">
        <f t="shared" ca="1" si="163"/>
        <v>6,90399113137514-2,85972676111885i</v>
      </c>
      <c r="EJ128" s="240" t="str">
        <f t="shared" ca="1" si="164"/>
        <v>3,52266586267956-6,5904442877759i</v>
      </c>
      <c r="EK128" s="240" t="str">
        <f t="shared" ca="1" si="165"/>
        <v>-1,45787606026454-7,32923789239191i</v>
      </c>
      <c r="EL128" s="240" t="str">
        <f t="shared" ca="1" si="166"/>
        <v>-5,77657273126258-4,74071072422684i</v>
      </c>
      <c r="EM128" s="240" t="str">
        <f t="shared" ca="1" si="167"/>
        <v>-7,47282615148819-1,31830146707991E-13i</v>
      </c>
      <c r="EN128" s="240"/>
      <c r="EO128" s="240"/>
      <c r="EP128" s="240"/>
    </row>
    <row r="129" spans="1:146" ht="15" thickBot="1">
      <c r="A129" s="277">
        <f t="shared" si="168"/>
        <v>5.6640625000000018E-4</v>
      </c>
      <c r="B129" s="276">
        <v>29</v>
      </c>
      <c r="C129" s="248">
        <f t="shared" si="169"/>
        <v>5800</v>
      </c>
      <c r="D129" s="247">
        <f t="shared" si="170"/>
        <v>36442.474781641598</v>
      </c>
      <c r="E129" s="247" t="str">
        <f t="shared" si="171"/>
        <v>36442,4747816416i</v>
      </c>
      <c r="F129" s="247" t="str">
        <f t="shared" si="172"/>
        <v>-0,00439646412791427-0,0510128838846683i</v>
      </c>
      <c r="G129" s="247" t="str">
        <f t="shared" si="173"/>
        <v>-4,22612703252049-0,755902565339013i</v>
      </c>
      <c r="H129" s="247" t="str">
        <f t="shared" si="38"/>
        <v>0,0027489957264319-0,0144810401809162i</v>
      </c>
      <c r="I129" s="247" t="str">
        <f t="shared" si="174"/>
        <v>-0,00548935678299128+0,0130192298194545i</v>
      </c>
      <c r="J129" s="275" t="str">
        <f ca="1">IMPRODUCT(1/N_FFT2,AR100)</f>
        <v>0,0381396956400689-0,000418569685018738i</v>
      </c>
      <c r="K129" s="274" t="str">
        <f t="shared" ca="1" si="175"/>
        <v>-0,00020391294203832+0,000498847141121716i</v>
      </c>
      <c r="N129" s="265">
        <f t="shared" ca="1" si="176"/>
        <v>7.5276354412163213</v>
      </c>
      <c r="O129" s="240">
        <f t="shared" ca="1" si="39"/>
        <v>-7.4723645587836787</v>
      </c>
      <c r="P129" s="240" t="str">
        <f t="shared" ca="1" si="40"/>
        <v>-5,65814054823252+4,88074560244778i</v>
      </c>
      <c r="Q129" s="240" t="str">
        <f t="shared" ca="1" si="41"/>
        <v>-1,09642359701372+7,39148749544217i</v>
      </c>
      <c r="R129" s="240" t="str">
        <f t="shared" ca="1" si="42"/>
        <v>3,99769725387795+6,31305383833395i</v>
      </c>
      <c r="S129" s="240" t="str">
        <f t="shared" ca="1" si="43"/>
        <v>7,15060704959591+2,1691129342742i</v>
      </c>
      <c r="T129" s="240" t="str">
        <f t="shared" ca="1" si="44"/>
        <v>6,83130857781334-3,02811083252583i</v>
      </c>
      <c r="U129" s="241" t="str">
        <f t="shared" ca="1" si="45"/>
        <v>3,19484752707592-6,75493755545551i</v>
      </c>
      <c r="V129" s="240" t="str">
        <f t="shared" ca="1" si="46"/>
        <v>-1,99297495633088-7,20168611665382i</v>
      </c>
      <c r="W129" s="240" t="str">
        <f t="shared" ca="1" si="47"/>
        <v>-6,21304406267514-4,15142331913086i</v>
      </c>
      <c r="X129" s="240" t="str">
        <f t="shared" ca="1" si="48"/>
        <v>-7,41616889965352+0,914697190975417i</v>
      </c>
      <c r="Y129" s="240" t="str">
        <f t="shared" ca="1" si="49"/>
        <v>-5,0181333333327+5,53665692889326i</v>
      </c>
      <c r="Z129" s="240" t="str">
        <f t="shared" ca="1" si="50"/>
        <v>-0,183381006243643+7,47011402228343i</v>
      </c>
      <c r="AA129" s="240" t="str">
        <f t="shared" ca="1" si="51"/>
        <v>4,7404178929148+5,77621591527703i</v>
      </c>
      <c r="AB129" s="240" t="str">
        <f t="shared" ca="1" si="52"/>
        <v>7,36235373554907+1,27748955847517i</v>
      </c>
      <c r="AC129" s="240" t="str">
        <f t="shared" ca="1" si="53"/>
        <v>6,40926086642084-3,84156312528283i</v>
      </c>
      <c r="AD129" s="240" t="str">
        <f t="shared" ca="1" si="54"/>
        <v>2,34394431969399-7,09522072422984i</v>
      </c>
      <c r="AE129" s="240" t="str">
        <f t="shared" ca="1" si="55"/>
        <v>-2,85955011723859-6,90356467532297i</v>
      </c>
      <c r="AF129" s="240" t="str">
        <f t="shared" ca="1" si="56"/>
        <v>-6,67449761129756-3,35965976493894i</v>
      </c>
      <c r="AG129" s="240" t="str">
        <f t="shared" ca="1" si="57"/>
        <v>-7,24842715728338+1,81563648479621i</v>
      </c>
      <c r="AH129" s="240" t="str">
        <f t="shared" ca="1" si="58"/>
        <v>-4,30264872220812+6,10929178159361i</v>
      </c>
      <c r="AI129" s="240" t="str">
        <f t="shared" ca="1" si="59"/>
        <v>0,732419805551558+7,43638308102819i</v>
      </c>
      <c r="AJ129" s="240" t="str">
        <f t="shared" ca="1" si="60"/>
        <v>5,41183823444906+5,15249832833758i</v>
      </c>
      <c r="AK129" s="240" t="str">
        <f t="shared" ca="1" si="61"/>
        <v>7,4633637684217+0,366651550626327i</v>
      </c>
      <c r="AL129" s="240" t="str">
        <f t="shared" ca="1" si="62"/>
        <v>5,8908119058406-4,597234732899i</v>
      </c>
      <c r="AM129" s="240" t="str">
        <f t="shared" ca="1" si="63"/>
        <v>1,45778600799503-7,32878516906181i</v>
      </c>
      <c r="AN129" s="240" t="str">
        <f t="shared" ca="1" si="64"/>
        <v>-3,68311498270614-6,5016071954196i</v>
      </c>
      <c r="AO129" s="240" t="str">
        <f t="shared" ca="1" si="65"/>
        <v>-7,03556050320678-2,51736380070169i</v>
      </c>
      <c r="AP129" s="240" t="str">
        <f t="shared" ca="1" si="66"/>
        <v>-6,97166232361312+2,68926691588612i</v>
      </c>
      <c r="AQ129" s="240" t="str">
        <f t="shared" ca="1" si="67"/>
        <v>-3,52244826938519+6,59003719935416i</v>
      </c>
      <c r="AR129" s="240" t="str">
        <f t="shared" ca="1" si="68"/>
        <v>-3,52244826938519+6,59003719935416i</v>
      </c>
      <c r="AS129" s="240" t="str">
        <f t="shared" ca="1" si="69"/>
        <v>6,00185949158399+4,4512823705815i</v>
      </c>
      <c r="AT129" s="240" t="str">
        <f t="shared" ca="1" si="70"/>
        <v>7,45211786329902-0,549701237824806i</v>
      </c>
      <c r="AU129" s="240" t="str">
        <f t="shared" ca="1" si="71"/>
        <v>5,28375965101397-5,28375965101397i</v>
      </c>
      <c r="AV129" s="240" t="str">
        <f t="shared" ca="1" si="72"/>
        <v>0,549701237824832-7,45211786329901i</v>
      </c>
      <c r="AW129" s="240" t="str">
        <f t="shared" ca="1" si="73"/>
        <v>-4,4512823705815-6,00185949158399i</v>
      </c>
      <c r="AX129" s="240" t="str">
        <f t="shared" ca="1" si="74"/>
        <v>-7,29080201642963-1,63720434173384i</v>
      </c>
      <c r="AY129" s="240" t="str">
        <f t="shared" ca="1" si="75"/>
        <v>-6,59003719935453+3,52244826938451i</v>
      </c>
      <c r="AZ129" s="240" t="str">
        <f t="shared" ca="1" si="76"/>
        <v>-2,68926691588612+6,97166232361312i</v>
      </c>
      <c r="BA129" s="240" t="str">
        <f t="shared" ca="1" si="77"/>
        <v>2,51736380070167+7,03556050320678i</v>
      </c>
      <c r="BB129" s="240" t="str">
        <f t="shared" ca="1" si="78"/>
        <v>6,5016071954196+3,68311498270614i</v>
      </c>
      <c r="BC129" s="240" t="str">
        <f t="shared" ca="1" si="79"/>
        <v>7,32878516906182-1,457786007995i</v>
      </c>
      <c r="BD129" s="240" t="str">
        <f t="shared" ca="1" si="80"/>
        <v>4,597234732899-5,8908119058406i</v>
      </c>
      <c r="BE129" s="240" t="str">
        <f t="shared" ca="1" si="81"/>
        <v>-0,366651550626314-7,4633637684217i</v>
      </c>
      <c r="BF129" s="240" t="str">
        <f t="shared" ca="1" si="82"/>
        <v>-5,15249832833757-5,41183823444908i</v>
      </c>
      <c r="BG129" s="240" t="str">
        <f t="shared" ca="1" si="83"/>
        <v>-7,43638308102811-0,732419805552312i</v>
      </c>
      <c r="BH129" s="240" t="str">
        <f t="shared" ca="1" si="84"/>
        <v>-6,10929178159361+4,30264872220812i</v>
      </c>
      <c r="BI129" s="240" t="str">
        <f t="shared" ca="1" si="85"/>
        <v>-1,81563648479621+7,24842715728338i</v>
      </c>
      <c r="BJ129" s="240" t="str">
        <f t="shared" ca="1" si="86"/>
        <v>3,35965976493892+6,67449761129756i</v>
      </c>
      <c r="BK129" s="240" t="str">
        <f t="shared" ca="1" si="87"/>
        <v>6,90356467532296+2,85955011723861i</v>
      </c>
      <c r="BL129" s="240" t="str">
        <f t="shared" ca="1" si="88"/>
        <v>7,09522072422986-2,34394431969396i</v>
      </c>
      <c r="BM129" s="240" t="str">
        <f t="shared" ca="1" si="89"/>
        <v>3,8415631252827-6,40926086642092i</v>
      </c>
      <c r="BN129" s="240" t="str">
        <f t="shared" ca="1" si="90"/>
        <v>-1,27748955847509-7,36235373554908i</v>
      </c>
      <c r="BO129" s="240" t="str">
        <f t="shared" ca="1" si="91"/>
        <v>-5,77621591527724-4,74041789291454i</v>
      </c>
      <c r="BP129" s="240" t="str">
        <f t="shared" ca="1" si="92"/>
        <v>-7,47011402228343+0,183381006243682i</v>
      </c>
      <c r="BQ129" s="240" t="str">
        <f t="shared" ca="1" si="93"/>
        <v>-5,5366569288934+5,01813333333254i</v>
      </c>
      <c r="BR129" s="240" t="str">
        <f t="shared" ca="1" si="94"/>
        <v>-0,914697190975125+7,41616889965356i</v>
      </c>
      <c r="BS129" s="240" t="str">
        <f t="shared" ca="1" si="95"/>
        <v>4,15142331913086+6,21304406267515i</v>
      </c>
      <c r="BT129" s="240" t="str">
        <f t="shared" ca="1" si="96"/>
        <v>7,20168611665373+1,99297495633119i</v>
      </c>
      <c r="BU129" s="240" t="str">
        <f t="shared" ca="1" si="97"/>
        <v>6,75493755545547-3,19484752707602i</v>
      </c>
      <c r="BV129" s="240" t="str">
        <f t="shared" ca="1" si="98"/>
        <v>3,0281108325259-6,83130857781331i</v>
      </c>
      <c r="BW129" s="240" t="str">
        <f t="shared" ca="1" si="99"/>
        <v>-2,16911293427384-7,15060704959603i</v>
      </c>
      <c r="BX129" s="240" t="str">
        <f t="shared" ca="1" si="100"/>
        <v>-6,31305383833398-3,99769725387791i</v>
      </c>
      <c r="BY129" s="240" t="str">
        <f t="shared" ca="1" si="101"/>
        <v>-7,39148749544219+1,09642359701354i</v>
      </c>
      <c r="BZ129" s="240" t="str">
        <f t="shared" ca="1" si="102"/>
        <v>-4,88074560244756+5,65814054823272i</v>
      </c>
      <c r="CA129" s="240" t="str">
        <f t="shared" ca="1" si="103"/>
        <v>-8,10155388823692E-19+7,47236455878368i</v>
      </c>
      <c r="CB129" s="240" t="str">
        <f t="shared" ca="1" si="104"/>
        <v>4,88074560244756+5,65814054823272i</v>
      </c>
      <c r="CC129" s="240" t="str">
        <f t="shared" ca="1" si="105"/>
        <v>7,39148749544218+1,0964235970136i</v>
      </c>
      <c r="CD129" s="240" t="str">
        <f t="shared" ca="1" si="106"/>
        <v>6,31305383833401-3,99769725387786i</v>
      </c>
      <c r="CE129" s="240" t="str">
        <f t="shared" ca="1" si="107"/>
        <v>2,16911293427384-7,15060704959603i</v>
      </c>
      <c r="CF129" s="240" t="str">
        <f t="shared" ca="1" si="108"/>
        <v>-3,0281108325259-6,83130857781331i</v>
      </c>
      <c r="CG129" s="240" t="str">
        <f t="shared" ca="1" si="109"/>
        <v>-6,75493755545544-3,19484752707607i</v>
      </c>
      <c r="CH129" s="240" t="str">
        <f t="shared" ca="1" si="110"/>
        <v>-7,20168611665374+1,99297495633114i</v>
      </c>
      <c r="CI129" s="240" t="str">
        <f t="shared" ca="1" si="111"/>
        <v>-4,1514233191309+6,21304406267512i</v>
      </c>
      <c r="CJ129" s="240" t="str">
        <f t="shared" ca="1" si="112"/>
        <v>0,914697190975125+7,41616889965356i</v>
      </c>
      <c r="CK129" s="240" t="str">
        <f t="shared" ca="1" si="113"/>
        <v>5,5366569288934+5,01813333333254i</v>
      </c>
      <c r="CL129" s="240" t="str">
        <f t="shared" ca="1" si="114"/>
        <v>7,47011402228343+0,183381006243735i</v>
      </c>
      <c r="CM129" s="240" t="str">
        <f t="shared" ca="1" si="115"/>
        <v>5,77621591527727-4,7404178929145i</v>
      </c>
      <c r="CN129" s="240" t="str">
        <f t="shared" ca="1" si="116"/>
        <v>1,27748955847509-7,36235373554908i</v>
      </c>
      <c r="CO129" s="240" t="str">
        <f t="shared" ca="1" si="117"/>
        <v>-3,8415631252827-6,40926086642092i</v>
      </c>
      <c r="CP129" s="240" t="str">
        <f t="shared" ca="1" si="118"/>
        <v>-7,09522072422984-2,34394431969401i</v>
      </c>
      <c r="CQ129" s="240" t="str">
        <f t="shared" ca="1" si="119"/>
        <v>-6,90356467532298+2,85955011723857i</v>
      </c>
      <c r="CR129" s="240" t="str">
        <f t="shared" ca="1" si="120"/>
        <v>-3,35965976493897+6,67449761129754i</v>
      </c>
      <c r="CS129" s="240" t="str">
        <f t="shared" ca="1" si="121"/>
        <v>1,81563648479621+7,24842715728338i</v>
      </c>
      <c r="CT129" s="240" t="str">
        <f t="shared" ca="1" si="122"/>
        <v>6,10929178159361+4,30264872220812i</v>
      </c>
      <c r="CU129" s="240" t="str">
        <f t="shared" ca="1" si="123"/>
        <v>7,43638308102811-0,732419805552285i</v>
      </c>
      <c r="CV129" s="240" t="str">
        <f t="shared" ca="1" si="124"/>
        <v>5,15249832833761-5,41183823444905i</v>
      </c>
      <c r="CW129" s="240" t="str">
        <f t="shared" ca="1" si="125"/>
        <v>0,366651550626367-7,4633637684217i</v>
      </c>
      <c r="CX129" s="240" t="str">
        <f t="shared" ca="1" si="126"/>
        <v>-4,597234732899-5,8908119058406i</v>
      </c>
      <c r="CY129" s="240" t="str">
        <f t="shared" ca="1" si="127"/>
        <v>-7,32878516906181-1,45778600799503i</v>
      </c>
      <c r="CZ129" s="240" t="str">
        <f t="shared" ca="1" si="128"/>
        <v>-6,50160719541961+3,68311498270612i</v>
      </c>
      <c r="DA129" s="240" t="str">
        <f t="shared" ca="1" si="129"/>
        <v>-2,51736380070167+7,03556050320678i</v>
      </c>
      <c r="DB129" s="240" t="str">
        <f t="shared" ca="1" si="130"/>
        <v>2,68926691588612+6,97166232361312i</v>
      </c>
      <c r="DC129" s="240" t="str">
        <f t="shared" ca="1" si="131"/>
        <v>6,59003719935416+3,52244826938519i</v>
      </c>
      <c r="DD129" s="240" t="str">
        <f t="shared" ca="1" si="132"/>
        <v>7,29080201642963-1,63720434173382i</v>
      </c>
      <c r="DE129" s="240" t="str">
        <f t="shared" ca="1" si="133"/>
        <v>4,45128237058152-6,00185949158397i</v>
      </c>
      <c r="DF129" s="240" t="str">
        <f t="shared" ca="1" si="134"/>
        <v>-0,549701237824779-7,45211786329902i</v>
      </c>
      <c r="DG129" s="240" t="str">
        <f t="shared" ca="1" si="135"/>
        <v>-5,28375965101392-5,283759651014i</v>
      </c>
      <c r="DH129" s="240" t="str">
        <f t="shared" ca="1" si="136"/>
        <v>-7,45211786329901-0,549701237824886i</v>
      </c>
      <c r="DI129" s="240" t="str">
        <f t="shared" ca="1" si="137"/>
        <v>-6,00185949158397+4,45128237058152i</v>
      </c>
      <c r="DJ129" s="240" t="str">
        <f t="shared" ca="1" si="138"/>
        <v>-1,63720434173382+7,29080201642963i</v>
      </c>
      <c r="DK129" s="240" t="str">
        <f t="shared" ca="1" si="139"/>
        <v>3,52244826938454+6,59003719935451i</v>
      </c>
      <c r="DL129" s="240" t="str">
        <f t="shared" ca="1" si="140"/>
        <v>6,97166232361312+2,68926691588612i</v>
      </c>
      <c r="DM129" s="240" t="str">
        <f t="shared" ca="1" si="141"/>
        <v>7,03556050320678-2,51736380070167i</v>
      </c>
      <c r="DN129" s="240" t="str">
        <f t="shared" ca="1" si="142"/>
        <v>3,68311498270617-6,50160719541959i</v>
      </c>
      <c r="DO129" s="240" t="str">
        <f t="shared" ca="1" si="143"/>
        <v>-1,45778600799497-7,32878516906182i</v>
      </c>
      <c r="DP129" s="240" t="str">
        <f t="shared" ca="1" si="144"/>
        <v>-5,89081190584057-4,59723473289905i</v>
      </c>
      <c r="DQ129" s="240" t="str">
        <f t="shared" ca="1" si="145"/>
        <v>-7,4633637684217+0,366651550626261i</v>
      </c>
      <c r="DR129" s="240" t="str">
        <f t="shared" ca="1" si="146"/>
        <v>-5,41183823444912+5,15249832833753i</v>
      </c>
      <c r="DS129" s="240" t="str">
        <f t="shared" ca="1" si="147"/>
        <v>-0,732419805552285+7,43638308102811i</v>
      </c>
      <c r="DT129" s="240" t="str">
        <f t="shared" ca="1" si="148"/>
        <v>4,30264872220812+6,10929178159361i</v>
      </c>
      <c r="DU129" s="240" t="str">
        <f t="shared" ca="1" si="149"/>
        <v>7,24842715728338+1,81563648479621i</v>
      </c>
      <c r="DV129" s="240" t="str">
        <f t="shared" ca="1" si="150"/>
        <v>6,67449761129756-3,35965976493892i</v>
      </c>
      <c r="DW129" s="240" t="str">
        <f t="shared" ca="1" si="151"/>
        <v>2,85955011723861-6,90356467532296i</v>
      </c>
      <c r="DX129" s="240" t="str">
        <f t="shared" ca="1" si="152"/>
        <v>-2,34394431969396-7,09522072422986i</v>
      </c>
      <c r="DY129" s="240" t="str">
        <f t="shared" ca="1" si="153"/>
        <v>-6,40926086642089-3,84156312528274i</v>
      </c>
      <c r="DZ129" s="240" t="str">
        <f t="shared" ca="1" si="154"/>
        <v>-7,36235373554909+1,27748955847504i</v>
      </c>
      <c r="EA129" s="240" t="str">
        <f t="shared" ca="1" si="155"/>
        <v>-4,74041789291458+5,77621591527721i</v>
      </c>
      <c r="EB129" s="240" t="str">
        <f t="shared" ca="1" si="156"/>
        <v>0,183381006243735+7,47011402228343i</v>
      </c>
      <c r="EC129" s="240" t="str">
        <f t="shared" ca="1" si="157"/>
        <v>5,01813333333254+5,5366569288934i</v>
      </c>
      <c r="ED129" s="240" t="str">
        <f t="shared" ca="1" si="158"/>
        <v>7,41616889965356+0,914697190975125i</v>
      </c>
      <c r="EE129" s="240" t="str">
        <f t="shared" ca="1" si="159"/>
        <v>6,21304406267515-4,15142331913086i</v>
      </c>
      <c r="EF129" s="240" t="str">
        <f t="shared" ca="1" si="160"/>
        <v>1,99297495633119-7,20168611665373i</v>
      </c>
      <c r="EG129" s="240" t="str">
        <f t="shared" ca="1" si="161"/>
        <v>-3,19484752707602-6,75493755545547i</v>
      </c>
      <c r="EH129" s="240" t="str">
        <f t="shared" ca="1" si="162"/>
        <v>-6,83130857781329-3,02811083252594i</v>
      </c>
      <c r="EI129" s="240" t="str">
        <f t="shared" ca="1" si="163"/>
        <v>-7,15060704959582+2,1691129342745i</v>
      </c>
      <c r="EJ129" s="240" t="str">
        <f t="shared" ca="1" si="164"/>
        <v>-3,99769725387795+6,31305383833396i</v>
      </c>
      <c r="EK129" s="240" t="str">
        <f t="shared" ca="1" si="165"/>
        <v>1,0964235970136+7,39148749544218i</v>
      </c>
      <c r="EL129" s="240" t="str">
        <f t="shared" ca="1" si="166"/>
        <v>5,65814054823272+4,88074560244756i</v>
      </c>
      <c r="EM129" s="240" t="str">
        <f t="shared" ca="1" si="167"/>
        <v>7,47236455878368+1,62031077764739E-18i</v>
      </c>
      <c r="EN129" s="240"/>
      <c r="EO129" s="240"/>
      <c r="EP129" s="240"/>
    </row>
    <row r="130" spans="1:146" ht="15" thickBot="1">
      <c r="A130" s="277">
        <f t="shared" si="168"/>
        <v>5.859375000000002E-4</v>
      </c>
      <c r="B130" s="276">
        <v>30</v>
      </c>
      <c r="C130" s="248">
        <f t="shared" si="169"/>
        <v>6000</v>
      </c>
      <c r="D130" s="247">
        <f t="shared" si="170"/>
        <v>37699.111843077517</v>
      </c>
      <c r="E130" s="247" t="str">
        <f t="shared" si="171"/>
        <v>37699,1118430775i</v>
      </c>
      <c r="F130" s="247" t="str">
        <f t="shared" si="172"/>
        <v>-0,00464165455616385-0,0494730573993113i</v>
      </c>
      <c r="G130" s="247" t="str">
        <f t="shared" si="173"/>
        <v>-4,28450452370466-0,725993211699601i</v>
      </c>
      <c r="H130" s="247" t="str">
        <f t="shared" si="38"/>
        <v>0,00270191263851009-0,0140009914700124i</v>
      </c>
      <c r="I130" s="247" t="str">
        <f t="shared" si="174"/>
        <v>-0,0053399741112264+0,012648343745795i</v>
      </c>
      <c r="J130" s="275" t="str">
        <f ca="1">IMPRODUCT(1/N_FFT2,AS100)</f>
        <v>0,0202784205937445+0,000410234248517531i</v>
      </c>
      <c r="K130" s="274" t="str">
        <f t="shared" ca="1" si="175"/>
        <v>-0,000113475024778704+0,000254297794024867i</v>
      </c>
      <c r="N130" s="265">
        <f t="shared" ca="1" si="176"/>
        <v>7.5281315766901953</v>
      </c>
      <c r="O130" s="240">
        <f t="shared" ca="1" si="39"/>
        <v>-7.4718684233098047</v>
      </c>
      <c r="P130" s="240" t="str">
        <f t="shared" ca="1" si="40"/>
        <v>-5,53628931675558+5,01780014911238i</v>
      </c>
      <c r="Q130" s="240" t="str">
        <f t="shared" ca="1" si="41"/>
        <v>-0,732371175771536+7,43588933458219i</v>
      </c>
      <c r="R130" s="240" t="str">
        <f t="shared" ca="1" si="42"/>
        <v>4,4509868230246+6,00146099183486i</v>
      </c>
      <c r="S130" s="240" t="str">
        <f t="shared" ca="1" si="43"/>
        <v>7,32829856669195+1,45768921676566i</v>
      </c>
      <c r="T130" s="240" t="str">
        <f t="shared" ca="1" si="44"/>
        <v>6,40883531683044-3,84130806067426i</v>
      </c>
      <c r="U130" s="241" t="str">
        <f t="shared" ca="1" si="45"/>
        <v>2,16896891374827-7,15013227754898i</v>
      </c>
      <c r="V130" s="240" t="str">
        <f t="shared" ca="1" si="46"/>
        <v>-3,19463540182697-6,75448905429922i</v>
      </c>
      <c r="W130" s="240" t="str">
        <f t="shared" ca="1" si="47"/>
        <v>-6,9031063059133-2,85936025441254i</v>
      </c>
      <c r="X130" s="240" t="str">
        <f t="shared" ca="1" si="48"/>
        <v>-7,03509336979576+2,5171966576948i</v>
      </c>
      <c r="Y130" s="240" t="str">
        <f t="shared" ca="1" si="49"/>
        <v>-3,52221439274144+6,58959964692994i</v>
      </c>
      <c r="Z130" s="240" t="str">
        <f t="shared" ca="1" si="50"/>
        <v>1,81551593370929+7,24794589036797i</v>
      </c>
      <c r="AA130" s="240" t="str">
        <f t="shared" ca="1" si="51"/>
        <v>6,21263154110502+4,15114768103006i</v>
      </c>
      <c r="AB130" s="240" t="str">
        <f t="shared" ca="1" si="52"/>
        <v>7,39099672988564-1,09635079882028i</v>
      </c>
      <c r="AC130" s="240" t="str">
        <f t="shared" ca="1" si="53"/>
        <v>4,7401031479022-5,77583239736939i</v>
      </c>
      <c r="AD130" s="240" t="str">
        <f t="shared" ca="1" si="54"/>
        <v>-0,36662720641216-7,46286823056474i</v>
      </c>
      <c r="AE130" s="240" t="str">
        <f t="shared" ca="1" si="55"/>
        <v>-5,28340883025587-5,28340883025613i</v>
      </c>
      <c r="AF130" s="240" t="str">
        <f t="shared" ca="1" si="56"/>
        <v>-7,46286823056473-0,366627206412525i</v>
      </c>
      <c r="AG130" s="240" t="str">
        <f t="shared" ca="1" si="57"/>
        <v>-5,77583239736962+4,74010314790192i</v>
      </c>
      <c r="AH130" s="240" t="str">
        <f t="shared" ca="1" si="58"/>
        <v>-1,09635079882064+7,39099672988559i</v>
      </c>
      <c r="AI130" s="240" t="str">
        <f t="shared" ca="1" si="59"/>
        <v>4,1511476810303+6,21263154110485i</v>
      </c>
      <c r="AJ130" s="240" t="str">
        <f t="shared" ca="1" si="60"/>
        <v>7,24794589036802+1,81551593370907i</v>
      </c>
      <c r="AK130" s="240" t="str">
        <f t="shared" ca="1" si="61"/>
        <v>6,58959964692983-3,52221439274165i</v>
      </c>
      <c r="AL130" s="240" t="str">
        <f t="shared" ca="1" si="62"/>
        <v>2,51719665769465-7,03509336979582i</v>
      </c>
      <c r="AM130" s="240" t="str">
        <f t="shared" ca="1" si="63"/>
        <v>-2,85936025441263-6,90310630591326i</v>
      </c>
      <c r="AN130" s="240" t="str">
        <f t="shared" ca="1" si="64"/>
        <v>-6,75448905429923-3,19463540182696i</v>
      </c>
      <c r="AO130" s="240" t="str">
        <f t="shared" ca="1" si="65"/>
        <v>-7,15013227754898+2,16896891374829i</v>
      </c>
      <c r="AP130" s="240" t="str">
        <f t="shared" ca="1" si="66"/>
        <v>-3,84130806067431+6,40883531683041i</v>
      </c>
      <c r="AQ130" s="240" t="str">
        <f t="shared" ca="1" si="67"/>
        <v>1,45768921676552+7,32829856669198i</v>
      </c>
      <c r="AR130" s="240" t="str">
        <f t="shared" ca="1" si="68"/>
        <v>1,45768921676552+7,32829856669198i</v>
      </c>
      <c r="AS130" s="240" t="str">
        <f t="shared" ca="1" si="69"/>
        <v>7,43588933458221-0,732371175771323i</v>
      </c>
      <c r="AT130" s="240" t="str">
        <f t="shared" ca="1" si="70"/>
        <v>5,0178001491126-5,53628931675538i</v>
      </c>
      <c r="AU130" s="240" t="str">
        <f t="shared" ca="1" si="71"/>
        <v>3,65228634615392E-13-7,4718684233098i</v>
      </c>
      <c r="AV130" s="240" t="str">
        <f t="shared" ca="1" si="72"/>
        <v>-5,01780014911261-5,53628931675537i</v>
      </c>
      <c r="AW130" s="240" t="str">
        <f t="shared" ca="1" si="73"/>
        <v>-7,43588933458221-0,732371175771311i</v>
      </c>
      <c r="AX130" s="240" t="str">
        <f t="shared" ca="1" si="74"/>
        <v>-6,00146099183473+4,45098682302479i</v>
      </c>
      <c r="AY130" s="240" t="str">
        <f t="shared" ca="1" si="75"/>
        <v>-1,45768921676551+7,32829856669198i</v>
      </c>
      <c r="AZ130" s="240" t="str">
        <f t="shared" ca="1" si="76"/>
        <v>3,84130806067432+6,4088353168304i</v>
      </c>
      <c r="BA130" s="240" t="str">
        <f t="shared" ca="1" si="77"/>
        <v>7,15013227754898+2,16896891374827i</v>
      </c>
      <c r="BB130" s="240" t="str">
        <f t="shared" ca="1" si="78"/>
        <v>6,75448905429922-3,19463540182697i</v>
      </c>
      <c r="BC130" s="240" t="str">
        <f t="shared" ca="1" si="79"/>
        <v>2,85936025441261-6,90310630591327i</v>
      </c>
      <c r="BD130" s="240" t="str">
        <f t="shared" ca="1" si="80"/>
        <v>-2,51719665769466-7,03509336979582i</v>
      </c>
      <c r="BE130" s="240" t="str">
        <f t="shared" ca="1" si="81"/>
        <v>-6,58959964692984-3,52221439274164i</v>
      </c>
      <c r="BF130" s="240" t="str">
        <f t="shared" ca="1" si="82"/>
        <v>-7,24794589036802+1,81551593370907i</v>
      </c>
      <c r="BG130" s="240" t="str">
        <f t="shared" ca="1" si="83"/>
        <v>-4,15114768103029+6,21263154110487i</v>
      </c>
      <c r="BH130" s="240" t="str">
        <f t="shared" ca="1" si="84"/>
        <v>1,09635079882067+7,39099672988558i</v>
      </c>
      <c r="BI130" s="240" t="str">
        <f t="shared" ca="1" si="85"/>
        <v>5,77583239736964+4,7401031479019i</v>
      </c>
      <c r="BJ130" s="240" t="str">
        <f t="shared" ca="1" si="86"/>
        <v>7,46286823056473-0,366627206412551i</v>
      </c>
      <c r="BK130" s="240" t="str">
        <f t="shared" ca="1" si="87"/>
        <v>5,28340883025585-5,28340883025615i</v>
      </c>
      <c r="BL130" s="240" t="str">
        <f t="shared" ca="1" si="88"/>
        <v>0,366627206412134-7,46286823056474i</v>
      </c>
      <c r="BM130" s="240" t="str">
        <f t="shared" ca="1" si="89"/>
        <v>-4,74010314790222-5,77583239736937i</v>
      </c>
      <c r="BN130" s="240" t="str">
        <f t="shared" ca="1" si="90"/>
        <v>-7,39099672988565-1,09635079882025i</v>
      </c>
      <c r="BO130" s="240" t="str">
        <f t="shared" ca="1" si="91"/>
        <v>-6,21263154110505+4,15114768103001i</v>
      </c>
      <c r="BP130" s="240" t="str">
        <f t="shared" ca="1" si="92"/>
        <v>-1,81551593370942+7,24794589036793i</v>
      </c>
      <c r="BQ130" s="240" t="str">
        <f t="shared" ca="1" si="93"/>
        <v>3,52221439274133+6,58959964693i</v>
      </c>
      <c r="BR130" s="240" t="str">
        <f t="shared" ca="1" si="94"/>
        <v>7,0350933697957+2,51719665769499i</v>
      </c>
      <c r="BS130" s="240" t="str">
        <f t="shared" ca="1" si="95"/>
        <v>6,90310630591341-2,85936025441229i</v>
      </c>
      <c r="BT130" s="240" t="str">
        <f t="shared" ca="1" si="96"/>
        <v>3,19463540182729-6,75448905429907i</v>
      </c>
      <c r="BU130" s="240" t="str">
        <f t="shared" ca="1" si="97"/>
        <v>-2,16896891374864-7,15013227754887i</v>
      </c>
      <c r="BV130" s="240" t="str">
        <f t="shared" ca="1" si="98"/>
        <v>-6,4088353168306-3,84130806067399i</v>
      </c>
      <c r="BW130" s="240" t="str">
        <f t="shared" ca="1" si="99"/>
        <v>-7,3282985666919+1,4576892167659i</v>
      </c>
      <c r="BX130" s="240" t="str">
        <f t="shared" ca="1" si="100"/>
        <v>-4,45098682302447+6,00146099183496i</v>
      </c>
      <c r="BY130" s="240" t="str">
        <f t="shared" ca="1" si="101"/>
        <v>0,7323711757717+7,43588933458217i</v>
      </c>
      <c r="BZ130" s="240" t="str">
        <f t="shared" ca="1" si="102"/>
        <v>5,53628931675564+5,01780014911232i</v>
      </c>
      <c r="CA130" s="240" t="str">
        <f t="shared" ca="1" si="103"/>
        <v>7,4718684233098-1,28141870725425E-14i</v>
      </c>
      <c r="CB130" s="240" t="str">
        <f t="shared" ca="1" si="104"/>
        <v>5,53628931675561-5,01780014911234i</v>
      </c>
      <c r="CC130" s="240" t="str">
        <f t="shared" ca="1" si="105"/>
        <v>0,732371175771674-7,43588933458217i</v>
      </c>
      <c r="CD130" s="240" t="str">
        <f t="shared" ca="1" si="106"/>
        <v>-4,4509868230245-6,00146099183494i</v>
      </c>
      <c r="CE130" s="240" t="str">
        <f t="shared" ca="1" si="107"/>
        <v>-7,32829856669191-1,45768921676587i</v>
      </c>
      <c r="CF130" s="240" t="str">
        <f t="shared" ca="1" si="108"/>
        <v>-6,40883531683058+3,84130806067401i</v>
      </c>
      <c r="CG130" s="240" t="str">
        <f t="shared" ca="1" si="109"/>
        <v>-2,16896891374862+7,15013227754888i</v>
      </c>
      <c r="CH130" s="240" t="str">
        <f t="shared" ca="1" si="110"/>
        <v>3,19463540182731+6,75448905429906i</v>
      </c>
      <c r="CI130" s="240" t="str">
        <f t="shared" ca="1" si="111"/>
        <v>6,90310630591341+2,85936025441226i</v>
      </c>
      <c r="CJ130" s="240" t="str">
        <f t="shared" ca="1" si="112"/>
        <v>7,03509336979568-2,51719665769501i</v>
      </c>
      <c r="CK130" s="240" t="str">
        <f t="shared" ca="1" si="113"/>
        <v>3,52221439274131-6,58959964693002i</v>
      </c>
      <c r="CL130" s="240" t="str">
        <f t="shared" ca="1" si="114"/>
        <v>-1,81551593370944-7,24794589036792i</v>
      </c>
      <c r="CM130" s="240" t="str">
        <f t="shared" ca="1" si="115"/>
        <v>-6,21263154110506-4,15114768103i</v>
      </c>
      <c r="CN130" s="240" t="str">
        <f t="shared" ca="1" si="116"/>
        <v>-7,39099672988564+1,09635079882028i</v>
      </c>
      <c r="CO130" s="240" t="str">
        <f t="shared" ca="1" si="117"/>
        <v>-4,7401031479022+5,77583239736939i</v>
      </c>
      <c r="CP130" s="240" t="str">
        <f t="shared" ca="1" si="118"/>
        <v>0,36662720641216+7,46286823056474i</v>
      </c>
      <c r="CQ130" s="240" t="str">
        <f t="shared" ca="1" si="119"/>
        <v>5,28340883025587+5,28340883025613i</v>
      </c>
      <c r="CR130" s="240" t="str">
        <f t="shared" ca="1" si="120"/>
        <v>7,46286823056473+0,366627206412525i</v>
      </c>
      <c r="CS130" s="240" t="str">
        <f t="shared" ca="1" si="121"/>
        <v>5,77583239736962-4,74010314790191i</v>
      </c>
      <c r="CT130" s="240" t="str">
        <f t="shared" ca="1" si="122"/>
        <v>1,09635079882064-7,39099672988559i</v>
      </c>
      <c r="CU130" s="240" t="str">
        <f t="shared" ca="1" si="123"/>
        <v>-4,1511476810303-6,21263154110485i</v>
      </c>
      <c r="CV130" s="240" t="str">
        <f t="shared" ca="1" si="124"/>
        <v>-7,24794589036802-1,81551593370907i</v>
      </c>
      <c r="CW130" s="240" t="str">
        <f t="shared" ca="1" si="125"/>
        <v>-6,58959964692984+3,52221439274164i</v>
      </c>
      <c r="CX130" s="240" t="str">
        <f t="shared" ca="1" si="126"/>
        <v>-2,51719665769461+7,03509336979583i</v>
      </c>
      <c r="CY130" s="240" t="str">
        <f t="shared" ca="1" si="127"/>
        <v>2,85936025441266+6,90310630591325i</v>
      </c>
      <c r="CZ130" s="240" t="str">
        <f t="shared" ca="1" si="128"/>
        <v>6,75448905429924+3,19463540182692i</v>
      </c>
      <c r="DA130" s="240" t="str">
        <f t="shared" ca="1" si="129"/>
        <v>7,15013227754897-2,16896891374832i</v>
      </c>
      <c r="DB130" s="240" t="str">
        <f t="shared" ca="1" si="130"/>
        <v>3,84130806067428-6,40883531683043i</v>
      </c>
      <c r="DC130" s="240" t="str">
        <f t="shared" ca="1" si="131"/>
        <v>-1,45768921676556-7,32829856669197i</v>
      </c>
      <c r="DD130" s="240" t="str">
        <f t="shared" ca="1" si="132"/>
        <v>-6,00146099183476-4,45098682302474i</v>
      </c>
      <c r="DE130" s="240" t="str">
        <f t="shared" ca="1" si="133"/>
        <v>-7,43588933458221+0,732371175771362i</v>
      </c>
      <c r="DF130" s="240" t="str">
        <f t="shared" ca="1" si="134"/>
        <v>-5,01780014911257+5,5362893167554i</v>
      </c>
      <c r="DG130" s="240" t="str">
        <f t="shared" ca="1" si="135"/>
        <v>-3,2586903838916E-13+7,4718684233098i</v>
      </c>
      <c r="DH130" s="240" t="str">
        <f t="shared" ca="1" si="136"/>
        <v>5,01780014911208+5,53628931675584i</v>
      </c>
      <c r="DI130" s="240" t="str">
        <f t="shared" ca="1" si="137"/>
        <v>7,43588933458222+0,732371175771271i</v>
      </c>
      <c r="DJ130" s="240" t="str">
        <f t="shared" ca="1" si="138"/>
        <v>6,0014609918347-4,45098682302482i</v>
      </c>
      <c r="DK130" s="240" t="str">
        <f t="shared" ca="1" si="139"/>
        <v>1,45768921676547-7,32829856669198i</v>
      </c>
      <c r="DL130" s="240" t="str">
        <f t="shared" ca="1" si="140"/>
        <v>-3,84130806067436-6,40883531683038i</v>
      </c>
      <c r="DM130" s="240" t="str">
        <f t="shared" ca="1" si="141"/>
        <v>-7,15013227754899-2,16896891374823i</v>
      </c>
      <c r="DN130" s="240" t="str">
        <f t="shared" ca="1" si="142"/>
        <v>-6,7544890542992+3,194635401827i</v>
      </c>
      <c r="DO130" s="240" t="str">
        <f t="shared" ca="1" si="143"/>
        <v>-2,85936025441257+6,90310630591329i</v>
      </c>
      <c r="DP130" s="240" t="str">
        <f t="shared" ca="1" si="144"/>
        <v>2,51719665769469+7,0350933697958i</v>
      </c>
      <c r="DQ130" s="240" t="str">
        <f t="shared" ca="1" si="145"/>
        <v>6,58959964692985+3,52221439274161i</v>
      </c>
      <c r="DR130" s="240" t="str">
        <f t="shared" ca="1" si="146"/>
        <v>7,247945890368-1,81551593370911i</v>
      </c>
      <c r="DS130" s="240" t="str">
        <f t="shared" ca="1" si="147"/>
        <v>4,15114768103027-6,21263154110487i</v>
      </c>
      <c r="DT130" s="240" t="str">
        <f t="shared" ca="1" si="148"/>
        <v>-1,09635079881994-7,3909967298857i</v>
      </c>
      <c r="DU130" s="240" t="str">
        <f t="shared" ca="1" si="149"/>
        <v>-5,77583239736965-4,74010314790188i</v>
      </c>
      <c r="DV130" s="240" t="str">
        <f t="shared" ca="1" si="150"/>
        <v>-7,46286823056473+0,366627206412564i</v>
      </c>
      <c r="DW130" s="240" t="str">
        <f t="shared" ca="1" si="151"/>
        <v>-5,28340883025585+5,28340883025615i</v>
      </c>
      <c r="DX130" s="240" t="str">
        <f t="shared" ca="1" si="152"/>
        <v>-0,366627206412121+7,46286823056475i</v>
      </c>
      <c r="DY130" s="240" t="str">
        <f t="shared" ca="1" si="153"/>
        <v>4,74010314790223+5,77583239736936i</v>
      </c>
      <c r="DZ130" s="240" t="str">
        <f t="shared" ca="1" si="154"/>
        <v>7,39099672988565+1,09635079882024i</v>
      </c>
      <c r="EA130" s="240" t="str">
        <f t="shared" ca="1" si="155"/>
        <v>6,21263154110504-4,15114768103003i</v>
      </c>
      <c r="EB130" s="240" t="str">
        <f t="shared" ca="1" si="156"/>
        <v>1,8155159337094-7,24794589036794i</v>
      </c>
      <c r="EC130" s="240" t="str">
        <f t="shared" ca="1" si="157"/>
        <v>-3,52221439274134-6,58959964692999i</v>
      </c>
      <c r="ED130" s="240" t="str">
        <f t="shared" ca="1" si="158"/>
        <v>-7,0350933697957-2,51719665769498i</v>
      </c>
      <c r="EE130" s="240" t="str">
        <f t="shared" ca="1" si="159"/>
        <v>-6,90310630591341+2,8593602544123i</v>
      </c>
      <c r="EF130" s="240" t="str">
        <f t="shared" ca="1" si="160"/>
        <v>-3,19463540182727+6,75448905429908i</v>
      </c>
      <c r="EG130" s="240" t="str">
        <f t="shared" ca="1" si="161"/>
        <v>2,16896891374795+7,15013227754908i</v>
      </c>
      <c r="EH130" s="240" t="str">
        <f t="shared" ca="1" si="162"/>
        <v>6,40883531683061+3,84130806067398i</v>
      </c>
      <c r="EI130" s="240" t="str">
        <f t="shared" ca="1" si="163"/>
        <v>7,3282985666919-1,4576892167659i</v>
      </c>
      <c r="EJ130" s="240" t="str">
        <f t="shared" ca="1" si="164"/>
        <v>4,45098682302447-6,00146099183497i</v>
      </c>
      <c r="EK130" s="240" t="str">
        <f t="shared" ca="1" si="165"/>
        <v>-0,732371175771713-7,43588933458217i</v>
      </c>
      <c r="EL130" s="240" t="str">
        <f t="shared" ca="1" si="166"/>
        <v>-5,53628931675564-5,01780014911231i</v>
      </c>
      <c r="EM130" s="240" t="str">
        <f t="shared" ca="1" si="167"/>
        <v>-7,4718684233098+2,5628374145085E-14i</v>
      </c>
      <c r="EN130" s="240"/>
      <c r="EO130" s="240"/>
      <c r="EP130" s="240"/>
    </row>
    <row r="131" spans="1:146" ht="15" thickBot="1">
      <c r="A131" s="277">
        <f t="shared" si="168"/>
        <v>6.0546875000000021E-4</v>
      </c>
      <c r="B131" s="276">
        <v>31</v>
      </c>
      <c r="C131" s="248">
        <f t="shared" si="169"/>
        <v>6200</v>
      </c>
      <c r="D131" s="247">
        <f t="shared" si="170"/>
        <v>38955.748904513435</v>
      </c>
      <c r="E131" s="247" t="str">
        <f t="shared" si="171"/>
        <v>38955,7489045134i</v>
      </c>
      <c r="F131" s="247" t="str">
        <f t="shared" si="172"/>
        <v>-0,00487541326077379-0,048035262777568i</v>
      </c>
      <c r="G131" s="247" t="str">
        <f t="shared" si="173"/>
        <v>-4,34083476240847-0,693254976191436i</v>
      </c>
      <c r="H131" s="247" t="str">
        <f t="shared" si="38"/>
        <v>0,00265930589456677-0,0135517247304703i</v>
      </c>
      <c r="I131" s="247" t="str">
        <f t="shared" si="174"/>
        <v>-0,00520246110967657+0,012300069515615i</v>
      </c>
      <c r="J131" s="275" t="str">
        <f ca="1">IMPRODUCT(1/N_FFT2,AT100)</f>
        <v>0,162552671957453+0,00444024926313863i</v>
      </c>
      <c r="K131" s="274" t="str">
        <f t="shared" ca="1" si="175"/>
        <v>-0,000900289328735926+0,00197630894091688i</v>
      </c>
      <c r="N131" s="265">
        <f t="shared" ca="1" si="176"/>
        <v>7.5286651978762276</v>
      </c>
      <c r="O131" s="240">
        <f t="shared" ca="1" si="39"/>
        <v>-7.4713348021237724</v>
      </c>
      <c r="P131" s="240" t="str">
        <f t="shared" ca="1" si="40"/>
        <v>-5,41109243619192+5,15178826936943i</v>
      </c>
      <c r="Q131" s="240" t="str">
        <f t="shared" ca="1" si="41"/>
        <v>-0,366601022861684+7,4623352521488i</v>
      </c>
      <c r="R131" s="240" t="str">
        <f t="shared" ca="1" si="42"/>
        <v>4,88007299336266+5,65736080737991i</v>
      </c>
      <c r="S131" s="240" t="str">
        <f t="shared" ca="1" si="43"/>
        <v>7,43535828292802+0,732318871748911i</v>
      </c>
      <c r="T131" s="240" t="str">
        <f t="shared" ca="1" si="44"/>
        <v>5,89000010085661-4,596601194071i</v>
      </c>
      <c r="U131" s="241" t="str">
        <f t="shared" ca="1" si="45"/>
        <v>1,09627250033046-7,3904688843432i</v>
      </c>
      <c r="V131" s="240" t="str">
        <f t="shared" ca="1" si="46"/>
        <v>-4,30205577988812-6,10844986818727i</v>
      </c>
      <c r="W131" s="240" t="str">
        <f t="shared" ca="1" si="47"/>
        <v>-7,32777519888737-1,45758511243666i</v>
      </c>
      <c r="X131" s="240" t="str">
        <f t="shared" ca="1" si="48"/>
        <v>-6,31218384474849+3,99714633651584i</v>
      </c>
      <c r="Y131" s="240" t="str">
        <f t="shared" ca="1" si="49"/>
        <v>-1,81538627433755+7,24742826114013i</v>
      </c>
      <c r="Z131" s="240" t="str">
        <f t="shared" ca="1" si="50"/>
        <v>3,68260741751029+6,50071121754567i</v>
      </c>
      <c r="AA131" s="240" t="str">
        <f t="shared" ca="1" si="51"/>
        <v>7,14962163391207+2,1688140116945i</v>
      </c>
      <c r="AB131" s="240" t="str">
        <f t="shared" ca="1" si="52"/>
        <v>6,67357780762472-3,35919677467765i</v>
      </c>
      <c r="AC131" s="240" t="str">
        <f t="shared" ca="1" si="53"/>
        <v>2,51701688613162-7,03459094193501i</v>
      </c>
      <c r="AD131" s="240" t="str">
        <f t="shared" ca="1" si="54"/>
        <v>-3,02769353258405-6,83036716422877i</v>
      </c>
      <c r="AE131" s="240" t="str">
        <f t="shared" ca="1" si="55"/>
        <v>-6,90261330422128-2,85915604642581i</v>
      </c>
      <c r="AF131" s="240" t="str">
        <f t="shared" ca="1" si="56"/>
        <v>-6,97070156806492+2,68889631157527i</v>
      </c>
      <c r="AG131" s="240" t="str">
        <f t="shared" ca="1" si="57"/>
        <v>-3,19440724937098+6,75400666646043i</v>
      </c>
      <c r="AH131" s="240" t="str">
        <f t="shared" ca="1" si="58"/>
        <v>2,34362130383312+7,09424294126198i</v>
      </c>
      <c r="AI131" s="240" t="str">
        <f t="shared" ca="1" si="59"/>
        <v>6,589129035059+3,52196284545541i</v>
      </c>
      <c r="AJ131" s="240" t="str">
        <f t="shared" ca="1" si="60"/>
        <v>7,20069366183148-1,99270030709232i</v>
      </c>
      <c r="AK131" s="240" t="str">
        <f t="shared" ca="1" si="61"/>
        <v>3,84103372455826-6,40837761467222i</v>
      </c>
      <c r="AL131" s="240" t="str">
        <f t="shared" ca="1" si="62"/>
        <v>-1,63697872077255-7,28979728066314i</v>
      </c>
      <c r="AM131" s="240" t="str">
        <f t="shared" ca="1" si="63"/>
        <v>-6,21218785130448-4,15085121698321i</v>
      </c>
      <c r="AN131" s="240" t="str">
        <f t="shared" ca="1" si="64"/>
        <v>-7,3613391393349+1,27731350933202i</v>
      </c>
      <c r="AO131" s="240" t="str">
        <f t="shared" ca="1" si="65"/>
        <v>-4,45066894525543+6,00103238327913i</v>
      </c>
      <c r="AP131" s="240" t="str">
        <f t="shared" ca="1" si="66"/>
        <v>0,914571137767319+7,41514688724295i</v>
      </c>
      <c r="AQ131" s="240" t="str">
        <f t="shared" ca="1" si="67"/>
        <v>5,77541990261457+4,73976462220535i</v>
      </c>
      <c r="AR131" s="240" t="str">
        <f t="shared" ca="1" si="68"/>
        <v>5,77541990261457+4,73976462220535i</v>
      </c>
      <c r="AS131" s="240" t="str">
        <f t="shared" ca="1" si="69"/>
        <v>5,01744179102662-5,53589392953708i</v>
      </c>
      <c r="AT131" s="240" t="str">
        <f t="shared" ca="1" si="70"/>
        <v>-0,183355734749974-7,46908457576698i</v>
      </c>
      <c r="AU131" s="240" t="str">
        <f t="shared" ca="1" si="71"/>
        <v>-5,28303150309678-5,28303150309676i</v>
      </c>
      <c r="AV131" s="240" t="str">
        <f t="shared" ca="1" si="72"/>
        <v>-7,46908457576698-0,183355734749921i</v>
      </c>
      <c r="AW131" s="240" t="str">
        <f t="shared" ca="1" si="73"/>
        <v>-5,53589392953704+5,01744179102666i</v>
      </c>
      <c r="AX131" s="240" t="str">
        <f t="shared" ca="1" si="74"/>
        <v>-0,54962548422548+7,45109089680939i</v>
      </c>
      <c r="AY131" s="240" t="str">
        <f t="shared" ca="1" si="75"/>
        <v>4,73976462220539+5,77541990261454i</v>
      </c>
      <c r="AZ131" s="240" t="str">
        <f t="shared" ca="1" si="76"/>
        <v>7,41514688724295+0,91457113776729i</v>
      </c>
      <c r="BA131" s="240" t="str">
        <f t="shared" ca="1" si="77"/>
        <v>6,00103238327912-4,45066894525545i</v>
      </c>
      <c r="BB131" s="240" t="str">
        <f t="shared" ca="1" si="78"/>
        <v>1,27731350933196-7,3613391393349i</v>
      </c>
      <c r="BC131" s="240" t="str">
        <f t="shared" ca="1" si="79"/>
        <v>-4,15085121698322-6,21218785130446i</v>
      </c>
      <c r="BD131" s="240" t="str">
        <f t="shared" ca="1" si="80"/>
        <v>-7,28979728066316-1,63697872077249i</v>
      </c>
      <c r="BE131" s="240" t="str">
        <f t="shared" ca="1" si="81"/>
        <v>-6,40837761467219+3,8410337245583i</v>
      </c>
      <c r="BF131" s="240" t="str">
        <f t="shared" ca="1" si="82"/>
        <v>-1,9927003070923+7,20069366183148i</v>
      </c>
      <c r="BG131" s="240" t="str">
        <f t="shared" ca="1" si="83"/>
        <v>3,52196284545544+6,58912903505898i</v>
      </c>
      <c r="BH131" s="240" t="str">
        <f t="shared" ca="1" si="84"/>
        <v>7,094242941262+2,34362130383306i</v>
      </c>
      <c r="BI131" s="240" t="str">
        <f t="shared" ca="1" si="85"/>
        <v>6,75400666646041-3,19440724937104i</v>
      </c>
      <c r="BJ131" s="240" t="str">
        <f t="shared" ca="1" si="86"/>
        <v>2,68889631157526-6,97070156806492i</v>
      </c>
      <c r="BK131" s="240" t="str">
        <f t="shared" ca="1" si="87"/>
        <v>-2,85915604642515-6,90261330422155i</v>
      </c>
      <c r="BL131" s="240" t="str">
        <f t="shared" ca="1" si="88"/>
        <v>-6,83036716422879-3,02769353258401i</v>
      </c>
      <c r="BM131" s="240" t="str">
        <f t="shared" ca="1" si="89"/>
        <v>-7,034590941935+2,51701688613166i</v>
      </c>
      <c r="BN131" s="240" t="str">
        <f t="shared" ca="1" si="90"/>
        <v>-3,35919677467746+6,67357780762481i</v>
      </c>
      <c r="BO131" s="240" t="str">
        <f t="shared" ca="1" si="91"/>
        <v>2,16881401169481+7,14962163391198i</v>
      </c>
      <c r="BP131" s="240" t="str">
        <f t="shared" ca="1" si="92"/>
        <v>6,50071121754554+3,68260741751053i</v>
      </c>
      <c r="BQ131" s="240" t="str">
        <f t="shared" ca="1" si="93"/>
        <v>7,24742826114016-1,81538627433744i</v>
      </c>
      <c r="BR131" s="240" t="str">
        <f t="shared" ca="1" si="94"/>
        <v>3,9971463365158-6,31218384474851i</v>
      </c>
      <c r="BS131" s="240" t="str">
        <f t="shared" ca="1" si="95"/>
        <v>-1,45758511243686-7,32777519888733i</v>
      </c>
      <c r="BT131" s="240" t="str">
        <f t="shared" ca="1" si="96"/>
        <v>-6,10844986818707-4,30205577988841i</v>
      </c>
      <c r="BU131" s="240" t="str">
        <f t="shared" ca="1" si="97"/>
        <v>-7,39046888434323+1,09627250033026i</v>
      </c>
      <c r="BV131" s="240" t="str">
        <f t="shared" ca="1" si="98"/>
        <v>-4,59660119407103+5,89000010085659i</v>
      </c>
      <c r="BW131" s="240" t="str">
        <f t="shared" ca="1" si="99"/>
        <v>0,732318871749026+7,435358282928i</v>
      </c>
      <c r="BX131" s="240" t="str">
        <f t="shared" ca="1" si="100"/>
        <v>5,65736080738009+4,88007299336245i</v>
      </c>
      <c r="BY131" s="240" t="str">
        <f t="shared" ca="1" si="101"/>
        <v>7,46233525214881-0,366601022861447i</v>
      </c>
      <c r="BZ131" s="240" t="str">
        <f t="shared" ca="1" si="102"/>
        <v>5,15178826936954-5,41109243619181i</v>
      </c>
      <c r="CA131" s="240" t="str">
        <f t="shared" ca="1" si="103"/>
        <v>-2,56273538777683E-14-7,47133480212377i</v>
      </c>
      <c r="CB131" s="240" t="str">
        <f t="shared" ca="1" si="104"/>
        <v>-5,15178826936958-5,41109243619178i</v>
      </c>
      <c r="CC131" s="240" t="str">
        <f t="shared" ca="1" si="105"/>
        <v>-7,46233525214881-0,366601022861343i</v>
      </c>
      <c r="CD131" s="240" t="str">
        <f t="shared" ca="1" si="106"/>
        <v>-5,65736080738003+4,88007299336253i</v>
      </c>
      <c r="CE131" s="240" t="str">
        <f t="shared" ca="1" si="107"/>
        <v>-0,732318871748974+7,43535828292801i</v>
      </c>
      <c r="CF131" s="240" t="str">
        <f t="shared" ca="1" si="108"/>
        <v>4,59660119407108+5,89000010085656i</v>
      </c>
      <c r="CG131" s="240" t="str">
        <f t="shared" ca="1" si="109"/>
        <v>7,39046888434324+1,09627250033021i</v>
      </c>
      <c r="CH131" s="240" t="str">
        <f t="shared" ca="1" si="110"/>
        <v>6,10844986818746-4,30205577988785i</v>
      </c>
      <c r="CI131" s="240" t="str">
        <f t="shared" ca="1" si="111"/>
        <v>1,45758511243676-7,32777519888735i</v>
      </c>
      <c r="CJ131" s="240" t="str">
        <f t="shared" ca="1" si="112"/>
        <v>-3,99714633651589-6,31218384474846i</v>
      </c>
      <c r="CK131" s="240" t="str">
        <f t="shared" ca="1" si="113"/>
        <v>-7,24742826114017-1,81538627433739i</v>
      </c>
      <c r="CL131" s="240" t="str">
        <f t="shared" ca="1" si="114"/>
        <v>-6,50071121754587+3,68260741750993i</v>
      </c>
      <c r="CM131" s="240" t="str">
        <f t="shared" ca="1" si="115"/>
        <v>-2,16881401169475+7,14962163391199i</v>
      </c>
      <c r="CN131" s="240" t="str">
        <f t="shared" ca="1" si="116"/>
        <v>3,35919677467755+6,67357780762477i</v>
      </c>
      <c r="CO131" s="240" t="str">
        <f t="shared" ca="1" si="117"/>
        <v>7,03459094193504+2,51701688613156i</v>
      </c>
      <c r="CP131" s="240" t="str">
        <f t="shared" ca="1" si="118"/>
        <v>6,83036716422877-3,02769353258406i</v>
      </c>
      <c r="CQ131" s="240" t="str">
        <f t="shared" ca="1" si="119"/>
        <v>2,85915604642579-6,90261330422129i</v>
      </c>
      <c r="CR131" s="240" t="str">
        <f t="shared" ca="1" si="120"/>
        <v>-2,68889631157531-6,97070156806491i</v>
      </c>
      <c r="CS131" s="240" t="str">
        <f t="shared" ca="1" si="121"/>
        <v>-6,75400666646046-3,19440724937094i</v>
      </c>
      <c r="CT131" s="240" t="str">
        <f t="shared" ca="1" si="122"/>
        <v>-7,09424294126196+2,34362130383316i</v>
      </c>
      <c r="CU131" s="240" t="str">
        <f t="shared" ca="1" si="123"/>
        <v>-3,52196284545535+6,58912903505903i</v>
      </c>
      <c r="CV131" s="240" t="str">
        <f t="shared" ca="1" si="124"/>
        <v>1,99270030709234+7,20069366183147i</v>
      </c>
      <c r="CW131" s="240" t="str">
        <f t="shared" ca="1" si="125"/>
        <v>6,40837761467223+3,84103372455824i</v>
      </c>
      <c r="CX131" s="240" t="str">
        <f t="shared" ca="1" si="126"/>
        <v>7,28979728066313-1,63697872077258i</v>
      </c>
      <c r="CY131" s="240" t="str">
        <f t="shared" ca="1" si="127"/>
        <v>4,15085121698316-6,21218785130451i</v>
      </c>
      <c r="CZ131" s="240" t="str">
        <f t="shared" ca="1" si="128"/>
        <v>-1,27731350933134-7,36133913933502i</v>
      </c>
      <c r="DA131" s="240" t="str">
        <f t="shared" ca="1" si="129"/>
        <v>-6,00103238327918-4,45066894525536i</v>
      </c>
      <c r="DB131" s="240" t="str">
        <f t="shared" ca="1" si="130"/>
        <v>-7,41514688724295+0,914571137767394i</v>
      </c>
      <c r="DC131" s="240" t="str">
        <f t="shared" ca="1" si="131"/>
        <v>-4,73976462220529+5,77541990261462i</v>
      </c>
      <c r="DD131" s="240" t="str">
        <f t="shared" ca="1" si="132"/>
        <v>0,549625484225505+7,45109089680939i</v>
      </c>
      <c r="DE131" s="240" t="str">
        <f t="shared" ca="1" si="133"/>
        <v>5,53589392953707+5,01744179102662i</v>
      </c>
      <c r="DF131" s="240" t="str">
        <f t="shared" ca="1" si="134"/>
        <v>7,46908457576698-0,183355734749973i</v>
      </c>
      <c r="DG131" s="240" t="str">
        <f t="shared" ca="1" si="135"/>
        <v>5,28303150309675-5,2830315030968i</v>
      </c>
      <c r="DH131" s="240" t="str">
        <f t="shared" ca="1" si="136"/>
        <v>0,183355734749896-7,46908457576698i</v>
      </c>
      <c r="DI131" s="240" t="str">
        <f t="shared" ca="1" si="137"/>
        <v>-5,01744179102613-5,53589392953752i</v>
      </c>
      <c r="DJ131" s="240" t="str">
        <f t="shared" ca="1" si="138"/>
        <v>-7,45109089680939-0,549625484225429i</v>
      </c>
      <c r="DK131" s="240" t="str">
        <f t="shared" ca="1" si="139"/>
        <v>-5,7754199026145+4,73976462220543i</v>
      </c>
      <c r="DL131" s="240" t="str">
        <f t="shared" ca="1" si="140"/>
        <v>-0,914571137767215+7,41514688724297i</v>
      </c>
      <c r="DM131" s="240" t="str">
        <f t="shared" ca="1" si="141"/>
        <v>4,45066894525551+6,00103238327907i</v>
      </c>
      <c r="DN131" s="240" t="str">
        <f t="shared" ca="1" si="142"/>
        <v>7,3613391393349+1,27731350933199i</v>
      </c>
      <c r="DO131" s="240" t="str">
        <f t="shared" ca="1" si="143"/>
        <v>6,21218785130446-4,15085121698322i</v>
      </c>
      <c r="DP131" s="240" t="str">
        <f t="shared" ca="1" si="144"/>
        <v>1,63697872077249-7,28979728066316i</v>
      </c>
      <c r="DQ131" s="240" t="str">
        <f t="shared" ca="1" si="145"/>
        <v>-3,8410337245583-6,40837761467219i</v>
      </c>
      <c r="DR131" s="240" t="str">
        <f t="shared" ca="1" si="146"/>
        <v>-7,2006936618313-1,99270030709298i</v>
      </c>
      <c r="DS131" s="240" t="str">
        <f t="shared" ca="1" si="147"/>
        <v>-6,58912903505897+3,52196284545546i</v>
      </c>
      <c r="DT131" s="240" t="str">
        <f t="shared" ca="1" si="148"/>
        <v>-2,34362130383304+7,09424294126201i</v>
      </c>
      <c r="DU131" s="240" t="str">
        <f t="shared" ca="1" si="149"/>
        <v>3,19440724937106+6,7540066664604i</v>
      </c>
      <c r="DV131" s="240" t="str">
        <f t="shared" ca="1" si="150"/>
        <v>6,97070156806495+2,68889631157519i</v>
      </c>
      <c r="DW131" s="240" t="str">
        <f t="shared" ca="1" si="151"/>
        <v>6,90261330422152-2,85915604642522i</v>
      </c>
      <c r="DX131" s="240" t="str">
        <f t="shared" ca="1" si="152"/>
        <v>3,02769353258394-6,83036716422882i</v>
      </c>
      <c r="DY131" s="240" t="str">
        <f t="shared" ca="1" si="153"/>
        <v>-2,51701688613164-7,03459094193501i</v>
      </c>
      <c r="DZ131" s="240" t="str">
        <f t="shared" ca="1" si="154"/>
        <v>-6,67357780762481-3,35919677467748i</v>
      </c>
      <c r="EA131" s="240" t="str">
        <f t="shared" ca="1" si="155"/>
        <v>-7,14962163391197+2,16881401169483i</v>
      </c>
      <c r="EB131" s="240" t="str">
        <f t="shared" ca="1" si="156"/>
        <v>-3,6826074175105+6,50071121754554i</v>
      </c>
      <c r="EC131" s="240" t="str">
        <f t="shared" ca="1" si="157"/>
        <v>1,81538627433747+7,24742826114016i</v>
      </c>
      <c r="ED131" s="240" t="str">
        <f t="shared" ca="1" si="158"/>
        <v>6,31218384474853+3,99714633651578i</v>
      </c>
      <c r="EE131" s="240" t="str">
        <f t="shared" ca="1" si="159"/>
        <v>7,32777519888733-1,45758511243688i</v>
      </c>
      <c r="EF131" s="240" t="str">
        <f t="shared" ca="1" si="160"/>
        <v>4,30205577988835-6,10844986818711i</v>
      </c>
      <c r="EG131" s="240" t="str">
        <f t="shared" ca="1" si="161"/>
        <v>-1,09627250033034-7,39046888434322i</v>
      </c>
      <c r="EH131" s="240" t="str">
        <f t="shared" ca="1" si="162"/>
        <v>-5,89000010085663-4,59660119407097i</v>
      </c>
      <c r="EI131" s="240" t="str">
        <f t="shared" ca="1" si="163"/>
        <v>-7,435358282928+0,732318871749103i</v>
      </c>
      <c r="EJ131" s="240" t="str">
        <f t="shared" ca="1" si="164"/>
        <v>-4,88007299336247+5,65736080738008i</v>
      </c>
      <c r="EK131" s="240" t="str">
        <f t="shared" ca="1" si="165"/>
        <v>0,366601022861419+7,46233525214881i</v>
      </c>
      <c r="EL131" s="240" t="str">
        <f t="shared" ca="1" si="166"/>
        <v>5,41109243619184+5,15178826936952i</v>
      </c>
      <c r="EM131" s="240" t="str">
        <f t="shared" ca="1" si="167"/>
        <v>7,47133480212377-5,12547077555366E-14i</v>
      </c>
      <c r="EN131" s="240"/>
      <c r="EO131" s="240"/>
      <c r="EP131" s="240"/>
    </row>
    <row r="132" spans="1:146" ht="15" thickBot="1">
      <c r="A132" s="277">
        <f t="shared" si="168"/>
        <v>6.2500000000000023E-4</v>
      </c>
      <c r="B132" s="276">
        <v>32</v>
      </c>
      <c r="C132" s="248">
        <f t="shared" si="169"/>
        <v>6400</v>
      </c>
      <c r="D132" s="247">
        <f t="shared" si="170"/>
        <v>40212.385965949354</v>
      </c>
      <c r="E132" s="247" t="str">
        <f t="shared" si="171"/>
        <v>40212,3859659494i</v>
      </c>
      <c r="F132" s="247" t="str">
        <f t="shared" si="172"/>
        <v>-0,00509963989893549-0,0466897902498183i</v>
      </c>
      <c r="G132" s="247" t="str">
        <f t="shared" si="173"/>
        <v>-4,39502772472187-0,657891623131077i</v>
      </c>
      <c r="H132" s="247" t="str">
        <f t="shared" si="38"/>
        <v>0,00262062666148474-0,0131303796431957i</v>
      </c>
      <c r="I132" s="247" t="str">
        <f t="shared" si="174"/>
        <v>-0,00507542931157936+0,0119724422720429i</v>
      </c>
      <c r="J132" s="275" t="str">
        <f ca="1">IMPRODUCT(1/N_FFT2,AU100)</f>
        <v>0,0381417559007472-0,000401896634890508i</v>
      </c>
      <c r="K132" s="274" t="str">
        <f t="shared" ca="1" si="175"/>
        <v>-0,000188774101633202+0,000458689768636996i</v>
      </c>
      <c r="N132" s="265">
        <f t="shared" ca="1" si="176"/>
        <v>7.5292396256811278</v>
      </c>
      <c r="O132" s="240">
        <f t="shared" ca="1" si="39"/>
        <v>-7.4707603743188722</v>
      </c>
      <c r="P132" s="240" t="str">
        <f t="shared" ca="1" si="40"/>
        <v>-5,28262532130063+5,28262532130062i</v>
      </c>
      <c r="Q132" s="240" t="str">
        <f t="shared" ca="1" si="41"/>
        <v>2,60838330464039E-14+7,47076037431887i</v>
      </c>
      <c r="R132" s="240" t="str">
        <f t="shared" ca="1" si="42"/>
        <v>5,2826253213006+5,28262532130065i</v>
      </c>
      <c r="S132" s="240" t="str">
        <f t="shared" ca="1" si="43"/>
        <v>7,47076037431887+2,41390675542319E-14i</v>
      </c>
      <c r="T132" s="240" t="str">
        <f t="shared" ca="1" si="44"/>
        <v>5,28262532130064-5,28262532130061i</v>
      </c>
      <c r="U132" s="241" t="str">
        <f t="shared" ca="1" si="45"/>
        <v>1,3729185794384E-15-7,47076037431887i</v>
      </c>
      <c r="V132" s="240" t="str">
        <f t="shared" ca="1" si="46"/>
        <v>-5,28262532130064-5,28262532130061i</v>
      </c>
      <c r="W132" s="240" t="str">
        <f t="shared" ca="1" si="47"/>
        <v>-7,47076037431887+2,47109144669656E-14i</v>
      </c>
      <c r="X132" s="240" t="str">
        <f t="shared" ca="1" si="48"/>
        <v>-5,28262532130065+5,2826253213006i</v>
      </c>
      <c r="Y132" s="240" t="str">
        <f t="shared" ca="1" si="49"/>
        <v>-2,21943020620599E-14+7,47076037431887i</v>
      </c>
      <c r="Z132" s="240" t="str">
        <f t="shared" ca="1" si="50"/>
        <v>5,28262532130062+5,28262532130063i</v>
      </c>
      <c r="AA132" s="240" t="str">
        <f t="shared" ca="1" si="51"/>
        <v>7,47076037431887+2,74583715887679E-15i</v>
      </c>
      <c r="AB132" s="240" t="str">
        <f t="shared" ca="1" si="52"/>
        <v>5,28262532130077-5,28262532130048i</v>
      </c>
      <c r="AC132" s="240" t="str">
        <f t="shared" ca="1" si="53"/>
        <v>-1,82586831324828E-13-7,47076037431887i</v>
      </c>
      <c r="AD132" s="240" t="str">
        <f t="shared" ca="1" si="54"/>
        <v>-5,28262532130049-5,28262532130076i</v>
      </c>
      <c r="AE132" s="240" t="str">
        <f t="shared" ca="1" si="55"/>
        <v>-7,47076037431887+2,08670664371232E-13i</v>
      </c>
      <c r="AF132" s="240" t="str">
        <f t="shared" ca="1" si="56"/>
        <v>-5,28262532130073+5,28262532130052i</v>
      </c>
      <c r="AG132" s="240" t="str">
        <f t="shared" ca="1" si="57"/>
        <v>2,21483761131194E-13+7,47076037431887i</v>
      </c>
      <c r="AH132" s="240" t="str">
        <f t="shared" ca="1" si="58"/>
        <v>5,28262532130053+5,28262532130072i</v>
      </c>
      <c r="AI132" s="240" t="str">
        <f t="shared" ca="1" si="59"/>
        <v>7,47076037431887-2,47567594177597E-13i</v>
      </c>
      <c r="AJ132" s="240" t="str">
        <f t="shared" ca="1" si="60"/>
        <v>5,2826253213007-5,28262532130055i</v>
      </c>
      <c r="AK132" s="240" t="str">
        <f t="shared" ca="1" si="61"/>
        <v>-2,73651427224002E-13-7,47076037431887i</v>
      </c>
      <c r="AL132" s="240" t="str">
        <f t="shared" ca="1" si="62"/>
        <v>-5,28262532130056-5,28262532130069i</v>
      </c>
      <c r="AM132" s="240" t="str">
        <f t="shared" ca="1" si="63"/>
        <v>-7,47076037431887+3,13005996556847E-13i</v>
      </c>
      <c r="AN132" s="240" t="str">
        <f t="shared" ca="1" si="64"/>
        <v>-5,28262532130066+5,28262532130059i</v>
      </c>
      <c r="AO132" s="240" t="str">
        <f t="shared" ca="1" si="65"/>
        <v>3,2581909331681E-13+7,47076037431887i</v>
      </c>
      <c r="AP132" s="240" t="str">
        <f t="shared" ca="1" si="66"/>
        <v>5,2826253213006+5,28262532130065i</v>
      </c>
      <c r="AQ132" s="240" t="str">
        <f t="shared" ca="1" si="67"/>
        <v>7,47076037431887-3,65173662649655E-13i</v>
      </c>
      <c r="AR132" s="240" t="str">
        <f t="shared" ca="1" si="68"/>
        <v>7,47076037431887-3,65173662649655E-13i</v>
      </c>
      <c r="AS132" s="240" t="str">
        <f t="shared" ca="1" si="69"/>
        <v>3,65174472631118E-13-7,47076037431887i</v>
      </c>
      <c r="AT132" s="240" t="str">
        <f t="shared" ca="1" si="70"/>
        <v>-5,28262532130064-5,28262532130061i</v>
      </c>
      <c r="AU132" s="240" t="str">
        <f t="shared" ca="1" si="71"/>
        <v>-7,47076037431887-3,52361375871156E-13i</v>
      </c>
      <c r="AV132" s="240" t="str">
        <f t="shared" ca="1" si="72"/>
        <v>-5,28262532130059+5,28262532130066i</v>
      </c>
      <c r="AW132" s="240" t="str">
        <f t="shared" ca="1" si="73"/>
        <v>-3,1300680653831E-13+7,47076037431887i</v>
      </c>
      <c r="AX132" s="240" t="str">
        <f t="shared" ca="1" si="74"/>
        <v>5,28262532130067+5,28262532130058i</v>
      </c>
      <c r="AY132" s="240" t="str">
        <f t="shared" ca="1" si="75"/>
        <v>7,47076037431887+3,00193709778348E-13i</v>
      </c>
      <c r="AZ132" s="240" t="str">
        <f t="shared" ca="1" si="76"/>
        <v>5,28262532130055-5,2826253213007i</v>
      </c>
      <c r="BA132" s="240" t="str">
        <f t="shared" ca="1" si="77"/>
        <v>2,60839140445502E-13-7,47076037431887i</v>
      </c>
      <c r="BB132" s="240" t="str">
        <f t="shared" ca="1" si="78"/>
        <v>-5,28262532130071-5,28262532130054i</v>
      </c>
      <c r="BC132" s="240" t="str">
        <f t="shared" ca="1" si="79"/>
        <v>-7,47076037431887-2,4802604368554E-13i</v>
      </c>
      <c r="BD132" s="240" t="str">
        <f t="shared" ca="1" si="80"/>
        <v>-5,28262532130053+5,28262532130072i</v>
      </c>
      <c r="BE132" s="240" t="str">
        <f t="shared" ca="1" si="81"/>
        <v>-2,08671474352694E-13+7,47076037431887i</v>
      </c>
      <c r="BF132" s="240" t="str">
        <f t="shared" ca="1" si="82"/>
        <v>5,28262532130076+5,28262532130049i</v>
      </c>
      <c r="BG132" s="240" t="str">
        <f t="shared" ca="1" si="83"/>
        <v>7,47076037431887+1,95858377592732E-13i</v>
      </c>
      <c r="BH132" s="240" t="str">
        <f t="shared" ca="1" si="84"/>
        <v>5,28262532130048-5,28262532130077i</v>
      </c>
      <c r="BI132" s="240" t="str">
        <f t="shared" ca="1" si="85"/>
        <v>1,8304528083277E-13-7,47076037431887i</v>
      </c>
      <c r="BJ132" s="240" t="str">
        <f t="shared" ca="1" si="86"/>
        <v>-5,28262532130078-5,28262532130047i</v>
      </c>
      <c r="BK132" s="240" t="str">
        <f t="shared" ca="1" si="87"/>
        <v>-7,47076037431887-1,1714923892704E-13i</v>
      </c>
      <c r="BL132" s="240" t="str">
        <f t="shared" ca="1" si="88"/>
        <v>-5,28262532130046+5,28262532130079i</v>
      </c>
      <c r="BM132" s="240" t="str">
        <f t="shared" ca="1" si="89"/>
        <v>-1,04336142167078E-13+7,47076037431887i</v>
      </c>
      <c r="BN132" s="240" t="str">
        <f t="shared" ca="1" si="90"/>
        <v>5,2826253213008+5,28262532130045i</v>
      </c>
      <c r="BO132" s="240" t="str">
        <f t="shared" ca="1" si="91"/>
        <v>7,47076037431887+9,15230454071163E-14i</v>
      </c>
      <c r="BP132" s="240" t="str">
        <f t="shared" ca="1" si="92"/>
        <v>5,2826253213004-5,28262532130084i</v>
      </c>
      <c r="BQ132" s="240" t="str">
        <f t="shared" ca="1" si="93"/>
        <v>7,87099486471542E-14-7,47076037431887i</v>
      </c>
      <c r="BR132" s="240" t="str">
        <f t="shared" ca="1" si="94"/>
        <v>-5,28262532130085-5,2826253213004i</v>
      </c>
      <c r="BS132" s="240" t="str">
        <f t="shared" ca="1" si="95"/>
        <v>-7,47076037431887-6,58968518871918E-14i</v>
      </c>
      <c r="BT132" s="240" t="str">
        <f t="shared" ca="1" si="96"/>
        <v>-5,28262532130091+5,28262532130034i</v>
      </c>
      <c r="BU132" s="240" t="str">
        <f t="shared" ca="1" si="97"/>
        <v>-8,09981462795511E-19+7,47076037431887i</v>
      </c>
      <c r="BV132" s="240" t="str">
        <f t="shared" ca="1" si="98"/>
        <v>5,28262532130034+5,2826253213009i</v>
      </c>
      <c r="BW132" s="240" t="str">
        <f t="shared" ca="1" si="99"/>
        <v>7,47076037431887-1,28122867784994E-14i</v>
      </c>
      <c r="BX132" s="240" t="str">
        <f t="shared" ca="1" si="100"/>
        <v>5,28262532130085-5,2826253213004i</v>
      </c>
      <c r="BY132" s="240" t="str">
        <f t="shared" ca="1" si="101"/>
        <v>-2,56253835384617E-14-7,47076037431887i</v>
      </c>
      <c r="BZ132" s="240" t="str">
        <f t="shared" ca="1" si="102"/>
        <v>-5,2826253213004-5,28262532130084i</v>
      </c>
      <c r="CA132" s="240" t="str">
        <f t="shared" ca="1" si="103"/>
        <v>-7,47076037431887+3,84384802984239E-14i</v>
      </c>
      <c r="CB132" s="240" t="str">
        <f t="shared" ca="1" si="104"/>
        <v>-5,28262532130084+5,28262532130041i</v>
      </c>
      <c r="CC132" s="240" t="str">
        <f t="shared" ca="1" si="105"/>
        <v>1,04334522204153E-13+7,47076037431887i</v>
      </c>
      <c r="CD132" s="240" t="str">
        <f t="shared" ca="1" si="106"/>
        <v>5,28262532130042+5,28262532130083i</v>
      </c>
      <c r="CE132" s="240" t="str">
        <f t="shared" ca="1" si="107"/>
        <v>7,47076037431887-1,17147618964116E-13i</v>
      </c>
      <c r="CF132" s="240" t="str">
        <f t="shared" ca="1" si="108"/>
        <v>5,28262532130082-5,28262532130043i</v>
      </c>
      <c r="CG132" s="240" t="str">
        <f t="shared" ca="1" si="109"/>
        <v>-1,29960715724078E-13-7,47076037431887i</v>
      </c>
      <c r="CH132" s="240" t="str">
        <f t="shared" ca="1" si="110"/>
        <v>-5,28262532130048-5,28262532130077i</v>
      </c>
      <c r="CI132" s="240" t="str">
        <f t="shared" ca="1" si="111"/>
        <v>-7,47076037431887+1,4277381248404E-13i</v>
      </c>
      <c r="CJ132" s="240" t="str">
        <f t="shared" ca="1" si="112"/>
        <v>-5,28262532130076+5,28262532130049i</v>
      </c>
      <c r="CK132" s="240" t="str">
        <f t="shared" ca="1" si="113"/>
        <v>2,08669854389769E-13+7,47076037431887i</v>
      </c>
      <c r="CL132" s="240" t="str">
        <f t="shared" ca="1" si="114"/>
        <v>5,28262532130049+5,28262532130076i</v>
      </c>
      <c r="CM132" s="240" t="str">
        <f t="shared" ca="1" si="115"/>
        <v>7,47076037431887-2,21482951149731E-13i</v>
      </c>
      <c r="CN132" s="240" t="str">
        <f t="shared" ca="1" si="116"/>
        <v>5,28262532130075-5,2826253213005i</v>
      </c>
      <c r="CO132" s="240" t="str">
        <f t="shared" ca="1" si="117"/>
        <v>-2,34296047909693E-13-7,47076037431887i</v>
      </c>
      <c r="CP132" s="240" t="str">
        <f t="shared" ca="1" si="118"/>
        <v>-5,28262532130055-5,2826253213007i</v>
      </c>
      <c r="CQ132" s="240" t="str">
        <f t="shared" ca="1" si="119"/>
        <v>-7,47076037431887+2,47109144669656E-13i</v>
      </c>
      <c r="CR132" s="240" t="str">
        <f t="shared" ca="1" si="120"/>
        <v>-5,28262532130069+5,28262532130056i</v>
      </c>
      <c r="CS132" s="240" t="str">
        <f t="shared" ca="1" si="121"/>
        <v>2,59922241429618E-13+7,47076037431887i</v>
      </c>
      <c r="CT132" s="240" t="str">
        <f t="shared" ca="1" si="122"/>
        <v>5,28262532130057+5,28262532130068i</v>
      </c>
      <c r="CU132" s="240" t="str">
        <f t="shared" ca="1" si="123"/>
        <v>7,47076037431887-3,25818283335347E-13i</v>
      </c>
      <c r="CV132" s="240" t="str">
        <f t="shared" ca="1" si="124"/>
        <v>5,28262532130064-5,28262532130061i</v>
      </c>
      <c r="CW132" s="240" t="str">
        <f t="shared" ca="1" si="125"/>
        <v>-3,91714325241076E-13-7,47076037431887i</v>
      </c>
      <c r="CX132" s="240" t="str">
        <f t="shared" ca="1" si="126"/>
        <v>-5,28262532130058-5,28262532130067i</v>
      </c>
      <c r="CY132" s="240" t="str">
        <f t="shared" ca="1" si="127"/>
        <v>-7,47076037431887-3,91716755185464E-13i</v>
      </c>
      <c r="CZ132" s="240" t="str">
        <f t="shared" ca="1" si="128"/>
        <v>-5,28262532130061+5,28262532130064i</v>
      </c>
      <c r="DA132" s="240" t="str">
        <f t="shared" ca="1" si="129"/>
        <v>-3,25820713279735E-13+7,47076037431887i</v>
      </c>
      <c r="DB132" s="240" t="str">
        <f t="shared" ca="1" si="130"/>
        <v>5,28262532130068+5,28262532130057i</v>
      </c>
      <c r="DC132" s="240" t="str">
        <f t="shared" ca="1" si="131"/>
        <v>7,47076037431887+3,66090561665539E-13i</v>
      </c>
      <c r="DD132" s="240" t="str">
        <f t="shared" ca="1" si="132"/>
        <v>5,2826253213006-5,28262532130065i</v>
      </c>
      <c r="DE132" s="240" t="str">
        <f t="shared" ca="1" si="133"/>
        <v>3,00194519759811E-13-7,47076037431887i</v>
      </c>
      <c r="DF132" s="240" t="str">
        <f t="shared" ca="1" si="134"/>
        <v>-5,2826253213007-5,28262532130055i</v>
      </c>
      <c r="DG132" s="240" t="str">
        <f t="shared" ca="1" si="135"/>
        <v>-7,47076037431887-2,34298477854082E-13i</v>
      </c>
      <c r="DH132" s="240" t="str">
        <f t="shared" ca="1" si="136"/>
        <v>-5,28262532130058+5,28262532130067i</v>
      </c>
      <c r="DI132" s="240" t="str">
        <f t="shared" ca="1" si="137"/>
        <v>-2,74568326239886E-13+7,47076037431887i</v>
      </c>
      <c r="DJ132" s="240" t="str">
        <f t="shared" ca="1" si="138"/>
        <v>5,28262532130072+5,28262532130053i</v>
      </c>
      <c r="DK132" s="240" t="str">
        <f t="shared" ca="1" si="139"/>
        <v>7,47076037431887+2,08672284334157E-13i</v>
      </c>
      <c r="DL132" s="240" t="str">
        <f t="shared" ca="1" si="140"/>
        <v>5,28262532130049-5,28262532130076i</v>
      </c>
      <c r="DM132" s="240" t="str">
        <f t="shared" ca="1" si="141"/>
        <v>2,48942132719961E-13-7,47076037431887i</v>
      </c>
      <c r="DN132" s="240" t="str">
        <f t="shared" ca="1" si="142"/>
        <v>-5,28262532130073-5,28262532130052i</v>
      </c>
      <c r="DO132" s="240" t="str">
        <f t="shared" ca="1" si="143"/>
        <v>-7,47076037431887-1,83046090814233E-13i</v>
      </c>
      <c r="DP132" s="240" t="str">
        <f t="shared" ca="1" si="144"/>
        <v>-5,28262532130047+5,28262532130078i</v>
      </c>
      <c r="DQ132" s="240" t="str">
        <f t="shared" ca="1" si="145"/>
        <v>-1,17150048908504E-13+7,47076037431887i</v>
      </c>
      <c r="DR132" s="240" t="str">
        <f t="shared" ca="1" si="146"/>
        <v>5,28262532130076+5,28262532130049i</v>
      </c>
      <c r="DS132" s="240" t="str">
        <f t="shared" ca="1" si="147"/>
        <v>7,47076037431887+1,57419897294308E-13i</v>
      </c>
      <c r="DT132" s="240" t="str">
        <f t="shared" ca="1" si="148"/>
        <v>5,28262532130045-5,2826253213008i</v>
      </c>
      <c r="DU132" s="240" t="str">
        <f t="shared" ca="1" si="149"/>
        <v>9,15238553885794E-14-7,47076037431887i</v>
      </c>
      <c r="DV132" s="240" t="str">
        <f t="shared" ca="1" si="150"/>
        <v>-5,28262532130084-5,2826253213004i</v>
      </c>
      <c r="DW132" s="240" t="str">
        <f t="shared" ca="1" si="151"/>
        <v>-7,47076037431887-1,31793703774383E-13i</v>
      </c>
      <c r="DX132" s="240" t="str">
        <f t="shared" ca="1" si="152"/>
        <v>-5,28262532130043+5,28262532130081i</v>
      </c>
      <c r="DY132" s="240" t="str">
        <f t="shared" ca="1" si="153"/>
        <v>-6,58976618686547E-14+7,47076037431887i</v>
      </c>
      <c r="DZ132" s="240" t="str">
        <f t="shared" ca="1" si="154"/>
        <v>5,28262532130087+5,28262532130038i</v>
      </c>
      <c r="EA132" s="240" t="str">
        <f t="shared" ca="1" si="155"/>
        <v>7,47076037431887+1,61996292559103E-18i</v>
      </c>
      <c r="EB132" s="240" t="str">
        <f t="shared" ca="1" si="156"/>
        <v>5,28262532130087-5,28262532130038i</v>
      </c>
      <c r="EC132" s="240" t="str">
        <f t="shared" ca="1" si="157"/>
        <v>4,02714683487302E-14-7,47076037431887i</v>
      </c>
      <c r="ED132" s="240" t="str">
        <f t="shared" ca="1" si="158"/>
        <v>-5,28262532130036-5,28262532130089i</v>
      </c>
      <c r="EE132" s="240" t="str">
        <f t="shared" ca="1" si="159"/>
        <v>-7,47076037431887+2,56245735569989E-14i</v>
      </c>
      <c r="EF132" s="240" t="str">
        <f t="shared" ca="1" si="160"/>
        <v>-5,28262532130084+5,2826253213004i</v>
      </c>
      <c r="EG132" s="240" t="str">
        <f t="shared" ca="1" si="161"/>
        <v>9,15206154627282E-14+7,47076037431887i</v>
      </c>
      <c r="EH132" s="240" t="str">
        <f t="shared" ca="1" si="162"/>
        <v>5,28262532130037+5,28262532130087i</v>
      </c>
      <c r="EI132" s="240" t="str">
        <f t="shared" ca="1" si="163"/>
        <v>7,47076037431887-5,12507670769234E-14i</v>
      </c>
      <c r="EJ132" s="240" t="str">
        <f t="shared" ca="1" si="164"/>
        <v>5,28262532130083-5,28262532130042i</v>
      </c>
      <c r="EK132" s="240" t="str">
        <f t="shared" ca="1" si="165"/>
        <v>-1,17146808982652E-13-7,47076037431887i</v>
      </c>
      <c r="EL132" s="240" t="str">
        <f t="shared" ca="1" si="166"/>
        <v>-5,28262532130047-5,28262532130078i</v>
      </c>
      <c r="EM132" s="240" t="str">
        <f t="shared" ca="1" si="167"/>
        <v>-7,47076037431887-2,8957679675661E-12i</v>
      </c>
      <c r="EN132" s="240"/>
      <c r="EO132" s="240"/>
      <c r="EP132" s="240"/>
    </row>
    <row r="133" spans="1:146" ht="1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-0,00531596029645539-0,0454280756099069i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0,00258540761472543-0,0127344390563646i</v>
      </c>
      <c r="I133" s="247" t="str">
        <f t="shared" si="174"/>
        <v>-0,00495769084411086+0,0116637120523867i</v>
      </c>
      <c r="J133" s="275" t="str">
        <f ca="1">IMPRODUCT(1/N_FFT2,AV100)</f>
        <v>-0,0945974380578398-0,00444113099499566i</v>
      </c>
      <c r="K133" s="274" t="str">
        <f t="shared" ca="1" si="175"/>
        <v>0,000520784925648256-0,00108133952392874i</v>
      </c>
      <c r="N133" s="265">
        <f t="shared" ca="1" si="176"/>
        <v>7.5298586194132238</v>
      </c>
      <c r="O133" s="240">
        <f t="shared" ca="1" si="39"/>
        <v>-7.4701413805867762</v>
      </c>
      <c r="P133" s="240" t="str">
        <f t="shared" ca="1" si="40"/>
        <v>-5,15096535683271+5,41022810412502i</v>
      </c>
      <c r="Q133" s="240" t="str">
        <f t="shared" ca="1" si="41"/>
        <v>0,366542464442422+7,4611432681403i</v>
      </c>
      <c r="R133" s="240" t="str">
        <f t="shared" ca="1" si="42"/>
        <v>5,65645713803449+4,87929348282449i</v>
      </c>
      <c r="S133" s="240" t="str">
        <f t="shared" ca="1" si="43"/>
        <v>7,43417060804192-0,732201895982599i</v>
      </c>
      <c r="T133" s="240" t="str">
        <f t="shared" ca="1" si="44"/>
        <v>4,59586696344058-5,88905927125125i</v>
      </c>
      <c r="U133" s="241" t="str">
        <f t="shared" ca="1" si="45"/>
        <v>-1,09609738902212-7,38928837979232i</v>
      </c>
      <c r="V133" s="240" t="str">
        <f t="shared" ca="1" si="46"/>
        <v>-6,10747414486296-4,30136859799128i</v>
      </c>
      <c r="W133" s="240" t="str">
        <f t="shared" ca="1" si="47"/>
        <v>-7,32660470861057+1,45735228744469i</v>
      </c>
      <c r="X133" s="240" t="str">
        <f t="shared" ca="1" si="48"/>
        <v>-3,99650785883402+6,31117557830811i</v>
      </c>
      <c r="Y133" s="240" t="str">
        <f t="shared" ca="1" si="49"/>
        <v>1,81509629655775+7,24627060495103i</v>
      </c>
      <c r="Z133" s="240" t="str">
        <f t="shared" ca="1" si="50"/>
        <v>6,49967283699141+3,68201918219215i</v>
      </c>
      <c r="AA133" s="240" t="str">
        <f t="shared" ca="1" si="51"/>
        <v>7,14847960070578-2,16846757970881i</v>
      </c>
      <c r="AB133" s="240" t="str">
        <f t="shared" ca="1" si="52"/>
        <v>3,35866019883379-6,67251181450619i</v>
      </c>
      <c r="AC133" s="240" t="str">
        <f t="shared" ca="1" si="53"/>
        <v>-2,51661483452531-7,03346728296948i</v>
      </c>
      <c r="AD133" s="240" t="str">
        <f t="shared" ca="1" si="54"/>
        <v>-6,82927612661713-3,02720990887189i</v>
      </c>
      <c r="AE133" s="240" t="str">
        <f t="shared" ca="1" si="55"/>
        <v>-6,90151072648972+2,85869934377546i</v>
      </c>
      <c r="AF133" s="240" t="str">
        <f t="shared" ca="1" si="56"/>
        <v>-2,68846680508792+6,96958811436481i</v>
      </c>
      <c r="AG133" s="240" t="str">
        <f t="shared" ca="1" si="57"/>
        <v>3,19389699591396+6,75292782616893i</v>
      </c>
      <c r="AH133" s="240" t="str">
        <f t="shared" ca="1" si="58"/>
        <v>7,09310975388143+2,3432469492879i</v>
      </c>
      <c r="AI133" s="240" t="str">
        <f t="shared" ca="1" si="59"/>
        <v>6,58807653122795-3,52140027043766i</v>
      </c>
      <c r="AJ133" s="240" t="str">
        <f t="shared" ca="1" si="60"/>
        <v>1,99238200634356-7,19954347071766i</v>
      </c>
      <c r="AK133" s="240" t="str">
        <f t="shared" ca="1" si="61"/>
        <v>-3,84042018327094-6,40735398287625i</v>
      </c>
      <c r="AL133" s="240" t="str">
        <f t="shared" ca="1" si="62"/>
        <v>-7,28863285672742-1,63671724063392i</v>
      </c>
      <c r="AM133" s="240" t="str">
        <f t="shared" ca="1" si="63"/>
        <v>-6,21119555756187+4,15018818750168i</v>
      </c>
      <c r="AN133" s="240" t="str">
        <f t="shared" ca="1" si="64"/>
        <v>-1,27710947973134+7,36016328777665i</v>
      </c>
      <c r="AO133" s="240" t="str">
        <f t="shared" ca="1" si="65"/>
        <v>4,4499580248758+6,00007381811244i</v>
      </c>
      <c r="AP133" s="240" t="str">
        <f t="shared" ca="1" si="66"/>
        <v>7,41396244079133+0,914425050231253i</v>
      </c>
      <c r="AQ133" s="240" t="str">
        <f t="shared" ca="1" si="67"/>
        <v>5,77449737529122-4,73900752359707i</v>
      </c>
      <c r="AR133" s="240" t="str">
        <f t="shared" ca="1" si="68"/>
        <v>5,77449737529122-4,73900752359707i</v>
      </c>
      <c r="AS133" s="240" t="str">
        <f t="shared" ca="1" si="69"/>
        <v>-5,01664033810655-5,5350096625062i</v>
      </c>
      <c r="AT133" s="240" t="str">
        <f t="shared" ca="1" si="70"/>
        <v>-7,46789151366624-0,183326446719258i</v>
      </c>
      <c r="AU133" s="240" t="str">
        <f t="shared" ca="1" si="71"/>
        <v>-5,28218762663511+5,28218762663518i</v>
      </c>
      <c r="AV133" s="240" t="str">
        <f t="shared" ca="1" si="72"/>
        <v>0,183326446719335+7,46789151366624i</v>
      </c>
      <c r="AW133" s="240" t="str">
        <f t="shared" ca="1" si="73"/>
        <v>5,53500966250625+5,01664033810649i</v>
      </c>
      <c r="AX133" s="240" t="str">
        <f t="shared" ca="1" si="74"/>
        <v>7,4499007088998-0,54953769069031i</v>
      </c>
      <c r="AY133" s="240" t="str">
        <f t="shared" ca="1" si="75"/>
        <v>4,73900752359701-5,77449737529128i</v>
      </c>
      <c r="AZ133" s="240" t="str">
        <f t="shared" ca="1" si="76"/>
        <v>-0,914425050231335-7,41396244079131i</v>
      </c>
      <c r="BA133" s="240" t="str">
        <f t="shared" ca="1" si="77"/>
        <v>-6,0000738181125-4,44995802487572i</v>
      </c>
      <c r="BB133" s="240" t="str">
        <f t="shared" ca="1" si="78"/>
        <v>-7,36016328777665+1,27710947973141i</v>
      </c>
      <c r="BC133" s="240" t="str">
        <f t="shared" ca="1" si="79"/>
        <v>-4,15018818750222+6,21119555756152i</v>
      </c>
      <c r="BD133" s="240" t="str">
        <f t="shared" ca="1" si="80"/>
        <v>1,63671724063399+7,28863285672741i</v>
      </c>
      <c r="BE133" s="240" t="str">
        <f t="shared" ca="1" si="81"/>
        <v>6,4073539828763+3,84042018327085i</v>
      </c>
      <c r="BF133" s="240" t="str">
        <f t="shared" ca="1" si="82"/>
        <v>7,19954347071763-1,99238200634366i</v>
      </c>
      <c r="BG133" s="240" t="str">
        <f t="shared" ca="1" si="83"/>
        <v>3,52140027043759-6,58807653122799i</v>
      </c>
      <c r="BH133" s="240" t="str">
        <f t="shared" ca="1" si="84"/>
        <v>-2,343246949288-7,09310975388139i</v>
      </c>
      <c r="BI133" s="240" t="str">
        <f t="shared" ca="1" si="85"/>
        <v>-6,75292782616865-3,19389699591457i</v>
      </c>
      <c r="BJ133" s="240" t="str">
        <f t="shared" ca="1" si="86"/>
        <v>-6,96958811436478+2,68846680508801i</v>
      </c>
      <c r="BK133" s="240" t="str">
        <f t="shared" ca="1" si="87"/>
        <v>-2,85869934377538+6,90151072648975i</v>
      </c>
      <c r="BL133" s="240" t="str">
        <f t="shared" ca="1" si="88"/>
        <v>3,02720990887195+6,82927612661711i</v>
      </c>
      <c r="BM133" s="240" t="str">
        <f t="shared" ca="1" si="89"/>
        <v>7,03346728296951+2,51661483452523i</v>
      </c>
      <c r="BN133" s="240" t="str">
        <f t="shared" ca="1" si="90"/>
        <v>6,67251181450649-3,35866019883319i</v>
      </c>
      <c r="BO133" s="240" t="str">
        <f t="shared" ca="1" si="91"/>
        <v>2,16846757970857-7,14847960070585i</v>
      </c>
      <c r="BP133" s="240" t="str">
        <f t="shared" ca="1" si="92"/>
        <v>-3,68201918219222-6,49967283699137i</v>
      </c>
      <c r="BQ133" s="240" t="str">
        <f t="shared" ca="1" si="93"/>
        <v>-7,246270604951-1,81509629655784i</v>
      </c>
      <c r="BR133" s="240" t="str">
        <f t="shared" ca="1" si="94"/>
        <v>-6,31117557830819+3,99650785883391i</v>
      </c>
      <c r="BS133" s="240" t="str">
        <f t="shared" ca="1" si="95"/>
        <v>-1,45735228744498+7,32660470861051i</v>
      </c>
      <c r="BT133" s="240" t="str">
        <f t="shared" ca="1" si="96"/>
        <v>4,30136859799154+6,10747414486277i</v>
      </c>
      <c r="BU133" s="240" t="str">
        <f t="shared" ca="1" si="97"/>
        <v>7,38928837979234+1,09609738902197i</v>
      </c>
      <c r="BV133" s="240" t="str">
        <f t="shared" ca="1" si="98"/>
        <v>5,88905927125124-4,59586696344061i</v>
      </c>
      <c r="BW133" s="240" t="str">
        <f t="shared" ca="1" si="99"/>
        <v>0,732201895982735-7,4341706080419i</v>
      </c>
      <c r="BX133" s="240" t="str">
        <f t="shared" ca="1" si="100"/>
        <v>-4,87929348282432-5,65645713803465i</v>
      </c>
      <c r="BY133" s="240" t="str">
        <f t="shared" ca="1" si="101"/>
        <v>-7,46114326814029-0,366542464442772i</v>
      </c>
      <c r="BZ133" s="240" t="str">
        <f t="shared" ca="1" si="102"/>
        <v>-5,41022810412487+5,15096535683286i</v>
      </c>
      <c r="CA133" s="240" t="str">
        <f t="shared" ca="1" si="103"/>
        <v>1,04325877513111E-13+7,47014138058678i</v>
      </c>
      <c r="CB133" s="240" t="str">
        <f t="shared" ca="1" si="104"/>
        <v>5,41022810412498+5,15096535683275i</v>
      </c>
      <c r="CC133" s="240" t="str">
        <f t="shared" ca="1" si="105"/>
        <v>7,46114326814032-0,366542464442185i</v>
      </c>
      <c r="CD133" s="240" t="str">
        <f t="shared" ca="1" si="106"/>
        <v>4,87929348282476-5,65645713803426i</v>
      </c>
      <c r="CE133" s="240" t="str">
        <f t="shared" ca="1" si="107"/>
        <v>-0,732201895982891-7,43417060804189i</v>
      </c>
      <c r="CF133" s="240" t="str">
        <f t="shared" ca="1" si="108"/>
        <v>-5,88905927125136-4,59586696344044i</v>
      </c>
      <c r="CG133" s="240" t="str">
        <f t="shared" ca="1" si="109"/>
        <v>-7,38928837979232+1,09609738902212i</v>
      </c>
      <c r="CH133" s="240" t="str">
        <f t="shared" ca="1" si="110"/>
        <v>-4,30136859799137+6,10747414486289i</v>
      </c>
      <c r="CI133" s="240" t="str">
        <f t="shared" ca="1" si="111"/>
        <v>1,45735228744441+7,32660470861063i</v>
      </c>
      <c r="CJ133" s="240" t="str">
        <f t="shared" ca="1" si="112"/>
        <v>6,31117557830787+3,9965078588344i</v>
      </c>
      <c r="CK133" s="240" t="str">
        <f t="shared" ca="1" si="113"/>
        <v>7,24627060495096-1,81509629655799i</v>
      </c>
      <c r="CL133" s="240" t="str">
        <f t="shared" ca="1" si="114"/>
        <v>3,68201918219209-6,49967283699144i</v>
      </c>
      <c r="CM133" s="240" t="str">
        <f t="shared" ca="1" si="115"/>
        <v>-2,16846757970877-7,14847960070579i</v>
      </c>
      <c r="CN133" s="240" t="str">
        <f t="shared" ca="1" si="116"/>
        <v>-6,67251181450623-3,35866019883372i</v>
      </c>
      <c r="CO133" s="240" t="str">
        <f t="shared" ca="1" si="117"/>
        <v>-7,03346728296971+2,51661483452467i</v>
      </c>
      <c r="CP133" s="240" t="str">
        <f t="shared" ca="1" si="118"/>
        <v>-3,0272099088718+6,82927612661717i</v>
      </c>
      <c r="CQ133" s="240" t="str">
        <f t="shared" ca="1" si="119"/>
        <v>2,85869934377557+6,90151072648967i</v>
      </c>
      <c r="CR133" s="240" t="str">
        <f t="shared" ca="1" si="120"/>
        <v>6,96958811436483+2,68846680508787i</v>
      </c>
      <c r="CS133" s="240" t="str">
        <f t="shared" ca="1" si="121"/>
        <v>6,75292782616889-3,19389699591404i</v>
      </c>
      <c r="CT133" s="240" t="str">
        <f t="shared" ca="1" si="122"/>
        <v>2,3432469492885-7,09310975388123i</v>
      </c>
      <c r="CU133" s="240" t="str">
        <f t="shared" ca="1" si="123"/>
        <v>-3,52140027043777-6,58807653122789i</v>
      </c>
      <c r="CV133" s="240" t="str">
        <f t="shared" ca="1" si="124"/>
        <v>-7,19954347071768-1,99238200634351i</v>
      </c>
      <c r="CW133" s="240" t="str">
        <f t="shared" ca="1" si="125"/>
        <v>-6,40735398287619+3,84042018327103i</v>
      </c>
      <c r="CX133" s="240" t="str">
        <f t="shared" ca="1" si="126"/>
        <v>-1,63671724063379+7,28863285672745i</v>
      </c>
      <c r="CY133" s="240" t="str">
        <f t="shared" ca="1" si="127"/>
        <v>4,15018818750173+6,21119555756185i</v>
      </c>
      <c r="CZ133" s="240" t="str">
        <f t="shared" ca="1" si="128"/>
        <v>7,36016328777667+1,27710947973125i</v>
      </c>
      <c r="DA133" s="240" t="str">
        <f t="shared" ca="1" si="129"/>
        <v>6,00007381811238-4,44995802487588i</v>
      </c>
      <c r="DB133" s="240" t="str">
        <f t="shared" ca="1" si="130"/>
        <v>0,914425050231201-7,41396244079133i</v>
      </c>
      <c r="DC133" s="240" t="str">
        <f t="shared" ca="1" si="131"/>
        <v>-4,73900752359713-5,77449737529118i</v>
      </c>
      <c r="DD133" s="240" t="str">
        <f t="shared" ca="1" si="132"/>
        <v>-7,44990070889975-0,549537690690869i</v>
      </c>
      <c r="DE133" s="240" t="str">
        <f t="shared" ca="1" si="133"/>
        <v>-5,53500966250661+5,0166403381061i</v>
      </c>
      <c r="DF133" s="240" t="str">
        <f t="shared" ca="1" si="134"/>
        <v>-0,183326446719207+7,46789151366624i</v>
      </c>
      <c r="DG133" s="240" t="str">
        <f t="shared" ca="1" si="135"/>
        <v>5,28218762663524+5,28218762663505i</v>
      </c>
      <c r="DH133" s="240" t="str">
        <f t="shared" ca="1" si="136"/>
        <v>7,46789151366623-0,183326446719467i</v>
      </c>
      <c r="DI133" s="240" t="str">
        <f t="shared" ca="1" si="137"/>
        <v>5,01664033810646-5,53500966250629i</v>
      </c>
      <c r="DJ133" s="240" t="str">
        <f t="shared" ca="1" si="138"/>
        <v>-0,549537690690386-7,44990070889979i</v>
      </c>
      <c r="DK133" s="240" t="str">
        <f t="shared" ca="1" si="139"/>
        <v>-5,77449737529134-4,73900752359693i</v>
      </c>
      <c r="DL133" s="240" t="str">
        <f t="shared" ca="1" si="140"/>
        <v>-7,4139624407913+0,914425050231462i</v>
      </c>
      <c r="DM133" s="240" t="str">
        <f t="shared" ca="1" si="141"/>
        <v>-4,44995802487567+6,00007381811253i</v>
      </c>
      <c r="DN133" s="240" t="str">
        <f t="shared" ca="1" si="142"/>
        <v>1,27710947973152+7,36016328777662i</v>
      </c>
      <c r="DO133" s="240" t="str">
        <f t="shared" ca="1" si="143"/>
        <v>6,21119555756158+4,15018818750213i</v>
      </c>
      <c r="DP133" s="240" t="str">
        <f t="shared" ca="1" si="144"/>
        <v>7,2886328567274-1,63671724063404i</v>
      </c>
      <c r="DQ133" s="240" t="str">
        <f t="shared" ca="1" si="145"/>
        <v>3,84042018327081-6,40735398287633i</v>
      </c>
      <c r="DR133" s="240" t="str">
        <f t="shared" ca="1" si="146"/>
        <v>-1,99238200634376-7,19954347071761i</v>
      </c>
      <c r="DS133" s="240" t="str">
        <f t="shared" ca="1" si="147"/>
        <v>-6,58807653122801-3,52140027043754i</v>
      </c>
      <c r="DT133" s="240" t="str">
        <f t="shared" ca="1" si="148"/>
        <v>-7,09310975388138+2,34324694928805i</v>
      </c>
      <c r="DU133" s="240" t="str">
        <f t="shared" ca="1" si="149"/>
        <v>-3,19389699591447+6,75292782616869i</v>
      </c>
      <c r="DV133" s="240" t="str">
        <f t="shared" ca="1" si="150"/>
        <v>2,68846680508811+6,96958811436474i</v>
      </c>
      <c r="DW133" s="240" t="str">
        <f t="shared" ca="1" si="151"/>
        <v>6,90151072648978+2,85869934377533i</v>
      </c>
      <c r="DX133" s="240" t="str">
        <f t="shared" ca="1" si="152"/>
        <v>6,82927612661707-3,02720990887204i</v>
      </c>
      <c r="DY133" s="240" t="str">
        <f t="shared" ca="1" si="153"/>
        <v>2,51661483452512-7,03346728296954i</v>
      </c>
      <c r="DZ133" s="240" t="str">
        <f t="shared" ca="1" si="154"/>
        <v>-3,35866019883324-6,67251181450647i</v>
      </c>
      <c r="EA133" s="240" t="str">
        <f t="shared" ca="1" si="155"/>
        <v>-7,14847960070587-2,16846757970853i</v>
      </c>
      <c r="EB133" s="240" t="str">
        <f t="shared" ca="1" si="156"/>
        <v>-6,49967283699132+3,68201918219231i</v>
      </c>
      <c r="EC133" s="240" t="str">
        <f t="shared" ca="1" si="157"/>
        <v>-1,81509629655768+7,24627060495104i</v>
      </c>
      <c r="ED133" s="240" t="str">
        <f t="shared" ca="1" si="158"/>
        <v>3,99650785883396+6,31117557830816i</v>
      </c>
      <c r="EE133" s="240" t="str">
        <f t="shared" ca="1" si="159"/>
        <v>7,32660470861054+1,45735228744489i</v>
      </c>
      <c r="EF133" s="240" t="str">
        <f t="shared" ca="1" si="160"/>
        <v>6,10747414486313-4,30136859799102i</v>
      </c>
      <c r="EG133" s="240" t="str">
        <f t="shared" ca="1" si="161"/>
        <v>1,09609738902191-7,38928837979235i</v>
      </c>
      <c r="EH133" s="240" t="str">
        <f t="shared" ca="1" si="162"/>
        <v>-4,59586696344065-5,8890592712512i</v>
      </c>
      <c r="EI133" s="240" t="str">
        <f t="shared" ca="1" si="163"/>
        <v>-7,43417060804214-0,732201895980413i</v>
      </c>
      <c r="EJ133" s="240" t="str">
        <f t="shared" ca="1" si="164"/>
        <v>-5,65645713803606+4,87929348282266i</v>
      </c>
      <c r="EK133" s="240" t="str">
        <f t="shared" ca="1" si="165"/>
        <v>-0,366542464441979+7,46114326814032i</v>
      </c>
      <c r="EL133" s="240" t="str">
        <f t="shared" ca="1" si="166"/>
        <v>5,15096535683509+5,41022810412275i</v>
      </c>
      <c r="EM133" s="240" t="str">
        <f t="shared" ca="1" si="167"/>
        <v>7,47014138058678+1,2775475590353E-12i</v>
      </c>
      <c r="EN133" s="240"/>
      <c r="EO133" s="240"/>
      <c r="EP133" s="240"/>
    </row>
    <row r="134" spans="1:146" ht="15" thickBot="1">
      <c r="A134" s="277">
        <f t="shared" si="168"/>
        <v>6.6406250000000026E-4</v>
      </c>
      <c r="B134" s="276">
        <v>34</v>
      </c>
      <c r="C134" s="248">
        <f t="shared" si="169"/>
        <v>6800</v>
      </c>
      <c r="D134" s="247">
        <f t="shared" si="170"/>
        <v>42725.660088821183</v>
      </c>
      <c r="E134" s="247" t="str">
        <f t="shared" si="171"/>
        <v>42725,6600888212i</v>
      </c>
      <c r="F134" s="247" t="str">
        <f t="shared" si="177"/>
        <v>-0,00552577348088987-0,0442425323999552i</v>
      </c>
      <c r="G134" s="247" t="str">
        <f t="shared" si="178"/>
        <v>-4,49672251250141-0,580083273463175i</v>
      </c>
      <c r="H134" s="247" t="str">
        <f t="shared" si="179"/>
        <v>0,0025532488310104-0,0123616791187632i</v>
      </c>
      <c r="I134" s="247" t="str">
        <f t="shared" si="174"/>
        <v>-0,00484822458856736+0,0113723164871027i</v>
      </c>
      <c r="J134" s="275" t="str">
        <f ca="1">IMPRODUCT(1/N_FFT2,AW100)</f>
        <v>0,0202764021945553+0,00039355688889082i</v>
      </c>
      <c r="K134" s="274" t="str">
        <f t="shared" ca="1" si="175"/>
        <v>-0,00010278020518347+0,000228681610790546i</v>
      </c>
      <c r="N134" s="265">
        <f t="shared" ca="1" si="176"/>
        <v>7.5305264493367554</v>
      </c>
      <c r="O134" s="240">
        <f t="shared" ca="1" si="39"/>
        <v>-7.4694735506632446</v>
      </c>
      <c r="P134" s="240" t="str">
        <f t="shared" ca="1" si="40"/>
        <v>-5,01619185094085+5,53451483317303i</v>
      </c>
      <c r="Q134" s="240" t="str">
        <f t="shared" ca="1" si="41"/>
        <v>0,732136437203318+7,43350599390201i</v>
      </c>
      <c r="R134" s="240" t="str">
        <f t="shared" ca="1" si="42"/>
        <v>5,99953741208821+4,4495601990547i</v>
      </c>
      <c r="S134" s="240" t="str">
        <f t="shared" ca="1" si="43"/>
        <v>7,32594971085176-1,45722200028988i</v>
      </c>
      <c r="T134" s="240" t="str">
        <f t="shared" ca="1" si="44"/>
        <v>3,84007685007469-6,40678116604417i</v>
      </c>
      <c r="U134" s="241" t="str">
        <f t="shared" ca="1" si="45"/>
        <v>-2,168273718915-7,14784052731455i</v>
      </c>
      <c r="V134" s="240" t="str">
        <f t="shared" ca="1" si="46"/>
        <v>-6,75232411506832-3,19361146182885i</v>
      </c>
      <c r="W134" s="240" t="str">
        <f t="shared" ca="1" si="47"/>
        <v>-6,90089373209218+2,85844377632806i</v>
      </c>
      <c r="X134" s="240" t="str">
        <f t="shared" ca="1" si="48"/>
        <v>-2,5163898494+7,03283849166853i</v>
      </c>
      <c r="Y134" s="240" t="str">
        <f t="shared" ca="1" si="49"/>
        <v>3,52108545759076+6,58748755781752i</v>
      </c>
      <c r="Z134" s="240" t="str">
        <f t="shared" ca="1" si="50"/>
        <v>7,24562278905337+1,81493402712281i</v>
      </c>
      <c r="AA134" s="240" t="str">
        <f t="shared" ca="1" si="51"/>
        <v>6,21064027727394-4,14981716107595i</v>
      </c>
      <c r="AB134" s="240" t="str">
        <f t="shared" ca="1" si="52"/>
        <v>1,09599939802027-7,38862777811935i</v>
      </c>
      <c r="AC134" s="240" t="str">
        <f t="shared" ca="1" si="53"/>
        <v>-4,73858385677849-5,77398113577938i</v>
      </c>
      <c r="AD134" s="240" t="str">
        <f t="shared" ca="1" si="54"/>
        <v>-7,46047624264715-0,366509695581448i</v>
      </c>
      <c r="AE134" s="240" t="str">
        <f t="shared" ca="1" si="55"/>
        <v>-5,28171539956765+5,28171539956743i</v>
      </c>
      <c r="AF134" s="240" t="str">
        <f t="shared" ca="1" si="56"/>
        <v>0,366509695581135+7,46047624264717i</v>
      </c>
      <c r="AG134" s="240" t="str">
        <f t="shared" ca="1" si="57"/>
        <v>5,77398113577917+4,73858385677873i</v>
      </c>
      <c r="AH134" s="240" t="str">
        <f t="shared" ca="1" si="58"/>
        <v>7,38862777811929-1,09599939802069i</v>
      </c>
      <c r="AI134" s="240" t="str">
        <f t="shared" ca="1" si="59"/>
        <v>4,14981716107558-6,21064027727419i</v>
      </c>
      <c r="AJ134" s="240" t="str">
        <f t="shared" ca="1" si="60"/>
        <v>-1,81493402712307-7,24562278905331i</v>
      </c>
      <c r="AK134" s="240" t="str">
        <f t="shared" ca="1" si="61"/>
        <v>-6,58748755781769-3,52108545759044i</v>
      </c>
      <c r="AL134" s="240" t="str">
        <f t="shared" ca="1" si="62"/>
        <v>-7,03283849166863+2,51638984939971i</v>
      </c>
      <c r="AM134" s="240" t="str">
        <f t="shared" ca="1" si="63"/>
        <v>-2,85844377632829+6,90089373209208i</v>
      </c>
      <c r="AN134" s="240" t="str">
        <f t="shared" ca="1" si="64"/>
        <v>3,19361146182871+6,75232411506839i</v>
      </c>
      <c r="AO134" s="240" t="str">
        <f t="shared" ca="1" si="65"/>
        <v>7,14784052731452+2,16827371891509i</v>
      </c>
      <c r="AP134" s="240" t="str">
        <f t="shared" ca="1" si="66"/>
        <v>6,40678116604417-3,84007685007468i</v>
      </c>
      <c r="AQ134" s="240" t="str">
        <f t="shared" ca="1" si="67"/>
        <v>1,45722200028975-7,32594971085178i</v>
      </c>
      <c r="AR134" s="240" t="str">
        <f t="shared" ca="1" si="68"/>
        <v>1,45722200028975-7,32594971085178i</v>
      </c>
      <c r="AS134" s="240" t="str">
        <f t="shared" ca="1" si="69"/>
        <v>-7,43350599390203-0,732136437203041i</v>
      </c>
      <c r="AT134" s="240" t="str">
        <f t="shared" ca="1" si="70"/>
        <v>-5,53451483317279+5,01619185094112i</v>
      </c>
      <c r="AU134" s="240" t="str">
        <f t="shared" ca="1" si="71"/>
        <v>-3,12952891736758E-13+7,46947355066324i</v>
      </c>
      <c r="AV134" s="240" t="str">
        <f t="shared" ca="1" si="72"/>
        <v>5,53451483317287+5,01619185094103i</v>
      </c>
      <c r="AW134" s="240" t="str">
        <f t="shared" ca="1" si="73"/>
        <v>7,43350599390202-0,732136437203158i</v>
      </c>
      <c r="AX134" s="240" t="str">
        <f t="shared" ca="1" si="74"/>
        <v>4,44956019905478-5,99953741208815i</v>
      </c>
      <c r="AY134" s="240" t="str">
        <f t="shared" ca="1" si="75"/>
        <v>-1,45722200028987-7,32594971085176i</v>
      </c>
      <c r="AZ134" s="240" t="str">
        <f t="shared" ca="1" si="76"/>
        <v>-6,40678116604423-3,84007685007458i</v>
      </c>
      <c r="BA134" s="240" t="str">
        <f t="shared" ca="1" si="77"/>
        <v>-7,14784052731448+2,16827371891521i</v>
      </c>
      <c r="BB134" s="240" t="str">
        <f t="shared" ca="1" si="78"/>
        <v>-3,19361146182863+6,75232411506842i</v>
      </c>
      <c r="BC134" s="240" t="str">
        <f t="shared" ca="1" si="79"/>
        <v>2,8584437763284+6,90089373209204i</v>
      </c>
      <c r="BD134" s="240" t="str">
        <f t="shared" ca="1" si="80"/>
        <v>7,03283849166842+2,5163898494003i</v>
      </c>
      <c r="BE134" s="240" t="str">
        <f t="shared" ca="1" si="81"/>
        <v>6,58748755781764-3,52108545759055i</v>
      </c>
      <c r="BF134" s="240" t="str">
        <f t="shared" ca="1" si="82"/>
        <v>1,81493402712298-7,24562278905333i</v>
      </c>
      <c r="BG134" s="240" t="str">
        <f t="shared" ca="1" si="83"/>
        <v>-4,1498171610757-6,2106402772741i</v>
      </c>
      <c r="BH134" s="240" t="str">
        <f t="shared" ca="1" si="84"/>
        <v>-7,38862777811932-1,09599939802056i</v>
      </c>
      <c r="BI134" s="240" t="str">
        <f t="shared" ca="1" si="85"/>
        <v>-5,7739811357791+4,73858385677882i</v>
      </c>
      <c r="BJ134" s="240" t="str">
        <f t="shared" ca="1" si="86"/>
        <v>-0,366509695581031+7,46047624264718i</v>
      </c>
      <c r="BK134" s="240" t="str">
        <f t="shared" ca="1" si="87"/>
        <v>5,28171539956771+5,28171539956736i</v>
      </c>
      <c r="BL134" s="240" t="str">
        <f t="shared" ca="1" si="88"/>
        <v>7,46047624264718-0,366509695580836i</v>
      </c>
      <c r="BM134" s="240" t="str">
        <f t="shared" ca="1" si="89"/>
        <v>4,73858385677898-5,77398113577897i</v>
      </c>
      <c r="BN134" s="240" t="str">
        <f t="shared" ca="1" si="90"/>
        <v>-1,09599939802036-7,38862777811934i</v>
      </c>
      <c r="BO134" s="240" t="str">
        <f t="shared" ca="1" si="91"/>
        <v>-6,210640277274-4,14981716107587i</v>
      </c>
      <c r="BP134" s="240" t="str">
        <f t="shared" ca="1" si="92"/>
        <v>-7,24562278905339+1,81493402712274i</v>
      </c>
      <c r="BQ134" s="240" t="str">
        <f t="shared" ca="1" si="93"/>
        <v>-3,52108545759072+6,58748755781754i</v>
      </c>
      <c r="BR134" s="240" t="str">
        <f t="shared" ca="1" si="94"/>
        <v>2,51638984940011+7,03283849166849i</v>
      </c>
      <c r="BS134" s="240" t="str">
        <f t="shared" ca="1" si="95"/>
        <v>6,90089373209225+2,85844377632789i</v>
      </c>
      <c r="BT134" s="240" t="str">
        <f t="shared" ca="1" si="96"/>
        <v>6,75232411506822-3,19361146182908i</v>
      </c>
      <c r="BU134" s="240" t="str">
        <f t="shared" ca="1" si="97"/>
        <v>2,16827371891466-7,14784052731465i</v>
      </c>
      <c r="BV134" s="240" t="str">
        <f t="shared" ca="1" si="98"/>
        <v>-3,84007685007441-6,40678116604433i</v>
      </c>
      <c r="BW134" s="240" t="str">
        <f t="shared" ca="1" si="99"/>
        <v>-7,32594971085172-1,45722200029006i</v>
      </c>
      <c r="BX134" s="240" t="str">
        <f t="shared" ca="1" si="100"/>
        <v>-5,99953741208828+4,4495601990546i</v>
      </c>
      <c r="BY134" s="240" t="str">
        <f t="shared" ca="1" si="101"/>
        <v>-0,732136437203379+7,433505993902i</v>
      </c>
      <c r="BZ134" s="240" t="str">
        <f t="shared" ca="1" si="102"/>
        <v>5,01619185094089+5,534514833173i</v>
      </c>
      <c r="CA134" s="240" t="str">
        <f t="shared" ca="1" si="103"/>
        <v>7,46947355066324-1,17127440519121E-13i</v>
      </c>
      <c r="CB134" s="240" t="str">
        <f t="shared" ca="1" si="104"/>
        <v>5,01619185094072-5,53451483317316i</v>
      </c>
      <c r="CC134" s="240" t="str">
        <f t="shared" ca="1" si="105"/>
        <v>-0,73213643720356-7,43350599390198i</v>
      </c>
      <c r="CD134" s="240" t="str">
        <f t="shared" ca="1" si="106"/>
        <v>-5,99953741208795-4,44956019905506i</v>
      </c>
      <c r="CE134" s="240" t="str">
        <f t="shared" ca="1" si="107"/>
        <v>-7,32594971085182+1,45722200028957i</v>
      </c>
      <c r="CF134" s="240" t="str">
        <f t="shared" ca="1" si="108"/>
        <v>-3,84007685007484+6,40678116604407i</v>
      </c>
      <c r="CG134" s="240" t="str">
        <f t="shared" ca="1" si="109"/>
        <v>2,16827371891489+7,14784052731458i</v>
      </c>
      <c r="CH134" s="240" t="str">
        <f t="shared" ca="1" si="110"/>
        <v>6,75232411506829+3,19361146182891i</v>
      </c>
      <c r="CI134" s="240" t="str">
        <f t="shared" ca="1" si="111"/>
        <v>6,90089373209216-2,85844377632811i</v>
      </c>
      <c r="CJ134" s="240" t="str">
        <f t="shared" ca="1" si="112"/>
        <v>2,51638984939989-7,03283849166856i</v>
      </c>
      <c r="CK134" s="240" t="str">
        <f t="shared" ca="1" si="113"/>
        <v>-3,52108545759093-6,58748755781744i</v>
      </c>
      <c r="CL134" s="240" t="str">
        <f t="shared" ca="1" si="114"/>
        <v>-7,24562278905343-1,81493402712257i</v>
      </c>
      <c r="CM134" s="240" t="str">
        <f t="shared" ca="1" si="115"/>
        <v>-6,21064027727431+4,1498171610754i</v>
      </c>
      <c r="CN134" s="240" t="str">
        <f t="shared" ca="1" si="116"/>
        <v>-1,09599939802087+7,38862777811926i</v>
      </c>
      <c r="CO134" s="240" t="str">
        <f t="shared" ca="1" si="117"/>
        <v>4,73858385677854+5,77398113577933i</v>
      </c>
      <c r="CP134" s="240" t="str">
        <f t="shared" ca="1" si="118"/>
        <v>7,46047624264716+0,366509695581344i</v>
      </c>
      <c r="CQ134" s="240" t="str">
        <f t="shared" ca="1" si="119"/>
        <v>5,28171539956755-5,28171539956753i</v>
      </c>
      <c r="CR134" s="240" t="str">
        <f t="shared" ca="1" si="120"/>
        <v>-0,366509695581213-7,46047624264716i</v>
      </c>
      <c r="CS134" s="240" t="str">
        <f t="shared" ca="1" si="121"/>
        <v>-5,77398113577925-4,73858385677864i</v>
      </c>
      <c r="CT134" s="240" t="str">
        <f t="shared" ca="1" si="122"/>
        <v>-7,38862777811927+1,09599939802084i</v>
      </c>
      <c r="CU134" s="240" t="str">
        <f t="shared" ca="1" si="123"/>
        <v>-4,14981716107551+6,21064027727424i</v>
      </c>
      <c r="CV134" s="240" t="str">
        <f t="shared" ca="1" si="124"/>
        <v>1,81493402712249+7,24562278905345i</v>
      </c>
      <c r="CW134" s="240" t="str">
        <f t="shared" ca="1" si="125"/>
        <v>6,58748755781737+3,52108545759104i</v>
      </c>
      <c r="CX134" s="240" t="str">
        <f t="shared" ca="1" si="126"/>
        <v>7,03283849166859-2,51638984939982i</v>
      </c>
      <c r="CY134" s="240" t="str">
        <f t="shared" ca="1" si="127"/>
        <v>2,85844377632813-6,90089373209215i</v>
      </c>
      <c r="CZ134" s="240" t="str">
        <f t="shared" ca="1" si="128"/>
        <v>-3,19361146182879-6,75232411506835i</v>
      </c>
      <c r="DA134" s="240" t="str">
        <f t="shared" ca="1" si="129"/>
        <v>-7,14784052731456-2,16827371891496i</v>
      </c>
      <c r="DB134" s="240" t="str">
        <f t="shared" ca="1" si="130"/>
        <v>-6,40678116604414+3,84007685007473i</v>
      </c>
      <c r="DC134" s="240" t="str">
        <f t="shared" ca="1" si="131"/>
        <v>-1,45722200028964+7,32594971085181i</v>
      </c>
      <c r="DD134" s="240" t="str">
        <f t="shared" ca="1" si="132"/>
        <v>4,44956019905439+5,99953741208844i</v>
      </c>
      <c r="DE134" s="240" t="str">
        <f t="shared" ca="1" si="133"/>
        <v>7,43350599390204+0,732136437202951i</v>
      </c>
      <c r="DF134" s="240" t="str">
        <f t="shared" ca="1" si="134"/>
        <v>5,53451483317321-5,01619185094066i</v>
      </c>
      <c r="DG134" s="240" t="str">
        <f t="shared" ca="1" si="135"/>
        <v>2,48899252931397E-13-7,46947355066324i</v>
      </c>
      <c r="DH134" s="240" t="str">
        <f t="shared" ca="1" si="136"/>
        <v>-5,53451483317295-5,01619185094095i</v>
      </c>
      <c r="DI134" s="240" t="str">
        <f t="shared" ca="1" si="137"/>
        <v>-7,43350599390201+0,732136437203301i</v>
      </c>
      <c r="DJ134" s="240" t="str">
        <f t="shared" ca="1" si="138"/>
        <v>-4,4495601990547+5,9995374120882i</v>
      </c>
      <c r="DK134" s="240" t="str">
        <f t="shared" ca="1" si="139"/>
        <v>1,45722200028999+7,32594971085174i</v>
      </c>
      <c r="DL134" s="240" t="str">
        <f t="shared" ca="1" si="140"/>
        <v>6,40678116604426+3,84007685007452i</v>
      </c>
      <c r="DM134" s="240" t="str">
        <f t="shared" ca="1" si="141"/>
        <v>7,14784052731446-2,1682737189153i</v>
      </c>
      <c r="DN134" s="240" t="str">
        <f t="shared" ca="1" si="142"/>
        <v>3,19361146182914-6,75232411506818i</v>
      </c>
      <c r="DO134" s="240" t="str">
        <f t="shared" ca="1" si="143"/>
        <v>-2,85844377632777-6,9008937320923i</v>
      </c>
      <c r="DP134" s="240" t="str">
        <f t="shared" ca="1" si="144"/>
        <v>-7,03283849166846-2,51638984940018i</v>
      </c>
      <c r="DQ134" s="240" t="str">
        <f t="shared" ca="1" si="145"/>
        <v>-6,58748755781761+3,5210854575906i</v>
      </c>
      <c r="DR134" s="240" t="str">
        <f t="shared" ca="1" si="146"/>
        <v>-1,81493402712287+7,24562278905336i</v>
      </c>
      <c r="DS134" s="240" t="str">
        <f t="shared" ca="1" si="147"/>
        <v>4,1498171610758+6,21064027727404i</v>
      </c>
      <c r="DT134" s="240" t="str">
        <f t="shared" ca="1" si="148"/>
        <v>7,38862777811932+1,0959993980205i</v>
      </c>
      <c r="DU134" s="240" t="str">
        <f t="shared" ca="1" si="149"/>
        <v>5,77398113577903-4,73858385677891i</v>
      </c>
      <c r="DV134" s="240" t="str">
        <f t="shared" ca="1" si="150"/>
        <v>0,366509695580862-7,46047624264718i</v>
      </c>
      <c r="DW134" s="240" t="str">
        <f t="shared" ca="1" si="151"/>
        <v>-5,28171539956727-5,2817153995678i</v>
      </c>
      <c r="DX134" s="240" t="str">
        <f t="shared" ca="1" si="152"/>
        <v>-7,46047624264718+0,366509695580953i</v>
      </c>
      <c r="DY134" s="240" t="str">
        <f t="shared" ca="1" si="153"/>
        <v>-4,73858385677893+5,77398113577902i</v>
      </c>
      <c r="DZ134" s="240" t="str">
        <f t="shared" ca="1" si="154"/>
        <v>1,09599939802048+7,38862777811932i</v>
      </c>
      <c r="EA134" s="240" t="str">
        <f t="shared" ca="1" si="155"/>
        <v>6,21064027727409+4,14981716107572i</v>
      </c>
      <c r="EB134" s="240" t="str">
        <f t="shared" ca="1" si="156"/>
        <v>7,24562278905336-1,81493402712286i</v>
      </c>
      <c r="EC134" s="240" t="str">
        <f t="shared" ca="1" si="157"/>
        <v>3,52108545759061-6,5874875578176i</v>
      </c>
      <c r="ED134" s="240" t="str">
        <f t="shared" ca="1" si="158"/>
        <v>-2,51638984940017-7,03283849166847i</v>
      </c>
      <c r="EE134" s="240" t="str">
        <f t="shared" ca="1" si="159"/>
        <v>-6,90089373209315-2,85844377632573i</v>
      </c>
      <c r="EF134" s="240" t="str">
        <f t="shared" ca="1" si="160"/>
        <v>-6,75232411506978+3,19361146182577i</v>
      </c>
      <c r="EG134" s="240" t="str">
        <f t="shared" ca="1" si="161"/>
        <v>-2,16827371891673+7,14784052731402i</v>
      </c>
      <c r="EH134" s="240" t="str">
        <f t="shared" ca="1" si="162"/>
        <v>3,84007685007451+6,40678116604427i</v>
      </c>
      <c r="EI134" s="240" t="str">
        <f t="shared" ca="1" si="163"/>
        <v>7,32594971085204+1,45722200028844i</v>
      </c>
      <c r="EJ134" s="240" t="str">
        <f t="shared" ca="1" si="164"/>
        <v>5,99953741208645-4,44956019905708i</v>
      </c>
      <c r="EK134" s="240" t="str">
        <f t="shared" ca="1" si="165"/>
        <v>0,732136437206167-7,43350599390172i</v>
      </c>
      <c r="EL134" s="240" t="str">
        <f t="shared" ca="1" si="166"/>
        <v>-5,01619185093984-5,53451483317396i</v>
      </c>
      <c r="EM134" s="240" t="str">
        <f t="shared" ca="1" si="167"/>
        <v>-7,46947355066324+2,34254881038241E-13i</v>
      </c>
      <c r="EN134" s="240"/>
      <c r="EO134" s="240"/>
      <c r="EP134" s="240"/>
    </row>
    <row r="135" spans="1:146" ht="15" thickBot="1">
      <c r="A135" s="277">
        <f t="shared" si="168"/>
        <v>6.8359375000000028E-4</v>
      </c>
      <c r="B135" s="276">
        <v>35</v>
      </c>
      <c r="C135" s="248">
        <f t="shared" si="169"/>
        <v>7000</v>
      </c>
      <c r="D135" s="247">
        <f t="shared" si="170"/>
        <v>43982.297150257102</v>
      </c>
      <c r="E135" s="247" t="str">
        <f t="shared" si="171"/>
        <v>43982,2971502571i</v>
      </c>
      <c r="F135" s="247" t="str">
        <f t="shared" si="177"/>
        <v>-0,00573028938655415-0,0431264124145877i</v>
      </c>
      <c r="G135" s="247" t="str">
        <f t="shared" si="178"/>
        <v>-4,54412148135325-0,538021982274342i</v>
      </c>
      <c r="H135" s="247" t="str">
        <f t="shared" si="179"/>
        <v>0,002523806447225-0,0120101278474292i</v>
      </c>
      <c r="I135" s="247" t="str">
        <f t="shared" si="174"/>
        <v>-0,00474614872125183+0,0110968573479716i</v>
      </c>
      <c r="J135" s="275" t="str">
        <f ca="1">IMPRODUCT(1/N_FFT2,AX100)</f>
        <v>0,14454388237548+0,00444199444338477i</v>
      </c>
      <c r="K135" s="274" t="str">
        <f t="shared" ca="1" si="175"/>
        <v>-0,000735318941179883+0,00158290047699541i</v>
      </c>
      <c r="N135" s="265">
        <f t="shared" ca="1" si="176"/>
        <v>7.5312479842614914</v>
      </c>
      <c r="O135" s="240">
        <f t="shared" ca="1" si="39"/>
        <v>-7.4687520157385086</v>
      </c>
      <c r="P135" s="240" t="str">
        <f t="shared" ca="1" si="40"/>
        <v>-4,87838598743667+5,65540509868033i</v>
      </c>
      <c r="Q135" s="240" t="str">
        <f t="shared" ca="1" si="41"/>
        <v>1,09589352685877+7,38791405272064i</v>
      </c>
      <c r="R135" s="240" t="str">
        <f t="shared" ca="1" si="42"/>
        <v>6,31000176846263+3,99576455194705i</v>
      </c>
      <c r="S135" s="240" t="str">
        <f t="shared" ca="1" si="43"/>
        <v>7,14715006144141-2,1680642683823i</v>
      </c>
      <c r="T135" s="240" t="str">
        <f t="shared" ca="1" si="44"/>
        <v>3,02664688083533-6,82800595571853i</v>
      </c>
      <c r="U135" s="241" t="str">
        <f t="shared" ca="1" si="45"/>
        <v>-3,19330296589666-6,75167185522176i</v>
      </c>
      <c r="V135" s="240" t="str">
        <f t="shared" ca="1" si="46"/>
        <v>-7,19820443413021-1,99201144501385i</v>
      </c>
      <c r="W135" s="240" t="str">
        <f t="shared" ca="1" si="47"/>
        <v>-6,21004034290996+4,14941629774945i</v>
      </c>
      <c r="X135" s="240" t="str">
        <f t="shared" ca="1" si="48"/>
        <v>-0,914254977142071+7,41258352461333i</v>
      </c>
      <c r="Y135" s="240" t="str">
        <f t="shared" ca="1" si="49"/>
        <v>5,01570729770091+5,53398021105857i</v>
      </c>
      <c r="Z135" s="240" t="str">
        <f t="shared" ca="1" si="50"/>
        <v>7,46650256726868-0,183292349999204i</v>
      </c>
      <c r="AA135" s="240" t="str">
        <f t="shared" ca="1" si="51"/>
        <v>4,73812611986825-5,77342338173984i</v>
      </c>
      <c r="AB135" s="240" t="str">
        <f t="shared" ca="1" si="52"/>
        <v>-1,2768719512932-7,35879437765445i</v>
      </c>
      <c r="AC135" s="240" t="str">
        <f t="shared" ca="1" si="53"/>
        <v>-6,40616228489602-3,83970590699i</v>
      </c>
      <c r="AD135" s="240" t="str">
        <f t="shared" ca="1" si="54"/>
        <v>-7,09179051280473+2,34281113090468i</v>
      </c>
      <c r="AE135" s="240" t="str">
        <f t="shared" ca="1" si="55"/>
        <v>-2,85816765686681+6,90022712074309i</v>
      </c>
      <c r="AF135" s="240" t="str">
        <f t="shared" ca="1" si="56"/>
        <v>3,35803552465668+6,67127080006064i</v>
      </c>
      <c r="AG135" s="240" t="str">
        <f t="shared" ca="1" si="57"/>
        <v>7,24492287762617+1,81475870843675i</v>
      </c>
      <c r="AH135" s="240" t="str">
        <f t="shared" ca="1" si="58"/>
        <v>6,10633822126317-4,30056859033065i</v>
      </c>
      <c r="AI135" s="240" t="str">
        <f t="shared" ca="1" si="59"/>
        <v>0,732065714413187-7,43278793336516i</v>
      </c>
      <c r="AJ135" s="240" t="str">
        <f t="shared" ca="1" si="60"/>
        <v>-5,15000733343818-5,40922186068671i</v>
      </c>
      <c r="AK135" s="240" t="str">
        <f t="shared" ca="1" si="61"/>
        <v>-7,45975557684284+0,366474291540511i</v>
      </c>
      <c r="AL135" s="240" t="str">
        <f t="shared" ca="1" si="62"/>
        <v>-4,59501218229482+5,88796397043666i</v>
      </c>
      <c r="AM135" s="240" t="str">
        <f t="shared" ca="1" si="63"/>
        <v>1,4570812358089+7,32524204001831i</v>
      </c>
      <c r="AN135" s="240" t="str">
        <f t="shared" ca="1" si="64"/>
        <v>6,49846396871113+3,68133436676992i</v>
      </c>
      <c r="AO135" s="240" t="str">
        <f t="shared" ca="1" si="65"/>
        <v>7,03215913474241-2,51614677160474i</v>
      </c>
      <c r="AP135" s="240" t="str">
        <f t="shared" ca="1" si="66"/>
        <v>2,68796677957495-6,96829184696648i</v>
      </c>
      <c r="AQ135" s="240" t="str">
        <f t="shared" ca="1" si="67"/>
        <v>-3,52074532838203-6,58685122082427i</v>
      </c>
      <c r="AR135" s="240" t="str">
        <f t="shared" ca="1" si="68"/>
        <v>-3,52074532838203-6,58685122082427i</v>
      </c>
      <c r="AS135" s="240" t="str">
        <f t="shared" ca="1" si="69"/>
        <v>-5,9989578698023+4,44913038120205i</v>
      </c>
      <c r="AT135" s="240" t="str">
        <f t="shared" ca="1" si="70"/>
        <v>-0,549435482672177+7,44851510859573i</v>
      </c>
      <c r="AU135" s="240" t="str">
        <f t="shared" ca="1" si="71"/>
        <v>5,28120519732944+5,28120519732935i</v>
      </c>
      <c r="AV135" s="240" t="str">
        <f t="shared" ca="1" si="72"/>
        <v>7,44851510859577-0,549435482671566i</v>
      </c>
      <c r="AW135" s="240" t="str">
        <f t="shared" ca="1" si="73"/>
        <v>4,44913038120195-5,99895786980237i</v>
      </c>
      <c r="AX135" s="240" t="str">
        <f t="shared" ca="1" si="74"/>
        <v>-1,63641282907265-7,28727725048557i</v>
      </c>
      <c r="AY135" s="240" t="str">
        <f t="shared" ca="1" si="75"/>
        <v>-6,58685122082433-3,52074532838191i</v>
      </c>
      <c r="AZ135" s="240" t="str">
        <f t="shared" ca="1" si="76"/>
        <v>-6,96829184696643+2,68796677957507i</v>
      </c>
      <c r="BA135" s="240" t="str">
        <f t="shared" ca="1" si="77"/>
        <v>-2,51614677160529+7,03215913474221i</v>
      </c>
      <c r="BB135" s="240" t="str">
        <f t="shared" ca="1" si="78"/>
        <v>3,68133436677005+6,49846396871105i</v>
      </c>
      <c r="BC135" s="240" t="str">
        <f t="shared" ca="1" si="79"/>
        <v>7,32524204001834+1,45708123580875i</v>
      </c>
      <c r="BD135" s="240" t="str">
        <f t="shared" ca="1" si="80"/>
        <v>5,88796397043656-4,59501218229495i</v>
      </c>
      <c r="BE135" s="240" t="str">
        <f t="shared" ca="1" si="81"/>
        <v>0,366474291540354-7,45975557684285i</v>
      </c>
      <c r="BF135" s="240" t="str">
        <f t="shared" ca="1" si="82"/>
        <v>-5,4092218606863-5,15000733343861i</v>
      </c>
      <c r="BG135" s="240" t="str">
        <f t="shared" ca="1" si="83"/>
        <v>-7,43278793336515+0,732065714413343i</v>
      </c>
      <c r="BH135" s="240" t="str">
        <f t="shared" ca="1" si="84"/>
        <v>-4,30056859033052+6,10633822126326i</v>
      </c>
      <c r="BI135" s="240" t="str">
        <f t="shared" ca="1" si="85"/>
        <v>1,81475870843689+7,24492287762613i</v>
      </c>
      <c r="BJ135" s="240" t="str">
        <f t="shared" ca="1" si="86"/>
        <v>6,67127080006071+3,35803552465655i</v>
      </c>
      <c r="BK135" s="240" t="str">
        <f t="shared" ca="1" si="87"/>
        <v>6,90022712074332-2,85816765686626i</v>
      </c>
      <c r="BL135" s="240" t="str">
        <f t="shared" ca="1" si="88"/>
        <v>2,34281113090454-7,09179051280477i</v>
      </c>
      <c r="BM135" s="240" t="str">
        <f t="shared" ca="1" si="89"/>
        <v>-3,83970590699012-6,40616228489594i</v>
      </c>
      <c r="BN135" s="240" t="str">
        <f t="shared" ca="1" si="90"/>
        <v>-7,35879437765447-1,27687195129306i</v>
      </c>
      <c r="BO135" s="240" t="str">
        <f t="shared" ca="1" si="91"/>
        <v>-5,77342338173975+4,73812611986836i</v>
      </c>
      <c r="BP135" s="240" t="str">
        <f t="shared" ca="1" si="92"/>
        <v>-0,183292349999432+7,46650256726867i</v>
      </c>
      <c r="BQ135" s="240" t="str">
        <f t="shared" ca="1" si="93"/>
        <v>5,53398021105862+5,01570729770086i</v>
      </c>
      <c r="BR135" s="240" t="str">
        <f t="shared" ca="1" si="94"/>
        <v>7,41258352461329-0,91425497714243i</v>
      </c>
      <c r="BS135" s="240" t="str">
        <f t="shared" ca="1" si="95"/>
        <v>4,14941629774953-6,21004034290991i</v>
      </c>
      <c r="BT135" s="240" t="str">
        <f t="shared" ca="1" si="96"/>
        <v>-1,99201144501405-7,19820443413015i</v>
      </c>
      <c r="BU135" s="240" t="str">
        <f t="shared" ca="1" si="97"/>
        <v>-6,75167185522166-3,19330296589687i</v>
      </c>
      <c r="BV135" s="240" t="str">
        <f t="shared" ca="1" si="98"/>
        <v>-6,82800595571851+3,02664688083538i</v>
      </c>
      <c r="BW135" s="240" t="str">
        <f t="shared" ca="1" si="99"/>
        <v>-2,16806426838259+7,14715006144132i</v>
      </c>
      <c r="BX135" s="240" t="str">
        <f t="shared" ca="1" si="100"/>
        <v>3,99576455194703+6,31000176846264i</v>
      </c>
      <c r="BY135" s="240" t="str">
        <f t="shared" ca="1" si="101"/>
        <v>7,38791405272068+1,09589352685848i</v>
      </c>
      <c r="BZ135" s="240" t="str">
        <f t="shared" ca="1" si="102"/>
        <v>5,65540509868045-4,87838598743654i</v>
      </c>
      <c r="CA135" s="240" t="str">
        <f t="shared" ca="1" si="103"/>
        <v>-1,29925778488046E-13-7,46875201573851i</v>
      </c>
      <c r="CB135" s="240" t="str">
        <f t="shared" ca="1" si="104"/>
        <v>-5,65540509868013-4,87838598743691i</v>
      </c>
      <c r="CC135" s="240" t="str">
        <f t="shared" ca="1" si="105"/>
        <v>-7,38791405272064+1,09589352685875i</v>
      </c>
      <c r="CD135" s="240" t="str">
        <f t="shared" ca="1" si="106"/>
        <v>-3,99576455194681+6,31000176846277i</v>
      </c>
      <c r="CE135" s="240" t="str">
        <f t="shared" ca="1" si="107"/>
        <v>2,16806426838213+7,14715006144146i</v>
      </c>
      <c r="CF135" s="240" t="str">
        <f t="shared" ca="1" si="108"/>
        <v>6,82800595571862+3,02664688083514i</v>
      </c>
      <c r="CG135" s="240" t="str">
        <f t="shared" ca="1" si="109"/>
        <v>6,75167185522186-3,19330296589643i</v>
      </c>
      <c r="CH135" s="240" t="str">
        <f t="shared" ca="1" si="110"/>
        <v>1,99201144501381-7,19820443413023i</v>
      </c>
      <c r="CI135" s="240" t="str">
        <f t="shared" ca="1" si="111"/>
        <v>-4,14941629774973-6,21004034290977i</v>
      </c>
      <c r="CJ135" s="240" t="str">
        <f t="shared" ca="1" si="112"/>
        <v>-7,41258352461332-0,914254977142168i</v>
      </c>
      <c r="CK135" s="240" t="str">
        <f t="shared" ca="1" si="113"/>
        <v>-5,53398021105844+5,01570729770105i</v>
      </c>
      <c r="CL135" s="240" t="str">
        <f t="shared" ca="1" si="114"/>
        <v>0,183292349998949+7,46650256726869i</v>
      </c>
      <c r="CM135" s="240" t="str">
        <f t="shared" ca="1" si="115"/>
        <v>5,77342338173995+4,73812611986812i</v>
      </c>
      <c r="CN135" s="240" t="str">
        <f t="shared" ca="1" si="116"/>
        <v>7,35879437765443-1,27687195129331i</v>
      </c>
      <c r="CO135" s="240" t="str">
        <f t="shared" ca="1" si="117"/>
        <v>3,83970590698985-6,40616228489611i</v>
      </c>
      <c r="CP135" s="240" t="str">
        <f t="shared" ca="1" si="118"/>
        <v>-2,34281113090479-7,0917905128047i</v>
      </c>
      <c r="CQ135" s="240" t="str">
        <f t="shared" ca="1" si="119"/>
        <v>-6,90022712074316-2,85816765686665i</v>
      </c>
      <c r="CR135" s="240" t="str">
        <f t="shared" ca="1" si="120"/>
        <v>-6,67127080006059+3,35803552465678i</v>
      </c>
      <c r="CS135" s="240" t="str">
        <f t="shared" ca="1" si="121"/>
        <v>-1,81475870843731+7,24492287762603i</v>
      </c>
      <c r="CT135" s="240" t="str">
        <f t="shared" ca="1" si="122"/>
        <v>4,30056859033073+6,10633822126312i</v>
      </c>
      <c r="CU135" s="240" t="str">
        <f t="shared" ca="1" si="123"/>
        <v>7,43278793336518+0,732065714413031i</v>
      </c>
      <c r="CV135" s="240" t="str">
        <f t="shared" ca="1" si="124"/>
        <v>5,40922186068664-5,15000733343826i</v>
      </c>
      <c r="CW135" s="240" t="str">
        <f t="shared" ca="1" si="125"/>
        <v>-0,366474291540667-7,45975557684283i</v>
      </c>
      <c r="CX135" s="240" t="str">
        <f t="shared" ca="1" si="126"/>
        <v>-5,88796397043626-4,59501218229533i</v>
      </c>
      <c r="CY135" s="240" t="str">
        <f t="shared" ca="1" si="127"/>
        <v>-7,32524204001828+1,45708123580906i</v>
      </c>
      <c r="CZ135" s="240" t="str">
        <f t="shared" ca="1" si="128"/>
        <v>-3,68133436676983+6,49846396871118i</v>
      </c>
      <c r="DA135" s="240" t="str">
        <f t="shared" ca="1" si="129"/>
        <v>2,51614677160489+7,03215913474236i</v>
      </c>
      <c r="DB135" s="240" t="str">
        <f t="shared" ca="1" si="130"/>
        <v>6,96829184696652+2,68796677957485i</v>
      </c>
      <c r="DC135" s="240" t="str">
        <f t="shared" ca="1" si="131"/>
        <v>6,58685122082455-3,5207453283815i</v>
      </c>
      <c r="DD135" s="240" t="str">
        <f t="shared" ca="1" si="132"/>
        <v>1,63641282907242-7,28727725048562i</v>
      </c>
      <c r="DE135" s="240" t="str">
        <f t="shared" ca="1" si="133"/>
        <v>-4,44913038120218-5,9989578698022i</v>
      </c>
      <c r="DF135" s="240" t="str">
        <f t="shared" ca="1" si="134"/>
        <v>-7,44851510859574-0,549435482672074i</v>
      </c>
      <c r="DG135" s="240" t="str">
        <f t="shared" ca="1" si="135"/>
        <v>-5,28120519732924+5,28120519732955i</v>
      </c>
      <c r="DH135" s="240" t="str">
        <f t="shared" ca="1" si="136"/>
        <v>0,549435482671669+7,44851510859577i</v>
      </c>
      <c r="DI135" s="240" t="str">
        <f t="shared" ca="1" si="137"/>
        <v>5,99895786980247+4,44913038120182i</v>
      </c>
      <c r="DJ135" s="240" t="str">
        <f t="shared" ca="1" si="138"/>
        <v>7,28727725048555-1,63641282907275i</v>
      </c>
      <c r="DK135" s="240" t="str">
        <f t="shared" ca="1" si="139"/>
        <v>3,52074532838177-6,58685122082441i</v>
      </c>
      <c r="DL135" s="240" t="str">
        <f t="shared" ca="1" si="140"/>
        <v>-2,68796677957516-6,96829184696639i</v>
      </c>
      <c r="DM135" s="240" t="str">
        <f t="shared" ca="1" si="141"/>
        <v>-7,03215913474225-2,51614677160517i</v>
      </c>
      <c r="DN135" s="240" t="str">
        <f t="shared" ca="1" si="142"/>
        <v>-6,49846396871101+3,68133436677012i</v>
      </c>
      <c r="DO135" s="240" t="str">
        <f t="shared" ca="1" si="143"/>
        <v>-1,45708123580935+7,32524204001822i</v>
      </c>
      <c r="DP135" s="240" t="str">
        <f t="shared" ca="1" si="144"/>
        <v>4,59501218229501+5,88796397043652i</v>
      </c>
      <c r="DQ135" s="240" t="str">
        <f t="shared" ca="1" si="145"/>
        <v>7,45975557684286+0,366474291540225i</v>
      </c>
      <c r="DR135" s="240" t="str">
        <f t="shared" ca="1" si="146"/>
        <v>5,15000733343856-5,40922186068635i</v>
      </c>
      <c r="DS135" s="240" t="str">
        <f t="shared" ca="1" si="147"/>
        <v>-0,732065714413473-7,43278793336513i</v>
      </c>
      <c r="DT135" s="240" t="str">
        <f t="shared" ca="1" si="148"/>
        <v>-6,10633822126288-4,30056859033107i</v>
      </c>
      <c r="DU135" s="240" t="str">
        <f t="shared" ca="1" si="149"/>
        <v>-7,2449228776261+1,81475870843702i</v>
      </c>
      <c r="DV135" s="240" t="str">
        <f t="shared" ca="1" si="150"/>
        <v>-3,35803552465649+6,67127080006074i</v>
      </c>
      <c r="DW135" s="240" t="str">
        <f t="shared" ca="1" si="151"/>
        <v>2,85816765686638+6,90022712074328i</v>
      </c>
      <c r="DX135" s="240" t="str">
        <f t="shared" ca="1" si="152"/>
        <v>7,0917905128048+2,34281113090447i</v>
      </c>
      <c r="DY135" s="240" t="str">
        <f t="shared" ca="1" si="153"/>
        <v>6,40616228489626-3,83970590698959i</v>
      </c>
      <c r="DZ135" s="240" t="str">
        <f t="shared" ca="1" si="154"/>
        <v>1,27687195129288-7,3587943776545i</v>
      </c>
      <c r="EA135" s="240" t="str">
        <f t="shared" ca="1" si="155"/>
        <v>-4,73812611986846-5,77342338173966i</v>
      </c>
      <c r="EB135" s="240" t="str">
        <f t="shared" ca="1" si="156"/>
        <v>-7,46650256726864-0,183292350000841i</v>
      </c>
      <c r="EC135" s="240" t="str">
        <f t="shared" ca="1" si="157"/>
        <v>-5,01570729770187+5,53398021105771i</v>
      </c>
      <c r="ED135" s="240" t="str">
        <f t="shared" ca="1" si="158"/>
        <v>0,914254977141033+7,41258352461346i</v>
      </c>
      <c r="EE135" s="240" t="str">
        <f t="shared" ca="1" si="159"/>
        <v>6,21004034290958+4,14941629775003i</v>
      </c>
      <c r="EF135" s="240" t="str">
        <f t="shared" ca="1" si="160"/>
        <v>7,1982044341303-1,99201144501351i</v>
      </c>
      <c r="EG135" s="240" t="str">
        <f t="shared" ca="1" si="161"/>
        <v>3,19330296589675-6,75167185522171i</v>
      </c>
      <c r="EH135" s="240" t="str">
        <f t="shared" ca="1" si="162"/>
        <v>-3,02664688083555-6,82800595571844i</v>
      </c>
      <c r="EI135" s="240" t="str">
        <f t="shared" ca="1" si="163"/>
        <v>-7,14715006144158-2,16806426838176i</v>
      </c>
      <c r="EJ135" s="240" t="str">
        <f t="shared" ca="1" si="164"/>
        <v>-6,31000176846214+3,99576455194781i</v>
      </c>
      <c r="EK135" s="240" t="str">
        <f t="shared" ca="1" si="165"/>
        <v>-1,09589352685762+7,3879140527208i</v>
      </c>
      <c r="EL135" s="240" t="str">
        <f t="shared" ca="1" si="166"/>
        <v>4,8783859874378+5,65540509867936i</v>
      </c>
      <c r="EM135" s="240" t="str">
        <f t="shared" ca="1" si="167"/>
        <v>7,46875201573851-1,74577445416954E-12i</v>
      </c>
      <c r="EN135" s="240"/>
      <c r="EO135" s="240"/>
      <c r="EP135" s="240"/>
    </row>
    <row r="136" spans="1:146" ht="15" thickBot="1">
      <c r="A136" s="277">
        <f t="shared" si="168"/>
        <v>7.031250000000003E-4</v>
      </c>
      <c r="B136" s="276">
        <v>36</v>
      </c>
      <c r="C136" s="248">
        <f t="shared" si="169"/>
        <v>7200</v>
      </c>
      <c r="D136" s="247">
        <f t="shared" si="170"/>
        <v>45238.93421169302</v>
      </c>
      <c r="E136" s="247" t="str">
        <f t="shared" si="171"/>
        <v>45238,934211693i</v>
      </c>
      <c r="F136" s="247" t="str">
        <f t="shared" si="177"/>
        <v>-0,00593055925209898-0,0420736891003171i</v>
      </c>
      <c r="G136" s="247" t="str">
        <f t="shared" si="178"/>
        <v>-4,589175082113-0,494101677346601i</v>
      </c>
      <c r="H136" s="247" t="str">
        <f t="shared" si="179"/>
        <v>0,00249678348284583-0,0116780305137455i</v>
      </c>
      <c r="I136" s="247" t="str">
        <f t="shared" si="174"/>
        <v>-0,00465069830911994+0,010836080362606i</v>
      </c>
      <c r="J136" s="275" t="str">
        <f ca="1">IMPRODUCT(1/N_FFT2,AY100)</f>
        <v>0,0381437324274382-0,000385215054309197i</v>
      </c>
      <c r="K136" s="274" t="str">
        <f t="shared" ca="1" si="175"/>
        <v>-0,00017322077061843+0,000415120068915184i</v>
      </c>
      <c r="N136" s="265">
        <f t="shared" ca="1" si="176"/>
        <v>7.5320287979234184</v>
      </c>
      <c r="O136" s="240">
        <f t="shared" ca="1" si="39"/>
        <v>-7.4679712020765816</v>
      </c>
      <c r="P136" s="240" t="str">
        <f t="shared" ca="1" si="40"/>
        <v>-4,73763077692489+5,77281980461708i</v>
      </c>
      <c r="Q136" s="240" t="str">
        <f t="shared" ca="1" si="41"/>
        <v>1,4569289066203+7,32447622947193i</v>
      </c>
      <c r="R136" s="240" t="str">
        <f t="shared" ca="1" si="42"/>
        <v>6,58616260465249+3,52037725536941i</v>
      </c>
      <c r="S136" s="240" t="str">
        <f t="shared" ca="1" si="43"/>
        <v>6,89950574298226-2,85786885241433i</v>
      </c>
      <c r="T136" s="240" t="str">
        <f t="shared" ca="1" si="44"/>
        <v>2,16783761014039-7,14640286935364i</v>
      </c>
      <c r="U136" s="241" t="str">
        <f t="shared" ca="1" si="45"/>
        <v>-4,14898250092139-6,20939112007717i</v>
      </c>
      <c r="V136" s="240" t="str">
        <f t="shared" ca="1" si="46"/>
        <v>-7,43201087953442-0,731989181291024i</v>
      </c>
      <c r="W136" s="240" t="str">
        <f t="shared" ca="1" si="47"/>
        <v>-5,28065307869423+5,28065307869418i</v>
      </c>
      <c r="X136" s="240" t="str">
        <f t="shared" ca="1" si="48"/>
        <v>0,731989181291026+7,43201087953442i</v>
      </c>
      <c r="Y136" s="240" t="str">
        <f t="shared" ca="1" si="49"/>
        <v>6,20939112007717+4,14898250092139i</v>
      </c>
      <c r="Z136" s="240" t="str">
        <f t="shared" ca="1" si="50"/>
        <v>7,14640286935364-2,16783761014039i</v>
      </c>
      <c r="AA136" s="240" t="str">
        <f t="shared" ca="1" si="51"/>
        <v>2,85786885241398-6,8995057429824i</v>
      </c>
      <c r="AB136" s="240" t="str">
        <f t="shared" ca="1" si="52"/>
        <v>-3,52037725536955-6,58616260465242i</v>
      </c>
      <c r="AC136" s="240" t="str">
        <f t="shared" ca="1" si="53"/>
        <v>-7,32447622947191-1,45692890662037i</v>
      </c>
      <c r="AD136" s="240" t="str">
        <f t="shared" ca="1" si="54"/>
        <v>-5,77281980461727+4,73763077692466i</v>
      </c>
      <c r="AE136" s="240" t="str">
        <f t="shared" ca="1" si="55"/>
        <v>2,21401071240512E-13+7,46797120207658i</v>
      </c>
      <c r="AF136" s="240" t="str">
        <f t="shared" ca="1" si="56"/>
        <v>5,77281980461709+4,73763077692488i</v>
      </c>
      <c r="AG136" s="240" t="str">
        <f t="shared" ca="1" si="57"/>
        <v>7,32447622947197-1,45692890662009i</v>
      </c>
      <c r="AH136" s="240" t="str">
        <f t="shared" ca="1" si="58"/>
        <v>3,52037725536915-6,58616260465263i</v>
      </c>
      <c r="AI136" s="240" t="str">
        <f t="shared" ca="1" si="59"/>
        <v>-2,85786885241441-6,89950574298222i</v>
      </c>
      <c r="AJ136" s="240" t="str">
        <f t="shared" ca="1" si="60"/>
        <v>-7,1464028693536-2,16783761014054i</v>
      </c>
      <c r="AK136" s="240" t="str">
        <f t="shared" ca="1" si="61"/>
        <v>-6,20939112007737+4,14898250092108i</v>
      </c>
      <c r="AL136" s="240" t="str">
        <f t="shared" ca="1" si="62"/>
        <v>-0,731989181290863+7,43201087953444i</v>
      </c>
      <c r="AM136" s="240" t="str">
        <f t="shared" ca="1" si="63"/>
        <v>5,28065307869418+5,28065307869423i</v>
      </c>
      <c r="AN136" s="240" t="str">
        <f t="shared" ca="1" si="64"/>
        <v>7,43201087953444-0,731989181290811i</v>
      </c>
      <c r="AO136" s="240" t="str">
        <f t="shared" ca="1" si="65"/>
        <v>4,14898250092112-6,20939112007735i</v>
      </c>
      <c r="AP136" s="240" t="str">
        <f t="shared" ca="1" si="66"/>
        <v>-2,16783761014047-7,14640286935362i</v>
      </c>
      <c r="AQ136" s="240" t="str">
        <f t="shared" ca="1" si="67"/>
        <v>-6,89950574298221-2,85786885241446i</v>
      </c>
      <c r="AR136" s="240" t="str">
        <f t="shared" ca="1" si="68"/>
        <v>-6,89950574298221-2,85786885241446i</v>
      </c>
      <c r="AS136" s="240" t="str">
        <f t="shared" ca="1" si="69"/>
        <v>-1,45692890662015+7,32447622947196i</v>
      </c>
      <c r="AT136" s="240" t="str">
        <f t="shared" ca="1" si="70"/>
        <v>4,73763077692484+5,77281980461713i</v>
      </c>
      <c r="AU136" s="240" t="str">
        <f t="shared" ca="1" si="71"/>
        <v>7,46797120207658+3,00081633909136E-13i</v>
      </c>
      <c r="AV136" s="240" t="str">
        <f t="shared" ca="1" si="72"/>
        <v>4,73763077692471-5,77281980461723i</v>
      </c>
      <c r="AW136" s="240" t="str">
        <f t="shared" ca="1" si="73"/>
        <v>-1,45692890662032-7,32447622947193i</v>
      </c>
      <c r="AX136" s="240" t="str">
        <f t="shared" ca="1" si="74"/>
        <v>-6,58616260465239-3,52037725536961i</v>
      </c>
      <c r="AY136" s="240" t="str">
        <f t="shared" ca="1" si="75"/>
        <v>-6,89950574298214+2,85786885241461i</v>
      </c>
      <c r="AZ136" s="240" t="str">
        <f t="shared" ca="1" si="76"/>
        <v>-2,16783761014034+7,14640286935365i</v>
      </c>
      <c r="BA136" s="240" t="str">
        <f t="shared" ca="1" si="77"/>
        <v>4,14898250092127+6,20939112007725i</v>
      </c>
      <c r="BB136" s="240" t="str">
        <f t="shared" ca="1" si="78"/>
        <v>7,43201087953439+0,731989181291382i</v>
      </c>
      <c r="BC136" s="240" t="str">
        <f t="shared" ca="1" si="79"/>
        <v>5,28065307869406-5,28065307869435i</v>
      </c>
      <c r="BD136" s="240" t="str">
        <f t="shared" ca="1" si="80"/>
        <v>-0,731989181291058-7,43201087953442i</v>
      </c>
      <c r="BE136" s="240" t="str">
        <f t="shared" ca="1" si="81"/>
        <v>-6,20939112007704-4,14898250092158i</v>
      </c>
      <c r="BF136" s="240" t="str">
        <f t="shared" ca="1" si="82"/>
        <v>-7,14640286935355+2,16783761014068i</v>
      </c>
      <c r="BG136" s="240" t="str">
        <f t="shared" ca="1" si="83"/>
        <v>-2,85786885241425+6,89950574298229i</v>
      </c>
      <c r="BH136" s="240" t="str">
        <f t="shared" ca="1" si="84"/>
        <v>3,5203772553693+6,58616260465255i</v>
      </c>
      <c r="BI136" s="240" t="str">
        <f t="shared" ca="1" si="85"/>
        <v>7,32447622947186+1,45692890662063i</v>
      </c>
      <c r="BJ136" s="240" t="str">
        <f t="shared" ca="1" si="86"/>
        <v>5,772819804617-4,73763077692499i</v>
      </c>
      <c r="BK136" s="240" t="str">
        <f t="shared" ca="1" si="87"/>
        <v>7,86805626686247E-14-7,46797120207658i</v>
      </c>
      <c r="BL136" s="240" t="str">
        <f t="shared" ca="1" si="88"/>
        <v>-5,7728198046169-4,73763077692511i</v>
      </c>
      <c r="BM136" s="240" t="str">
        <f t="shared" ca="1" si="89"/>
        <v>-7,32447622947188+1,45692890662054i</v>
      </c>
      <c r="BN136" s="240" t="str">
        <f t="shared" ca="1" si="90"/>
        <v>-3,52037725536939+6,5861626046525i</v>
      </c>
      <c r="BO136" s="240" t="str">
        <f t="shared" ca="1" si="91"/>
        <v>2,85786885241416+6,89950574298233i</v>
      </c>
      <c r="BP136" s="240" t="str">
        <f t="shared" ca="1" si="92"/>
        <v>7,14640286935372+2,16783761014012i</v>
      </c>
      <c r="BQ136" s="240" t="str">
        <f t="shared" ca="1" si="93"/>
        <v>6,20939112007713-4,14898250092145i</v>
      </c>
      <c r="BR136" s="240" t="str">
        <f t="shared" ca="1" si="94"/>
        <v>0,731989181291161-7,43201087953441i</v>
      </c>
      <c r="BS136" s="240" t="str">
        <f t="shared" ca="1" si="95"/>
        <v>-5,28065307869398-5,28065307869442i</v>
      </c>
      <c r="BT136" s="240" t="str">
        <f t="shared" ca="1" si="96"/>
        <v>-7,4320108795344+0,731989181291278i</v>
      </c>
      <c r="BU136" s="240" t="str">
        <f t="shared" ca="1" si="97"/>
        <v>-4,1489825009214+6,20939112007716i</v>
      </c>
      <c r="BV136" s="240" t="str">
        <f t="shared" ca="1" si="98"/>
        <v>2,16783761014019+7,1464028693537i</v>
      </c>
      <c r="BW136" s="240" t="str">
        <f t="shared" ca="1" si="99"/>
        <v>6,89950574298237+2,85786885241404i</v>
      </c>
      <c r="BX136" s="240" t="str">
        <f t="shared" ca="1" si="100"/>
        <v>6,58616260465245-3,52037725536949i</v>
      </c>
      <c r="BY136" s="240" t="str">
        <f t="shared" ca="1" si="101"/>
        <v>1,45692890662042-7,3244762294719i</v>
      </c>
      <c r="BZ136" s="240" t="str">
        <f t="shared" ca="1" si="102"/>
        <v>-4,73763077692459-5,77281980461733i</v>
      </c>
      <c r="CA136" s="240" t="str">
        <f t="shared" ca="1" si="103"/>
        <v>-7,46797120207658+1,42720508571887E-13i</v>
      </c>
      <c r="CB136" s="240" t="str">
        <f t="shared" ca="1" si="104"/>
        <v>-4,73763077692494+5,77281980461704i</v>
      </c>
      <c r="CC136" s="240" t="str">
        <f t="shared" ca="1" si="105"/>
        <v>1,45692890662002+7,32447622947199i</v>
      </c>
      <c r="CD136" s="240" t="str">
        <f t="shared" ca="1" si="106"/>
        <v>6,5861626046526+3,52037725536919i</v>
      </c>
      <c r="CE136" s="240" t="str">
        <f t="shared" ca="1" si="107"/>
        <v>6,89950574298224-2,85786885241436i</v>
      </c>
      <c r="CF136" s="240" t="str">
        <f t="shared" ca="1" si="108"/>
        <v>2,16783761014062-7,14640286935357i</v>
      </c>
      <c r="CG136" s="240" t="str">
        <f t="shared" ca="1" si="109"/>
        <v>-4,14898250092102-6,20939112007742i</v>
      </c>
      <c r="CH136" s="240" t="str">
        <f t="shared" ca="1" si="110"/>
        <v>-7,43201087953443-0,731989181290941i</v>
      </c>
      <c r="CI136" s="240" t="str">
        <f t="shared" ca="1" si="111"/>
        <v>-5,28065307869427+5,28065307869414i</v>
      </c>
      <c r="CJ136" s="240" t="str">
        <f t="shared" ca="1" si="112"/>
        <v>0,731989181290759+7,43201087953445i</v>
      </c>
      <c r="CK136" s="240" t="str">
        <f t="shared" ca="1" si="113"/>
        <v>6,20939112007729+4,14898250092121i</v>
      </c>
      <c r="CL136" s="240" t="str">
        <f t="shared" ca="1" si="114"/>
        <v>7,14640286935363-2,16783761014045i</v>
      </c>
      <c r="CM136" s="240" t="str">
        <f t="shared" ca="1" si="115"/>
        <v>2,85786885241453-6,89950574298218i</v>
      </c>
      <c r="CN136" s="240" t="str">
        <f t="shared" ca="1" si="116"/>
        <v>-3,52037725536973-6,58616260465232i</v>
      </c>
      <c r="CO136" s="240" t="str">
        <f t="shared" ca="1" si="117"/>
        <v>-7,32447622947195-1,4569289066202i</v>
      </c>
      <c r="CP136" s="240" t="str">
        <f t="shared" ca="1" si="118"/>
        <v>-5,77281980461719+4,73763077692476i</v>
      </c>
      <c r="CQ136" s="240" t="str">
        <f t="shared" ca="1" si="119"/>
        <v>-3,2569906969275E-13+7,46797120207658i</v>
      </c>
      <c r="CR136" s="240" t="str">
        <f t="shared" ca="1" si="120"/>
        <v>5,77281980461718+4,73763077692477i</v>
      </c>
      <c r="CS136" s="240" t="str">
        <f t="shared" ca="1" si="121"/>
        <v>7,32447622947193-1,45692890662029i</v>
      </c>
      <c r="CT136" s="240" t="str">
        <f t="shared" ca="1" si="122"/>
        <v>3,52037725536965-6,58616260465236i</v>
      </c>
      <c r="CU136" s="240" t="str">
        <f t="shared" ca="1" si="123"/>
        <v>-2,85786885241451-6,89950574298218i</v>
      </c>
      <c r="CV136" s="240" t="str">
        <f t="shared" ca="1" si="124"/>
        <v>-7,14640286935365-2,16783761014036i</v>
      </c>
      <c r="CW136" s="240" t="str">
        <f t="shared" ca="1" si="125"/>
        <v>-6,2093911200773+4,1489825009212i</v>
      </c>
      <c r="CX136" s="240" t="str">
        <f t="shared" ca="1" si="126"/>
        <v>-0,731989181291408+7,43201087953438i</v>
      </c>
      <c r="CY136" s="240" t="str">
        <f t="shared" ca="1" si="127"/>
        <v>5,2806530786943+5,28065307869411i</v>
      </c>
      <c r="CZ136" s="240" t="str">
        <f t="shared" ca="1" si="128"/>
        <v>7,43201087953444-0,731989181290927i</v>
      </c>
      <c r="DA136" s="240" t="str">
        <f t="shared" ca="1" si="129"/>
        <v>4,1489825009216-6,20939112007703i</v>
      </c>
      <c r="DB136" s="240" t="str">
        <f t="shared" ca="1" si="130"/>
        <v>-2,1678376101406-7,14640286935357i</v>
      </c>
      <c r="DC136" s="240" t="str">
        <f t="shared" ca="1" si="131"/>
        <v>-6,89950574298228-2,85786885241428i</v>
      </c>
      <c r="DD136" s="240" t="str">
        <f t="shared" ca="1" si="132"/>
        <v>-6,58616260465259+3,52037725536922i</v>
      </c>
      <c r="DE136" s="240" t="str">
        <f t="shared" ca="1" si="133"/>
        <v>-1,45692890662004+7,32447622947198i</v>
      </c>
      <c r="DF136" s="240" t="str">
        <f t="shared" ca="1" si="134"/>
        <v>4,73763077692497+5,77281980461701i</v>
      </c>
      <c r="DG136" s="240" t="str">
        <f t="shared" ca="1" si="135"/>
        <v>7,46797120207658+1,57361125337249E-13i</v>
      </c>
      <c r="DH136" s="240" t="str">
        <f t="shared" ca="1" si="136"/>
        <v>4,73763077692513-5,77281980461688i</v>
      </c>
      <c r="DI136" s="240" t="str">
        <f t="shared" ca="1" si="137"/>
        <v>-1,45692890662046-7,3244762294719i</v>
      </c>
      <c r="DJ136" s="240" t="str">
        <f t="shared" ca="1" si="138"/>
        <v>-6,58616260465244-3,52037725536951i</v>
      </c>
      <c r="DK136" s="240" t="str">
        <f t="shared" ca="1" si="139"/>
        <v>-6,89950574298236+2,85786885241408i</v>
      </c>
      <c r="DL136" s="240" t="str">
        <f t="shared" ca="1" si="140"/>
        <v>-2,16783761014019+7,1464028693537i</v>
      </c>
      <c r="DM136" s="240" t="str">
        <f t="shared" ca="1" si="141"/>
        <v>4,14898250092143+6,20939112007714i</v>
      </c>
      <c r="DN136" s="240" t="str">
        <f t="shared" ca="1" si="142"/>
        <v>7,4320108795344+0,73198918129124i</v>
      </c>
      <c r="DO136" s="240" t="str">
        <f t="shared" ca="1" si="143"/>
        <v>5,28065307869445-5,28065307869396i</v>
      </c>
      <c r="DP136" s="240" t="str">
        <f t="shared" ca="1" si="144"/>
        <v>-0,7319891812912-7,43201087953441i</v>
      </c>
      <c r="DQ136" s="240" t="str">
        <f t="shared" ca="1" si="145"/>
        <v>-6,20939112007712-4,14898250092146i</v>
      </c>
      <c r="DR136" s="240" t="str">
        <f t="shared" ca="1" si="146"/>
        <v>-7,14640286935371+2,16783761014016i</v>
      </c>
      <c r="DS136" s="240" t="str">
        <f t="shared" ca="1" si="147"/>
        <v>-2,85786885241412+6,89950574298234i</v>
      </c>
      <c r="DT136" s="240" t="str">
        <f t="shared" ca="1" si="148"/>
        <v>3,52037725536947+6,58616260465246i</v>
      </c>
      <c r="DU136" s="240" t="str">
        <f t="shared" ca="1" si="149"/>
        <v>7,32447622947189+1,4569289066205i</v>
      </c>
      <c r="DV136" s="240" t="str">
        <f t="shared" ca="1" si="150"/>
        <v>5,77281980461691-4,7376307769251i</v>
      </c>
      <c r="DW136" s="240" t="str">
        <f t="shared" ca="1" si="151"/>
        <v>-1,17103072788274E-13-7,46797120207658i</v>
      </c>
      <c r="DX136" s="240" t="str">
        <f t="shared" ca="1" si="152"/>
        <v>-5,77281980461699-4,737630776925i</v>
      </c>
      <c r="DY136" s="240" t="str">
        <f t="shared" ca="1" si="153"/>
        <v>-7,32447622947155+1,45692890662219i</v>
      </c>
      <c r="DZ136" s="240" t="str">
        <f t="shared" ca="1" si="154"/>
        <v>-3,5203772553686+6,58616260465292i</v>
      </c>
      <c r="EA136" s="240" t="str">
        <f t="shared" ca="1" si="155"/>
        <v>2,85786885241424+6,8995057429823i</v>
      </c>
      <c r="EB136" s="240" t="str">
        <f t="shared" ca="1" si="156"/>
        <v>7,14640286935335+2,16783761014136i</v>
      </c>
      <c r="EC136" s="240" t="str">
        <f t="shared" ca="1" si="157"/>
        <v>6,20939112007829-4,14898250091972i</v>
      </c>
      <c r="ED136" s="240" t="str">
        <f t="shared" ca="1" si="158"/>
        <v>0,731989181293924-7,43201087953414i</v>
      </c>
      <c r="EE136" s="240" t="str">
        <f t="shared" ca="1" si="159"/>
        <v>-5,28065307869671-5,2806530786917i</v>
      </c>
      <c r="EF136" s="240" t="str">
        <f t="shared" ca="1" si="160"/>
        <v>-7,43201087953416+0,731989181293691i</v>
      </c>
      <c r="EG136" s="240" t="str">
        <f t="shared" ca="1" si="161"/>
        <v>-4,14898250092+6,2093911200781i</v>
      </c>
      <c r="EH136" s="240" t="str">
        <f t="shared" ca="1" si="162"/>
        <v>2,16783761014103+7,14640286935345i</v>
      </c>
      <c r="EI136" s="240" t="str">
        <f t="shared" ca="1" si="163"/>
        <v>6,89950574298216+2,85786885241455i</v>
      </c>
      <c r="EJ136" s="240" t="str">
        <f t="shared" ca="1" si="164"/>
        <v>6,58616260465308-3,52037725536831i</v>
      </c>
      <c r="EK136" s="240" t="str">
        <f t="shared" ca="1" si="165"/>
        <v>1,45692890662252-7,32447622947149i</v>
      </c>
      <c r="EL136" s="240" t="str">
        <f t="shared" ca="1" si="166"/>
        <v>-4,73763077692244-5,77281980461909i</v>
      </c>
      <c r="EM136" s="240" t="str">
        <f t="shared" ca="1" si="167"/>
        <v>-7,46797120207658+3,36310237647443E-12i</v>
      </c>
      <c r="EN136" s="240"/>
      <c r="EO136" s="240"/>
      <c r="EP136" s="240"/>
    </row>
    <row r="137" spans="1:146" ht="15" thickBot="1">
      <c r="A137" s="277">
        <f t="shared" si="168"/>
        <v>7.2265625000000032E-4</v>
      </c>
      <c r="B137" s="276">
        <v>37</v>
      </c>
      <c r="C137" s="248">
        <f t="shared" si="169"/>
        <v>7400</v>
      </c>
      <c r="D137" s="247">
        <f t="shared" si="170"/>
        <v>46495.571273128939</v>
      </c>
      <c r="E137" s="247" t="str">
        <f t="shared" si="171"/>
        <v>46495,5712731289i</v>
      </c>
      <c r="F137" s="247" t="str">
        <f t="shared" si="177"/>
        <v>-0,00612750024854986-0,0410789595806635i</v>
      </c>
      <c r="G137" s="247" t="str">
        <f t="shared" si="178"/>
        <v>-4,63186337716272-0,44849835632397i</v>
      </c>
      <c r="H137" s="247" t="str">
        <f t="shared" si="179"/>
        <v>0,00247192236692408-0,0113638205759005i</v>
      </c>
      <c r="I137" s="247" t="str">
        <f t="shared" si="174"/>
        <v>-0,00456120693439659+0,0105888578022781i</v>
      </c>
      <c r="J137" s="275" t="str">
        <f ca="1">IMPRODUCT(1/N_FFT2,AZ100)</f>
        <v>-0,0785422868071492-0,00444283960268496i</v>
      </c>
      <c r="K137" s="274" t="str">
        <f t="shared" ca="1" si="175"/>
        <v>0,000405292220019296-0,000811408395662468i</v>
      </c>
      <c r="N137" s="265">
        <f t="shared" ca="1" si="176"/>
        <v>7.5328752990214021</v>
      </c>
      <c r="O137" s="240">
        <f t="shared" ca="1" si="39"/>
        <v>-7.4671247009785979</v>
      </c>
      <c r="P137" s="240" t="str">
        <f t="shared" ca="1" si="40"/>
        <v>-4,59401100684694+5,88668108265887i</v>
      </c>
      <c r="Q137" s="240" t="str">
        <f t="shared" ca="1" si="41"/>
        <v>1,81436330320389+7,2433443314502i</v>
      </c>
      <c r="R137" s="240" t="str">
        <f t="shared" ca="1" si="42"/>
        <v>6,82651824868945+3,02598742566368i</v>
      </c>
      <c r="S137" s="240" t="str">
        <f t="shared" ca="1" si="43"/>
        <v>6,58541605733387-3,51997821751412i</v>
      </c>
      <c r="T137" s="240" t="str">
        <f t="shared" ca="1" si="44"/>
        <v>1,27659374248798-7,35719102080443i</v>
      </c>
      <c r="U137" s="241" t="str">
        <f t="shared" ca="1" si="45"/>
        <v>-5,01461445990155-5,53277445035589i</v>
      </c>
      <c r="V137" s="240" t="str">
        <f t="shared" ca="1" si="46"/>
        <v>-7,44689220311567+0,549315769971811i</v>
      </c>
      <c r="W137" s="240" t="str">
        <f t="shared" ca="1" si="47"/>
        <v>-4,14851221010908+6,20868728013745i</v>
      </c>
      <c r="X137" s="240" t="str">
        <f t="shared" ca="1" si="48"/>
        <v>2,34230067197854+7,09024533158153i</v>
      </c>
      <c r="Y137" s="240" t="str">
        <f t="shared" ca="1" si="49"/>
        <v>7,03062694618795+2,51559854577407i</v>
      </c>
      <c r="Z137" s="240" t="str">
        <f t="shared" ca="1" si="50"/>
        <v>6,30862692578594-3,99489394242367i</v>
      </c>
      <c r="AA137" s="240" t="str">
        <f t="shared" ca="1" si="51"/>
        <v>0,731906209674109-7,4311684545706i</v>
      </c>
      <c r="AB137" s="240" t="str">
        <f t="shared" ca="1" si="52"/>
        <v>-5,40804328271862-5,14888523393236i</v>
      </c>
      <c r="AC137" s="240" t="str">
        <f t="shared" ca="1" si="53"/>
        <v>-7,38630435118581+1,09565475019199i</v>
      </c>
      <c r="AD137" s="240" t="str">
        <f t="shared" ca="1" si="54"/>
        <v>-3,68053226626668+6,49704806330802i</v>
      </c>
      <c r="AE137" s="240" t="str">
        <f t="shared" ca="1" si="55"/>
        <v>2,85754491046868+6,89872367794357i</v>
      </c>
      <c r="AF137" s="240" t="str">
        <f t="shared" ca="1" si="56"/>
        <v>7,19663606711312+1,99157741940688i</v>
      </c>
      <c r="AG137" s="240" t="str">
        <f t="shared" ca="1" si="57"/>
        <v>5,99765079833114-4,44816099093125i</v>
      </c>
      <c r="AH137" s="240" t="str">
        <f t="shared" ca="1" si="58"/>
        <v>0,18325241369573-7,46487574262555i</v>
      </c>
      <c r="AI137" s="240" t="str">
        <f t="shared" ca="1" si="59"/>
        <v>-5,7721654504196-4,73709376231324i</v>
      </c>
      <c r="AJ137" s="240" t="str">
        <f t="shared" ca="1" si="60"/>
        <v>-7,28568947600812+1,63605628239047i</v>
      </c>
      <c r="AK137" s="240" t="str">
        <f t="shared" ca="1" si="61"/>
        <v>-3,19260719918242+6,75020078010227i</v>
      </c>
      <c r="AL137" s="240" t="str">
        <f t="shared" ca="1" si="62"/>
        <v>3,35730386550379+6,66981724297135i</v>
      </c>
      <c r="AM137" s="240" t="str">
        <f t="shared" ca="1" si="63"/>
        <v>7,3236459936552+1,45676376244842i</v>
      </c>
      <c r="AN137" s="240" t="str">
        <f t="shared" ca="1" si="64"/>
        <v>5,65417288154803-4,87732306962861i</v>
      </c>
      <c r="AO137" s="240" t="str">
        <f t="shared" ca="1" si="65"/>
        <v>-0,366394442989908-7,45813022225483i</v>
      </c>
      <c r="AP137" s="240" t="str">
        <f t="shared" ca="1" si="66"/>
        <v>-6,1050077534292-4,29963156916195i</v>
      </c>
      <c r="AQ137" s="240" t="str">
        <f t="shared" ca="1" si="67"/>
        <v>-7,1455928183087+2,16759188384248i</v>
      </c>
      <c r="AR137" s="240" t="str">
        <f t="shared" ca="1" si="68"/>
        <v>-7,1455928183087+2,16759188384248i</v>
      </c>
      <c r="AS137" s="240" t="str">
        <f t="shared" ca="1" si="69"/>
        <v>3,83886930000616+6,40476649046902i</v>
      </c>
      <c r="AT137" s="240" t="str">
        <f t="shared" ca="1" si="70"/>
        <v>7,41096844801778+0,914055776443452i</v>
      </c>
      <c r="AU137" s="240" t="str">
        <f t="shared" ca="1" si="71"/>
        <v>5,28005451202747-5,28005451202761i</v>
      </c>
      <c r="AV137" s="240" t="str">
        <f t="shared" ca="1" si="72"/>
        <v>-0,914055776443639-7,41096844801775i</v>
      </c>
      <c r="AW137" s="240" t="str">
        <f t="shared" ca="1" si="73"/>
        <v>-6,40476649046912-3,83886930000601i</v>
      </c>
      <c r="AX137" s="240" t="str">
        <f t="shared" ca="1" si="74"/>
        <v>-6,966773574014+2,68738111707009i</v>
      </c>
      <c r="AY137" s="240" t="str">
        <f t="shared" ca="1" si="75"/>
        <v>-2,16759188384231+7,14559281830875i</v>
      </c>
      <c r="AZ137" s="240" t="str">
        <f t="shared" ca="1" si="76"/>
        <v>4,2996315691621+6,1050077534291i</v>
      </c>
      <c r="BA137" s="240" t="str">
        <f t="shared" ca="1" si="77"/>
        <v>7,45813022225483+0,3663944429897i</v>
      </c>
      <c r="BB137" s="240" t="str">
        <f t="shared" ca="1" si="78"/>
        <v>4,87732306962848-5,65417288154815i</v>
      </c>
      <c r="BC137" s="240" t="str">
        <f t="shared" ca="1" si="79"/>
        <v>-1,45676376244863-7,32364599365516i</v>
      </c>
      <c r="BD137" s="240" t="str">
        <f t="shared" ca="1" si="80"/>
        <v>-6,66981724297142-3,35730386550366i</v>
      </c>
      <c r="BE137" s="240" t="str">
        <f t="shared" ca="1" si="81"/>
        <v>-6,75020078010219+3,19260719918258i</v>
      </c>
      <c r="BF137" s="240" t="str">
        <f t="shared" ca="1" si="82"/>
        <v>-1,63605628239027+7,28568947600816i</v>
      </c>
      <c r="BG137" s="240" t="str">
        <f t="shared" ca="1" si="83"/>
        <v>4,73709376231339+5,77216545041948i</v>
      </c>
      <c r="BH137" s="240" t="str">
        <f t="shared" ca="1" si="84"/>
        <v>7,46487574262555-0,183252413695939i</v>
      </c>
      <c r="BI137" s="240" t="str">
        <f t="shared" ca="1" si="85"/>
        <v>4,44816099093113-5,99765079833124i</v>
      </c>
      <c r="BJ137" s="240" t="str">
        <f t="shared" ca="1" si="86"/>
        <v>-1,99157741940706-7,19663606711307i</v>
      </c>
      <c r="BK137" s="240" t="str">
        <f t="shared" ca="1" si="87"/>
        <v>-6,89872367794365-2,85754491046849i</v>
      </c>
      <c r="BL137" s="240" t="str">
        <f t="shared" ca="1" si="88"/>
        <v>-6,49704806330794+3,68053226626683i</v>
      </c>
      <c r="BM137" s="240" t="str">
        <f t="shared" ca="1" si="89"/>
        <v>-1,09565475019179+7,38630435118584i</v>
      </c>
      <c r="BN137" s="240" t="str">
        <f t="shared" ca="1" si="90"/>
        <v>5,14888523393252+5,40804328271848i</v>
      </c>
      <c r="BO137" s="240" t="str">
        <f t="shared" ca="1" si="91"/>
        <v>7,43116845457058-0,73190620967429i</v>
      </c>
      <c r="BP137" s="240" t="str">
        <f t="shared" ca="1" si="92"/>
        <v>3,99489394242356-6,30862692578601i</v>
      </c>
      <c r="BQ137" s="240" t="str">
        <f t="shared" ca="1" si="93"/>
        <v>-2,51559854577423-7,03062694618789i</v>
      </c>
      <c r="BR137" s="240" t="str">
        <f t="shared" ca="1" si="94"/>
        <v>-7,09024533158158-2,34230067197837i</v>
      </c>
      <c r="BS137" s="240" t="str">
        <f t="shared" ca="1" si="95"/>
        <v>-6,20868728013733+4,14851221010926i</v>
      </c>
      <c r="BT137" s="240" t="str">
        <f t="shared" ca="1" si="96"/>
        <v>-0,549315769971635+7,44689220311569i</v>
      </c>
      <c r="BU137" s="240" t="str">
        <f t="shared" ca="1" si="97"/>
        <v>5,53277445035602+5,01461445990141i</v>
      </c>
      <c r="BV137" s="240" t="str">
        <f t="shared" ca="1" si="98"/>
        <v>7,35719102080439-1,27659374248819i</v>
      </c>
      <c r="BW137" s="240" t="str">
        <f t="shared" ca="1" si="99"/>
        <v>3,51997821751397-6,58541605733396i</v>
      </c>
      <c r="BX137" s="240" t="str">
        <f t="shared" ca="1" si="100"/>
        <v>-3,02598742566386-6,82651824868936i</v>
      </c>
      <c r="BY137" s="240" t="str">
        <f t="shared" ca="1" si="101"/>
        <v>-7,24334433145024-1,81436330320373i</v>
      </c>
      <c r="BZ137" s="240" t="str">
        <f t="shared" ca="1" si="102"/>
        <v>-5,88668108265875+4,59401100684709i</v>
      </c>
      <c r="CA137" s="240" t="str">
        <f t="shared" ca="1" si="103"/>
        <v>2,08568304428518E-13+7,4671247009786i</v>
      </c>
      <c r="CB137" s="240" t="str">
        <f t="shared" ca="1" si="104"/>
        <v>5,88668108265898+4,59401100684681i</v>
      </c>
      <c r="CC137" s="240" t="str">
        <f t="shared" ca="1" si="105"/>
        <v>7,24334433145015-1,81436330320408i</v>
      </c>
      <c r="CD137" s="240" t="str">
        <f t="shared" ca="1" si="106"/>
        <v>3,02598742566353-6,82651824868951i</v>
      </c>
      <c r="CE137" s="240" t="str">
        <f t="shared" ca="1" si="107"/>
        <v>-3,51997821751429-6,58541605733379i</v>
      </c>
      <c r="CF137" s="240" t="str">
        <f t="shared" ca="1" si="108"/>
        <v>-7,35719102080446-1,27659374248778i</v>
      </c>
      <c r="CG137" s="240" t="str">
        <f t="shared" ca="1" si="109"/>
        <v>-5,53277445035578+5,01461445990168i</v>
      </c>
      <c r="CH137" s="240" t="str">
        <f t="shared" ca="1" si="110"/>
        <v>0,549315769971999+7,44689220311566i</v>
      </c>
      <c r="CI137" s="240" t="str">
        <f t="shared" ca="1" si="111"/>
        <v>6,20868728013754+4,14851221010896i</v>
      </c>
      <c r="CJ137" s="240" t="str">
        <f t="shared" ca="1" si="112"/>
        <v>7,09024533158145-2,34230067197876i</v>
      </c>
      <c r="CK137" s="240" t="str">
        <f t="shared" ca="1" si="113"/>
        <v>2,51559854577389-7,03062694618801i</v>
      </c>
      <c r="CL137" s="240" t="str">
        <f t="shared" ca="1" si="114"/>
        <v>-3,99489394242387-6,30862692578582i</v>
      </c>
      <c r="CM137" s="240" t="str">
        <f t="shared" ca="1" si="115"/>
        <v>-7,43116845457062-0,731906209673875i</v>
      </c>
      <c r="CN137" s="240" t="str">
        <f t="shared" ca="1" si="116"/>
        <v>-5,14888523393221+5,40804328271876i</v>
      </c>
      <c r="CO137" s="240" t="str">
        <f t="shared" ca="1" si="117"/>
        <v>1,09565475019215+7,38630435118579i</v>
      </c>
      <c r="CP137" s="240" t="str">
        <f t="shared" ca="1" si="118"/>
        <v>6,4970480633081+3,68053226626656i</v>
      </c>
      <c r="CQ137" s="240" t="str">
        <f t="shared" ca="1" si="119"/>
        <v>6,89872367794349-2,85754491046887i</v>
      </c>
      <c r="CR137" s="240" t="str">
        <f t="shared" ca="1" si="120"/>
        <v>1,99157741940671-7,19663606711316i</v>
      </c>
      <c r="CS137" s="240" t="str">
        <f t="shared" ca="1" si="121"/>
        <v>-4,44816099093138-5,99765079833105i</v>
      </c>
      <c r="CT137" s="240" t="str">
        <f t="shared" ca="1" si="122"/>
        <v>-7,46487574262556-0,183252413695522i</v>
      </c>
      <c r="CU137" s="240" t="str">
        <f t="shared" ca="1" si="123"/>
        <v>-4,7370937623131+5,77216545041971i</v>
      </c>
      <c r="CV137" s="240" t="str">
        <f t="shared" ca="1" si="124"/>
        <v>1,63605628239062+7,28568947600808i</v>
      </c>
      <c r="CW137" s="240" t="str">
        <f t="shared" ca="1" si="125"/>
        <v>6,75020078010237+3,19260719918221i</v>
      </c>
      <c r="CX137" s="240" t="str">
        <f t="shared" ca="1" si="126"/>
        <v>6,66981724297126-3,35730386550398i</v>
      </c>
      <c r="CY137" s="240" t="str">
        <f t="shared" ca="1" si="127"/>
        <v>1,45676376244827-7,32364599365523i</v>
      </c>
      <c r="CZ137" s="240" t="str">
        <f t="shared" ca="1" si="128"/>
        <v>-4,87732306962879-5,65417288154788i</v>
      </c>
      <c r="DA137" s="240" t="str">
        <f t="shared" ca="1" si="129"/>
        <v>-7,45813022225482+0,366394442990116i</v>
      </c>
      <c r="DB137" s="240" t="str">
        <f t="shared" ca="1" si="130"/>
        <v>-4,2996315691618+6,10500775342931i</v>
      </c>
      <c r="DC137" s="240" t="str">
        <f t="shared" ca="1" si="131"/>
        <v>2,16759188384261+7,14559281830866i</v>
      </c>
      <c r="DD137" s="240" t="str">
        <f t="shared" ca="1" si="132"/>
        <v>6,96677357401387+2,68738111707042i</v>
      </c>
      <c r="DE137" s="240" t="str">
        <f t="shared" ca="1" si="133"/>
        <v>6,40476649046894-3,83886930000631i</v>
      </c>
      <c r="DF137" s="240" t="str">
        <f t="shared" ca="1" si="134"/>
        <v>0,914055776443303-7,4109684480178i</v>
      </c>
      <c r="DG137" s="240" t="str">
        <f t="shared" ca="1" si="135"/>
        <v>-5,28005451202776-5,28005451202732i</v>
      </c>
      <c r="DH137" s="240" t="str">
        <f t="shared" ca="1" si="136"/>
        <v>-7,41096844801773+0,914055776443818i</v>
      </c>
      <c r="DI137" s="240" t="str">
        <f t="shared" ca="1" si="137"/>
        <v>-3,83886930000587+6,4047664904692i</v>
      </c>
      <c r="DJ137" s="240" t="str">
        <f t="shared" ca="1" si="138"/>
        <v>2,68738111707031+6,96677357401392i</v>
      </c>
      <c r="DK137" s="240" t="str">
        <f t="shared" ca="1" si="139"/>
        <v>7,14559281830881+2,16759188384211i</v>
      </c>
      <c r="DL137" s="240" t="str">
        <f t="shared" ca="1" si="140"/>
        <v>6,10500775342901-4,29963156916223i</v>
      </c>
      <c r="DM137" s="240" t="str">
        <f t="shared" ca="1" si="141"/>
        <v>0,366394442990233-7,45813022225481i</v>
      </c>
      <c r="DN137" s="240" t="str">
        <f t="shared" ca="1" si="142"/>
        <v>-5,6541728815478-4,87732306962888i</v>
      </c>
      <c r="DO137" s="240" t="str">
        <f t="shared" ca="1" si="143"/>
        <v>-7,32364599365513+1,45676376244878i</v>
      </c>
      <c r="DP137" s="240" t="str">
        <f t="shared" ca="1" si="144"/>
        <v>-3,35730386550352+6,6698172429715i</v>
      </c>
      <c r="DQ137" s="240" t="str">
        <f t="shared" ca="1" si="145"/>
        <v>3,19260719918277+6,7502007801021i</v>
      </c>
      <c r="DR137" s="240" t="str">
        <f t="shared" ca="1" si="146"/>
        <v>7,28568947600819+1,63605628239011i</v>
      </c>
      <c r="DS137" s="240" t="str">
        <f t="shared" ca="1" si="147"/>
        <v>5,77216545041939-4,73709376231351i</v>
      </c>
      <c r="DT137" s="240" t="str">
        <f t="shared" ca="1" si="148"/>
        <v>-0,183252413695405-7,46487574262556i</v>
      </c>
      <c r="DU137" s="240" t="str">
        <f t="shared" ca="1" si="149"/>
        <v>-5,99765079833136-4,44816099093096i</v>
      </c>
      <c r="DV137" s="240" t="str">
        <f t="shared" ca="1" si="150"/>
        <v>-7,19663606711362+1,99157741940506i</v>
      </c>
      <c r="DW137" s="240" t="str">
        <f t="shared" ca="1" si="151"/>
        <v>-2,85754491046555+6,89872367794487i</v>
      </c>
      <c r="DX137" s="240" t="str">
        <f t="shared" ca="1" si="152"/>
        <v>3,68053226626766+6,49704806330747i</v>
      </c>
      <c r="DY137" s="240" t="str">
        <f t="shared" ca="1" si="153"/>
        <v>7,38630435118565+1,09565475019311i</v>
      </c>
      <c r="DZ137" s="240" t="str">
        <f t="shared" ca="1" si="154"/>
        <v>5,40804328272096-5,1488852339299i</v>
      </c>
      <c r="EA137" s="240" t="str">
        <f t="shared" ca="1" si="155"/>
        <v>-0,731906209675975-7,43116845457042i</v>
      </c>
      <c r="EB137" s="240" t="str">
        <f t="shared" ca="1" si="156"/>
        <v>-6,3086269257857-3,99489394242406i</v>
      </c>
      <c r="EC137" s="240" t="str">
        <f t="shared" ca="1" si="157"/>
        <v>-7,03062694618884+2,51559854577158i</v>
      </c>
      <c r="ED137" s="240" t="str">
        <f t="shared" ca="1" si="158"/>
        <v>-2,34230067197605+7,09024533158235i</v>
      </c>
      <c r="EE137" s="240" t="str">
        <f t="shared" ca="1" si="159"/>
        <v>4,14851221010939+6,20868728013725i</v>
      </c>
      <c r="EF137" s="240" t="str">
        <f t="shared" ca="1" si="160"/>
        <v>7,44689220311553+0,549315769973703i</v>
      </c>
      <c r="EG137" s="240" t="str">
        <f t="shared" ca="1" si="161"/>
        <v>5,01461445989905-5,53277445035816i</v>
      </c>
      <c r="EH137" s="240" t="str">
        <f t="shared" ca="1" si="162"/>
        <v>-1,27659374248908-7,35719102080423i</v>
      </c>
      <c r="EI137" s="240" t="str">
        <f t="shared" ca="1" si="163"/>
        <v>-6,58541605733333-3,51997821751514i</v>
      </c>
      <c r="EJ137" s="240" t="str">
        <f t="shared" ca="1" si="164"/>
        <v>-6,82651824869083+3,02598742566056i</v>
      </c>
      <c r="EK137" s="240" t="str">
        <f t="shared" ca="1" si="165"/>
        <v>-1,81436330320209+7,24334433145065i</v>
      </c>
      <c r="EL137" s="240" t="str">
        <f t="shared" ca="1" si="166"/>
        <v>4,59401100684663+5,88668108265911i</v>
      </c>
      <c r="EM137" s="240" t="str">
        <f t="shared" ca="1" si="167"/>
        <v>7,4671247009786+2,66017589485415E-12i</v>
      </c>
      <c r="EN137" s="240"/>
      <c r="EO137" s="240"/>
      <c r="EP137" s="240"/>
    </row>
    <row r="138" spans="1:146" ht="15" thickBot="1">
      <c r="A138" s="277">
        <f t="shared" si="168"/>
        <v>7.4218750000000033E-4</v>
      </c>
      <c r="B138" s="276">
        <v>38</v>
      </c>
      <c r="C138" s="248">
        <f t="shared" si="169"/>
        <v>7600</v>
      </c>
      <c r="D138" s="247">
        <f t="shared" si="170"/>
        <v>47752.208334564857</v>
      </c>
      <c r="E138" s="247" t="str">
        <f t="shared" si="171"/>
        <v>47752,2083345649i</v>
      </c>
      <c r="F138" s="247" t="str">
        <f t="shared" si="177"/>
        <v>-0,00632191551744794-0,0401373619237796i</v>
      </c>
      <c r="G138" s="247" t="str">
        <f t="shared" si="178"/>
        <v>-4,67217699332941-0,401380948609722i</v>
      </c>
      <c r="H138" s="247" t="str">
        <f t="shared" si="179"/>
        <v>0,00244899881730699-0,0110660951493795i</v>
      </c>
      <c r="I138" s="247" t="str">
        <f t="shared" si="174"/>
        <v>-0,00447709154931579+0,0103541734271581i</v>
      </c>
      <c r="J138" s="275" t="str">
        <f ca="1">IMPRODUCT(1/N_FFT2,BA100)</f>
        <v>0,0202744675518632+0,000376871175554954i</v>
      </c>
      <c r="K138" s="274" t="str">
        <f t="shared" ca="1" si="175"/>
        <v>-0,0000946728368547168+0,000208238066420023i</v>
      </c>
      <c r="N138" s="265">
        <f t="shared" ca="1" si="176"/>
        <v>7.5337948912745389</v>
      </c>
      <c r="O138" s="240">
        <f t="shared" ca="1" si="39"/>
        <v>-7.4662051087254611</v>
      </c>
      <c r="P138" s="240" t="str">
        <f t="shared" ca="1" si="40"/>
        <v>-4,44761319046561+5,99691217490756i</v>
      </c>
      <c r="Q138" s="240" t="str">
        <f t="shared" ca="1" si="41"/>
        <v>2,16732494030199+7,14471282338928i</v>
      </c>
      <c r="R138" s="240" t="str">
        <f t="shared" ca="1" si="42"/>
        <v>7,02976110955961+2,51528874447476i</v>
      </c>
      <c r="S138" s="240" t="str">
        <f t="shared" ca="1" si="43"/>
        <v>6,20792266712324-4,14800131202675i</v>
      </c>
      <c r="T138" s="240" t="str">
        <f t="shared" ca="1" si="44"/>
        <v>0,366349320736639-7,45721173769083i</v>
      </c>
      <c r="U138" s="241" t="str">
        <f t="shared" ca="1" si="45"/>
        <v>-5,77145459599506-4,73651037916373i</v>
      </c>
      <c r="V138" s="240" t="str">
        <f t="shared" ca="1" si="46"/>
        <v>-7,24245229822447+1,81413986051279i</v>
      </c>
      <c r="W138" s="240" t="str">
        <f t="shared" ca="1" si="47"/>
        <v>-2,85719299774882+6,89787408548266i</v>
      </c>
      <c r="X138" s="240" t="str">
        <f t="shared" ca="1" si="48"/>
        <v>3,83839653510522+6,40397772988401i</v>
      </c>
      <c r="Y138" s="240" t="str">
        <f t="shared" ca="1" si="49"/>
        <v>7,43025329040551+0,731816073871213i</v>
      </c>
      <c r="Z138" s="240" t="str">
        <f t="shared" ca="1" si="50"/>
        <v>5,01399689948896-5,53209307744124i</v>
      </c>
      <c r="AA138" s="240" t="str">
        <f t="shared" ca="1" si="51"/>
        <v>-1,45658435889943-7,32274407110939i</v>
      </c>
      <c r="AB138" s="240" t="str">
        <f t="shared" ca="1" si="52"/>
        <v>-6,74936947855135-3,19221402283082i</v>
      </c>
      <c r="AC138" s="240" t="str">
        <f t="shared" ca="1" si="53"/>
        <v>-6,58460504937122+3,51954472472693i</v>
      </c>
      <c r="AD138" s="240" t="str">
        <f t="shared" ca="1" si="54"/>
        <v>-1,09551981798469+7,38539471213022i</v>
      </c>
      <c r="AE138" s="240" t="str">
        <f t="shared" ca="1" si="55"/>
        <v>5,27940426210932+5,27940426210951i</v>
      </c>
      <c r="AF138" s="240" t="str">
        <f t="shared" ca="1" si="56"/>
        <v>7,38539471213026-1,09551981798443i</v>
      </c>
      <c r="AG138" s="240" t="str">
        <f t="shared" ca="1" si="57"/>
        <v>3,5195447247265-6,58460504937146i</v>
      </c>
      <c r="AH138" s="240" t="str">
        <f t="shared" ca="1" si="58"/>
        <v>-3,19221402283058-6,74936947855146i</v>
      </c>
      <c r="AI138" s="240" t="str">
        <f t="shared" ca="1" si="59"/>
        <v>-7,32274407110934-1,45658435889969i</v>
      </c>
      <c r="AJ138" s="240" t="str">
        <f t="shared" ca="1" si="60"/>
        <v>-5,5320930774409+5,01399689948933i</v>
      </c>
      <c r="AK138" s="240" t="str">
        <f t="shared" ca="1" si="61"/>
        <v>0,73181607387094+7,43025329040554i</v>
      </c>
      <c r="AL138" s="240" t="str">
        <f t="shared" ca="1" si="62"/>
        <v>6,40397772988399+3,83839653510527i</v>
      </c>
      <c r="AM138" s="240" t="str">
        <f t="shared" ca="1" si="63"/>
        <v>6,89787408548259-2,85719299774899i</v>
      </c>
      <c r="AN138" s="240" t="str">
        <f t="shared" ca="1" si="64"/>
        <v>1,81413986051312-7,24245229822438i</v>
      </c>
      <c r="AO138" s="240" t="str">
        <f t="shared" ca="1" si="65"/>
        <v>-4,73651037916364-5,77145459599513i</v>
      </c>
      <c r="AP138" s="240" t="str">
        <f t="shared" ca="1" si="66"/>
        <v>-7,45721173769083+0,366349320736756i</v>
      </c>
      <c r="AQ138" s="240" t="str">
        <f t="shared" ca="1" si="67"/>
        <v>-4,14800131202646+6,20792266712343i</v>
      </c>
      <c r="AR138" s="240" t="str">
        <f t="shared" ca="1" si="68"/>
        <v>-4,14800131202646+6,20792266712343i</v>
      </c>
      <c r="AS138" s="240" t="str">
        <f t="shared" ca="1" si="69"/>
        <v>7,14471282338928+2,16732494030196i</v>
      </c>
      <c r="AT138" s="240" t="str">
        <f t="shared" ca="1" si="70"/>
        <v>5,99691217490741-4,44761319046582i</v>
      </c>
      <c r="AU138" s="240" t="str">
        <f t="shared" ca="1" si="71"/>
        <v>2,60680094846078E-13-7,46620510872546i</v>
      </c>
      <c r="AV138" s="240" t="str">
        <f t="shared" ca="1" si="72"/>
        <v>-5,99691217490754-4,44761319046564i</v>
      </c>
      <c r="AW138" s="240" t="str">
        <f t="shared" ca="1" si="73"/>
        <v>-7,14471282338922+2,16732494030217i</v>
      </c>
      <c r="AX138" s="240" t="str">
        <f t="shared" ca="1" si="74"/>
        <v>-2,51528874447506+7,0297611095595i</v>
      </c>
      <c r="AY138" s="240" t="str">
        <f t="shared" ca="1" si="75"/>
        <v>4,14800131202665+6,20792266712331i</v>
      </c>
      <c r="AZ138" s="240" t="str">
        <f t="shared" ca="1" si="76"/>
        <v>7,45721173769084+0,366349320736509i</v>
      </c>
      <c r="BA138" s="240" t="str">
        <f t="shared" ca="1" si="77"/>
        <v>4,73651037916347-5,77145459599527i</v>
      </c>
      <c r="BB138" s="240" t="str">
        <f t="shared" ca="1" si="78"/>
        <v>-1,81413986051259-7,24245229822452i</v>
      </c>
      <c r="BC138" s="240" t="str">
        <f t="shared" ca="1" si="79"/>
        <v>-6,89787408548268-2,85719299774878i</v>
      </c>
      <c r="BD138" s="240" t="str">
        <f t="shared" ca="1" si="80"/>
        <v>-6,40397772988389+3,83839653510543i</v>
      </c>
      <c r="BE138" s="240" t="str">
        <f t="shared" ca="1" si="81"/>
        <v>-0,731816073871459+7,43025329040549i</v>
      </c>
      <c r="BF138" s="240" t="str">
        <f t="shared" ca="1" si="82"/>
        <v>5,53209307744105+5,01399689948917i</v>
      </c>
      <c r="BG138" s="240" t="str">
        <f t="shared" ca="1" si="83"/>
        <v>7,3227440711093-1,45658435889987i</v>
      </c>
      <c r="BH138" s="240" t="str">
        <f t="shared" ca="1" si="84"/>
        <v>3,19221402283105-6,74936947855123i</v>
      </c>
      <c r="BI138" s="240" t="str">
        <f t="shared" ca="1" si="85"/>
        <v>-3,51954472472667-6,58460504937136i</v>
      </c>
      <c r="BJ138" s="240" t="str">
        <f t="shared" ca="1" si="86"/>
        <v>-7,38539471213029-1,0955198179842i</v>
      </c>
      <c r="BK138" s="240" t="str">
        <f t="shared" ca="1" si="87"/>
        <v>-5,27940426210971+5,27940426210913i</v>
      </c>
      <c r="BL138" s="240" t="str">
        <f t="shared" ca="1" si="88"/>
        <v>1,09551981798419+7,38539471213029i</v>
      </c>
      <c r="BM138" s="240" t="str">
        <f t="shared" ca="1" si="89"/>
        <v>6,58460504937133+3,51954472472673i</v>
      </c>
      <c r="BN138" s="240" t="str">
        <f t="shared" ca="1" si="90"/>
        <v>6,74936947855126-3,19221402283099i</v>
      </c>
      <c r="BO138" s="240" t="str">
        <f t="shared" ca="1" si="91"/>
        <v>1,45658435889994-7,32274407110928i</v>
      </c>
      <c r="BP138" s="240" t="str">
        <f t="shared" ca="1" si="92"/>
        <v>-5,01399689948911-5,5320930774411i</v>
      </c>
      <c r="BQ138" s="240" t="str">
        <f t="shared" ca="1" si="93"/>
        <v>-7,43025329040549+0,731816073871446i</v>
      </c>
      <c r="BR138" s="240" t="str">
        <f t="shared" ca="1" si="94"/>
        <v>-3,83839653510548+6,40397772988385i</v>
      </c>
      <c r="BS138" s="240" t="str">
        <f t="shared" ca="1" si="95"/>
        <v>2,85719299774872+6,89787408548271i</v>
      </c>
      <c r="BT138" s="240" t="str">
        <f t="shared" ca="1" si="96"/>
        <v>7,24245229822449+1,81413986051265i</v>
      </c>
      <c r="BU138" s="240" t="str">
        <f t="shared" ca="1" si="97"/>
        <v>5,77145459599484-4,73651037916399i</v>
      </c>
      <c r="BV138" s="240" t="str">
        <f t="shared" ca="1" si="98"/>
        <v>-0,366349320736496-7,45721173769084i</v>
      </c>
      <c r="BW138" s="240" t="str">
        <f t="shared" ca="1" si="99"/>
        <v>-6,20792266712327-4,14800131202671i</v>
      </c>
      <c r="BX138" s="240" t="str">
        <f t="shared" ca="1" si="100"/>
        <v>-7,02976110955951+2,51528874447506i</v>
      </c>
      <c r="BY138" s="240" t="str">
        <f t="shared" ca="1" si="101"/>
        <v>-2,16732494030221+7,14471282338921i</v>
      </c>
      <c r="BZ138" s="240" t="str">
        <f t="shared" ca="1" si="102"/>
        <v>4,44761319046559+5,99691217490758i</v>
      </c>
      <c r="CA138" s="240" t="str">
        <f t="shared" ca="1" si="103"/>
        <v>7,46620510872546-2,21347902825819E-13i</v>
      </c>
      <c r="CB138" s="240" t="str">
        <f t="shared" ca="1" si="104"/>
        <v>4,44761319046587-5,99691217490736i</v>
      </c>
      <c r="CC138" s="240" t="str">
        <f t="shared" ca="1" si="105"/>
        <v>-2,16732494030193-7,14471282338929i</v>
      </c>
      <c r="CD138" s="240" t="str">
        <f t="shared" ca="1" si="106"/>
        <v>-7,02976110955966-2,51528874447464i</v>
      </c>
      <c r="CE138" s="240" t="str">
        <f t="shared" ca="1" si="107"/>
        <v>-6,20792266712302+4,14800131202708i</v>
      </c>
      <c r="CF138" s="240" t="str">
        <f t="shared" ca="1" si="108"/>
        <v>-0,366349320736849+7,45721173769082i</v>
      </c>
      <c r="CG138" s="240" t="str">
        <f t="shared" ca="1" si="109"/>
        <v>5,77145459599512+4,73651037916366i</v>
      </c>
      <c r="CH138" s="240" t="str">
        <f t="shared" ca="1" si="110"/>
        <v>7,24245229822439-1,81413986051308i</v>
      </c>
      <c r="CI138" s="240" t="str">
        <f t="shared" ca="1" si="111"/>
        <v>2,85719299774905-6,89787408548257i</v>
      </c>
      <c r="CJ138" s="240" t="str">
        <f t="shared" ca="1" si="112"/>
        <v>-3,83839653510518-6,40397772988403i</v>
      </c>
      <c r="CK138" s="240" t="str">
        <f t="shared" ca="1" si="113"/>
        <v>-7,43025329040553-0,731816073870953i</v>
      </c>
      <c r="CL138" s="240" t="str">
        <f t="shared" ca="1" si="114"/>
        <v>-5,01399689948934+5,5320930774409i</v>
      </c>
      <c r="CM138" s="240" t="str">
        <f t="shared" ca="1" si="115"/>
        <v>1,45658435889965+7,32274407110934i</v>
      </c>
      <c r="CN138" s="240" t="str">
        <f t="shared" ca="1" si="116"/>
        <v>6,74936947855143+3,19221402283064i</v>
      </c>
      <c r="CO138" s="240" t="str">
        <f t="shared" ca="1" si="117"/>
        <v>6,5846050493715-3,51954472472642i</v>
      </c>
      <c r="CP138" s="240" t="str">
        <f t="shared" ca="1" si="118"/>
        <v>1,09551981798443-7,38539471213026i</v>
      </c>
      <c r="CQ138" s="240" t="str">
        <f t="shared" ca="1" si="119"/>
        <v>-5,27940426210949-5,27940426210935i</v>
      </c>
      <c r="CR138" s="240" t="str">
        <f t="shared" ca="1" si="120"/>
        <v>-7,38539471213022+1,09551981798463i</v>
      </c>
      <c r="CS138" s="240" t="str">
        <f t="shared" ca="1" si="121"/>
        <v>-3,51954472472698+6,58460504937119i</v>
      </c>
      <c r="CT138" s="240" t="str">
        <f t="shared" ca="1" si="122"/>
        <v>3,19221402283073+6,74936947855138i</v>
      </c>
      <c r="CU138" s="240" t="str">
        <f t="shared" ca="1" si="123"/>
        <v>7,32274407110939+1,45658435889944i</v>
      </c>
      <c r="CV138" s="240" t="str">
        <f t="shared" ca="1" si="124"/>
        <v>5,53209307744125-5,01399689948894i</v>
      </c>
      <c r="CW138" s="240" t="str">
        <f t="shared" ca="1" si="125"/>
        <v>-0,731816073871161-7,43025329040552i</v>
      </c>
      <c r="CX138" s="240" t="str">
        <f t="shared" ca="1" si="126"/>
        <v>-6,40397772988409-3,83839653510509i</v>
      </c>
      <c r="CY138" s="240" t="str">
        <f t="shared" ca="1" si="127"/>
        <v>-6,89787408548281+2,85719299774846i</v>
      </c>
      <c r="CZ138" s="240" t="str">
        <f t="shared" ca="1" si="128"/>
        <v>-1,81413986051288+7,24245229822444i</v>
      </c>
      <c r="DA138" s="240" t="str">
        <f t="shared" ca="1" si="129"/>
        <v>4,73651037916381+5,77145459599498i</v>
      </c>
      <c r="DB138" s="240" t="str">
        <f t="shared" ca="1" si="130"/>
        <v>7,45721173769082-0,366349320736951i</v>
      </c>
      <c r="DC138" s="240" t="str">
        <f t="shared" ca="1" si="131"/>
        <v>4,14800131202694-6,20792266712311i</v>
      </c>
      <c r="DD138" s="240" t="str">
        <f t="shared" ca="1" si="132"/>
        <v>-2,51528874447473-7,02976110955962i</v>
      </c>
      <c r="DE138" s="240" t="str">
        <f t="shared" ca="1" si="133"/>
        <v>-7,14471282338935-2,16732494030172i</v>
      </c>
      <c r="DF138" s="240" t="str">
        <f t="shared" ca="1" si="134"/>
        <v>-5,99691217490771+4,4476131904654i</v>
      </c>
      <c r="DG138" s="240" t="str">
        <f t="shared" ca="1" si="135"/>
        <v>-6,58574810387584E-14+7,46620510872546i</v>
      </c>
      <c r="DH138" s="240" t="str">
        <f t="shared" ca="1" si="136"/>
        <v>5,99691217490764+4,4476131904655i</v>
      </c>
      <c r="DI138" s="240" t="str">
        <f t="shared" ca="1" si="137"/>
        <v>7,14471282338936-2,1673249403017i</v>
      </c>
      <c r="DJ138" s="240" t="str">
        <f t="shared" ca="1" si="138"/>
        <v>2,51528874447485-7,02976110955957i</v>
      </c>
      <c r="DK138" s="240" t="str">
        <f t="shared" ca="1" si="139"/>
        <v>-4,14800131202684-6,20792266712318i</v>
      </c>
      <c r="DL138" s="240" t="str">
        <f t="shared" ca="1" si="140"/>
        <v>-7,45721173769085-0,366349320736341i</v>
      </c>
      <c r="DM138" s="240" t="str">
        <f t="shared" ca="1" si="141"/>
        <v>-4,73651037916392+5,7714545959949i</v>
      </c>
      <c r="DN138" s="240" t="str">
        <f t="shared" ca="1" si="142"/>
        <v>1,81413986051285+7,24245229822445i</v>
      </c>
      <c r="DO138" s="240" t="str">
        <f t="shared" ca="1" si="143"/>
        <v>6,89787408548277+2,85719299774858i</v>
      </c>
      <c r="DP138" s="240" t="str">
        <f t="shared" ca="1" si="144"/>
        <v>6,40397772988416-3,83839653510498i</v>
      </c>
      <c r="DQ138" s="240" t="str">
        <f t="shared" ca="1" si="145"/>
        <v>0,731816073871291-7,4302532904055i</v>
      </c>
      <c r="DR138" s="240" t="str">
        <f t="shared" ca="1" si="146"/>
        <v>-5,53209307744116-5,01399689948904i</v>
      </c>
      <c r="DS138" s="240" t="str">
        <f t="shared" ca="1" si="147"/>
        <v>-7,32274407110896+1,45658435890161i</v>
      </c>
      <c r="DT138" s="240" t="str">
        <f t="shared" ca="1" si="148"/>
        <v>-3,1922140228322+6,7493694785507i</v>
      </c>
      <c r="DU138" s="240" t="str">
        <f t="shared" ca="1" si="149"/>
        <v>3,51954472472883+6,58460504937021i</v>
      </c>
      <c r="DV138" s="240" t="str">
        <f t="shared" ca="1" si="150"/>
        <v>7,3853947121301+1,0955198179855i</v>
      </c>
      <c r="DW138" s="240" t="str">
        <f t="shared" ca="1" si="151"/>
        <v>5,27940426210741-5,27940426211143i</v>
      </c>
      <c r="DX138" s="240" t="str">
        <f t="shared" ca="1" si="152"/>
        <v>-1,09551981798367-7,38539471213037i</v>
      </c>
      <c r="DY138" s="240" t="str">
        <f t="shared" ca="1" si="153"/>
        <v>-6,58460504937284-3,51954472472391i</v>
      </c>
      <c r="DZ138" s="240" t="str">
        <f t="shared" ca="1" si="154"/>
        <v>-6,74936947855149+3,19221402283052i</v>
      </c>
      <c r="EA138" s="240" t="str">
        <f t="shared" ca="1" si="155"/>
        <v>-1,45658435889613+7,32274407111005i</v>
      </c>
      <c r="EB138" s="240" t="str">
        <f t="shared" ca="1" si="156"/>
        <v>5,01399689948932+5,53209307744091i</v>
      </c>
      <c r="EC138" s="240" t="str">
        <f t="shared" ca="1" si="157"/>
        <v>7,43025329040583-0,731816073867971i</v>
      </c>
      <c r="ED138" s="240" t="str">
        <f t="shared" ca="1" si="158"/>
        <v>3,83839653510466-6,40397772988435i</v>
      </c>
      <c r="EE138" s="240" t="str">
        <f t="shared" ca="1" si="159"/>
        <v>-2,85719299774618-6,89787408548376i</v>
      </c>
      <c r="EF138" s="240" t="str">
        <f t="shared" ca="1" si="160"/>
        <v>-7,24245229822472-1,81413986051177i</v>
      </c>
      <c r="EG138" s="240" t="str">
        <f t="shared" ca="1" si="161"/>
        <v>-5,77145459599661+4,73651037916183i</v>
      </c>
      <c r="EH138" s="240" t="str">
        <f t="shared" ca="1" si="162"/>
        <v>0,366349320738201+7,45721173769076i</v>
      </c>
      <c r="EI138" s="240" t="str">
        <f t="shared" ca="1" si="163"/>
        <v>6,20792266712216+4,14800131202837i</v>
      </c>
      <c r="EJ138" s="240" t="str">
        <f t="shared" ca="1" si="164"/>
        <v>7,02976110955895-2,51528874447661i</v>
      </c>
      <c r="EK138" s="240" t="str">
        <f t="shared" ca="1" si="165"/>
        <v>2,16732494030347-7,14471282338883i</v>
      </c>
      <c r="EL138" s="240" t="str">
        <f t="shared" ca="1" si="166"/>
        <v>-4,44761319046759-5,99691217490609i</v>
      </c>
      <c r="EM138" s="240" t="str">
        <f t="shared" ca="1" si="167"/>
        <v>-7,46620510872546-1,04272037938431E-12i</v>
      </c>
      <c r="EN138" s="240"/>
      <c r="EO138" s="240"/>
      <c r="EP138" s="240"/>
    </row>
    <row r="139" spans="1:146" ht="15" thickBot="1">
      <c r="A139" s="277">
        <f t="shared" si="168"/>
        <v>7.6171875000000035E-4</v>
      </c>
      <c r="B139" s="276">
        <v>39</v>
      </c>
      <c r="C139" s="248">
        <f t="shared" si="169"/>
        <v>7800</v>
      </c>
      <c r="D139" s="247">
        <f t="shared" si="170"/>
        <v>49008.845396000776</v>
      </c>
      <c r="E139" s="247" t="str">
        <f t="shared" si="171"/>
        <v>49008,8453960008i</v>
      </c>
      <c r="F139" s="247" t="str">
        <f t="shared" si="177"/>
        <v>-0,00651451053060419-0,0392445049545432i</v>
      </c>
      <c r="G139" s="247" t="str">
        <f t="shared" si="178"/>
        <v>-4,71011606540262-0,352911082018486i</v>
      </c>
      <c r="H139" s="247" t="str">
        <f t="shared" si="179"/>
        <v>0,00242781679960092-0,0107835942110354i</v>
      </c>
      <c r="I139" s="247" t="str">
        <f t="shared" si="174"/>
        <v>-0,00439783993493914+0,0101311094385018i</v>
      </c>
      <c r="J139" s="275" t="str">
        <f ca="1">IMPRODUCT(1/N_FFT2,BB100)</f>
        <v>0,130131670849797+0,00444366646776129i</v>
      </c>
      <c r="K139" s="274" t="str">
        <f t="shared" ca="1" si="175"/>
        <v>-0,000617317530156683+0,00129883566494492i</v>
      </c>
      <c r="N139" s="265">
        <f t="shared" ca="1" si="176"/>
        <v>7.5347961718955503</v>
      </c>
      <c r="O139" s="240">
        <f t="shared" ca="1" si="39"/>
        <v>-7.4652038281044497</v>
      </c>
      <c r="P139" s="240" t="str">
        <f t="shared" ca="1" si="40"/>
        <v>-4,2985255148264+6,10343727693927i</v>
      </c>
      <c r="Q139" s="240" t="str">
        <f t="shared" ca="1" si="41"/>
        <v>2,51495142319315+7,02881835973331i</v>
      </c>
      <c r="R139" s="240" t="str">
        <f t="shared" ca="1" si="42"/>
        <v>7,19478477581156+1,99106509810591i</v>
      </c>
      <c r="S139" s="240" t="str">
        <f t="shared" ca="1" si="43"/>
        <v>5,77068059560826-4,7358751734622i</v>
      </c>
      <c r="T139" s="240" t="str">
        <f t="shared" ca="1" si="44"/>
        <v>-0,549174461797067-7,44497653492979i</v>
      </c>
      <c r="U139" s="241" t="str">
        <f t="shared" ca="1" si="45"/>
        <v>-6,40311890284874-3,83788177399025i</v>
      </c>
      <c r="V139" s="240" t="str">
        <f t="shared" ca="1" si="46"/>
        <v>-6,82476216796843+3,02520900861612i</v>
      </c>
      <c r="W139" s="240" t="str">
        <f t="shared" ca="1" si="47"/>
        <v>-1,45638901874094+7,32176202981469i</v>
      </c>
      <c r="X139" s="240" t="str">
        <f t="shared" ca="1" si="48"/>
        <v>5,14756071420437+5,40665209614278i</v>
      </c>
      <c r="Y139" s="240" t="str">
        <f t="shared" ca="1" si="49"/>
        <v>7,38440426886008-1,09537289960374i</v>
      </c>
      <c r="Z139" s="240" t="str">
        <f t="shared" ca="1" si="50"/>
        <v>3,35644021929697-6,66810147264055i</v>
      </c>
      <c r="AA139" s="240" t="str">
        <f t="shared" ca="1" si="51"/>
        <v>-3,51907272430951-6,58372199869999i</v>
      </c>
      <c r="AB139" s="240" t="str">
        <f t="shared" ca="1" si="52"/>
        <v>-7,40906202100159-0,913820641098202i</v>
      </c>
      <c r="AC139" s="240" t="str">
        <f t="shared" ca="1" si="53"/>
        <v>-5,01332448052158+5,53135117743833i</v>
      </c>
      <c r="AD139" s="240" t="str">
        <f t="shared" ca="1" si="54"/>
        <v>1,63563541676148+7,28381527625329i</v>
      </c>
      <c r="AE139" s="240" t="str">
        <f t="shared" ca="1" si="55"/>
        <v>6,89694902281049+2,8568098242443i</v>
      </c>
      <c r="AF139" s="240" t="str">
        <f t="shared" ca="1" si="56"/>
        <v>6,30700406948974-3,99386628000803i</v>
      </c>
      <c r="AG139" s="240" t="str">
        <f t="shared" ca="1" si="57"/>
        <v>0,366300190225386-7,45621166315617i</v>
      </c>
      <c r="AH139" s="240" t="str">
        <f t="shared" ca="1" si="58"/>
        <v>-5,88516676939078-4,59282922517307i</v>
      </c>
      <c r="AI139" s="240" t="str">
        <f t="shared" ca="1" si="59"/>
        <v>-7,14375465757564+2,16703428388007i</v>
      </c>
      <c r="AJ139" s="240" t="str">
        <f t="shared" ca="1" si="60"/>
        <v>-2,34169812923258+7,08842140865609i</v>
      </c>
      <c r="AK139" s="240" t="str">
        <f t="shared" ca="1" si="61"/>
        <v>4,44701672829618+5,99610793877155i</v>
      </c>
      <c r="AL139" s="240" t="str">
        <f t="shared" ca="1" si="62"/>
        <v>7,46295544828241-0,183205273115459i</v>
      </c>
      <c r="AM139" s="240" t="str">
        <f t="shared" ca="1" si="63"/>
        <v>4,14744503031857-6,20709013271365i</v>
      </c>
      <c r="AN139" s="240" t="str">
        <f t="shared" ca="1" si="64"/>
        <v>-2,68668980445676-6,96498141345499i</v>
      </c>
      <c r="AO139" s="240" t="str">
        <f t="shared" ca="1" si="65"/>
        <v>-7,24148102472878-1,81389656916768i</v>
      </c>
      <c r="AP139" s="240" t="str">
        <f t="shared" ca="1" si="66"/>
        <v>-5,65271837961468+4,8760684076325i</v>
      </c>
      <c r="AQ139" s="240" t="str">
        <f t="shared" ca="1" si="67"/>
        <v>0,731717931207905+7,42925683122438i</v>
      </c>
      <c r="AR139" s="240" t="str">
        <f t="shared" ca="1" si="68"/>
        <v>0,731717931207905+7,42925683122438i</v>
      </c>
      <c r="AS139" s="240" t="str">
        <f t="shared" ca="1" si="69"/>
        <v>6,74846433159058-3,19178592020127i</v>
      </c>
      <c r="AT139" s="240" t="str">
        <f t="shared" ca="1" si="70"/>
        <v>1,27626534643368-7,3552984277076i</v>
      </c>
      <c r="AU139" s="240" t="str">
        <f t="shared" ca="1" si="71"/>
        <v>-5,27869624979252-5,27869624979234i</v>
      </c>
      <c r="AV139" s="240" t="str">
        <f t="shared" ca="1" si="72"/>
        <v>-7,35529842770769+1,27626534643318i</v>
      </c>
      <c r="AW139" s="240" t="str">
        <f t="shared" ca="1" si="73"/>
        <v>-3,19178592020108+6,74846433159067i</v>
      </c>
      <c r="AX139" s="240" t="str">
        <f t="shared" ca="1" si="74"/>
        <v>3,67958547149953+6,49537673680864i</v>
      </c>
      <c r="AY139" s="240" t="str">
        <f t="shared" ca="1" si="75"/>
        <v>7,42925683122434+0,731717931208411i</v>
      </c>
      <c r="AZ139" s="240" t="str">
        <f t="shared" ca="1" si="76"/>
        <v>4,87606840763232-5,65271837961483i</v>
      </c>
      <c r="BA139" s="240" t="str">
        <f t="shared" ca="1" si="77"/>
        <v>-1,81389656916716-7,24148102472892i</v>
      </c>
      <c r="BB139" s="240" t="str">
        <f t="shared" ca="1" si="78"/>
        <v>-6,96498141345508-2,68668980445652i</v>
      </c>
      <c r="BC139" s="240" t="str">
        <f t="shared" ca="1" si="79"/>
        <v>-6,2070901327135+4,14744503031879i</v>
      </c>
      <c r="BD139" s="240" t="str">
        <f t="shared" ca="1" si="80"/>
        <v>-0,183205273115966+7,46295544828239i</v>
      </c>
      <c r="BE139" s="240" t="str">
        <f t="shared" ca="1" si="81"/>
        <v>5,9961079387717+4,44701672829599i</v>
      </c>
      <c r="BF139" s="240" t="str">
        <f t="shared" ca="1" si="82"/>
        <v>7,08842140865626-2,34169812923207i</v>
      </c>
      <c r="BG139" s="240" t="str">
        <f t="shared" ca="1" si="83"/>
        <v>2,16703428387981-7,14375465757572i</v>
      </c>
      <c r="BH139" s="240" t="str">
        <f t="shared" ca="1" si="84"/>
        <v>-4,59282922517326-5,88516676939063i</v>
      </c>
      <c r="BI139" s="240" t="str">
        <f t="shared" ca="1" si="85"/>
        <v>-7,4562116631562+0,366300190224878i</v>
      </c>
      <c r="BJ139" s="240" t="str">
        <f t="shared" ca="1" si="86"/>
        <v>-3,99386628000785+6,30700406948985i</v>
      </c>
      <c r="BK139" s="240" t="str">
        <f t="shared" ca="1" si="87"/>
        <v>2,85680982424386+6,89694902281067i</v>
      </c>
      <c r="BL139" s="240" t="str">
        <f t="shared" ca="1" si="88"/>
        <v>7,28381527625334+1,63563541676124i</v>
      </c>
      <c r="BM139" s="240" t="str">
        <f t="shared" ca="1" si="89"/>
        <v>5,53135117743817-5,01332448052175i</v>
      </c>
      <c r="BN139" s="240" t="str">
        <f t="shared" ca="1" si="90"/>
        <v>-0,913820641097687-7,40906202100166i</v>
      </c>
      <c r="BO139" s="240" t="str">
        <f t="shared" ca="1" si="91"/>
        <v>-6,58372199870009-3,51907272430931i</v>
      </c>
      <c r="BP139" s="240" t="str">
        <f t="shared" ca="1" si="92"/>
        <v>-6,66810147264076+3,35644021929654i</v>
      </c>
      <c r="BQ139" s="240" t="str">
        <f t="shared" ca="1" si="93"/>
        <v>-1,0953728996035+7,38440426886012i</v>
      </c>
      <c r="BR139" s="240" t="str">
        <f t="shared" ca="1" si="94"/>
        <v>5,40665209614273+5,14756071420442i</v>
      </c>
      <c r="BS139" s="240" t="str">
        <f t="shared" ca="1" si="95"/>
        <v>7,32176202981476-1,45638901874057i</v>
      </c>
      <c r="BT139" s="240" t="str">
        <f t="shared" ca="1" si="96"/>
        <v>3,02520900861602-6,82476216796848i</v>
      </c>
      <c r="BU139" s="240" t="str">
        <f t="shared" ca="1" si="97"/>
        <v>-3,83788177399008-6,40311890284884i</v>
      </c>
      <c r="BV139" s="240" t="str">
        <f t="shared" ca="1" si="98"/>
        <v>-7,44497653492981-0,549174461796827i</v>
      </c>
      <c r="BW139" s="240" t="str">
        <f t="shared" ca="1" si="99"/>
        <v>-4,73587517346225+5,77068059560822i</v>
      </c>
      <c r="BX139" s="240" t="str">
        <f t="shared" ca="1" si="100"/>
        <v>1,99106509810554+7,19478477581166i</v>
      </c>
      <c r="BY139" s="240" t="str">
        <f t="shared" ca="1" si="101"/>
        <v>7,02881835973335+2,51495142319304i</v>
      </c>
      <c r="BZ139" s="240" t="str">
        <f t="shared" ca="1" si="102"/>
        <v>6,10343727693938-4,29852551482623i</v>
      </c>
      <c r="CA139" s="240" t="str">
        <f t="shared" ca="1" si="103"/>
        <v>-2,34121784949454E-13-7,46520382810445i</v>
      </c>
      <c r="CB139" s="240" t="str">
        <f t="shared" ca="1" si="104"/>
        <v>-6,10343727693922-4,29852551482646i</v>
      </c>
      <c r="CC139" s="240" t="str">
        <f t="shared" ca="1" si="105"/>
        <v>-7,02881835973344+2,51495142319278i</v>
      </c>
      <c r="CD139" s="240" t="str">
        <f t="shared" ca="1" si="106"/>
        <v>-1,99106509810586+7,19478477581158i</v>
      </c>
      <c r="CE139" s="240" t="str">
        <f t="shared" ca="1" si="107"/>
        <v>4,735875173462+5,77068059560842i</v>
      </c>
      <c r="CF139" s="240" t="str">
        <f t="shared" ca="1" si="108"/>
        <v>7,44497653492977-0,549174461797347i</v>
      </c>
      <c r="CG139" s="240" t="str">
        <f t="shared" ca="1" si="109"/>
        <v>3,83788177399027-6,40311890284872i</v>
      </c>
      <c r="CH139" s="240" t="str">
        <f t="shared" ca="1" si="110"/>
        <v>-3,02520900861581-6,82476216796857i</v>
      </c>
      <c r="CI139" s="240" t="str">
        <f t="shared" ca="1" si="111"/>
        <v>-7,32176202981471-1,45638901874084i</v>
      </c>
      <c r="CJ139" s="240" t="str">
        <f t="shared" ca="1" si="112"/>
        <v>-5,40665209614292+5,14756071420422i</v>
      </c>
      <c r="CK139" s="240" t="str">
        <f t="shared" ca="1" si="113"/>
        <v>1,09537289960396+7,38440426886005i</v>
      </c>
      <c r="CL139" s="240" t="str">
        <f t="shared" ca="1" si="114"/>
        <v>6,66810147264064+3,35644021929679i</v>
      </c>
      <c r="CM139" s="240" t="str">
        <f t="shared" ca="1" si="115"/>
        <v>6,58372199870025-3,51907272430903i</v>
      </c>
      <c r="CN139" s="240" t="str">
        <f t="shared" ca="1" si="116"/>
        <v>0,913820641098008-7,40906202100161i</v>
      </c>
      <c r="CO139" s="240" t="str">
        <f t="shared" ca="1" si="117"/>
        <v>-5,53135117743802-5,01332448052192i</v>
      </c>
      <c r="CP139" s="240" t="str">
        <f t="shared" ca="1" si="118"/>
        <v>-7,28381527625323+1,63563541676174i</v>
      </c>
      <c r="CQ139" s="240" t="str">
        <f t="shared" ca="1" si="119"/>
        <v>-2,85680982424406+6,89694902281059i</v>
      </c>
      <c r="CR139" s="240" t="str">
        <f t="shared" ca="1" si="120"/>
        <v>3,99386628000762+6,30700406949i</v>
      </c>
      <c r="CS139" s="240" t="str">
        <f t="shared" ca="1" si="121"/>
        <v>7,45621166315619+0,366300190225152i</v>
      </c>
      <c r="CT139" s="240" t="str">
        <f t="shared" ca="1" si="122"/>
        <v>4,59282922517347-5,88516676939047i</v>
      </c>
      <c r="CU139" s="240" t="str">
        <f t="shared" ca="1" si="123"/>
        <v>-2,16703428388026-7,14375465757558i</v>
      </c>
      <c r="CV139" s="240" t="str">
        <f t="shared" ca="1" si="124"/>
        <v>-7,08842140865616-2,34169812923238i</v>
      </c>
      <c r="CW139" s="240" t="str">
        <f t="shared" ca="1" si="125"/>
        <v>-5,99610793877145+4,44701672829633i</v>
      </c>
      <c r="CX139" s="240" t="str">
        <f t="shared" ca="1" si="126"/>
        <v>0,183205273115745+7,4629554482824i</v>
      </c>
      <c r="CY139" s="240" t="str">
        <f t="shared" ca="1" si="127"/>
        <v>6,20709013271338+4,14744503031898i</v>
      </c>
      <c r="CZ139" s="240" t="str">
        <f t="shared" ca="1" si="128"/>
        <v>6,96498141345489-2,68668980445701i</v>
      </c>
      <c r="DA139" s="240" t="str">
        <f t="shared" ca="1" si="129"/>
        <v>1,81389656916742-7,24148102472885i</v>
      </c>
      <c r="DB139" s="240" t="str">
        <f t="shared" ca="1" si="130"/>
        <v>-4,87606840763211-5,65271837961501i</v>
      </c>
      <c r="DC139" s="240" t="str">
        <f t="shared" ca="1" si="131"/>
        <v>-7,42925683122436+0,731717931208138i</v>
      </c>
      <c r="DD139" s="240" t="str">
        <f t="shared" ca="1" si="132"/>
        <v>-3,67958547149977+6,49537673680851i</v>
      </c>
      <c r="DE139" s="240" t="str">
        <f t="shared" ca="1" si="133"/>
        <v>3,19178592020145+6,74846433159049i</v>
      </c>
      <c r="DF139" s="240" t="str">
        <f t="shared" ca="1" si="134"/>
        <v>7,35529842770763+1,2762653464335i</v>
      </c>
      <c r="DG139" s="240" t="str">
        <f t="shared" ca="1" si="135"/>
        <v>5,27869624979267-5,27869624979219i</v>
      </c>
      <c r="DH139" s="240" t="str">
        <f t="shared" ca="1" si="136"/>
        <v>-1,27626534643346-7,35529842770763i</v>
      </c>
      <c r="DI139" s="240" t="str">
        <f t="shared" ca="1" si="137"/>
        <v>-6,74846433159047-3,19178592020149i</v>
      </c>
      <c r="DJ139" s="240" t="str">
        <f t="shared" ca="1" si="138"/>
        <v>-6,49537673680853+3,67958547149973i</v>
      </c>
      <c r="DK139" s="240" t="str">
        <f t="shared" ca="1" si="139"/>
        <v>-0,731717931208178+7,42925683122436i</v>
      </c>
      <c r="DL139" s="240" t="str">
        <f t="shared" ca="1" si="140"/>
        <v>5,65271837961498+4,87606840763214i</v>
      </c>
      <c r="DM139" s="240" t="str">
        <f t="shared" ca="1" si="141"/>
        <v>7,24148102472886-1,81389656916738i</v>
      </c>
      <c r="DN139" s="240" t="str">
        <f t="shared" ca="1" si="142"/>
        <v>2,68668980445704-6,96498141345488i</v>
      </c>
      <c r="DO139" s="240" t="str">
        <f t="shared" ca="1" si="143"/>
        <v>-4,14744503031894-6,2070901327134i</v>
      </c>
      <c r="DP139" s="240" t="str">
        <f t="shared" ca="1" si="144"/>
        <v>-7,46295544828236-0,18320527311727i</v>
      </c>
      <c r="DQ139" s="240" t="str">
        <f t="shared" ca="1" si="145"/>
        <v>-4,44701672829517+5,99610793877231i</v>
      </c>
      <c r="DR139" s="240" t="str">
        <f t="shared" ca="1" si="146"/>
        <v>2,34169812922882+7,08842140865733i</v>
      </c>
      <c r="DS139" s="240" t="str">
        <f t="shared" ca="1" si="147"/>
        <v>7,14375465757536+2,16703428388102i</v>
      </c>
      <c r="DT139" s="240" t="str">
        <f t="shared" ca="1" si="148"/>
        <v>5,88516676938958-4,59282922517462i</v>
      </c>
      <c r="DU139" s="240" t="str">
        <f t="shared" ca="1" si="149"/>
        <v>-0,366300190222145-7,45621166315634i</v>
      </c>
      <c r="DV139" s="240" t="str">
        <f t="shared" ca="1" si="150"/>
        <v>-6,30700406948958-3,99386628000828i</v>
      </c>
      <c r="DW139" s="240" t="str">
        <f t="shared" ca="1" si="151"/>
        <v>-6,89694902280975+2,85680982424609i</v>
      </c>
      <c r="DX139" s="240" t="str">
        <f t="shared" ca="1" si="152"/>
        <v>-1,63563541676396+7,28381527625273i</v>
      </c>
      <c r="DY139" s="240" t="str">
        <f t="shared" ca="1" si="153"/>
        <v>5,01332448052196+5,53135117743798i</v>
      </c>
      <c r="DZ139" s="240" t="str">
        <f t="shared" ca="1" si="154"/>
        <v>7,40906202100125-0,913820641100919i</v>
      </c>
      <c r="EA139" s="240" t="str">
        <f t="shared" ca="1" si="155"/>
        <v>3,51907272431103-6,58372199869918i</v>
      </c>
      <c r="EB139" s="240" t="str">
        <f t="shared" ca="1" si="156"/>
        <v>-3,35644021929741-6,66810147264032i</v>
      </c>
      <c r="EC139" s="240" t="str">
        <f t="shared" ca="1" si="157"/>
        <v>-7,38440426886059-1,09537289960032i</v>
      </c>
      <c r="ED139" s="240" t="str">
        <f t="shared" ca="1" si="158"/>
        <v>-5,14756071420533+5,40665209614187i</v>
      </c>
      <c r="EE139" s="240" t="str">
        <f t="shared" ca="1" si="159"/>
        <v>1,45638901874226+7,32176202981443i</v>
      </c>
      <c r="EF139" s="240" t="str">
        <f t="shared" ca="1" si="160"/>
        <v>6,82476216796705+3,02520900861925i</v>
      </c>
      <c r="EG139" s="240" t="str">
        <f t="shared" ca="1" si="161"/>
        <v>6,40311890284913-3,8378817739896i</v>
      </c>
      <c r="EH139" s="240" t="str">
        <f t="shared" ca="1" si="162"/>
        <v>0,549174461795059-7,44497653492994i</v>
      </c>
      <c r="EI139" s="240" t="str">
        <f t="shared" ca="1" si="163"/>
        <v>-5,77068059560645-4,73587517346441i</v>
      </c>
      <c r="EJ139" s="240" t="str">
        <f t="shared" ca="1" si="164"/>
        <v>-7,19478477581159+1,99106509810582i</v>
      </c>
      <c r="EK139" s="240" t="str">
        <f t="shared" ca="1" si="165"/>
        <v>-2,51495142319073+7,02881835973418i</v>
      </c>
      <c r="EL139" s="240" t="str">
        <f t="shared" ca="1" si="166"/>
        <v>4,2985255148246+6,10343727694053i</v>
      </c>
      <c r="EM139" s="240" t="str">
        <f t="shared" ca="1" si="167"/>
        <v>7,46520382810445-4,68243569898908E-13i</v>
      </c>
      <c r="EN139" s="240"/>
      <c r="EO139" s="240"/>
      <c r="EP139" s="240"/>
    </row>
    <row r="140" spans="1:146" ht="15" thickBot="1">
      <c r="A140" s="277">
        <f t="shared" si="168"/>
        <v>7.8125000000000037E-4</v>
      </c>
      <c r="B140" s="276">
        <v>40</v>
      </c>
      <c r="C140" s="248">
        <f t="shared" si="169"/>
        <v>8000</v>
      </c>
      <c r="D140" s="247">
        <f t="shared" si="170"/>
        <v>50265.482457436687</v>
      </c>
      <c r="E140" s="247" t="str">
        <f t="shared" si="171"/>
        <v>50265,4824574367i</v>
      </c>
      <c r="F140" s="247" t="str">
        <f t="shared" si="177"/>
        <v>-0,00670590648067243-0,0383964084466496i</v>
      </c>
      <c r="G140" s="247" t="str">
        <f t="shared" si="178"/>
        <v>-4,74568923537783-0,30324294092209i</v>
      </c>
      <c r="H140" s="247" t="str">
        <f t="shared" si="179"/>
        <v>0,00240820435360992-0,0105151828909959i</v>
      </c>
      <c r="I140" s="247" t="str">
        <f t="shared" si="174"/>
        <v>-0,00432300027047665+0,0099188351425079i</v>
      </c>
      <c r="J140" s="275" t="str">
        <f ca="1">IMPRODUCT(1/N_FFT2,BC100)</f>
        <v>0,0381456251751842-0,000368525296808611i</v>
      </c>
      <c r="K140" s="274" t="str">
        <f t="shared" ca="1" si="175"/>
        <v>-0,000161248206284934+0,000379953302478332i</v>
      </c>
      <c r="N140" s="265">
        <f t="shared" ca="1" si="176"/>
        <v>7.5358891796757925</v>
      </c>
      <c r="O140" s="240">
        <f t="shared" ca="1" si="39"/>
        <v>-7.4641108203242075</v>
      </c>
      <c r="P140" s="240" t="str">
        <f t="shared" ca="1" si="40"/>
        <v>-4,14683778773166+6,2061813299582i</v>
      </c>
      <c r="Q140" s="240" t="str">
        <f t="shared" ca="1" si="41"/>
        <v>2,85639154827507+6,89593921529357i</v>
      </c>
      <c r="R140" s="240" t="str">
        <f t="shared" ca="1" si="42"/>
        <v>7,32069002387246+1,45617578350112i</v>
      </c>
      <c r="S140" s="240" t="str">
        <f t="shared" ca="1" si="43"/>
        <v>5,27792337657914-5,27792337657912i</v>
      </c>
      <c r="T140" s="240" t="str">
        <f t="shared" ca="1" si="44"/>
        <v>-1,45617578350111-7,32069002387247i</v>
      </c>
      <c r="U140" s="241" t="str">
        <f t="shared" ca="1" si="45"/>
        <v>-6,89593921529356-2,85639154827509i</v>
      </c>
      <c r="V140" s="240" t="str">
        <f t="shared" ca="1" si="46"/>
        <v>-6,20618132995821+4,14683778773164i</v>
      </c>
      <c r="W140" s="240" t="str">
        <f t="shared" ca="1" si="47"/>
        <v>-2,21745474182832E-14+7,46411082032421i</v>
      </c>
      <c r="X140" s="240" t="str">
        <f t="shared" ca="1" si="48"/>
        <v>6,20618132995819+4,14683778773167i</v>
      </c>
      <c r="Y140" s="240" t="str">
        <f t="shared" ca="1" si="49"/>
        <v>6,89593921529358-2,85639154827505i</v>
      </c>
      <c r="Z140" s="240" t="str">
        <f t="shared" ca="1" si="50"/>
        <v>1,45617578350122-7,32069002387245i</v>
      </c>
      <c r="AA140" s="240" t="str">
        <f t="shared" ca="1" si="51"/>
        <v>-5,277923376579-5,27792337657926i</v>
      </c>
      <c r="AB140" s="240" t="str">
        <f t="shared" ca="1" si="52"/>
        <v>-7,32069002387251+1,45617578350086i</v>
      </c>
      <c r="AC140" s="240" t="str">
        <f t="shared" ca="1" si="53"/>
        <v>-2,85639154827539+6,89593921529343i</v>
      </c>
      <c r="AD140" s="240" t="str">
        <f t="shared" ca="1" si="54"/>
        <v>4,14683778773192+6,20618132995802i</v>
      </c>
      <c r="AE140" s="240" t="str">
        <f t="shared" ca="1" si="55"/>
        <v>7,46411082032421-2,47347239889368E-13i</v>
      </c>
      <c r="AF140" s="240" t="str">
        <f t="shared" ca="1" si="56"/>
        <v>4,1468377877315-6,2061813299583i</v>
      </c>
      <c r="AG140" s="240" t="str">
        <f t="shared" ca="1" si="57"/>
        <v>-2,85639154827517-6,89593921529352i</v>
      </c>
      <c r="AH140" s="240" t="str">
        <f t="shared" ca="1" si="58"/>
        <v>-7,32069002387247-1,45617578350109i</v>
      </c>
      <c r="AI140" s="240" t="str">
        <f t="shared" ca="1" si="59"/>
        <v>-5,27792337657916+5,2779233765791i</v>
      </c>
      <c r="AJ140" s="240" t="str">
        <f t="shared" ca="1" si="60"/>
        <v>1,45617578350099+7,32069002387249i</v>
      </c>
      <c r="AK140" s="240" t="str">
        <f t="shared" ca="1" si="61"/>
        <v>6,89593921529349+2,85639154827527i</v>
      </c>
      <c r="AL140" s="240" t="str">
        <f t="shared" ca="1" si="62"/>
        <v>6,20618132995836-4,14683778773141i</v>
      </c>
      <c r="AM140" s="240" t="str">
        <f t="shared" ca="1" si="63"/>
        <v>3,64849439133647E-13-7,46411082032421i</v>
      </c>
      <c r="AN140" s="240" t="str">
        <f t="shared" ca="1" si="64"/>
        <v>-6,20618132995837-4,14683778773141i</v>
      </c>
      <c r="AO140" s="240" t="str">
        <f t="shared" ca="1" si="65"/>
        <v>-6,89593921529348+2,85639154827528i</v>
      </c>
      <c r="AP140" s="240" t="str">
        <f t="shared" ca="1" si="66"/>
        <v>-1,45617578350097+7,32069002387249i</v>
      </c>
      <c r="AQ140" s="240" t="str">
        <f t="shared" ca="1" si="67"/>
        <v>5,27792337657918+5,27792337657908i</v>
      </c>
      <c r="AR140" s="240" t="str">
        <f t="shared" ca="1" si="68"/>
        <v>5,27792337657918+5,27792337657908i</v>
      </c>
      <c r="AS140" s="240" t="str">
        <f t="shared" ca="1" si="69"/>
        <v>2,85639154827516-6,89593921529353i</v>
      </c>
      <c r="AT140" s="240" t="str">
        <f t="shared" ca="1" si="70"/>
        <v>-4,14683778773151-6,2061813299583i</v>
      </c>
      <c r="AU140" s="240" t="str">
        <f t="shared" ca="1" si="71"/>
        <v>-7,46411082032421-2,47805281341825E-13i</v>
      </c>
      <c r="AV140" s="240" t="str">
        <f t="shared" ca="1" si="72"/>
        <v>-4,14683778773191+6,20618132995804i</v>
      </c>
      <c r="AW140" s="240" t="str">
        <f t="shared" ca="1" si="73"/>
        <v>2,85639154827541+6,89593921529343i</v>
      </c>
      <c r="AX140" s="240" t="str">
        <f t="shared" ca="1" si="74"/>
        <v>7,32069002387252+1,45617578350084i</v>
      </c>
      <c r="AY140" s="240" t="str">
        <f t="shared" ca="1" si="75"/>
        <v>5,27792337657899-5,27792337657928i</v>
      </c>
      <c r="AZ140" s="240" t="str">
        <f t="shared" ca="1" si="76"/>
        <v>-1,45617578350124-7,32069002387244i</v>
      </c>
      <c r="BA140" s="240" t="str">
        <f t="shared" ca="1" si="77"/>
        <v>-6,89593921529358-2,85639154827502i</v>
      </c>
      <c r="BB140" s="240" t="str">
        <f t="shared" ca="1" si="78"/>
        <v>-6,20618132995822+4,14683778773163i</v>
      </c>
      <c r="BC140" s="240" t="str">
        <f t="shared" ca="1" si="79"/>
        <v>-1,04243274938554E-13+7,46411082032421i</v>
      </c>
      <c r="BD140" s="240" t="str">
        <f t="shared" ca="1" si="80"/>
        <v>6,2061813299581+4,1468377877318i</v>
      </c>
      <c r="BE140" s="240" t="str">
        <f t="shared" ca="1" si="81"/>
        <v>6,89593921529366-2,85639154827484i</v>
      </c>
      <c r="BF140" s="240" t="str">
        <f t="shared" ca="1" si="82"/>
        <v>1,45617578350145-7,3206900238724i</v>
      </c>
      <c r="BG140" s="240" t="str">
        <f t="shared" ca="1" si="83"/>
        <v>-5,27792337657936-5,2779233765789i</v>
      </c>
      <c r="BH140" s="240" t="str">
        <f t="shared" ca="1" si="84"/>
        <v>-7,32069002387242+1,45617578350136i</v>
      </c>
      <c r="BI140" s="240" t="str">
        <f t="shared" ca="1" si="85"/>
        <v>-2,85639154827492+6,89593921529363i</v>
      </c>
      <c r="BJ140" s="240" t="str">
        <f t="shared" ca="1" si="86"/>
        <v>4,14683778773173+6,20618132995815i</v>
      </c>
      <c r="BK140" s="240" t="str">
        <f t="shared" ca="1" si="87"/>
        <v>7,46411082032421-1,28008828532683E-14i</v>
      </c>
      <c r="BL140" s="240" t="str">
        <f t="shared" ca="1" si="88"/>
        <v>4,14683778773171-6,20618132995816i</v>
      </c>
      <c r="BM140" s="240" t="str">
        <f t="shared" ca="1" si="89"/>
        <v>-2,85639154827494-6,89593921529362i</v>
      </c>
      <c r="BN140" s="240" t="str">
        <f t="shared" ca="1" si="90"/>
        <v>-7,32069002387242-1,45617578350133i</v>
      </c>
      <c r="BO140" s="240" t="str">
        <f t="shared" ca="1" si="91"/>
        <v>-5,27792337657934+5,27792337657892i</v>
      </c>
      <c r="BP140" s="240" t="str">
        <f t="shared" ca="1" si="92"/>
        <v>1,45617578350075+7,32069002387253i</v>
      </c>
      <c r="BQ140" s="240" t="str">
        <f t="shared" ca="1" si="93"/>
        <v>6,89593921529367+2,85639154827481i</v>
      </c>
      <c r="BR140" s="240" t="str">
        <f t="shared" ca="1" si="94"/>
        <v>6,20618132995809-4,14683778773182i</v>
      </c>
      <c r="BS140" s="240" t="str">
        <f t="shared" ca="1" si="95"/>
        <v>-1,29845040645091E-13-7,46411082032421i</v>
      </c>
      <c r="BT140" s="240" t="str">
        <f t="shared" ca="1" si="96"/>
        <v>-6,20618132995823-4,14683778773161i</v>
      </c>
      <c r="BU140" s="240" t="str">
        <f t="shared" ca="1" si="97"/>
        <v>-6,89593921529358+2,85639154827505i</v>
      </c>
      <c r="BV140" s="240" t="str">
        <f t="shared" ca="1" si="98"/>
        <v>-1,45617578350122+7,32069002387245i</v>
      </c>
      <c r="BW140" s="240" t="str">
        <f t="shared" ca="1" si="99"/>
        <v>5,277923376579+5,27792337657926i</v>
      </c>
      <c r="BX140" s="240" t="str">
        <f t="shared" ca="1" si="100"/>
        <v>7,32069002387251-1,45617578350086i</v>
      </c>
      <c r="BY140" s="240" t="str">
        <f t="shared" ca="1" si="101"/>
        <v>2,85639154827539-6,89593921529343i</v>
      </c>
      <c r="BZ140" s="240" t="str">
        <f t="shared" ca="1" si="102"/>
        <v>-4,14683778773192-6,20618132995802i</v>
      </c>
      <c r="CA140" s="240" t="str">
        <f t="shared" ca="1" si="103"/>
        <v>-7,46411082032421+2,46889198436913E-13i</v>
      </c>
      <c r="CB140" s="240" t="str">
        <f t="shared" ca="1" si="104"/>
        <v>-4,14683778773151+6,2061813299583i</v>
      </c>
      <c r="CC140" s="240" t="str">
        <f t="shared" ca="1" si="105"/>
        <v>2,85639154827521+6,89593921529351i</v>
      </c>
      <c r="CD140" s="240" t="str">
        <f t="shared" ca="1" si="106"/>
        <v>7,32069002387248+1,45617578350106i</v>
      </c>
      <c r="CE140" s="240" t="str">
        <f t="shared" ca="1" si="107"/>
        <v>5,27792337657914-5,27792337657912i</v>
      </c>
      <c r="CF140" s="240" t="str">
        <f t="shared" ca="1" si="108"/>
        <v>-1,45617578350103-7,32069002387248i</v>
      </c>
      <c r="CG140" s="240" t="str">
        <f t="shared" ca="1" si="109"/>
        <v>-6,8959392152935-2,85639154827523i</v>
      </c>
      <c r="CH140" s="240" t="str">
        <f t="shared" ca="1" si="110"/>
        <v>-6,20618132995834+4,14683778773145i</v>
      </c>
      <c r="CI140" s="240" t="str">
        <f t="shared" ca="1" si="111"/>
        <v>-3,2553070766893E-13+7,46411082032421i</v>
      </c>
      <c r="CJ140" s="240" t="str">
        <f t="shared" ca="1" si="112"/>
        <v>6,20618132995798+4,14683778773199i</v>
      </c>
      <c r="CK140" s="240" t="str">
        <f t="shared" ca="1" si="113"/>
        <v>6,89593921529346-2,85639154827531i</v>
      </c>
      <c r="CL140" s="240" t="str">
        <f t="shared" ca="1" si="114"/>
        <v>1,45617578350094-7,3206900238725i</v>
      </c>
      <c r="CM140" s="240" t="str">
        <f t="shared" ca="1" si="115"/>
        <v>-5,2779233765792-5,27792337657906i</v>
      </c>
      <c r="CN140" s="240" t="str">
        <f t="shared" ca="1" si="116"/>
        <v>-7,32069002387246+1,45617578350114i</v>
      </c>
      <c r="CO140" s="240" t="str">
        <f t="shared" ca="1" si="117"/>
        <v>-2,85639154827512+6,89593921529355i</v>
      </c>
      <c r="CP140" s="240" t="str">
        <f t="shared" ca="1" si="118"/>
        <v>4,14683778773155+6,20618132995827i</v>
      </c>
      <c r="CQ140" s="240" t="str">
        <f t="shared" ca="1" si="119"/>
        <v>7,46411082032421+2,08486549877108E-13i</v>
      </c>
      <c r="CR140" s="240" t="str">
        <f t="shared" ca="1" si="120"/>
        <v>4,14683778773189-6,20618132995804i</v>
      </c>
      <c r="CS140" s="240" t="str">
        <f t="shared" ca="1" si="121"/>
        <v>-2,85639154827474-6,89593921529371i</v>
      </c>
      <c r="CT140" s="240" t="str">
        <f t="shared" ca="1" si="122"/>
        <v>-7,32069002387252-1,45617578350082i</v>
      </c>
      <c r="CU140" s="240" t="str">
        <f t="shared" ca="1" si="123"/>
        <v>-5,27792337657898+5,27792337657928i</v>
      </c>
      <c r="CV140" s="240" t="str">
        <f t="shared" ca="1" si="124"/>
        <v>1,45617578350126+7,32069002387244i</v>
      </c>
      <c r="CW140" s="240" t="str">
        <f t="shared" ca="1" si="125"/>
        <v>6,89593921529359+2,85639154827502i</v>
      </c>
      <c r="CX140" s="240" t="str">
        <f t="shared" ca="1" si="126"/>
        <v>6,20618132995821-4,14683778773164i</v>
      </c>
      <c r="CY140" s="240" t="str">
        <f t="shared" ca="1" si="127"/>
        <v>9,14423920852859E-14-7,46411082032421i</v>
      </c>
      <c r="CZ140" s="240" t="str">
        <f t="shared" ca="1" si="128"/>
        <v>-6,20618132995811-4,1468377877318i</v>
      </c>
      <c r="DA140" s="240" t="str">
        <f t="shared" ca="1" si="129"/>
        <v>-6,89593921529366+2,85639154827484i</v>
      </c>
      <c r="DB140" s="240" t="str">
        <f t="shared" ca="1" si="130"/>
        <v>-1,45617578350144+7,3206900238724i</v>
      </c>
      <c r="DC140" s="240" t="str">
        <f t="shared" ca="1" si="131"/>
        <v>5,27792337657884+5,27792337657942i</v>
      </c>
      <c r="DD140" s="240" t="str">
        <f t="shared" ca="1" si="132"/>
        <v>7,32069002387242-1,45617578350137i</v>
      </c>
      <c r="DE140" s="240" t="str">
        <f t="shared" ca="1" si="133"/>
        <v>2,8563915482749-6,89593921529363i</v>
      </c>
      <c r="DF140" s="240" t="str">
        <f t="shared" ca="1" si="134"/>
        <v>-4,14683778773174-6,20618132995814i</v>
      </c>
      <c r="DG140" s="240" t="str">
        <f t="shared" ca="1" si="135"/>
        <v>-7,46411082032421+2,56017657065365E-14i</v>
      </c>
      <c r="DH140" s="240" t="str">
        <f t="shared" ca="1" si="136"/>
        <v>-4,1468377877317+6,20618132995817i</v>
      </c>
      <c r="DI140" s="240" t="str">
        <f t="shared" ca="1" si="137"/>
        <v>2,85639154827496+6,89593921529362i</v>
      </c>
      <c r="DJ140" s="240" t="str">
        <f t="shared" ca="1" si="138"/>
        <v>7,32069002387242+1,45617578350132i</v>
      </c>
      <c r="DK140" s="240" t="str">
        <f t="shared" ca="1" si="139"/>
        <v>5,27792337657934-5,27792337657893i</v>
      </c>
      <c r="DL140" s="240" t="str">
        <f t="shared" ca="1" si="140"/>
        <v>-1,45617578350076-7,32069002387253i</v>
      </c>
      <c r="DM140" s="240" t="str">
        <f t="shared" ca="1" si="141"/>
        <v>-6,89593921529453-2,85639154827274i</v>
      </c>
      <c r="DN140" s="240" t="str">
        <f t="shared" ca="1" si="142"/>
        <v>-6,20618132996014+4,14683778772875i</v>
      </c>
      <c r="DO140" s="240" t="str">
        <f t="shared" ca="1" si="143"/>
        <v>-2,08485335986333E-12+7,46411082032421i</v>
      </c>
      <c r="DP140" s="240" t="str">
        <f t="shared" ca="1" si="144"/>
        <v>6,20618132995783+4,14683778773222i</v>
      </c>
      <c r="DQ140" s="240" t="str">
        <f t="shared" ca="1" si="145"/>
        <v>6,89593921529328-2,85639154827575i</v>
      </c>
      <c r="DR140" s="240" t="str">
        <f t="shared" ca="1" si="146"/>
        <v>1,45617578349902-7,32069002387288i</v>
      </c>
      <c r="DS140" s="240" t="str">
        <f t="shared" ca="1" si="147"/>
        <v>-5,27792337658163-5,27792337657663i</v>
      </c>
      <c r="DT140" s="240" t="str">
        <f t="shared" ca="1" si="148"/>
        <v>-7,32069002387295+1,45617578349869i</v>
      </c>
      <c r="DU140" s="240" t="str">
        <f t="shared" ca="1" si="149"/>
        <v>-2,85639154827606+6,89593921529316i</v>
      </c>
      <c r="DV140" s="240" t="str">
        <f t="shared" ca="1" si="150"/>
        <v>4,14683778773194+6,20618132995801i</v>
      </c>
      <c r="DW140" s="240" t="str">
        <f t="shared" ca="1" si="151"/>
        <v>7,46411082032421-1,7446896035313E-12i</v>
      </c>
      <c r="DX140" s="240" t="str">
        <f t="shared" ca="1" si="152"/>
        <v>4,14683778772903-6,20618132995995i</v>
      </c>
      <c r="DY140" s="240" t="str">
        <f t="shared" ca="1" si="153"/>
        <v>-2,85639154827243-6,89593921529467i</v>
      </c>
      <c r="DZ140" s="240" t="str">
        <f t="shared" ca="1" si="154"/>
        <v>-7,32069002387218-1,45617578350255i</v>
      </c>
      <c r="EA140" s="240" t="str">
        <f t="shared" ca="1" si="155"/>
        <v>-5,27792337657917+5,27792337657909i</v>
      </c>
      <c r="EB140" s="240" t="str">
        <f t="shared" ca="1" si="156"/>
        <v>1,45617578350244+7,3206900238722i</v>
      </c>
      <c r="EC140" s="240" t="str">
        <f t="shared" ca="1" si="157"/>
        <v>6,89593921529462+2,85639154827252i</v>
      </c>
      <c r="ED140" s="240" t="str">
        <f t="shared" ca="1" si="158"/>
        <v>6,20618132996001-4,14683778772894i</v>
      </c>
      <c r="EE140" s="240" t="str">
        <f t="shared" ca="1" si="159"/>
        <v>1,85076504427969E-12-7,46411082032421i</v>
      </c>
      <c r="EF140" s="240" t="str">
        <f t="shared" ca="1" si="160"/>
        <v>-6,20618132995795-4,14683778773203i</v>
      </c>
      <c r="EG140" s="240" t="str">
        <f t="shared" ca="1" si="161"/>
        <v>-6,89593921529319+2,85639154827596i</v>
      </c>
      <c r="EH140" s="240" t="str">
        <f t="shared" ca="1" si="162"/>
        <v>-1,45617578349879+7,32069002387292i</v>
      </c>
      <c r="EI140" s="240" t="str">
        <f t="shared" ca="1" si="163"/>
        <v>5,27792337657655+5,27792337658171i</v>
      </c>
      <c r="EJ140" s="240" t="str">
        <f t="shared" ca="1" si="164"/>
        <v>7,3206900238729-1,45617578349892i</v>
      </c>
      <c r="EK140" s="240" t="str">
        <f t="shared" ca="1" si="165"/>
        <v>2,85639154827584-6,89593921529325i</v>
      </c>
      <c r="EL140" s="240" t="str">
        <f t="shared" ca="1" si="166"/>
        <v>-4,14683778773213-6,20618132995789i</v>
      </c>
      <c r="EM140" s="240" t="str">
        <f t="shared" ca="1" si="167"/>
        <v>-7,46411082032421+1,97877791911495E-12i</v>
      </c>
      <c r="EN140" s="240"/>
      <c r="EO140" s="240"/>
      <c r="EP140" s="240"/>
    </row>
    <row r="141" spans="1:146" ht="15" thickBot="1">
      <c r="A141" s="277">
        <f t="shared" si="168"/>
        <v>8.0078125000000039E-4</v>
      </c>
      <c r="B141" s="276">
        <v>41</v>
      </c>
      <c r="C141" s="248">
        <f t="shared" si="169"/>
        <v>8200</v>
      </c>
      <c r="D141" s="247">
        <f t="shared" si="170"/>
        <v>51522.119518872605</v>
      </c>
      <c r="E141" s="247" t="str">
        <f t="shared" si="171"/>
        <v>51522,1195188726i</v>
      </c>
      <c r="F141" s="247" t="str">
        <f t="shared" si="177"/>
        <v>-0,00689665125795202-0,037589451948582i</v>
      </c>
      <c r="G141" s="247" t="str">
        <f t="shared" si="178"/>
        <v>-4,77891271111022-0,252523203961798i</v>
      </c>
      <c r="H141" s="247" t="str">
        <f t="shared" si="179"/>
        <v>0,00239001012078588-0,0102598363310537i</v>
      </c>
      <c r="I141" s="247" t="str">
        <f t="shared" si="174"/>
        <v>-0,00425217242175162+0,00971659707690995i</v>
      </c>
      <c r="J141" s="275" t="str">
        <f ca="1">IMPRODUCT(1/N_FFT2,BD100)</f>
        <v>-0,0655246269548871-0,00444447503320887i</v>
      </c>
      <c r="K141" s="274" t="str">
        <f t="shared" ca="1" si="175"/>
        <v>0,00032180718479921-0,000617777724570097i</v>
      </c>
      <c r="N141" s="265">
        <f t="shared" ca="1" si="176"/>
        <v>7.5370857077657538</v>
      </c>
      <c r="O141" s="240">
        <f t="shared" ca="1" si="39"/>
        <v>-7.4629142922342462</v>
      </c>
      <c r="P141" s="240" t="str">
        <f t="shared" ca="1" si="40"/>
        <v>-3,99264138376673+6,3050697469471i</v>
      </c>
      <c r="Q141" s="240" t="str">
        <f t="shared" ca="1" si="41"/>
        <v>3,19080701747839+6,74639461567768i</v>
      </c>
      <c r="R141" s="240" t="str">
        <f t="shared" ca="1" si="42"/>
        <v>7,40678970350671+0,913540377466288i</v>
      </c>
      <c r="S141" s="240" t="str">
        <f t="shared" ca="1" si="43"/>
        <v>4,7344227072823-5,76891076044724i</v>
      </c>
      <c r="T141" s="240" t="str">
        <f t="shared" ca="1" si="44"/>
        <v>-2,34097994363578-7,08624742982696i</v>
      </c>
      <c r="U141" s="241" t="str">
        <f t="shared" ca="1" si="45"/>
        <v>-7,23926010337945-1,81334025732975i</v>
      </c>
      <c r="V141" s="240" t="str">
        <f t="shared" ca="1" si="46"/>
        <v>-5,40499390646749+5,14598198639322i</v>
      </c>
      <c r="W141" s="240" t="str">
        <f t="shared" ca="1" si="47"/>
        <v>1,45594235245071+7,31951648673425i</v>
      </c>
      <c r="X141" s="240" t="str">
        <f t="shared" ca="1" si="48"/>
        <v>6,96284529297541+2,68586581186111i</v>
      </c>
      <c r="Y141" s="240" t="str">
        <f t="shared" ca="1" si="49"/>
        <v>5,99426896631712-4,44565285337054i</v>
      </c>
      <c r="Z141" s="240" t="str">
        <f t="shared" ca="1" si="50"/>
        <v>-0,549006033090027-7,44269320265621i</v>
      </c>
      <c r="AA141" s="240" t="str">
        <f t="shared" ca="1" si="51"/>
        <v>-6,58170280833075-3,51799344457112i</v>
      </c>
      <c r="AB141" s="240" t="str">
        <f t="shared" ca="1" si="52"/>
        <v>-6,49338464143247+3,67845696340777i</v>
      </c>
      <c r="AC141" s="240" t="str">
        <f t="shared" ca="1" si="53"/>
        <v>-0,366187848024998+7,45392488513219i</v>
      </c>
      <c r="AD141" s="240" t="str">
        <f t="shared" ca="1" si="54"/>
        <v>6,10156538718258+4,29720718131786i</v>
      </c>
      <c r="AE141" s="240" t="str">
        <f t="shared" ca="1" si="55"/>
        <v>6,89483376748115-2,85593365679875i</v>
      </c>
      <c r="AF141" s="240" t="str">
        <f t="shared" ca="1" si="56"/>
        <v>1,2758739230564-7,35304259920333i</v>
      </c>
      <c r="AG141" s="240" t="str">
        <f t="shared" ca="1" si="57"/>
        <v>-5,52965474325883-5,01178692220543i</v>
      </c>
      <c r="AH141" s="240" t="str">
        <f t="shared" ca="1" si="58"/>
        <v>-7,19257817593815+1,99045444968039i</v>
      </c>
      <c r="AI141" s="240" t="str">
        <f t="shared" ca="1" si="59"/>
        <v>-2,16636966669902+7,14156370835131i</v>
      </c>
      <c r="AJ141" s="240" t="str">
        <f t="shared" ca="1" si="60"/>
        <v>4,87457294497904+5,65098472279942i</v>
      </c>
      <c r="AK141" s="240" t="str">
        <f t="shared" ca="1" si="61"/>
        <v>7,38213951375853-1,09503695491942i</v>
      </c>
      <c r="AL141" s="240" t="str">
        <f t="shared" ca="1" si="62"/>
        <v>3,02428119409131-6,82266905193999i</v>
      </c>
      <c r="AM141" s="240" t="str">
        <f t="shared" ca="1" si="63"/>
        <v>-4,14617303234167-6,20518645321129i</v>
      </c>
      <c r="AN141" s="240" t="str">
        <f t="shared" ca="1" si="64"/>
        <v>-7,4606666019776+0,183149085092508i</v>
      </c>
      <c r="AO141" s="240" t="str">
        <f t="shared" ca="1" si="65"/>
        <v>-3,83670471731641+6,40115510242926i</v>
      </c>
      <c r="AP141" s="240" t="str">
        <f t="shared" ca="1" si="66"/>
        <v>3,35541081802995+6,66605640356289i</v>
      </c>
      <c r="AQ141" s="240" t="str">
        <f t="shared" ca="1" si="67"/>
        <v>7,4269783200952+0,731493517449096i</v>
      </c>
      <c r="AR141" s="240" t="str">
        <f t="shared" ca="1" si="68"/>
        <v>7,4269783200952+0,731493517449096i</v>
      </c>
      <c r="AS141" s="240" t="str">
        <f t="shared" ca="1" si="69"/>
        <v>-2,51418010178936-7,02666266082275i</v>
      </c>
      <c r="AT141" s="240" t="str">
        <f t="shared" ca="1" si="70"/>
        <v>-7,28158137122794-1,63513377661295i</v>
      </c>
      <c r="AU141" s="240" t="str">
        <f t="shared" ca="1" si="71"/>
        <v>-5,27707730345275+5,27707730345293i</v>
      </c>
      <c r="AV141" s="240" t="str">
        <f t="shared" ca="1" si="72"/>
        <v>1,63513377661323+7,28158137122787i</v>
      </c>
      <c r="AW141" s="240" t="str">
        <f t="shared" ca="1" si="73"/>
        <v>7,0266626608226+2,51418010178979i</v>
      </c>
      <c r="AX141" s="240" t="str">
        <f t="shared" ca="1" si="74"/>
        <v>5,88336182196651-4,59142063037805i</v>
      </c>
      <c r="AY141" s="240" t="str">
        <f t="shared" ca="1" si="75"/>
        <v>-0,731493517449408-7,42697832009517i</v>
      </c>
      <c r="AZ141" s="240" t="str">
        <f t="shared" ca="1" si="76"/>
        <v>-6,666056403563-3,35541081802972i</v>
      </c>
      <c r="BA141" s="240" t="str">
        <f t="shared" ca="1" si="77"/>
        <v>-6,40115510242912+3,83670471731666i</v>
      </c>
      <c r="BB141" s="240" t="str">
        <f t="shared" ca="1" si="78"/>
        <v>-0,183149085092964+7,46066660197759i</v>
      </c>
      <c r="BC141" s="240" t="str">
        <f t="shared" ca="1" si="79"/>
        <v>6,20518645321103+4,14617303234205i</v>
      </c>
      <c r="BD141" s="240" t="str">
        <f t="shared" ca="1" si="80"/>
        <v>6,82266905193987-3,0242811940916i</v>
      </c>
      <c r="BE141" s="240" t="str">
        <f t="shared" ca="1" si="81"/>
        <v>1,09503695491916-7,38213951375856i</v>
      </c>
      <c r="BF141" s="240" t="str">
        <f t="shared" ca="1" si="82"/>
        <v>-5,6509847227996-4,87457294497885i</v>
      </c>
      <c r="BG141" s="240" t="str">
        <f t="shared" ca="1" si="83"/>
        <v>-7,14156370835145+2,16636966669859i</v>
      </c>
      <c r="BH141" s="240" t="str">
        <f t="shared" ca="1" si="84"/>
        <v>-1,99045444968083+7,19257817593802i</v>
      </c>
      <c r="BI141" s="240" t="str">
        <f t="shared" ca="1" si="85"/>
        <v>5,01178692220567+5,52965474325861i</v>
      </c>
      <c r="BJ141" s="240" t="str">
        <f t="shared" ca="1" si="86"/>
        <v>7,35304259920328-1,27587392305671i</v>
      </c>
      <c r="BK141" s="240" t="str">
        <f t="shared" ca="1" si="87"/>
        <v>2,85593365679851-6,89483376748125i</v>
      </c>
      <c r="BL141" s="240" t="str">
        <f t="shared" ca="1" si="88"/>
        <v>-4,29720718131747-6,10156538718285i</v>
      </c>
      <c r="BM141" s="240" t="str">
        <f t="shared" ca="1" si="89"/>
        <v>-7,45392488513222+0,366187848024542i</v>
      </c>
      <c r="BN141" s="240" t="str">
        <f t="shared" ca="1" si="90"/>
        <v>-3,67845696340815+6,49338464143225i</v>
      </c>
      <c r="BO141" s="240" t="str">
        <f t="shared" ca="1" si="91"/>
        <v>3,51799344457138+6,58170280833061i</v>
      </c>
      <c r="BP141" s="240" t="str">
        <f t="shared" ca="1" si="92"/>
        <v>7,44269320265623+0,549006033089715i</v>
      </c>
      <c r="BQ141" s="240" t="str">
        <f t="shared" ca="1" si="93"/>
        <v>4,44565285337092-5,99426896631684i</v>
      </c>
      <c r="BR141" s="240" t="str">
        <f t="shared" ca="1" si="94"/>
        <v>-2,68586581186087-6,9628452929755i</v>
      </c>
      <c r="BS141" s="240" t="str">
        <f t="shared" ca="1" si="95"/>
        <v>-7,31951648673422-1,45594235245086i</v>
      </c>
      <c r="BT141" s="240" t="str">
        <f t="shared" ca="1" si="96"/>
        <v>-5,14598198639322+5,40499390646749i</v>
      </c>
      <c r="BU141" s="240" t="str">
        <f t="shared" ca="1" si="97"/>
        <v>1,8133402573299+7,23926010337941i</v>
      </c>
      <c r="BV141" s="240" t="str">
        <f t="shared" ca="1" si="98"/>
        <v>7,08624742982705+2,34097994363553i</v>
      </c>
      <c r="BW141" s="240" t="str">
        <f t="shared" ca="1" si="99"/>
        <v>5,76891076044743-4,73442270728206i</v>
      </c>
      <c r="BX141" s="240" t="str">
        <f t="shared" ca="1" si="100"/>
        <v>-0,913540377466131-7,40678970350672i</v>
      </c>
      <c r="BY141" s="240" t="str">
        <f t="shared" ca="1" si="101"/>
        <v>-6,74639461567768-3,19080701747839i</v>
      </c>
      <c r="BZ141" s="240" t="str">
        <f t="shared" ca="1" si="102"/>
        <v>-6,30506974694701+3,99264138376686i</v>
      </c>
      <c r="CA141" s="240" t="str">
        <f t="shared" ca="1" si="103"/>
        <v>2,59649261018027E-13+7,46291429223425i</v>
      </c>
      <c r="CB141" s="240" t="str">
        <f t="shared" ca="1" si="104"/>
        <v>6,30506974694692+3,992641383767i</v>
      </c>
      <c r="CC141" s="240" t="str">
        <f t="shared" ca="1" si="105"/>
        <v>6,74639461567775-3,19080701747824i</v>
      </c>
      <c r="CD141" s="240" t="str">
        <f t="shared" ca="1" si="106"/>
        <v>0,913540377466296-7,40678970350671i</v>
      </c>
      <c r="CE141" s="240" t="str">
        <f t="shared" ca="1" si="107"/>
        <v>-5,76891076044733-4,73442270728219i</v>
      </c>
      <c r="CF141" s="240" t="str">
        <f t="shared" ca="1" si="108"/>
        <v>-7,08624742982687+2,34097994363606i</v>
      </c>
      <c r="CG141" s="240" t="str">
        <f t="shared" ca="1" si="109"/>
        <v>-1,81334025733002+7,23926010337938i</v>
      </c>
      <c r="CH141" s="240" t="str">
        <f t="shared" ca="1" si="110"/>
        <v>5,14598198639313+5,40499390646757i</v>
      </c>
      <c r="CI141" s="240" t="str">
        <f t="shared" ca="1" si="111"/>
        <v>7,31951648673424-1,45594235245074i</v>
      </c>
      <c r="CJ141" s="240" t="str">
        <f t="shared" ca="1" si="112"/>
        <v>2,68586581186108-6,96284529297542i</v>
      </c>
      <c r="CK141" s="240" t="str">
        <f t="shared" ca="1" si="113"/>
        <v>-4,44565285337074-5,99426896631697i</v>
      </c>
      <c r="CL141" s="240" t="str">
        <f t="shared" ca="1" si="114"/>
        <v>-7,44269320265624+0,549006033089546i</v>
      </c>
      <c r="CM141" s="240" t="str">
        <f t="shared" ca="1" si="115"/>
        <v>-3,51799344457153+6,58170280833052i</v>
      </c>
      <c r="CN141" s="240" t="str">
        <f t="shared" ca="1" si="116"/>
        <v>3,678456963408+6,49338464143234i</v>
      </c>
      <c r="CO141" s="240" t="str">
        <f t="shared" ca="1" si="117"/>
        <v>7,45392488513221+0,366187848024712i</v>
      </c>
      <c r="CP141" s="240" t="str">
        <f t="shared" ca="1" si="118"/>
        <v>4,29720718131761-6,10156538718275i</v>
      </c>
      <c r="CQ141" s="240" t="str">
        <f t="shared" ca="1" si="119"/>
        <v>-2,85593365679835-6,89483376748132i</v>
      </c>
      <c r="CR141" s="240" t="str">
        <f t="shared" ca="1" si="120"/>
        <v>-7,35304259920325-1,27587392305682i</v>
      </c>
      <c r="CS141" s="240" t="str">
        <f t="shared" ca="1" si="121"/>
        <v>-5,01178692220575+5,52965474325853i</v>
      </c>
      <c r="CT141" s="240" t="str">
        <f t="shared" ca="1" si="122"/>
        <v>1,99045444968072+7,19257817593806i</v>
      </c>
      <c r="CU141" s="240" t="str">
        <f t="shared" ca="1" si="123"/>
        <v>7,14156370835138+2,1663696666988i</v>
      </c>
      <c r="CV141" s="240" t="str">
        <f t="shared" ca="1" si="124"/>
        <v>5,65098472279926-4,87457294497924i</v>
      </c>
      <c r="CW141" s="240" t="str">
        <f t="shared" ca="1" si="125"/>
        <v>-1,09503695491894-7,3821395137586i</v>
      </c>
      <c r="CX141" s="240" t="str">
        <f t="shared" ca="1" si="126"/>
        <v>-6,8226690519398-3,02428119409175i</v>
      </c>
      <c r="CY141" s="240" t="str">
        <f t="shared" ca="1" si="127"/>
        <v>-6,20518645321112+4,14617303234191i</v>
      </c>
      <c r="CZ141" s="240" t="str">
        <f t="shared" ca="1" si="128"/>
        <v>0,183149085092795+7,46066660197759i</v>
      </c>
      <c r="DA141" s="240" t="str">
        <f t="shared" ca="1" si="129"/>
        <v>6,40115510242941+3,83670471731617i</v>
      </c>
      <c r="DB141" s="240" t="str">
        <f t="shared" ca="1" si="130"/>
        <v>6,66605640356308-3,35541081802956i</v>
      </c>
      <c r="DC141" s="240" t="str">
        <f t="shared" ca="1" si="131"/>
        <v>0,731493517449524-7,42697832009516i</v>
      </c>
      <c r="DD141" s="240" t="str">
        <f t="shared" ca="1" si="132"/>
        <v>-5,88336182196643-4,59142063037814i</v>
      </c>
      <c r="DE141" s="240" t="str">
        <f t="shared" ca="1" si="133"/>
        <v>-7,02666266082263+2,51418010178968i</v>
      </c>
      <c r="DF141" s="240" t="str">
        <f t="shared" ca="1" si="134"/>
        <v>-1,63513377661272+7,28158137122798i</v>
      </c>
      <c r="DG141" s="240" t="str">
        <f t="shared" ca="1" si="135"/>
        <v>5,27707730345259+5,27707730345309i</v>
      </c>
      <c r="DH141" s="240" t="str">
        <f t="shared" ca="1" si="136"/>
        <v>7,28158137122797-1,63513377661276i</v>
      </c>
      <c r="DI141" s="240" t="str">
        <f t="shared" ca="1" si="137"/>
        <v>2,51418010178954-7,02666266082269i</v>
      </c>
      <c r="DJ141" s="240" t="str">
        <f t="shared" ca="1" si="138"/>
        <v>-4,59142063037825-5,88336182196634i</v>
      </c>
      <c r="DK141" s="240" t="str">
        <f t="shared" ca="1" si="139"/>
        <v>-7,42697832009522+0,731493517448928i</v>
      </c>
      <c r="DL141" s="240" t="str">
        <f t="shared" ca="1" si="140"/>
        <v>-3,3554108180301+6,66605640356281i</v>
      </c>
      <c r="DM141" s="240" t="str">
        <f t="shared" ca="1" si="141"/>
        <v>3,83670471731629+6,40115510242933i</v>
      </c>
      <c r="DN141" s="240" t="str">
        <f t="shared" ca="1" si="142"/>
        <v>7,46066660197759+0,183149085092652i</v>
      </c>
      <c r="DO141" s="240" t="str">
        <f t="shared" ca="1" si="143"/>
        <v>4,14617303234179-6,20518645321121i</v>
      </c>
      <c r="DP141" s="240" t="str">
        <f t="shared" ca="1" si="144"/>
        <v>-3,02428119409189-6,82266905193974i</v>
      </c>
      <c r="DQ141" s="240" t="str">
        <f t="shared" ca="1" si="145"/>
        <v>-7,38213951375862-1,0950369549188i</v>
      </c>
      <c r="DR141" s="240" t="str">
        <f t="shared" ca="1" si="146"/>
        <v>-4,87457294497865+5,65098472279977i</v>
      </c>
      <c r="DS141" s="240" t="str">
        <f t="shared" ca="1" si="147"/>
        <v>2,16636966669954+7,14156370835115i</v>
      </c>
      <c r="DT141" s="240" t="str">
        <f t="shared" ca="1" si="148"/>
        <v>7,19257817593829+1,99045444967986i</v>
      </c>
      <c r="DU141" s="240" t="str">
        <f t="shared" ca="1" si="149"/>
        <v>5,52965474325794-5,01178692220641i</v>
      </c>
      <c r="DV141" s="240" t="str">
        <f t="shared" ca="1" si="150"/>
        <v>-1,27587392305769-7,3530425992031i</v>
      </c>
      <c r="DW141" s="240" t="str">
        <f t="shared" ca="1" si="151"/>
        <v>-6,89483376748166-2,85593365679753i</v>
      </c>
      <c r="DX141" s="240" t="str">
        <f t="shared" ca="1" si="152"/>
        <v>-6,10156538718181+4,29720718131894i</v>
      </c>
      <c r="DY141" s="240" t="str">
        <f t="shared" ca="1" si="153"/>
        <v>0,366187848026338+7,45392488513213i</v>
      </c>
      <c r="DZ141" s="240" t="str">
        <f t="shared" ca="1" si="154"/>
        <v>6,49338464143313+3,67845696340659i</v>
      </c>
      <c r="EA141" s="240" t="str">
        <f t="shared" ca="1" si="155"/>
        <v>6,58170280832976-3,51799344457297i</v>
      </c>
      <c r="EB141" s="240" t="str">
        <f t="shared" ca="1" si="156"/>
        <v>0,549006033087923-7,44269320265636i</v>
      </c>
      <c r="EC141" s="240" t="str">
        <f t="shared" ca="1" si="157"/>
        <v>-5,99426896631839-4,44565285336884i</v>
      </c>
      <c r="ED141" s="240" t="str">
        <f t="shared" ca="1" si="158"/>
        <v>-6,96284529297461+2,6858658118632i</v>
      </c>
      <c r="EE141" s="240" t="str">
        <f t="shared" ca="1" si="159"/>
        <v>-1,45594235244842+7,3195164867347i</v>
      </c>
      <c r="EF141" s="240" t="str">
        <f t="shared" ca="1" si="160"/>
        <v>5,4049939064692+5,14598198639142i</v>
      </c>
      <c r="EG141" s="240" t="str">
        <f t="shared" ca="1" si="161"/>
        <v>7,23926010337881-1,81334025733231i</v>
      </c>
      <c r="EH141" s="240" t="str">
        <f t="shared" ca="1" si="162"/>
        <v>2,34097994363312-7,08624742982784i</v>
      </c>
      <c r="EI141" s="240" t="str">
        <f t="shared" ca="1" si="163"/>
        <v>-4,73442270728459-5,76891076044535i</v>
      </c>
      <c r="EJ141" s="240" t="str">
        <f t="shared" ca="1" si="164"/>
        <v>-7,40678970350633+0,913540377469385i</v>
      </c>
      <c r="EK141" s="240" t="str">
        <f t="shared" ca="1" si="165"/>
        <v>-3,19080701747543+6,74639461567909i</v>
      </c>
      <c r="EL141" s="240" t="str">
        <f t="shared" ca="1" si="166"/>
        <v>3,99264138376963+6,30506974694525i</v>
      </c>
      <c r="EM141" s="240" t="str">
        <f t="shared" ca="1" si="167"/>
        <v>7,46291429223425-3,48882146328652E-12i</v>
      </c>
      <c r="EN141" s="240"/>
      <c r="EO141" s="240"/>
      <c r="EP141" s="240"/>
    </row>
    <row r="142" spans="1:146" ht="15" thickBot="1">
      <c r="A142" s="277">
        <f t="shared" si="168"/>
        <v>8.203125000000004E-4</v>
      </c>
      <c r="B142" s="276">
        <v>42</v>
      </c>
      <c r="C142" s="248">
        <f t="shared" si="169"/>
        <v>8400</v>
      </c>
      <c r="D142" s="247">
        <f t="shared" si="170"/>
        <v>52778.756580308524</v>
      </c>
      <c r="E142" s="247" t="str">
        <f t="shared" si="171"/>
        <v>52778,7565803085i</v>
      </c>
      <c r="F142" s="247" t="str">
        <f t="shared" si="177"/>
        <v>-0,00708722845108574-0,0368203308274659i</v>
      </c>
      <c r="G142" s="247" t="str">
        <f t="shared" si="178"/>
        <v>-4,80980938642497-0,200891050100919i</v>
      </c>
      <c r="H142" s="247" t="str">
        <f t="shared" si="179"/>
        <v>0,0023731004413085-0,0100166266862764i</v>
      </c>
      <c r="I142" s="247" t="str">
        <f t="shared" si="174"/>
        <v>-0,00418500063681783+0,00952371039019529i</v>
      </c>
      <c r="J142" s="275" t="str">
        <f ca="1">IMPRODUCT(1/N_FFT2,BE100)</f>
        <v>0,0202726167094387+0,000360177462136155i</v>
      </c>
      <c r="K142" s="274" t="str">
        <f t="shared" ca="1" si="175"/>
        <v>-0,000088271139677425+0,000191563187483721i</v>
      </c>
      <c r="N142" s="265">
        <f t="shared" ca="1" si="176"/>
        <v>7.5383997017158988</v>
      </c>
      <c r="O142" s="240">
        <f t="shared" ca="1" si="39"/>
        <v>-7.4616002982841012</v>
      </c>
      <c r="P142" s="240" t="str">
        <f t="shared" ca="1" si="40"/>
        <v>-3,83602918942082+6,40002805222484i</v>
      </c>
      <c r="Q142" s="240" t="str">
        <f t="shared" ca="1" si="41"/>
        <v>3,517374032111+6,58054396912479i</v>
      </c>
      <c r="R142" s="240" t="str">
        <f t="shared" ca="1" si="42"/>
        <v>7,45261247394532+0,366123373397589i</v>
      </c>
      <c r="S142" s="240" t="str">
        <f t="shared" ca="1" si="43"/>
        <v>4,14544301641685-6,20409390717082i</v>
      </c>
      <c r="T142" s="240" t="str">
        <f t="shared" ca="1" si="44"/>
        <v>-3,19024521267225-6,74520677921553i</v>
      </c>
      <c r="U142" s="241" t="str">
        <f t="shared" ca="1" si="45"/>
        <v>-7,42567065338505-0,73136472351997i</v>
      </c>
      <c r="V142" s="240" t="str">
        <f t="shared" ca="1" si="46"/>
        <v>-4,44487010808835+5,99321355648003i</v>
      </c>
      <c r="W142" s="240" t="str">
        <f t="shared" ca="1" si="47"/>
        <v>2,85543081308375+6,89361979536479i</v>
      </c>
      <c r="X142" s="240" t="str">
        <f t="shared" ca="1" si="48"/>
        <v>7,38083974180884+1,09484415196348i</v>
      </c>
      <c r="Y142" s="240" t="str">
        <f t="shared" ca="1" si="49"/>
        <v>4,73358911834494-5,76789502938808i</v>
      </c>
      <c r="Z142" s="240" t="str">
        <f t="shared" ca="1" si="50"/>
        <v>-2,51373743056055-7,02542547761716i</v>
      </c>
      <c r="AA142" s="240" t="str">
        <f t="shared" ca="1" si="51"/>
        <v>-7,31822774080938-1,45568600494796i</v>
      </c>
      <c r="AB142" s="240" t="str">
        <f t="shared" ca="1" si="52"/>
        <v>-5,01090449780167+5,52868113796269i</v>
      </c>
      <c r="AC142" s="240" t="str">
        <f t="shared" ca="1" si="53"/>
        <v>2,16598823438912+7,14030629453956i</v>
      </c>
      <c r="AD142" s="240" t="str">
        <f t="shared" ca="1" si="54"/>
        <v>7,23798548818138+1,81302098284306i</v>
      </c>
      <c r="AE142" s="240" t="str">
        <f t="shared" ca="1" si="55"/>
        <v>5,27614816942032-5,27614816942018i</v>
      </c>
      <c r="AF142" s="240" t="str">
        <f t="shared" ca="1" si="56"/>
        <v>-1,81302098284357-7,23798548818125i</v>
      </c>
      <c r="AG142" s="240" t="str">
        <f t="shared" ca="1" si="57"/>
        <v>-7,1403062945395-2,16598823438932i</v>
      </c>
      <c r="AH142" s="240" t="str">
        <f t="shared" ca="1" si="58"/>
        <v>-5,52868113796233+5,01090449780206i</v>
      </c>
      <c r="AI142" s="240" t="str">
        <f t="shared" ca="1" si="59"/>
        <v>1,45568600494776+7,31822774080943i</v>
      </c>
      <c r="AJ142" s="240" t="str">
        <f t="shared" ca="1" si="60"/>
        <v>7,02542547761733+2,51373743056006i</v>
      </c>
      <c r="AK142" s="240" t="str">
        <f t="shared" ca="1" si="61"/>
        <v>5,76789502938822-4,73358911834476i</v>
      </c>
      <c r="AL142" s="240" t="str">
        <f t="shared" ca="1" si="62"/>
        <v>-1,09484415196372-7,3808397418088i</v>
      </c>
      <c r="AM142" s="240" t="str">
        <f t="shared" ca="1" si="63"/>
        <v>-6,89361979536474-2,85543081308388i</v>
      </c>
      <c r="AN142" s="240" t="str">
        <f t="shared" ca="1" si="64"/>
        <v>-5,9932135564799+4,44487010808853i</v>
      </c>
      <c r="AO142" s="240" t="str">
        <f t="shared" ca="1" si="65"/>
        <v>0,731364723519822+7,42567065338506i</v>
      </c>
      <c r="AP142" s="240" t="str">
        <f t="shared" ca="1" si="66"/>
        <v>6,74520677921561+3,1902452126721i</v>
      </c>
      <c r="AQ142" s="240" t="str">
        <f t="shared" ca="1" si="67"/>
        <v>6,20409390717094-4,14544301641668i</v>
      </c>
      <c r="AR142" s="240" t="str">
        <f t="shared" ca="1" si="68"/>
        <v>6,20409390717094-4,14544301641668i</v>
      </c>
      <c r="AS142" s="240" t="str">
        <f t="shared" ca="1" si="69"/>
        <v>-6,58054396912468-3,5173740321112i</v>
      </c>
      <c r="AT142" s="240" t="str">
        <f t="shared" ca="1" si="70"/>
        <v>-6,40002805222475+3,83602918942097i</v>
      </c>
      <c r="AU142" s="240" t="str">
        <f t="shared" ca="1" si="71"/>
        <v>-2,08415617321337E-13+7,4616002982841i</v>
      </c>
      <c r="AV142" s="240" t="str">
        <f t="shared" ca="1" si="72"/>
        <v>6,40002805222493+3,83602918942066i</v>
      </c>
      <c r="AW142" s="240" t="str">
        <f t="shared" ca="1" si="73"/>
        <v>6,58054396912489-3,51737403211081i</v>
      </c>
      <c r="AX142" s="240" t="str">
        <f t="shared" ca="1" si="74"/>
        <v>0,36612337339742-7,45261247394532i</v>
      </c>
      <c r="AY142" s="240" t="str">
        <f t="shared" ca="1" si="75"/>
        <v>-6,20409390717069-4,14544301641705i</v>
      </c>
      <c r="AZ142" s="240" t="str">
        <f t="shared" ca="1" si="76"/>
        <v>-6,74520677921546+3,19024521267239i</v>
      </c>
      <c r="BA142" s="240" t="str">
        <f t="shared" ca="1" si="77"/>
        <v>-0,731364723520237+7,42567065338502i</v>
      </c>
      <c r="BB142" s="240" t="str">
        <f t="shared" ca="1" si="78"/>
        <v>5,99321355648008+4,4448701080883i</v>
      </c>
      <c r="BC142" s="240" t="str">
        <f t="shared" ca="1" si="79"/>
        <v>6,89361979536489-2,8554308130835i</v>
      </c>
      <c r="BD142" s="240" t="str">
        <f t="shared" ca="1" si="80"/>
        <v>1,09484415196342-7,38083974180884i</v>
      </c>
      <c r="BE142" s="240" t="str">
        <f t="shared" ca="1" si="81"/>
        <v>-5,76789502938795-4,73358911834511i</v>
      </c>
      <c r="BF142" s="240" t="str">
        <f t="shared" ca="1" si="82"/>
        <v>-7,02542547761722+2,51373743056037i</v>
      </c>
      <c r="BG142" s="240" t="str">
        <f t="shared" ca="1" si="83"/>
        <v>-1,45568600494819+7,31822774080934i</v>
      </c>
      <c r="BH142" s="240" t="str">
        <f t="shared" ca="1" si="84"/>
        <v>5,52868113796255+5,01090449780182i</v>
      </c>
      <c r="BI142" s="240" t="str">
        <f t="shared" ca="1" si="85"/>
        <v>7,14030629453962-2,16598823438893i</v>
      </c>
      <c r="BJ142" s="240" t="str">
        <f t="shared" ca="1" si="86"/>
        <v>1,81302098284327-7,23798548818132i</v>
      </c>
      <c r="BK142" s="240" t="str">
        <f t="shared" ca="1" si="87"/>
        <v>-5,27614816942003-5,27614816942047i</v>
      </c>
      <c r="BL142" s="240" t="str">
        <f t="shared" ca="1" si="88"/>
        <v>-7,2379854881813+1,81302098284333i</v>
      </c>
      <c r="BM142" s="240" t="str">
        <f t="shared" ca="1" si="89"/>
        <v>-2,16598823438953+7,14030629453944i</v>
      </c>
      <c r="BN142" s="240" t="str">
        <f t="shared" ca="1" si="90"/>
        <v>5,01090449780191+5,52868113796247i</v>
      </c>
      <c r="BO142" s="240" t="str">
        <f t="shared" ca="1" si="91"/>
        <v>7,31822774080947-1,45568600494752i</v>
      </c>
      <c r="BP142" s="240" t="str">
        <f t="shared" ca="1" si="92"/>
        <v>2,51373743056026-7,02542547761726i</v>
      </c>
      <c r="BQ142" s="240" t="str">
        <f t="shared" ca="1" si="93"/>
        <v>-4,73358911834459-5,76789502938837i</v>
      </c>
      <c r="BR142" s="240" t="str">
        <f t="shared" ca="1" si="94"/>
        <v>-7,38083974180884+1,09484415196349i</v>
      </c>
      <c r="BS142" s="240" t="str">
        <f t="shared" ca="1" si="95"/>
        <v>-2,85543081308339+6,89361979536494i</v>
      </c>
      <c r="BT142" s="240" t="str">
        <f t="shared" ca="1" si="96"/>
        <v>4,44487010808835+5,99321355648004i</v>
      </c>
      <c r="BU142" s="240" t="str">
        <f t="shared" ca="1" si="97"/>
        <v>7,42567065338508-0,731364723519615i</v>
      </c>
      <c r="BV142" s="240" t="str">
        <f t="shared" ca="1" si="98"/>
        <v>3,19024521267229-6,74520677921552i</v>
      </c>
      <c r="BW142" s="240" t="str">
        <f t="shared" ca="1" si="99"/>
        <v>-4,14544301641649-6,20409390717107i</v>
      </c>
      <c r="BX142" s="240" t="str">
        <f t="shared" ca="1" si="100"/>
        <v>-7,45261247394532+0,366123373397536i</v>
      </c>
      <c r="BY142" s="240" t="str">
        <f t="shared" ca="1" si="101"/>
        <v>-3,51737403211071+6,58054396912494i</v>
      </c>
      <c r="BZ142" s="240" t="str">
        <f t="shared" ca="1" si="102"/>
        <v>3,83602918942077+6,40002805222487i</v>
      </c>
      <c r="CA142" s="240" t="str">
        <f t="shared" ca="1" si="103"/>
        <v>7,4616002982841-3,2541878983009E-13i</v>
      </c>
      <c r="CB142" s="240" t="str">
        <f t="shared" ca="1" si="104"/>
        <v>3,83602918942084-6,40002805222482i</v>
      </c>
      <c r="CC142" s="240" t="str">
        <f t="shared" ca="1" si="105"/>
        <v>-3,51737403211132-6,58054396912461i</v>
      </c>
      <c r="CD142" s="240" t="str">
        <f t="shared" ca="1" si="106"/>
        <v>-7,45261247394532-0,366123373397681i</v>
      </c>
      <c r="CE142" s="240" t="str">
        <f t="shared" ca="1" si="107"/>
        <v>-4,14544301641661+6,20409390717099i</v>
      </c>
      <c r="CF142" s="240" t="str">
        <f t="shared" ca="1" si="108"/>
        <v>3,1902452126722+6,74520677921555i</v>
      </c>
      <c r="CG142" s="240" t="str">
        <f t="shared" ca="1" si="109"/>
        <v>7,42567065338508+0,731364723519705i</v>
      </c>
      <c r="CH142" s="240" t="str">
        <f t="shared" ca="1" si="110"/>
        <v>4,44487010808842-5,99321355647998i</v>
      </c>
      <c r="CI142" s="240" t="str">
        <f t="shared" ca="1" si="111"/>
        <v>-2,85543081308394-6,8936197953647i</v>
      </c>
      <c r="CJ142" s="240" t="str">
        <f t="shared" ca="1" si="112"/>
        <v>-7,38083974180881-1,09484415196363i</v>
      </c>
      <c r="CK142" s="240" t="str">
        <f t="shared" ca="1" si="113"/>
        <v>-4,7335891183447+5,76789502938828i</v>
      </c>
      <c r="CL142" s="240" t="str">
        <f t="shared" ca="1" si="114"/>
        <v>2,51373743056017+7,02542547761729i</v>
      </c>
      <c r="CM142" s="240" t="str">
        <f t="shared" ca="1" si="115"/>
        <v>7,31822774080946+1,45568600494761i</v>
      </c>
      <c r="CN142" s="240" t="str">
        <f t="shared" ca="1" si="116"/>
        <v>5,01090449780201-5,52868113796238i</v>
      </c>
      <c r="CO142" s="240" t="str">
        <f t="shared" ca="1" si="117"/>
        <v>-2,16598823438938-7,14030629453948i</v>
      </c>
      <c r="CP142" s="240" t="str">
        <f t="shared" ca="1" si="118"/>
        <v>-7,23798548818127-1,81302098284348i</v>
      </c>
      <c r="CQ142" s="240" t="str">
        <f t="shared" ca="1" si="119"/>
        <v>-5,2761481694201+5,27614816942041i</v>
      </c>
      <c r="CR142" s="240" t="str">
        <f t="shared" ca="1" si="120"/>
        <v>1,81302098284318+7,23798548818134i</v>
      </c>
      <c r="CS142" s="240" t="str">
        <f t="shared" ca="1" si="121"/>
        <v>7,14030629453958+2,16598823438906i</v>
      </c>
      <c r="CT142" s="240" t="str">
        <f t="shared" ca="1" si="122"/>
        <v>5,52868113796265-5,01090449780171i</v>
      </c>
      <c r="CU142" s="240" t="str">
        <f t="shared" ca="1" si="123"/>
        <v>-1,45568600494805-7,31822774080937i</v>
      </c>
      <c r="CV142" s="240" t="str">
        <f t="shared" ca="1" si="124"/>
        <v>-7,02542547761719-2,51373743056045i</v>
      </c>
      <c r="CW142" s="240" t="str">
        <f t="shared" ca="1" si="125"/>
        <v>-5,767895029388+4,73358911834504i</v>
      </c>
      <c r="CX142" s="240" t="str">
        <f t="shared" ca="1" si="126"/>
        <v>1,09484415196333+7,38083974180886i</v>
      </c>
      <c r="CY142" s="240" t="str">
        <f t="shared" ca="1" si="127"/>
        <v>6,89361979536484+2,85543081308363i</v>
      </c>
      <c r="CZ142" s="240" t="str">
        <f t="shared" ca="1" si="128"/>
        <v>5,99321355648016-4,44487010808818i</v>
      </c>
      <c r="DA142" s="240" t="str">
        <f t="shared" ca="1" si="129"/>
        <v>-0,731364723520146-7,42567065338503i</v>
      </c>
      <c r="DB142" s="240" t="str">
        <f t="shared" ca="1" si="130"/>
        <v>-6,74520677921543-3,19024521267247i</v>
      </c>
      <c r="DC142" s="240" t="str">
        <f t="shared" ca="1" si="131"/>
        <v>-6,20409390717075+4,14544301641697i</v>
      </c>
      <c r="DD142" s="240" t="str">
        <f t="shared" ca="1" si="132"/>
        <v>0,366123373397275+7,45261247394533i</v>
      </c>
      <c r="DE142" s="240" t="str">
        <f t="shared" ca="1" si="133"/>
        <v>6,58054396912482+3,51737403211094i</v>
      </c>
      <c r="DF142" s="240" t="str">
        <f t="shared" ca="1" si="134"/>
        <v>6,40002805222498-3,83602918942059i</v>
      </c>
      <c r="DG142" s="240" t="str">
        <f t="shared" ca="1" si="135"/>
        <v>-1,17003172508753E-13-7,4616002982841i</v>
      </c>
      <c r="DH142" s="240" t="str">
        <f t="shared" ca="1" si="136"/>
        <v>-6,40002805222471-3,83602918942102i</v>
      </c>
      <c r="DI142" s="240" t="str">
        <f t="shared" ca="1" si="137"/>
        <v>-6,58054396912401+3,51737403211245i</v>
      </c>
      <c r="DJ142" s="240" t="str">
        <f t="shared" ca="1" si="138"/>
        <v>-0,366123373397148+7,45261247394534i</v>
      </c>
      <c r="DK142" s="240" t="str">
        <f t="shared" ca="1" si="139"/>
        <v>6,20409390717046+4,1454430164174i</v>
      </c>
      <c r="DL142" s="240" t="str">
        <f t="shared" ca="1" si="140"/>
        <v>6,74520677921628-3,19024521267067i</v>
      </c>
      <c r="DM142" s="240" t="str">
        <f t="shared" ca="1" si="141"/>
        <v>0,731364723522868-7,42567065338476i</v>
      </c>
      <c r="DN142" s="240" t="str">
        <f t="shared" ca="1" si="142"/>
        <v>-5,99321355648207-4,44487010808561i</v>
      </c>
      <c r="DO142" s="240" t="str">
        <f t="shared" ca="1" si="143"/>
        <v>-6,89361979536394+2,85543081308581i</v>
      </c>
      <c r="DP142" s="240" t="str">
        <f t="shared" ca="1" si="144"/>
        <v>-1,09484415196237+7,380839741809i</v>
      </c>
      <c r="DQ142" s="240" t="str">
        <f t="shared" ca="1" si="145"/>
        <v>5,76789502938815+4,73358911834485i</v>
      </c>
      <c r="DR142" s="240" t="str">
        <f t="shared" ca="1" si="146"/>
        <v>7,02542547761761-2,51373743055928i</v>
      </c>
      <c r="DS142" s="240" t="str">
        <f t="shared" ca="1" si="147"/>
        <v>1,45568600495011-7,31822774080896i</v>
      </c>
      <c r="DT142" s="240" t="str">
        <f t="shared" ca="1" si="148"/>
        <v>-5,52868113796024-5,01090449780437i</v>
      </c>
      <c r="DU142" s="240" t="str">
        <f t="shared" ca="1" si="149"/>
        <v>-7,14030629453868+2,16598823439203i</v>
      </c>
      <c r="DV142" s="240" t="str">
        <f t="shared" ca="1" si="150"/>
        <v>-1,81302098284152+7,23798548818176i</v>
      </c>
      <c r="DW142" s="240" t="str">
        <f t="shared" ca="1" si="151"/>
        <v>5,27614816942079+5,27614816941972i</v>
      </c>
      <c r="DX142" s="240" t="str">
        <f t="shared" ca="1" si="152"/>
        <v>7,23798548818139-1,81302098284298i</v>
      </c>
      <c r="DY142" s="240" t="str">
        <f t="shared" ca="1" si="153"/>
        <v>2,16598823439068-7,14030629453909i</v>
      </c>
      <c r="DZ142" s="240" t="str">
        <f t="shared" ca="1" si="154"/>
        <v>-5,01090449779991-5,52868113796429i</v>
      </c>
      <c r="EA142" s="240" t="str">
        <f t="shared" ca="1" si="155"/>
        <v>-7,31822774081014+1,4556860049442i</v>
      </c>
      <c r="EB142" s="240" t="str">
        <f t="shared" ca="1" si="156"/>
        <v>-2,51373743055786+7,02542547761812i</v>
      </c>
      <c r="EC142" s="240" t="str">
        <f t="shared" ca="1" si="157"/>
        <v>4,73358911834603+5,76789502938719i</v>
      </c>
      <c r="ED142" s="240" t="str">
        <f t="shared" ca="1" si="158"/>
        <v>7,3808397418088-1,09484415196376i</v>
      </c>
      <c r="EE142" s="240" t="str">
        <f t="shared" ca="1" si="159"/>
        <v>2,85543081308451-6,89361979536447i</v>
      </c>
      <c r="EF142" s="240" t="str">
        <f t="shared" ca="1" si="160"/>
        <v>-4,44487010808682-5,99321355648117i</v>
      </c>
      <c r="EG142" s="240" t="str">
        <f t="shared" ca="1" si="161"/>
        <v>-7,42567065338535+0,731364723516984i</v>
      </c>
      <c r="EH142" s="240" t="str">
        <f t="shared" ca="1" si="162"/>
        <v>-3,19024521266931+6,74520677921693i</v>
      </c>
      <c r="EI142" s="240" t="str">
        <f t="shared" ca="1" si="163"/>
        <v>4,14544301641865+6,20409390716962i</v>
      </c>
      <c r="EJ142" s="240" t="str">
        <f t="shared" ca="1" si="164"/>
        <v>7,45261247394527-0,36612337339855i</v>
      </c>
      <c r="EK142" s="240" t="str">
        <f t="shared" ca="1" si="165"/>
        <v>3,51737403211112-6,58054396912473i</v>
      </c>
      <c r="EL142" s="240" t="str">
        <f t="shared" ca="1" si="166"/>
        <v>-3,83602918941978-6,40002805222546i</v>
      </c>
      <c r="EM142" s="240" t="str">
        <f t="shared" ca="1" si="167"/>
        <v>-7,4616002982841-2,31816251823087E-12i</v>
      </c>
      <c r="EN142" s="240"/>
      <c r="EO142" s="240"/>
      <c r="EP142" s="240"/>
    </row>
    <row r="143" spans="1:146" ht="15" thickBot="1">
      <c r="A143" s="277">
        <f t="shared" si="168"/>
        <v>8.3984375000000042E-4</v>
      </c>
      <c r="B143" s="276">
        <v>43</v>
      </c>
      <c r="C143" s="248">
        <f t="shared" si="169"/>
        <v>8600</v>
      </c>
      <c r="D143" s="247">
        <f t="shared" si="170"/>
        <v>54035.393641744442</v>
      </c>
      <c r="E143" s="247" t="str">
        <f t="shared" si="171"/>
        <v>54035,3936417444i</v>
      </c>
      <c r="F143" s="247" t="str">
        <f t="shared" si="177"/>
        <v>-0,00727806471859119-0,036086018376971i</v>
      </c>
      <c r="G143" s="247" t="str">
        <f t="shared" si="178"/>
        <v>-4,83840802336833-0,148478222612791i</v>
      </c>
      <c r="H143" s="247" t="str">
        <f t="shared" si="179"/>
        <v>0,00235735691647385-0,0097847119244154i</v>
      </c>
      <c r="I143" s="247" t="str">
        <f t="shared" si="174"/>
        <v>-0,00412116739873284+0,00933955129585512i</v>
      </c>
      <c r="J143" s="275" t="str">
        <f ca="1">IMPRODUCT(1/N_FFT2,BF100)</f>
        <v>0,118307589789625+0,00444526529417887i</v>
      </c>
      <c r="K143" s="274" t="str">
        <f t="shared" ca="1" si="175"/>
        <v>-0,000529082165302329+0,0010866201211201i</v>
      </c>
      <c r="N143" s="265">
        <f t="shared" ca="1" si="176"/>
        <v>7.5398477711674907</v>
      </c>
      <c r="O143" s="240">
        <f t="shared" ca="1" si="39"/>
        <v>-7.4601522288325093</v>
      </c>
      <c r="P143" s="240" t="str">
        <f t="shared" ca="1" si="40"/>
        <v>-3,67709554735054+6,49098140599782i</v>
      </c>
      <c r="Q143" s="240" t="str">
        <f t="shared" ca="1" si="41"/>
        <v>3,83528473294196+6,39878600162695i</v>
      </c>
      <c r="R143" s="240" t="str">
        <f t="shared" ca="1" si="42"/>
        <v>7,45790537045771-0,183081300663468i</v>
      </c>
      <c r="S143" s="240" t="str">
        <f t="shared" ca="1" si="43"/>
        <v>3,51669141689687-6,57926688588315i</v>
      </c>
      <c r="T143" s="240" t="str">
        <f t="shared" ca="1" si="44"/>
        <v>-3,99116368642084-6,30273620783468i</v>
      </c>
      <c r="U143" s="241" t="str">
        <f t="shared" ca="1" si="45"/>
        <v>-7,4511661487568+0,366052319997339i</v>
      </c>
      <c r="V143" s="240" t="str">
        <f t="shared" ca="1" si="46"/>
        <v>-3,35416896303115+6,66358926141109i</v>
      </c>
      <c r="W143" s="240" t="str">
        <f t="shared" ca="1" si="47"/>
        <v>4,14463851213419+6,20288988142533i</v>
      </c>
      <c r="X143" s="240" t="str">
        <f t="shared" ca="1" si="48"/>
        <v>7,43993862318492-0,548802843101152i</v>
      </c>
      <c r="Y143" s="240" t="str">
        <f t="shared" ca="1" si="49"/>
        <v>3,18962608320268-6,74389773993554i</v>
      </c>
      <c r="Z143" s="240" t="str">
        <f t="shared" ca="1" si="50"/>
        <v>-4,29561676258565-6,09930716609254i</v>
      </c>
      <c r="AA143" s="240" t="str">
        <f t="shared" ca="1" si="51"/>
        <v>-7,42422955678362+0,731222787893697i</v>
      </c>
      <c r="AB143" s="240" t="str">
        <f t="shared" ca="1" si="52"/>
        <v>-3,02316189188917+6,8201439466322i</v>
      </c>
      <c r="AC143" s="240" t="str">
        <f t="shared" ca="1" si="53"/>
        <v>4,44400749412323+5,99205045619037i</v>
      </c>
      <c r="AD143" s="240" t="str">
        <f t="shared" ca="1" si="54"/>
        <v>7,40404841210723-0,913202271420189i</v>
      </c>
      <c r="AE143" s="240" t="str">
        <f t="shared" ca="1" si="55"/>
        <v>2,85487666089598-6,89228195363669i</v>
      </c>
      <c r="AF143" s="240" t="str">
        <f t="shared" ca="1" si="56"/>
        <v>-4,58972132171846-5,88118435915059i</v>
      </c>
      <c r="AG143" s="240" t="str">
        <f t="shared" ca="1" si="57"/>
        <v>-7,3794073455225+1,09463167604595i</v>
      </c>
      <c r="AH143" s="240" t="str">
        <f t="shared" ca="1" si="58"/>
        <v>-2,68487175895226+6,96026830771165i</v>
      </c>
      <c r="AI143" s="240" t="str">
        <f t="shared" ca="1" si="59"/>
        <v>4,73267047280966+5,76677565656496i</v>
      </c>
      <c r="AJ143" s="240" t="str">
        <f t="shared" ca="1" si="60"/>
        <v>7,35032119988676-1,27540171548026i</v>
      </c>
      <c r="AK143" s="240" t="str">
        <f t="shared" ca="1" si="61"/>
        <v>2,51324959065477-7,02406205641923i</v>
      </c>
      <c r="AL143" s="240" t="str">
        <f t="shared" ca="1" si="62"/>
        <v>-4,87276884017455-5,64889326395699i</v>
      </c>
      <c r="AM143" s="240" t="str">
        <f t="shared" ca="1" si="63"/>
        <v>-7,31680749560629+1,45540350061221i</v>
      </c>
      <c r="AN143" s="240" t="str">
        <f t="shared" ca="1" si="64"/>
        <v>-2,34011353478106+7,08362477279035i</v>
      </c>
      <c r="AO143" s="240" t="str">
        <f t="shared" ca="1" si="65"/>
        <v>5,00993203379469+5,52760818927251i</v>
      </c>
      <c r="AP143" s="240" t="str">
        <f t="shared" ca="1" si="66"/>
        <v>7,27888642008351-1,63452860509645i</v>
      </c>
      <c r="AQ143" s="240" t="str">
        <f t="shared" ca="1" si="67"/>
        <v>2,16556788201574-7,13892057847238i</v>
      </c>
      <c r="AR143" s="240" t="str">
        <f t="shared" ca="1" si="68"/>
        <v>2,16556788201574-7,13892057847238i</v>
      </c>
      <c r="AS143" s="240" t="str">
        <f t="shared" ca="1" si="69"/>
        <v>-7,23658081555654+1,8126691306672i</v>
      </c>
      <c r="AT143" s="240" t="str">
        <f t="shared" ca="1" si="70"/>
        <v>-1,98971777213412+7,18991616533936i</v>
      </c>
      <c r="AU143" s="240" t="str">
        <f t="shared" ca="1" si="71"/>
        <v>5,27512422969154+5,27512422969127i</v>
      </c>
      <c r="AV143" s="240" t="str">
        <f t="shared" ca="1" si="72"/>
        <v>7,18991616533927-1,98971777213444i</v>
      </c>
      <c r="AW143" s="240" t="str">
        <f t="shared" ca="1" si="73"/>
        <v>1,81266913066762-7,23658081555643i</v>
      </c>
      <c r="AX143" s="240" t="str">
        <f t="shared" ca="1" si="74"/>
        <v>-5,40299349010563-5,14407743169082i</v>
      </c>
      <c r="AY143" s="240" t="str">
        <f t="shared" ca="1" si="75"/>
        <v>-7,13892057847229+2,16556788201606i</v>
      </c>
      <c r="AZ143" s="240" t="str">
        <f t="shared" ca="1" si="76"/>
        <v>-1,6345286050961+7,27888642008359i</v>
      </c>
      <c r="BA143" s="240" t="str">
        <f t="shared" ca="1" si="77"/>
        <v>5,52760818927273+5,00993203379444i</v>
      </c>
      <c r="BB143" s="240" t="str">
        <f t="shared" ca="1" si="78"/>
        <v>7,08362477279049-2,34011353478065i</v>
      </c>
      <c r="BC143" s="240" t="str">
        <f t="shared" ca="1" si="79"/>
        <v>1,4554035006126-7,31680749560621i</v>
      </c>
      <c r="BD143" s="240" t="str">
        <f t="shared" ca="1" si="80"/>
        <v>-5,64889326395719-4,87276884017431i</v>
      </c>
      <c r="BE143" s="240" t="str">
        <f t="shared" ca="1" si="81"/>
        <v>-7,0240620564191+2,51324959065512i</v>
      </c>
      <c r="BF143" s="240" t="str">
        <f t="shared" ca="1" si="82"/>
        <v>-1,27540171548066+7,35032119988668i</v>
      </c>
      <c r="BG143" s="240" t="str">
        <f t="shared" ca="1" si="83"/>
        <v>5,76677565656472+4,73267047280996i</v>
      </c>
      <c r="BH143" s="240" t="str">
        <f t="shared" ca="1" si="84"/>
        <v>6,96026830771153-2,68487175895258i</v>
      </c>
      <c r="BI143" s="240" t="str">
        <f t="shared" ca="1" si="85"/>
        <v>1,09463167604565-7,37940734552255i</v>
      </c>
      <c r="BJ143" s="240" t="str">
        <f t="shared" ca="1" si="86"/>
        <v>-5,8811843591508-4,5897213217182i</v>
      </c>
      <c r="BK143" s="240" t="str">
        <f t="shared" ca="1" si="87"/>
        <v>-6,89228195363687+2,85487666089558i</v>
      </c>
      <c r="BL143" s="240" t="str">
        <f t="shared" ca="1" si="88"/>
        <v>-0,913202271420577+7,40404841210719i</v>
      </c>
      <c r="BM143" s="240" t="str">
        <f t="shared" ca="1" si="89"/>
        <v>5,99205045619057+4,44400749412295i</v>
      </c>
      <c r="BN143" s="240" t="str">
        <f t="shared" ca="1" si="90"/>
        <v>6,82014394663205-3,0231618918895i</v>
      </c>
      <c r="BO143" s="240" t="str">
        <f t="shared" ca="1" si="91"/>
        <v>0,73122278789336-7,42422955678366i</v>
      </c>
      <c r="BP143" s="240" t="str">
        <f t="shared" ca="1" si="92"/>
        <v>-6,0993071660923-4,295616762586i</v>
      </c>
      <c r="BQ143" s="240" t="str">
        <f t="shared" ca="1" si="93"/>
        <v>-6,74389773993571+3,18962608320233i</v>
      </c>
      <c r="BR143" s="240" t="str">
        <f t="shared" ca="1" si="94"/>
        <v>-0,548802843100894+7,43993862318494i</v>
      </c>
      <c r="BS143" s="240" t="str">
        <f t="shared" ca="1" si="95"/>
        <v>6,20288988142541+4,14463851213408i</v>
      </c>
      <c r="BT143" s="240" t="str">
        <f t="shared" ca="1" si="96"/>
        <v>6,6635892614111-3,35416896303112i</v>
      </c>
      <c r="BU143" s="240" t="str">
        <f t="shared" ca="1" si="97"/>
        <v>0,366052319997543-7,45116614875679i</v>
      </c>
      <c r="BV143" s="240" t="str">
        <f t="shared" ca="1" si="98"/>
        <v>-6,30273620783451-3,99116368642111i</v>
      </c>
      <c r="BW143" s="240" t="str">
        <f t="shared" ca="1" si="99"/>
        <v>-6,57926688588307+3,51669141689702i</v>
      </c>
      <c r="BX143" s="240" t="str">
        <f t="shared" ca="1" si="100"/>
        <v>-0,183081300663464+7,45790537045771i</v>
      </c>
      <c r="BY143" s="240" t="str">
        <f t="shared" ca="1" si="101"/>
        <v>6,39878600162689+3,83528473294206i</v>
      </c>
      <c r="BZ143" s="240" t="str">
        <f t="shared" ca="1" si="102"/>
        <v>6,49098140599793-3,67709554735034i</v>
      </c>
      <c r="CA143" s="240" t="str">
        <f t="shared" ca="1" si="103"/>
        <v>-3,91158108424708E-13-7,46015222883251i</v>
      </c>
      <c r="CB143" s="240" t="str">
        <f t="shared" ca="1" si="104"/>
        <v>-6,4909814059979-3,6770955473504i</v>
      </c>
      <c r="CC143" s="240" t="str">
        <f t="shared" ca="1" si="105"/>
        <v>-6,39878600162692+3,835284732942i</v>
      </c>
      <c r="CD143" s="240" t="str">
        <f t="shared" ca="1" si="106"/>
        <v>0,183081300663398+7,45790537045772i</v>
      </c>
      <c r="CE143" s="240" t="str">
        <f t="shared" ca="1" si="107"/>
        <v>6,57926688588301+3,51669141689712i</v>
      </c>
      <c r="CF143" s="240" t="str">
        <f t="shared" ca="1" si="108"/>
        <v>6,30273620783454-3,99116368642106i</v>
      </c>
      <c r="CG143" s="240" t="str">
        <f t="shared" ca="1" si="109"/>
        <v>-0,366052319997478-7,45116614875679i</v>
      </c>
      <c r="CH143" s="240" t="str">
        <f t="shared" ca="1" si="110"/>
        <v>-6,66358926141105-3,35416896303122i</v>
      </c>
      <c r="CI143" s="240" t="str">
        <f t="shared" ca="1" si="111"/>
        <v>-6,20288988142545+4,14463851213402i</v>
      </c>
      <c r="CJ143" s="240" t="str">
        <f t="shared" ca="1" si="112"/>
        <v>0,548802843100828+7,43993862318494i</v>
      </c>
      <c r="CK143" s="240" t="str">
        <f t="shared" ca="1" si="113"/>
        <v>6,7438977399357+3,18962608320235i</v>
      </c>
      <c r="CL143" s="240" t="str">
        <f t="shared" ca="1" si="114"/>
        <v>6,09930716609236-4,2956167625859i</v>
      </c>
      <c r="CM143" s="240" t="str">
        <f t="shared" ca="1" si="115"/>
        <v>-0,731222787893295-7,42422955678367i</v>
      </c>
      <c r="CN143" s="240" t="str">
        <f t="shared" ca="1" si="116"/>
        <v>-6,82014394663204-3,02316189188951i</v>
      </c>
      <c r="CO143" s="240" t="str">
        <f t="shared" ca="1" si="117"/>
        <v>-5,9920504561902+4,44400749412346i</v>
      </c>
      <c r="CP143" s="240" t="str">
        <f t="shared" ca="1" si="118"/>
        <v>0,913202271420518+7,40404841210719i</v>
      </c>
      <c r="CQ143" s="240" t="str">
        <f t="shared" ca="1" si="119"/>
        <v>6,89228195363684+2,85487666089564i</v>
      </c>
      <c r="CR143" s="240" t="str">
        <f t="shared" ca="1" si="120"/>
        <v>5,88118435915081-4,58972132171818i</v>
      </c>
      <c r="CS143" s="240" t="str">
        <f t="shared" ca="1" si="121"/>
        <v>-1,09463167604553-7,37940734552257i</v>
      </c>
      <c r="CT143" s="240" t="str">
        <f t="shared" ca="1" si="122"/>
        <v>-6,96026830771177-2,68487175895195i</v>
      </c>
      <c r="CU143" s="240" t="str">
        <f t="shared" ca="1" si="123"/>
        <v>-5,76677565656472+4,73267047280995i</v>
      </c>
      <c r="CV143" s="240" t="str">
        <f t="shared" ca="1" si="124"/>
        <v>1,27540171548054+7,35032119988671i</v>
      </c>
      <c r="CW143" s="240" t="str">
        <f t="shared" ca="1" si="125"/>
        <v>7,02406205641908+2,51324959065518i</v>
      </c>
      <c r="CX143" s="240" t="str">
        <f t="shared" ca="1" si="126"/>
        <v>5,64889326395723-4,87276884017426i</v>
      </c>
      <c r="CY143" s="240" t="str">
        <f t="shared" ca="1" si="127"/>
        <v>-1,45540350061187-7,31680749560636i</v>
      </c>
      <c r="CZ143" s="240" t="str">
        <f t="shared" ca="1" si="128"/>
        <v>-7,08362477279045-2,34011353478077i</v>
      </c>
      <c r="DA143" s="240" t="str">
        <f t="shared" ca="1" si="129"/>
        <v>-5,52760818927278+5,00993203379439i</v>
      </c>
      <c r="DB143" s="240" t="str">
        <f t="shared" ca="1" si="130"/>
        <v>1,63452860509608+7,27888642008359i</v>
      </c>
      <c r="DC143" s="240" t="str">
        <f t="shared" ca="1" si="131"/>
        <v>7,13892057847226+2,16556788201618i</v>
      </c>
      <c r="DD143" s="240" t="str">
        <f t="shared" ca="1" si="132"/>
        <v>5,40299349010567-5,14407743169078i</v>
      </c>
      <c r="DE143" s="240" t="str">
        <f t="shared" ca="1" si="133"/>
        <v>-1,81266913066756-7,23658081555645i</v>
      </c>
      <c r="DF143" s="240" t="str">
        <f t="shared" ca="1" si="134"/>
        <v>-7,18991616534026-1,98971777213088i</v>
      </c>
      <c r="DG143" s="240" t="str">
        <f t="shared" ca="1" si="135"/>
        <v>-5,27512422969054+5,27512422969227i</v>
      </c>
      <c r="DH143" s="240" t="str">
        <f t="shared" ca="1" si="136"/>
        <v>1,98971777213334+7,18991616533958i</v>
      </c>
      <c r="DI143" s="240" t="str">
        <f t="shared" ca="1" si="137"/>
        <v>7,2365808155556+1,81266913067094i</v>
      </c>
      <c r="DJ143" s="240" t="str">
        <f t="shared" ca="1" si="138"/>
        <v>5,14407743168954-5,40299349010685i</v>
      </c>
      <c r="DK143" s="240" t="str">
        <f t="shared" ca="1" si="139"/>
        <v>-2,16556788201496-7,13892057847262i</v>
      </c>
      <c r="DL143" s="240" t="str">
        <f t="shared" ca="1" si="140"/>
        <v>-7,27888642008285-1,63452860509939i</v>
      </c>
      <c r="DM143" s="240" t="str">
        <f t="shared" ca="1" si="141"/>
        <v>-5,00993203379305+5,52760818927399i</v>
      </c>
      <c r="DN143" s="240" t="str">
        <f t="shared" ca="1" si="142"/>
        <v>2,34011353478027+7,08362477279062i</v>
      </c>
      <c r="DO143" s="240" t="str">
        <f t="shared" ca="1" si="143"/>
        <v>7,3168074956057+1,45540350061519i</v>
      </c>
      <c r="DP143" s="240" t="str">
        <f t="shared" ca="1" si="144"/>
        <v>4,8727688401729-5,64889326395841i</v>
      </c>
      <c r="DQ143" s="240" t="str">
        <f t="shared" ca="1" si="145"/>
        <v>-2,51324959065469-7,02406205641925i</v>
      </c>
      <c r="DR143" s="240" t="str">
        <f t="shared" ca="1" si="146"/>
        <v>-7,35032119988624-1,27540171548325i</v>
      </c>
      <c r="DS143" s="240" t="str">
        <f t="shared" ca="1" si="147"/>
        <v>-4,73267047280797+5,76677565656634i</v>
      </c>
      <c r="DT143" s="240" t="str">
        <f t="shared" ca="1" si="148"/>
        <v>2,68487175895215+6,9602683077117i</v>
      </c>
      <c r="DU143" s="240" t="str">
        <f t="shared" ca="1" si="149"/>
        <v>7,37940734552217+1,09463167604824i</v>
      </c>
      <c r="DV143" s="240" t="str">
        <f t="shared" ca="1" si="150"/>
        <v>4,58972132171618-5,88118435915238i</v>
      </c>
      <c r="DW143" s="240" t="str">
        <f t="shared" ca="1" si="151"/>
        <v>-2,85487666089594-6,89228195363671i</v>
      </c>
      <c r="DX143" s="240" t="str">
        <f t="shared" ca="1" si="152"/>
        <v>-7,40404841210695-0,913202271422509i</v>
      </c>
      <c r="DY143" s="240" t="str">
        <f t="shared" ca="1" si="153"/>
        <v>-4,44400749412089+5,9920504561921i</v>
      </c>
      <c r="DZ143" s="240" t="str">
        <f t="shared" ca="1" si="154"/>
        <v>3,02316189188981+6,82014394663191i</v>
      </c>
      <c r="EA143" s="240" t="str">
        <f t="shared" ca="1" si="155"/>
        <v>7,42422955678347+0,731222787895293i</v>
      </c>
      <c r="EB143" s="240" t="str">
        <f t="shared" ca="1" si="156"/>
        <v>4,2956167625833-6,0993071660942i</v>
      </c>
      <c r="EC143" s="240" t="str">
        <f t="shared" ca="1" si="157"/>
        <v>-3,18962608320331-6,74389773993525i</v>
      </c>
      <c r="ED143" s="240" t="str">
        <f t="shared" ca="1" si="158"/>
        <v>-7,4399386231848-0,54880284310283i</v>
      </c>
      <c r="EE143" s="240" t="str">
        <f t="shared" ca="1" si="159"/>
        <v>-4,14463851213137+6,20288988142721i</v>
      </c>
      <c r="EF143" s="240" t="str">
        <f t="shared" ca="1" si="160"/>
        <v>3,35416896303208+6,66358926141062i</v>
      </c>
      <c r="EG143" s="240" t="str">
        <f t="shared" ca="1" si="161"/>
        <v>7,45116614875673+0,366052319998741i</v>
      </c>
      <c r="EH143" s="240" t="str">
        <f t="shared" ca="1" si="162"/>
        <v>3,99116368642392-6,30273620783273i</v>
      </c>
      <c r="EI143" s="240" t="str">
        <f t="shared" ca="1" si="163"/>
        <v>-3,51669141689798-6,57926688588256i</v>
      </c>
      <c r="EJ143" s="240" t="str">
        <f t="shared" ca="1" si="164"/>
        <v>-7,45790537045768-0,183081300664663i</v>
      </c>
      <c r="EK143" s="240" t="str">
        <f t="shared" ca="1" si="165"/>
        <v>-3,83528473294491+6,39878600162519i</v>
      </c>
      <c r="EL143" s="240" t="str">
        <f t="shared" ca="1" si="166"/>
        <v>3,67709554735188+6,49098140599706i</v>
      </c>
      <c r="EM143" s="240" t="str">
        <f t="shared" ca="1" si="167"/>
        <v>7,46015222883251+9,13926014786254E-13i</v>
      </c>
      <c r="EN143" s="240"/>
      <c r="EO143" s="240"/>
      <c r="EP143" s="240"/>
    </row>
    <row r="144" spans="1:146" ht="15" thickBot="1">
      <c r="A144" s="277">
        <f t="shared" si="168"/>
        <v>8.5937500000000044E-4</v>
      </c>
      <c r="B144" s="276">
        <v>44</v>
      </c>
      <c r="C144" s="248">
        <f t="shared" si="169"/>
        <v>8800</v>
      </c>
      <c r="D144" s="247">
        <f t="shared" si="170"/>
        <v>55292.03070318036</v>
      </c>
      <c r="E144" s="247" t="str">
        <f t="shared" si="171"/>
        <v>55292,0307031804i</v>
      </c>
      <c r="F144" s="247" t="str">
        <f t="shared" si="177"/>
        <v>-0,00746953580784114-0,0353837330448334i</v>
      </c>
      <c r="G144" s="247" t="str">
        <f t="shared" si="178"/>
        <v>-4,86474249619032-0,0954091414891453i</v>
      </c>
      <c r="H144" s="247" t="str">
        <f t="shared" si="179"/>
        <v>0,00234267435307934-0,00956332613980039i</v>
      </c>
      <c r="I144" s="247" t="str">
        <f t="shared" si="174"/>
        <v>-0,00406038823419841+0,00916355045128057i</v>
      </c>
      <c r="J144" s="275" t="str">
        <f ca="1">IMPRODUCT(1/N_FFT2,BG100)</f>
        <v>0,0381474341014829-0,000351827716201188i</v>
      </c>
      <c r="K144" s="274" t="str">
        <f t="shared" ca="1" si="175"/>
        <v>-0,000151669401562952+0,000350994494095168i</v>
      </c>
      <c r="N144" s="265">
        <f t="shared" ca="1" si="176"/>
        <v>7.5414498549271816</v>
      </c>
      <c r="O144" s="240">
        <f t="shared" ca="1" si="39"/>
        <v>-7.4585501450728184</v>
      </c>
      <c r="P144" s="240" t="str">
        <f t="shared" ca="1" si="40"/>
        <v>-3,51593619984041+6,57785397414822i</v>
      </c>
      <c r="Q144" s="240" t="str">
        <f t="shared" ca="1" si="41"/>
        <v>4,14374844208648+6,2015577974628i</v>
      </c>
      <c r="R144" s="240" t="str">
        <f t="shared" ca="1" si="42"/>
        <v>7,42263518749517-0,731065756224634i</v>
      </c>
      <c r="S144" s="240" t="str">
        <f t="shared" ca="1" si="43"/>
        <v>2,85426356998357-6,89080182124188i</v>
      </c>
      <c r="T144" s="240" t="str">
        <f t="shared" ca="1" si="44"/>
        <v>-4,731654121632-5,76553722907143i</v>
      </c>
      <c r="U144" s="241" t="str">
        <f t="shared" ca="1" si="45"/>
        <v>-7,3152361954368+1,45509094957571i</v>
      </c>
      <c r="V144" s="240" t="str">
        <f t="shared" ca="1" si="46"/>
        <v>-2,16510282164869+7,1373874799015i</v>
      </c>
      <c r="W144" s="240" t="str">
        <f t="shared" ca="1" si="47"/>
        <v>5,27399138540089+5,2739913854009i</v>
      </c>
      <c r="X144" s="240" t="str">
        <f t="shared" ca="1" si="48"/>
        <v>7,13738747990151-2,16510282164866i</v>
      </c>
      <c r="Y144" s="240" t="str">
        <f t="shared" ca="1" si="49"/>
        <v>1,4550909495758-7,31523619543678i</v>
      </c>
      <c r="Z144" s="240" t="str">
        <f t="shared" ca="1" si="50"/>
        <v>-5,76553722907143-4,73165412163201i</v>
      </c>
      <c r="AA144" s="240" t="str">
        <f t="shared" ca="1" si="51"/>
        <v>-6,89080182124185+2,85426356998363i</v>
      </c>
      <c r="AB144" s="240" t="str">
        <f t="shared" ca="1" si="52"/>
        <v>-0,731065756224576+7,42263518749518i</v>
      </c>
      <c r="AC144" s="240" t="str">
        <f t="shared" ca="1" si="53"/>
        <v>6,20155779746287+4,14374844208637i</v>
      </c>
      <c r="AD144" s="240" t="str">
        <f t="shared" ca="1" si="54"/>
        <v>6,57785397414812-3,51593619984059i</v>
      </c>
      <c r="AE144" s="240" t="str">
        <f t="shared" ca="1" si="55"/>
        <v>-2,73204170654054E-13-7,45855014507282i</v>
      </c>
      <c r="AF144" s="240" t="str">
        <f t="shared" ca="1" si="56"/>
        <v>-6,57785397414839-3,51593619984009i</v>
      </c>
      <c r="AG144" s="240" t="str">
        <f t="shared" ca="1" si="57"/>
        <v>-6,20155779746297+4,14374844208621i</v>
      </c>
      <c r="AH144" s="240" t="str">
        <f t="shared" ca="1" si="58"/>
        <v>0,731065756224382+7,4226351874952i</v>
      </c>
      <c r="AI144" s="240" t="str">
        <f t="shared" ca="1" si="59"/>
        <v>6,89080182124179+2,8542635699838i</v>
      </c>
      <c r="AJ144" s="240" t="str">
        <f t="shared" ca="1" si="60"/>
        <v>5,76553722907154-4,73165412163186i</v>
      </c>
      <c r="AK144" s="240" t="str">
        <f t="shared" ca="1" si="61"/>
        <v>-1,45509094957562-7,31523619543682i</v>
      </c>
      <c r="AL144" s="240" t="str">
        <f t="shared" ca="1" si="62"/>
        <v>-7,13738747990149-2,16510282164871i</v>
      </c>
      <c r="AM144" s="240" t="str">
        <f t="shared" ca="1" si="63"/>
        <v>-5,27399138540086+5,27399138540093i</v>
      </c>
      <c r="AN144" s="240" t="str">
        <f t="shared" ca="1" si="64"/>
        <v>2,16510282164879+7,13738747990147i</v>
      </c>
      <c r="AO144" s="240" t="str">
        <f t="shared" ca="1" si="65"/>
        <v>7,31523619543683+1,45509094957552i</v>
      </c>
      <c r="AP144" s="240" t="str">
        <f t="shared" ca="1" si="66"/>
        <v>4,7316541216318-5,7655372290716i</v>
      </c>
      <c r="AQ144" s="240" t="str">
        <f t="shared" ca="1" si="67"/>
        <v>-2,85426356998387-6,89080182124176i</v>
      </c>
      <c r="AR144" s="240" t="str">
        <f t="shared" ca="1" si="68"/>
        <v>-2,85426356998387-6,89080182124176i</v>
      </c>
      <c r="AS144" s="240" t="str">
        <f t="shared" ca="1" si="69"/>
        <v>-4,14374844208675+6,20155779746262i</v>
      </c>
      <c r="AT144" s="240" t="str">
        <f t="shared" ca="1" si="70"/>
        <v>3,51593619984018+6,57785397414835i</v>
      </c>
      <c r="AU144" s="240" t="str">
        <f t="shared" ca="1" si="71"/>
        <v>7,45855014507282+1,95538266175642E-13i</v>
      </c>
      <c r="AV144" s="240" t="str">
        <f t="shared" ca="1" si="72"/>
        <v>3,51593619984053-6,57785397414816i</v>
      </c>
      <c r="AW144" s="240" t="str">
        <f t="shared" ca="1" si="73"/>
        <v>-4,14374844208646-6,20155779746281i</v>
      </c>
      <c r="AX144" s="240" t="str">
        <f t="shared" ca="1" si="74"/>
        <v>-7,42263518749517+0,73106575622468i</v>
      </c>
      <c r="AY144" s="240" t="str">
        <f t="shared" ca="1" si="75"/>
        <v>-2,85426356998355+6,89080182124189i</v>
      </c>
      <c r="AZ144" s="240" t="str">
        <f t="shared" ca="1" si="76"/>
        <v>4,73165412163207+5,76553722907137i</v>
      </c>
      <c r="BA144" s="240" t="str">
        <f t="shared" ca="1" si="77"/>
        <v>7,31523619543677-1,45509094957586i</v>
      </c>
      <c r="BB144" s="240" t="str">
        <f t="shared" ca="1" si="78"/>
        <v>2,16510282164842-7,13738747990157i</v>
      </c>
      <c r="BC144" s="240" t="str">
        <f t="shared" ca="1" si="79"/>
        <v>-5,27399138540112-5,27399138540067i</v>
      </c>
      <c r="BD144" s="240" t="str">
        <f t="shared" ca="1" si="80"/>
        <v>-7,1373874799016+2,16510282164834i</v>
      </c>
      <c r="BE144" s="240" t="str">
        <f t="shared" ca="1" si="81"/>
        <v>-1,455090949576+7,31523619543674i</v>
      </c>
      <c r="BF144" s="240" t="str">
        <f t="shared" ca="1" si="82"/>
        <v>5,76553722907131+4,73165412163214i</v>
      </c>
      <c r="BG144" s="240" t="str">
        <f t="shared" ca="1" si="83"/>
        <v>6,89080182124193-2,85426356998346i</v>
      </c>
      <c r="BH144" s="240" t="str">
        <f t="shared" ca="1" si="84"/>
        <v>0,731065756224771-7,42263518749515i</v>
      </c>
      <c r="BI144" s="240" t="str">
        <f t="shared" ca="1" si="85"/>
        <v>-6,20155779746276-4,14374844208654i</v>
      </c>
      <c r="BJ144" s="240" t="str">
        <f t="shared" ca="1" si="86"/>
        <v>-6,57785397414823+3,5159361998404i</v>
      </c>
      <c r="BK144" s="240" t="str">
        <f t="shared" ca="1" si="87"/>
        <v>1,04163997602832E-13+7,45855014507282i</v>
      </c>
      <c r="BL144" s="240" t="str">
        <f t="shared" ca="1" si="88"/>
        <v>6,5778539741483+3,51593619984026i</v>
      </c>
      <c r="BM144" s="240" t="str">
        <f t="shared" ca="1" si="89"/>
        <v>6,20155779746268-4,14374844208666i</v>
      </c>
      <c r="BN144" s="240" t="str">
        <f t="shared" ca="1" si="90"/>
        <v>-0,731065756224926-7,42263518749514i</v>
      </c>
      <c r="BO144" s="240" t="str">
        <f t="shared" ca="1" si="91"/>
        <v>-6,89080182124201-2,85426356998327i</v>
      </c>
      <c r="BP144" s="240" t="str">
        <f t="shared" ca="1" si="92"/>
        <v>-5,76553722907166+4,73165412163173i</v>
      </c>
      <c r="BQ144" s="240" t="str">
        <f t="shared" ca="1" si="93"/>
        <v>1,45509094957543+7,31523619543686i</v>
      </c>
      <c r="BR144" s="240" t="str">
        <f t="shared" ca="1" si="94"/>
        <v>7,13738747990143+2,1651028216489i</v>
      </c>
      <c r="BS144" s="240" t="str">
        <f t="shared" ca="1" si="95"/>
        <v>5,27399138540102-5,27399138540077i</v>
      </c>
      <c r="BT144" s="240" t="str">
        <f t="shared" ca="1" si="96"/>
        <v>-2,16510282164862-7,13738747990151i</v>
      </c>
      <c r="BU144" s="240" t="str">
        <f t="shared" ca="1" si="97"/>
        <v>-7,3152361954368-1,45509094957571i</v>
      </c>
      <c r="BV144" s="240" t="str">
        <f t="shared" ca="1" si="98"/>
        <v>-4,73165412163195+5,76553722907147i</v>
      </c>
      <c r="BW144" s="240" t="str">
        <f t="shared" ca="1" si="99"/>
        <v>2,85426356998374+6,89080182124181i</v>
      </c>
      <c r="BX144" s="240" t="str">
        <f t="shared" ca="1" si="100"/>
        <v>7,42263518749518+0,731065756224525i</v>
      </c>
      <c r="BY144" s="240" t="str">
        <f t="shared" ca="1" si="101"/>
        <v>4,14374844208629-6,20155779746293i</v>
      </c>
      <c r="BZ144" s="240" t="str">
        <f t="shared" ca="1" si="102"/>
        <v>-3,51593619984071-6,57785397414806i</v>
      </c>
      <c r="CA144" s="240" t="str">
        <f t="shared" ca="1" si="103"/>
        <v>-7,45855014507282-3,91076532351283E-13i</v>
      </c>
      <c r="CB144" s="240" t="str">
        <f t="shared" ca="1" si="104"/>
        <v>-3,51593619984065+6,57785397414809i</v>
      </c>
      <c r="CC144" s="240" t="str">
        <f t="shared" ca="1" si="105"/>
        <v>4,14374844208625+6,20155779746295i</v>
      </c>
      <c r="CD144" s="240" t="str">
        <f t="shared" ca="1" si="106"/>
        <v>7,42263518749518-0,731065756224485i</v>
      </c>
      <c r="CE144" s="240" t="str">
        <f t="shared" ca="1" si="107"/>
        <v>2,85426356998367-6,89080182124184i</v>
      </c>
      <c r="CF144" s="240" t="str">
        <f t="shared" ca="1" si="108"/>
        <v>-4,73165412163192-5,7655372290715i</v>
      </c>
      <c r="CG144" s="240" t="str">
        <f t="shared" ca="1" si="109"/>
        <v>-7,3152361954368+1,45509094957572i</v>
      </c>
      <c r="CH144" s="240" t="str">
        <f t="shared" ca="1" si="110"/>
        <v>-2,16510282164866+7,13738747990151i</v>
      </c>
      <c r="CI144" s="240" t="str">
        <f t="shared" ca="1" si="111"/>
        <v>5,27399138540099+5,2739913854008i</v>
      </c>
      <c r="CJ144" s="240" t="str">
        <f t="shared" ca="1" si="112"/>
        <v>7,13738747990143-2,16510282164891i</v>
      </c>
      <c r="CK144" s="240" t="str">
        <f t="shared" ca="1" si="113"/>
        <v>1,45509094957547-7,31523619543685i</v>
      </c>
      <c r="CL144" s="240" t="str">
        <f t="shared" ca="1" si="114"/>
        <v>-5,76553722907119-4,73165412163229i</v>
      </c>
      <c r="CM144" s="240" t="str">
        <f t="shared" ca="1" si="115"/>
        <v>-6,89080182124202+2,85426356998323i</v>
      </c>
      <c r="CN144" s="240" t="str">
        <f t="shared" ca="1" si="116"/>
        <v>-0,731065756224965+7,42263518749514i</v>
      </c>
      <c r="CO144" s="240" t="str">
        <f t="shared" ca="1" si="117"/>
        <v>6,20155779746268+4,14374844208666i</v>
      </c>
      <c r="CP144" s="240" t="str">
        <f t="shared" ca="1" si="118"/>
        <v>6,57785397414832-3,51593619984022i</v>
      </c>
      <c r="CQ144" s="240" t="str">
        <f t="shared" ca="1" si="119"/>
        <v>9,13742685728092E-14-7,45855014507282i</v>
      </c>
      <c r="CR144" s="240" t="str">
        <f t="shared" ca="1" si="120"/>
        <v>-6,57785397414818-3,51593619984048i</v>
      </c>
      <c r="CS144" s="240" t="str">
        <f t="shared" ca="1" si="121"/>
        <v>-6,20155779746278+4,14374844208651i</v>
      </c>
      <c r="CT144" s="240" t="str">
        <f t="shared" ca="1" si="122"/>
        <v>0,731065756224783+7,42263518749515i</v>
      </c>
      <c r="CU144" s="240" t="str">
        <f t="shared" ca="1" si="123"/>
        <v>6,89080182124191+2,85426356998349i</v>
      </c>
      <c r="CV144" s="240" t="str">
        <f t="shared" ca="1" si="124"/>
        <v>5,76553722907131-4,73165412163215i</v>
      </c>
      <c r="CW144" s="240" t="str">
        <f t="shared" ca="1" si="125"/>
        <v>-1,45509094957529-7,31523619543688i</v>
      </c>
      <c r="CX144" s="240" t="str">
        <f t="shared" ca="1" si="126"/>
        <v>-7,13738747990138-2,16510282164909i</v>
      </c>
      <c r="CY144" s="240" t="str">
        <f t="shared" ca="1" si="127"/>
        <v>-5,27399138540112+5,27399138540068i</v>
      </c>
      <c r="CZ144" s="240" t="str">
        <f t="shared" ca="1" si="128"/>
        <v>2,16510282164839+7,13738747990159i</v>
      </c>
      <c r="DA144" s="240" t="str">
        <f t="shared" ca="1" si="129"/>
        <v>7,31523619543676+1,4550909495759i</v>
      </c>
      <c r="DB144" s="240" t="str">
        <f t="shared" ca="1" si="130"/>
        <v>4,73165412163206-5,76553722907138i</v>
      </c>
      <c r="DC144" s="240" t="str">
        <f t="shared" ca="1" si="131"/>
        <v>-2,85426356998351-6,8908018212419i</v>
      </c>
      <c r="DD144" s="240" t="str">
        <f t="shared" ca="1" si="132"/>
        <v>-7,42263518749538-0,731065756222452i</v>
      </c>
      <c r="DE144" s="240" t="str">
        <f t="shared" ca="1" si="133"/>
        <v>-4,14374844208773+6,20155779746197i</v>
      </c>
      <c r="DF144" s="240" t="str">
        <f t="shared" ca="1" si="134"/>
        <v>3,51593619984245+6,57785397414713i</v>
      </c>
      <c r="DG144" s="240" t="str">
        <f t="shared" ca="1" si="135"/>
        <v>7,45855014507282+1,27556521976184E-12i</v>
      </c>
      <c r="DH144" s="240" t="str">
        <f t="shared" ca="1" si="136"/>
        <v>3,51593619983825-6,57785397414938i</v>
      </c>
      <c r="DI144" s="240" t="str">
        <f t="shared" ca="1" si="137"/>
        <v>-4,14374844208552-6,20155779746344i</v>
      </c>
      <c r="DJ144" s="240" t="str">
        <f t="shared" ca="1" si="138"/>
        <v>-7,42263518749491+0,731065756227297i</v>
      </c>
      <c r="DK144" s="240" t="str">
        <f t="shared" ca="1" si="139"/>
        <v>-2,85426356998459+6,89080182124146i</v>
      </c>
      <c r="DL144" s="240" t="str">
        <f t="shared" ca="1" si="140"/>
        <v>4,7316541216341+5,7655372290697i</v>
      </c>
      <c r="DM144" s="240" t="str">
        <f t="shared" ca="1" si="141"/>
        <v>7,31523619543699-1,45509094957475i</v>
      </c>
      <c r="DN144" s="240" t="str">
        <f t="shared" ca="1" si="142"/>
        <v>2,16510282164596-7,13738747990233i</v>
      </c>
      <c r="DO144" s="240" t="str">
        <f t="shared" ca="1" si="143"/>
        <v>-5,27399138540036-5,27399138540143i</v>
      </c>
      <c r="DP144" s="240" t="str">
        <f t="shared" ca="1" si="144"/>
        <v>-7,13738747990064+2,16510282165151i</v>
      </c>
      <c r="DQ144" s="240" t="str">
        <f t="shared" ca="1" si="145"/>
        <v>-1,45509094957634+7,31523619543667i</v>
      </c>
      <c r="DR144" s="240" t="str">
        <f t="shared" ca="1" si="146"/>
        <v>5,76553722907345+4,73165412162954i</v>
      </c>
      <c r="DS144" s="240" t="str">
        <f t="shared" ca="1" si="147"/>
        <v>6,89080182124208-2,8542635699831i</v>
      </c>
      <c r="DT144" s="240" t="str">
        <f t="shared" ca="1" si="148"/>
        <v>0,731065756221416-7,42263518749549i</v>
      </c>
      <c r="DU144" s="240" t="str">
        <f t="shared" ca="1" si="149"/>
        <v>-6,20155779746254-4,14374844208687i</v>
      </c>
      <c r="DV144" s="240" t="str">
        <f t="shared" ca="1" si="150"/>
        <v>-6,57785397414664+3,51593619984337i</v>
      </c>
      <c r="DW144" s="240" t="str">
        <f t="shared" ca="1" si="151"/>
        <v>-3,39908720997289E-13+7,45855014507282i</v>
      </c>
      <c r="DX144" s="240" t="str">
        <f t="shared" ca="1" si="152"/>
        <v>6,57785397414987+3,51593619983734i</v>
      </c>
      <c r="DY144" s="240" t="str">
        <f t="shared" ca="1" si="153"/>
        <v>6,20155779746286-4,14374844208639i</v>
      </c>
      <c r="DZ144" s="240" t="str">
        <f t="shared" ca="1" si="154"/>
        <v>-0,731065756228228-7,42263518749482i</v>
      </c>
      <c r="EA144" s="240" t="str">
        <f t="shared" ca="1" si="155"/>
        <v>-6,89080182124185-2,85426356998363i</v>
      </c>
      <c r="EB144" s="240" t="str">
        <f t="shared" ca="1" si="156"/>
        <v>-5,76553722907382+4,73165412162909i</v>
      </c>
      <c r="EC144" s="240" t="str">
        <f t="shared" ca="1" si="157"/>
        <v>1,45509094957577+7,31523619543678i</v>
      </c>
      <c r="ED144" s="240" t="str">
        <f t="shared" ca="1" si="158"/>
        <v>7,13738747990048+2,16510282165206i</v>
      </c>
      <c r="EE144" s="240" t="str">
        <f t="shared" ca="1" si="159"/>
        <v>5,27399138540069-5,2739913854011i</v>
      </c>
      <c r="EF144" s="240" t="str">
        <f t="shared" ca="1" si="160"/>
        <v>-2,16510282164531-7,13738747990252i</v>
      </c>
      <c r="EG144" s="240" t="str">
        <f t="shared" ca="1" si="161"/>
        <v>-7,31523619543686-1,45509094957542i</v>
      </c>
      <c r="EH144" s="240" t="str">
        <f t="shared" ca="1" si="162"/>
        <v>-4,73165412163455+5,76553722906934i</v>
      </c>
      <c r="EI144" s="240" t="str">
        <f t="shared" ca="1" si="163"/>
        <v>2,85426356998406+6,89080182124167i</v>
      </c>
      <c r="EJ144" s="240" t="str">
        <f t="shared" ca="1" si="164"/>
        <v>7,42263518749486+0,731065756227762i</v>
      </c>
      <c r="EK144" s="240" t="str">
        <f t="shared" ca="1" si="165"/>
        <v>4,14374844208591-6,20155779746318i</v>
      </c>
      <c r="EL144" s="240" t="str">
        <f t="shared" ca="1" si="166"/>
        <v>-3,51593619983766-6,5778539741497i</v>
      </c>
      <c r="EM144" s="240" t="str">
        <f t="shared" ca="1" si="167"/>
        <v>-7,45855014507282+7,01740150264935E-13i</v>
      </c>
      <c r="EN144" s="240"/>
      <c r="EO144" s="240"/>
      <c r="EP144" s="240"/>
    </row>
    <row r="145" spans="1:146" ht="15" thickBot="1">
      <c r="A145" s="277">
        <f t="shared" si="168"/>
        <v>8.7890625000000046E-4</v>
      </c>
      <c r="B145" s="276">
        <v>45</v>
      </c>
      <c r="C145" s="248">
        <f t="shared" si="169"/>
        <v>9000</v>
      </c>
      <c r="D145" s="247">
        <f t="shared" si="170"/>
        <v>56548.667764616279</v>
      </c>
      <c r="E145" s="247" t="str">
        <f t="shared" si="171"/>
        <v>56548,6677646163i</v>
      </c>
      <c r="F145" s="247" t="str">
        <f t="shared" si="177"/>
        <v>-0,00766197144332183-0,0347109100038268i</v>
      </c>
      <c r="G145" s="247" t="str">
        <f t="shared" si="178"/>
        <v>-4,88885109578067-0,0418010556682292i</v>
      </c>
      <c r="H145" s="247" t="str">
        <f t="shared" si="179"/>
        <v>0,00232895902290789-0,00935177114824728i</v>
      </c>
      <c r="I145" s="247" t="str">
        <f t="shared" si="174"/>
        <v>-0,00400240731526057+0,0089951871337224i</v>
      </c>
      <c r="J145" s="275" t="str">
        <f ca="1">IMPRODUCT(1/N_FFT2,BH100)</f>
        <v>-0,0547297509382008-0,0044460372456527i</v>
      </c>
      <c r="K145" s="274" t="str">
        <f t="shared" ca="1" si="175"/>
        <v>0,00025904369254559-0,000474509499475214i</v>
      </c>
      <c r="N145" s="265">
        <f t="shared" ca="1" si="176"/>
        <v>7.5432300958658853</v>
      </c>
      <c r="O145" s="240">
        <f t="shared" ca="1" si="39"/>
        <v>-7.4567699041341147</v>
      </c>
      <c r="P145" s="240" t="str">
        <f t="shared" ca="1" si="40"/>
        <v>-3,3526482315262+6,66056808679594i</v>
      </c>
      <c r="Q145" s="240" t="str">
        <f t="shared" ca="1" si="41"/>
        <v>4,44199264565278+5,98933374751874i</v>
      </c>
      <c r="R145" s="240" t="str">
        <f t="shared" ca="1" si="42"/>
        <v>7,34698867098208-1,2748234668617i</v>
      </c>
      <c r="S145" s="240" t="str">
        <f t="shared" ca="1" si="43"/>
        <v>2,16458604498233-7,13568389553994i</v>
      </c>
      <c r="T145" s="240" t="str">
        <f t="shared" ca="1" si="44"/>
        <v>-5,40054385130943-5,1417451816756i</v>
      </c>
      <c r="U145" s="241" t="str">
        <f t="shared" ca="1" si="45"/>
        <v>-7,02087744867284+2,51211011978326i</v>
      </c>
      <c r="V145" s="240" t="str">
        <f t="shared" ca="1" si="46"/>
        <v>-0,912788238770265+7,40069152406469i</v>
      </c>
      <c r="W145" s="240" t="str">
        <f t="shared" ca="1" si="47"/>
        <v>6,20007758121966+4,14275939321337i</v>
      </c>
      <c r="X145" s="240" t="str">
        <f t="shared" ca="1" si="48"/>
        <v>6,48803848927807-3,67542840562114i</v>
      </c>
      <c r="Y145" s="240" t="str">
        <f t="shared" ca="1" si="49"/>
        <v>-0,365886357190422-7,44778789821664i</v>
      </c>
      <c r="Z145" s="240" t="str">
        <f t="shared" ca="1" si="50"/>
        <v>-6,81705179239595-3,02179123418402i</v>
      </c>
      <c r="AA145" s="240" t="str">
        <f t="shared" ca="1" si="51"/>
        <v>-5,76416108421651+4,73052474873605i</v>
      </c>
      <c r="AB145" s="240" t="str">
        <f t="shared" ca="1" si="52"/>
        <v>1,63378753356019+7,27558627867085i</v>
      </c>
      <c r="AC145" s="240" t="str">
        <f t="shared" ca="1" si="53"/>
        <v>7,23329985489064+1,81184729280349i</v>
      </c>
      <c r="AD145" s="240" t="str">
        <f t="shared" ca="1" si="54"/>
        <v>4,87055959753558-5,64633213777355i</v>
      </c>
      <c r="AE145" s="240" t="str">
        <f t="shared" ca="1" si="55"/>
        <v>-2,85358230127084-6,88915709307562i</v>
      </c>
      <c r="AF145" s="240" t="str">
        <f t="shared" ca="1" si="56"/>
        <v>-7,43656546304185-0,548554023860374i</v>
      </c>
      <c r="AG145" s="240" t="str">
        <f t="shared" ca="1" si="57"/>
        <v>-3,83354587053284+6,39588488496478i</v>
      </c>
      <c r="AH145" s="240" t="str">
        <f t="shared" ca="1" si="58"/>
        <v>3,98935415075767+6,29987863875431i</v>
      </c>
      <c r="AI145" s="240" t="str">
        <f t="shared" ca="1" si="59"/>
        <v>7,4208635189032-0,730891262098512i</v>
      </c>
      <c r="AJ145" s="240" t="str">
        <f t="shared" ca="1" si="60"/>
        <v>2,68365447708132-6,95711262312475i</v>
      </c>
      <c r="AK145" s="240" t="str">
        <f t="shared" ca="1" si="61"/>
        <v>-5,00766060335524-5,52510205198095i</v>
      </c>
      <c r="AL145" s="240" t="str">
        <f t="shared" ca="1" si="62"/>
        <v>-7,18665636174825+1,98881566298731i</v>
      </c>
      <c r="AM145" s="240" t="str">
        <f t="shared" ca="1" si="63"/>
        <v>-1,45474364179755+7,31349016132857i</v>
      </c>
      <c r="AN145" s="240" t="str">
        <f t="shared" ca="1" si="64"/>
        <v>5,87851791555753+4,58764040871443i</v>
      </c>
      <c r="AO145" s="240" t="str">
        <f t="shared" ca="1" si="65"/>
        <v>6,74084015462238-3,18817995305015i</v>
      </c>
      <c r="AP145" s="240" t="str">
        <f t="shared" ca="1" si="66"/>
        <v>0,18299829425988-7,45452406445229i</v>
      </c>
      <c r="AQ145" s="240" t="str">
        <f t="shared" ca="1" si="67"/>
        <v>-6,57628394180862-3,51509700007131i</v>
      </c>
      <c r="AR145" s="240" t="str">
        <f t="shared" ca="1" si="68"/>
        <v>-6,57628394180862-3,51509700007131i</v>
      </c>
      <c r="AS145" s="240" t="str">
        <f t="shared" ca="1" si="69"/>
        <v>1,0941353859377+7,37606162938185i</v>
      </c>
      <c r="AT145" s="240" t="str">
        <f t="shared" ca="1" si="70"/>
        <v>7,08041316017336+2,33905256128294i</v>
      </c>
      <c r="AU145" s="240" t="str">
        <f t="shared" ca="1" si="71"/>
        <v>5,27273256496085-5,27273256496114i</v>
      </c>
      <c r="AV145" s="240" t="str">
        <f t="shared" ca="1" si="72"/>
        <v>-2,33905256128263-7,08041316017346i</v>
      </c>
      <c r="AW145" s="240" t="str">
        <f t="shared" ca="1" si="73"/>
        <v>-7,37606162938181-1,09413538593803i</v>
      </c>
      <c r="AX145" s="240" t="str">
        <f t="shared" ca="1" si="74"/>
        <v>-4,29366919231823+6,09654182878602i</v>
      </c>
      <c r="AY145" s="240" t="str">
        <f t="shared" ca="1" si="75"/>
        <v>3,515097000071+6,57628394180879i</v>
      </c>
      <c r="AZ145" s="240" t="str">
        <f t="shared" ca="1" si="76"/>
        <v>7,45452406445228-0,18299829426027i</v>
      </c>
      <c r="BA145" s="240" t="str">
        <f t="shared" ca="1" si="77"/>
        <v>3,18817995305047-6,74084015462223i</v>
      </c>
      <c r="BB145" s="240" t="str">
        <f t="shared" ca="1" si="78"/>
        <v>-4,58764040871415-5,87851791555774i</v>
      </c>
      <c r="BC145" s="240" t="str">
        <f t="shared" ca="1" si="79"/>
        <v>-7,3134901613285+1,45474364179794i</v>
      </c>
      <c r="BD145" s="240" t="str">
        <f t="shared" ca="1" si="80"/>
        <v>-1,98881566298765+7,18665636174816i</v>
      </c>
      <c r="BE145" s="240" t="str">
        <f t="shared" ca="1" si="81"/>
        <v>5,52510205198121+5,00766060335495i</v>
      </c>
      <c r="BF145" s="240" t="str">
        <f t="shared" ca="1" si="82"/>
        <v>6,95711262312461-2,68365447708167i</v>
      </c>
      <c r="BG145" s="240" t="str">
        <f t="shared" ca="1" si="83"/>
        <v>0,730891262098861-7,42086351890316i</v>
      </c>
      <c r="BH145" s="240" t="str">
        <f t="shared" ca="1" si="84"/>
        <v>-6,29987863875452-3,98935415075734i</v>
      </c>
      <c r="BI145" s="240" t="str">
        <f t="shared" ca="1" si="85"/>
        <v>-6,39588488496496+3,83354587053253i</v>
      </c>
      <c r="BJ145" s="240" t="str">
        <f t="shared" ca="1" si="86"/>
        <v>0,548554023860763+7,43656546304182i</v>
      </c>
      <c r="BK145" s="240" t="str">
        <f t="shared" ca="1" si="87"/>
        <v>6,88915709307576+2,85358230127048i</v>
      </c>
      <c r="BL145" s="240" t="str">
        <f t="shared" ca="1" si="88"/>
        <v>5,64633213777378-4,87055959753531i</v>
      </c>
      <c r="BM145" s="240" t="str">
        <f t="shared" ca="1" si="89"/>
        <v>-1,81184729280386-7,23329985489054i</v>
      </c>
      <c r="BN145" s="240" t="str">
        <f t="shared" ca="1" si="90"/>
        <v>-7,27558627867077-1,63378753356054i</v>
      </c>
      <c r="BO145" s="240" t="str">
        <f t="shared" ca="1" si="91"/>
        <v>-4,73052474873632+5,76416108421628i</v>
      </c>
      <c r="BP145" s="240" t="str">
        <f t="shared" ca="1" si="92"/>
        <v>3,02179123418437+6,8170517923958i</v>
      </c>
      <c r="BQ145" s="240" t="str">
        <f t="shared" ca="1" si="93"/>
        <v>7,44778789821662+0,365886357190786i</v>
      </c>
      <c r="BR145" s="240" t="str">
        <f t="shared" ca="1" si="94"/>
        <v>3,67542840562113-6,48803848927807i</v>
      </c>
      <c r="BS145" s="240" t="str">
        <f t="shared" ca="1" si="95"/>
        <v>-4,14275939321361-6,2000775812195i</v>
      </c>
      <c r="BT145" s="240" t="str">
        <f t="shared" ca="1" si="96"/>
        <v>-7,40069152406471+0,912788238770116i</v>
      </c>
      <c r="BU145" s="240" t="str">
        <f t="shared" ca="1" si="97"/>
        <v>-2,51211011978307+7,02087744867291i</v>
      </c>
      <c r="BV145" s="240" t="str">
        <f t="shared" ca="1" si="98"/>
        <v>5,14174518167538+5,40054385130964i</v>
      </c>
      <c r="BW145" s="240" t="str">
        <f t="shared" ca="1" si="99"/>
        <v>7,13568389553992-2,16458604498239i</v>
      </c>
      <c r="BX145" s="240" t="str">
        <f t="shared" ca="1" si="100"/>
        <v>1,27482346686148-7,34698867098211i</v>
      </c>
      <c r="BY145" s="240" t="str">
        <f t="shared" ca="1" si="101"/>
        <v>-5,98933374751864-4,44199264565292i</v>
      </c>
      <c r="BZ145" s="240" t="str">
        <f t="shared" ca="1" si="102"/>
        <v>-6,6605680867959+3,35264823152626i</v>
      </c>
      <c r="CA145" s="240" t="str">
        <f t="shared" ca="1" si="103"/>
        <v>-3,25210549822963E-13+7,45676990413411i</v>
      </c>
      <c r="CB145" s="240" t="str">
        <f t="shared" ca="1" si="104"/>
        <v>6,6605680867959+3,35264823152628i</v>
      </c>
      <c r="CC145" s="240" t="str">
        <f t="shared" ca="1" si="105"/>
        <v>5,98933374751859-4,44199264565299i</v>
      </c>
      <c r="CD145" s="240" t="str">
        <f t="shared" ca="1" si="106"/>
        <v>-1,27482346686147-7,34698867098211i</v>
      </c>
      <c r="CE145" s="240" t="str">
        <f t="shared" ca="1" si="107"/>
        <v>-7,13568389553995-2,1645860449823i</v>
      </c>
      <c r="CF145" s="240" t="str">
        <f t="shared" ca="1" si="108"/>
        <v>-5,14174518167539+5,40054385130962i</v>
      </c>
      <c r="CG145" s="240" t="str">
        <f t="shared" ca="1" si="109"/>
        <v>2,51211011978316+7,02087744867288i</v>
      </c>
      <c r="CH145" s="240" t="str">
        <f t="shared" ca="1" si="110"/>
        <v>7,40069152406471+0,912788238770131i</v>
      </c>
      <c r="CI145" s="240" t="str">
        <f t="shared" ca="1" si="111"/>
        <v>4,14275939321358-6,20007758121952i</v>
      </c>
      <c r="CJ145" s="240" t="str">
        <f t="shared" ca="1" si="112"/>
        <v>-3,67542840562111-6,48803848927807i</v>
      </c>
      <c r="CK145" s="240" t="str">
        <f t="shared" ca="1" si="113"/>
        <v>-7,44778789821662+0,365886357190824i</v>
      </c>
      <c r="CL145" s="240" t="str">
        <f t="shared" ca="1" si="114"/>
        <v>-3,02179123418438+6,81705179239579i</v>
      </c>
      <c r="CM145" s="240" t="str">
        <f t="shared" ca="1" si="115"/>
        <v>4,73052474873635+5,76416108421626i</v>
      </c>
      <c r="CN145" s="240" t="str">
        <f t="shared" ca="1" si="116"/>
        <v>7,27558627867078-1,63378753356053i</v>
      </c>
      <c r="CO145" s="240" t="str">
        <f t="shared" ca="1" si="117"/>
        <v>1,81184729280382-7,23329985489056i</v>
      </c>
      <c r="CP145" s="240" t="str">
        <f t="shared" ca="1" si="118"/>
        <v>-5,64633213777376-4,87055959753532i</v>
      </c>
      <c r="CQ145" s="240" t="str">
        <f t="shared" ca="1" si="119"/>
        <v>-6,88915709307576+2,85358230127051i</v>
      </c>
      <c r="CR145" s="240" t="str">
        <f t="shared" ca="1" si="120"/>
        <v>-0,548554023860778+7,43656546304182i</v>
      </c>
      <c r="CS145" s="240" t="str">
        <f t="shared" ca="1" si="121"/>
        <v>6,3958848849646+3,83354587053313i</v>
      </c>
      <c r="CT145" s="240" t="str">
        <f t="shared" ca="1" si="122"/>
        <v>6,29987863875453-3,98935415075732i</v>
      </c>
      <c r="CU145" s="240" t="str">
        <f t="shared" ca="1" si="123"/>
        <v>-0,7308912620989-7,42086351890316i</v>
      </c>
      <c r="CV145" s="240" t="str">
        <f t="shared" ca="1" si="124"/>
        <v>-6,9571126231246-2,68365447708169i</v>
      </c>
      <c r="CW145" s="240" t="str">
        <f t="shared" ca="1" si="125"/>
        <v>-5,52510205198118+5,00766060335498i</v>
      </c>
      <c r="CX145" s="240" t="str">
        <f t="shared" ca="1" si="126"/>
        <v>1,98881566298763+7,18665636174816i</v>
      </c>
      <c r="CY145" s="240" t="str">
        <f t="shared" ca="1" si="127"/>
        <v>7,31349016132851+1,45474364179791i</v>
      </c>
      <c r="CZ145" s="240" t="str">
        <f t="shared" ca="1" si="128"/>
        <v>4,58764040871408-5,8785179155578i</v>
      </c>
      <c r="DA145" s="240" t="str">
        <f t="shared" ca="1" si="129"/>
        <v>-3,1881799530505-6,74084015462221i</v>
      </c>
      <c r="DB145" s="240" t="str">
        <f t="shared" ca="1" si="130"/>
        <v>-7,45452406445224-0,182998294261768i</v>
      </c>
      <c r="DC145" s="240" t="str">
        <f t="shared" ca="1" si="131"/>
        <v>-3,51509700007031+6,57628394180915i</v>
      </c>
      <c r="DD145" s="240" t="str">
        <f t="shared" ca="1" si="132"/>
        <v>4,29366919232133+6,09654182878384i</v>
      </c>
      <c r="DE145" s="240" t="str">
        <f t="shared" ca="1" si="133"/>
        <v>7,37606162938201-1,0941353859366i</v>
      </c>
      <c r="DF145" s="240" t="str">
        <f t="shared" ca="1" si="134"/>
        <v>2,33905256128184-7,08041316017372i</v>
      </c>
      <c r="DG145" s="240" t="str">
        <f t="shared" ca="1" si="135"/>
        <v>-5,2727325649635-5,27273256495849i</v>
      </c>
      <c r="DH145" s="240" t="str">
        <f t="shared" ca="1" si="136"/>
        <v>-7,08041316017379+2,33905256128162i</v>
      </c>
      <c r="DI145" s="240" t="str">
        <f t="shared" ca="1" si="137"/>
        <v>-1,09413538593694+7,37606162938196i</v>
      </c>
      <c r="DJ145" s="240" t="str">
        <f t="shared" ca="1" si="138"/>
        <v>6,09654182878797+4,29366919231546i</v>
      </c>
      <c r="DK145" s="240" t="str">
        <f t="shared" ca="1" si="139"/>
        <v>6,57628394180932-3,51509700007001i</v>
      </c>
      <c r="DL145" s="240" t="str">
        <f t="shared" ca="1" si="140"/>
        <v>-0,182998294261428-7,45452406445225i</v>
      </c>
      <c r="DM145" s="240" t="str">
        <f t="shared" ca="1" si="141"/>
        <v>-6,7408401546208-3,18817995305349i</v>
      </c>
      <c r="DN145" s="240" t="str">
        <f t="shared" ca="1" si="142"/>
        <v>-5,8785179155584+4,58764040871331i</v>
      </c>
      <c r="DO145" s="240" t="str">
        <f t="shared" ca="1" si="143"/>
        <v>1,45474364179902+7,31349016132828i</v>
      </c>
      <c r="DP145" s="240" t="str">
        <f t="shared" ca="1" si="144"/>
        <v>7,18665636174728+1,98881566299082i</v>
      </c>
      <c r="DQ145" s="240" t="str">
        <f t="shared" ca="1" si="145"/>
        <v>5,00766060335579-5,52510205198046i</v>
      </c>
      <c r="DR145" s="240" t="str">
        <f t="shared" ca="1" si="146"/>
        <v>-2,68365447708276-6,95711262312419i</v>
      </c>
      <c r="DS145" s="240" t="str">
        <f t="shared" ca="1" si="147"/>
        <v>-7,42086351890284-0,730891262102191i</v>
      </c>
      <c r="DT145" s="240" t="str">
        <f t="shared" ca="1" si="148"/>
        <v>-3,98935415075824+6,29987863875395i</v>
      </c>
      <c r="DU145" s="240" t="str">
        <f t="shared" ca="1" si="149"/>
        <v>3,83354587053412+6,39588488496401i</v>
      </c>
      <c r="DV145" s="240" t="str">
        <f t="shared" ca="1" si="150"/>
        <v>7,43656546304207-0,54855402385748i</v>
      </c>
      <c r="DW145" s="240" t="str">
        <f t="shared" ca="1" si="151"/>
        <v>2,85358230127151-6,88915709307534i</v>
      </c>
      <c r="DX145" s="240" t="str">
        <f t="shared" ca="1" si="152"/>
        <v>-4,87055959753675-5,64633213777253i</v>
      </c>
      <c r="DY145" s="240" t="str">
        <f t="shared" ca="1" si="153"/>
        <v>-7,23329985489136+1,81184729280061i</v>
      </c>
      <c r="DZ145" s="240" t="str">
        <f t="shared" ca="1" si="154"/>
        <v>-1,63378753356087+7,2755862786707i</v>
      </c>
      <c r="EA145" s="240" t="str">
        <f t="shared" ca="1" si="155"/>
        <v>5,76416108421753+4,73052474873482i</v>
      </c>
      <c r="EB145" s="240" t="str">
        <f t="shared" ca="1" si="156"/>
        <v>6,81705179239714-3,02179123418136i</v>
      </c>
      <c r="EC145" s="240" t="str">
        <f t="shared" ca="1" si="157"/>
        <v>0,365886357191164-7,4477878982166i</v>
      </c>
      <c r="ED145" s="240" t="str">
        <f t="shared" ca="1" si="158"/>
        <v>-6,48803848927895-3,67542840561957i</v>
      </c>
      <c r="EE145" s="240" t="str">
        <f t="shared" ca="1" si="159"/>
        <v>-6,2000775812213+4,14275939321092i</v>
      </c>
      <c r="EF145" s="240" t="str">
        <f t="shared" ca="1" si="160"/>
        <v>0,912788238769795+7,40069152406475i</v>
      </c>
      <c r="EG145" s="240" t="str">
        <f t="shared" ca="1" si="161"/>
        <v>7,02087744867351+2,51211011978138i</v>
      </c>
      <c r="EH145" s="240" t="str">
        <f t="shared" ca="1" si="162"/>
        <v>5,40054385131147-5,14174518167346i</v>
      </c>
      <c r="EI145" s="240" t="str">
        <f t="shared" ca="1" si="163"/>
        <v>-2,16458604498207-7,13568389554001i</v>
      </c>
      <c r="EJ145" s="240" t="str">
        <f t="shared" ca="1" si="164"/>
        <v>-7,34698867098244-1,27482346685961i</v>
      </c>
      <c r="EK145" s="240" t="str">
        <f t="shared" ca="1" si="165"/>
        <v>-4,44199264565506+5,98933374751706i</v>
      </c>
      <c r="EL145" s="240" t="str">
        <f t="shared" ca="1" si="166"/>
        <v>3,35264823152588+6,6605680867961i</v>
      </c>
      <c r="EM145" s="240" t="str">
        <f t="shared" ca="1" si="167"/>
        <v>7,45676990413411-2,31665696541962E-12i</v>
      </c>
      <c r="EN145" s="240"/>
      <c r="EO145" s="240"/>
      <c r="EP145" s="240"/>
    </row>
    <row r="146" spans="1:146" ht="15" thickBot="1">
      <c r="A146" s="277">
        <f t="shared" si="168"/>
        <v>8.9843750000000047E-4</v>
      </c>
      <c r="B146" s="276">
        <v>46</v>
      </c>
      <c r="C146" s="248">
        <f t="shared" si="169"/>
        <v>9200</v>
      </c>
      <c r="D146" s="247">
        <f t="shared" si="170"/>
        <v>57805.30482605219</v>
      </c>
      <c r="E146" s="247" t="str">
        <f t="shared" si="171"/>
        <v>57805,3048260522i</v>
      </c>
      <c r="F146" s="247" t="str">
        <f t="shared" si="177"/>
        <v>-0,00785565926313241-0,0340651764259369i</v>
      </c>
      <c r="G146" s="247" t="str">
        <f t="shared" si="178"/>
        <v>-4,9107758926091+0,0122357726090391i</v>
      </c>
      <c r="H146" s="247" t="str">
        <f t="shared" si="179"/>
        <v>0,00231612718331372-0,00914940916970379i</v>
      </c>
      <c r="I146" s="247" t="str">
        <f t="shared" si="174"/>
        <v>-0,00394699372182195+0,00883398410486167i</v>
      </c>
      <c r="J146" s="275" t="str">
        <f ca="1">IMPRODUCT(1/N_FFT2,BI100)</f>
        <v>0,0202708497093462+0,000343476103073802i</v>
      </c>
      <c r="K146" s="274" t="str">
        <f t="shared" ca="1" si="175"/>
        <v>-0,0000830431789737395+0,000177716666101976i</v>
      </c>
      <c r="N146" s="265">
        <f t="shared" ca="1" si="176"/>
        <v>7.5452180071342818</v>
      </c>
      <c r="O146" s="240">
        <f t="shared" ca="1" si="39"/>
        <v>-7.4547819928657182</v>
      </c>
      <c r="P146" s="240" t="str">
        <f t="shared" ca="1" si="40"/>
        <v>-3,1873300114621+6,73904310412005i</v>
      </c>
      <c r="Q146" s="240" t="str">
        <f t="shared" ca="1" si="41"/>
        <v>4,72926363117807+5,76262440802551i</v>
      </c>
      <c r="R146" s="240" t="str">
        <f t="shared" ca="1" si="42"/>
        <v>7,23137151883165-1,81136426976615i</v>
      </c>
      <c r="S146" s="240" t="str">
        <f t="shared" ca="1" si="43"/>
        <v>1,45435581954819-7,31154044721776i</v>
      </c>
      <c r="T146" s="240" t="str">
        <f t="shared" ca="1" si="44"/>
        <v>-5,98773704221604-4,44080844829282i</v>
      </c>
      <c r="U146" s="241" t="str">
        <f t="shared" ca="1" si="45"/>
        <v>-6,57453076058949+3,51415990518609i</v>
      </c>
      <c r="V146" s="240" t="str">
        <f t="shared" ca="1" si="46"/>
        <v>0,365788815007805+7,44580238147442i</v>
      </c>
      <c r="W146" s="240" t="str">
        <f t="shared" ca="1" si="47"/>
        <v>6,88732050254232+2,85282156056336i</v>
      </c>
      <c r="X146" s="240" t="str">
        <f t="shared" ca="1" si="48"/>
        <v>5,52362910688967-5,00632560374135i</v>
      </c>
      <c r="Y146" s="240" t="str">
        <f t="shared" ca="1" si="49"/>
        <v>-2,16400898480127-7,13378158306338i</v>
      </c>
      <c r="Z146" s="240" t="str">
        <f t="shared" ca="1" si="50"/>
        <v>-7,37409523425115-1,09384369877486i</v>
      </c>
      <c r="AA146" s="240" t="str">
        <f t="shared" ca="1" si="51"/>
        <v>-4,14165496888664+6,19842469340813i</v>
      </c>
      <c r="AB146" s="240" t="str">
        <f t="shared" ca="1" si="52"/>
        <v>3,83252387989439+6,39417979659583i</v>
      </c>
      <c r="AC146" s="240" t="str">
        <f t="shared" ca="1" si="53"/>
        <v>7,41888517997092-0,730696412720651i</v>
      </c>
      <c r="AD146" s="240" t="str">
        <f t="shared" ca="1" si="54"/>
        <v>2,51144041264734-7,01900574261602i</v>
      </c>
      <c r="AE146" s="240" t="str">
        <f t="shared" ca="1" si="55"/>
        <v>-5,27132689942265-5,27132689942278i</v>
      </c>
      <c r="AF146" s="240" t="str">
        <f t="shared" ca="1" si="56"/>
        <v>-7,01900574261608+2,5114404126472i</v>
      </c>
      <c r="AG146" s="240" t="str">
        <f t="shared" ca="1" si="57"/>
        <v>-0,730696412720806+7,4188851799709i</v>
      </c>
      <c r="AH146" s="240" t="str">
        <f t="shared" ca="1" si="58"/>
        <v>6,39417979659574+3,83252387989453i</v>
      </c>
      <c r="AI146" s="240" t="str">
        <f t="shared" ca="1" si="59"/>
        <v>6,19842469340822-4,1416549688865i</v>
      </c>
      <c r="AJ146" s="240" t="str">
        <f t="shared" ca="1" si="60"/>
        <v>-1,0938436987747-7,37409523425117i</v>
      </c>
      <c r="AK146" s="240" t="str">
        <f t="shared" ca="1" si="61"/>
        <v>-7,13378158306334-2,16400898480143i</v>
      </c>
      <c r="AL146" s="240" t="str">
        <f t="shared" ca="1" si="62"/>
        <v>-5,00632560374147+5,52362910688957i</v>
      </c>
      <c r="AM146" s="240" t="str">
        <f t="shared" ca="1" si="63"/>
        <v>2,85282156056356+6,88732050254224i</v>
      </c>
      <c r="AN146" s="240" t="str">
        <f t="shared" ca="1" si="64"/>
        <v>7,44580238147442+0,365788815007829i</v>
      </c>
      <c r="AO146" s="240" t="str">
        <f t="shared" ca="1" si="65"/>
        <v>3,5141599051863-6,57453076058938i</v>
      </c>
      <c r="AP146" s="240" t="str">
        <f t="shared" ca="1" si="66"/>
        <v>-4,44080844829304-5,98773704221588i</v>
      </c>
      <c r="AQ146" s="240" t="str">
        <f t="shared" ca="1" si="67"/>
        <v>-7,31154044721775+1,45435581954824i</v>
      </c>
      <c r="AR146" s="240" t="str">
        <f t="shared" ca="1" si="68"/>
        <v>-7,31154044721775+1,45435581954824i</v>
      </c>
      <c r="AS146" s="240" t="str">
        <f t="shared" ca="1" si="69"/>
        <v>5,76262440802571+4,72926363117784i</v>
      </c>
      <c r="AT146" s="240" t="str">
        <f t="shared" ca="1" si="70"/>
        <v>6,73904310412002-3,18733001146218i</v>
      </c>
      <c r="AU146" s="240" t="str">
        <f t="shared" ca="1" si="71"/>
        <v>1,82653785566719E-13-7,45478199286572i</v>
      </c>
      <c r="AV146" s="240" t="str">
        <f t="shared" ca="1" si="72"/>
        <v>-6,73904310412019-3,18733001146179i</v>
      </c>
      <c r="AW146" s="240" t="str">
        <f t="shared" ca="1" si="73"/>
        <v>-5,76262440802543+4,72926363117817i</v>
      </c>
      <c r="AX146" s="240" t="str">
        <f t="shared" ca="1" si="74"/>
        <v>1,81136426976601+7,23137151883168i</v>
      </c>
      <c r="AY146" s="240" t="str">
        <f t="shared" ca="1" si="75"/>
        <v>7,31154044721769+1,45435581954855i</v>
      </c>
      <c r="AZ146" s="240" t="str">
        <f t="shared" ca="1" si="76"/>
        <v>4,44080844829273-5,9877370422161i</v>
      </c>
      <c r="BA146" s="240" t="str">
        <f t="shared" ca="1" si="77"/>
        <v>-3,51415990518601-6,57453076058954i</v>
      </c>
      <c r="BB146" s="240" t="str">
        <f t="shared" ca="1" si="78"/>
        <v>-7,44580238147444+0,365788815007491i</v>
      </c>
      <c r="BC146" s="240" t="str">
        <f t="shared" ca="1" si="79"/>
        <v>-2,85282156056316+6,8873205025424i</v>
      </c>
      <c r="BD146" s="240" t="str">
        <f t="shared" ca="1" si="80"/>
        <v>5,00632560374123+5,52362910688977i</v>
      </c>
      <c r="BE146" s="240" t="str">
        <f t="shared" ca="1" si="81"/>
        <v>7,13378158306343-2,16400898480113i</v>
      </c>
      <c r="BF146" s="240" t="str">
        <f t="shared" ca="1" si="82"/>
        <v>1,0938436987743-7,37409523425123i</v>
      </c>
      <c r="BG146" s="240" t="str">
        <f t="shared" ca="1" si="83"/>
        <v>-6,19842469340802-4,14165496888678i</v>
      </c>
      <c r="BH146" s="240" t="str">
        <f t="shared" ca="1" si="84"/>
        <v>-6,39417979659591+3,83252387989424i</v>
      </c>
      <c r="BI146" s="240" t="str">
        <f t="shared" ca="1" si="85"/>
        <v>0,730696412721233+7,41888517997086i</v>
      </c>
      <c r="BJ146" s="240" t="str">
        <f t="shared" ca="1" si="86"/>
        <v>7,01900574261597+2,51144041264749i</v>
      </c>
      <c r="BK146" s="240" t="str">
        <f t="shared" ca="1" si="87"/>
        <v>5,27132689942291-5,27132689942252i</v>
      </c>
      <c r="BL146" s="240" t="str">
        <f t="shared" ca="1" si="88"/>
        <v>-2,51144041264772-7,01900574261589i</v>
      </c>
      <c r="BM146" s="240" t="str">
        <f t="shared" ca="1" si="89"/>
        <v>-7,41888517997089-0,730696412720988i</v>
      </c>
      <c r="BN146" s="240" t="str">
        <f t="shared" ca="1" si="90"/>
        <v>-3,83252387989466+6,39417979659566i</v>
      </c>
      <c r="BO146" s="240" t="str">
        <f t="shared" ca="1" si="91"/>
        <v>4,14165496888699+6,19842469340789i</v>
      </c>
      <c r="BP146" s="240" t="str">
        <f t="shared" ca="1" si="92"/>
        <v>7,3740952342512-1,09384369877454i</v>
      </c>
      <c r="BQ146" s="240" t="str">
        <f t="shared" ca="1" si="93"/>
        <v>2,1640089848016-7,13378158306329i</v>
      </c>
      <c r="BR146" s="240" t="str">
        <f t="shared" ca="1" si="94"/>
        <v>-5,52362910688995-5,00632560374105i</v>
      </c>
      <c r="BS146" s="240" t="str">
        <f t="shared" ca="1" si="95"/>
        <v>-6,88732050254231+2,85282156056339i</v>
      </c>
      <c r="BT146" s="240" t="str">
        <f t="shared" ca="1" si="96"/>
        <v>-0,365788815008038+7,44580238147441i</v>
      </c>
      <c r="BU146" s="240" t="str">
        <f t="shared" ca="1" si="97"/>
        <v>6,57453076058966+3,51415990518579i</v>
      </c>
      <c r="BV146" s="240" t="str">
        <f t="shared" ca="1" si="98"/>
        <v>5,98773704221598-4,44080844829289i</v>
      </c>
      <c r="BW146" s="240" t="str">
        <f t="shared" ca="1" si="99"/>
        <v>-1,45435581954812-7,31154044721778i</v>
      </c>
      <c r="BX146" s="240" t="str">
        <f t="shared" ca="1" si="100"/>
        <v>-7,23137151883156-1,81136426976648i</v>
      </c>
      <c r="BY146" s="240" t="str">
        <f t="shared" ca="1" si="101"/>
        <v>-4,72926363117794+5,76262440802562i</v>
      </c>
      <c r="BZ146" s="240" t="str">
        <f t="shared" ca="1" si="102"/>
        <v>3,18733001146201+6,73904310412009i</v>
      </c>
      <c r="CA146" s="240" t="str">
        <f t="shared" ca="1" si="103"/>
        <v>7,45478199286572+3,65307571133438E-13i</v>
      </c>
      <c r="CB146" s="240" t="str">
        <f t="shared" ca="1" si="104"/>
        <v>3,18733001146191-6,73904310412014i</v>
      </c>
      <c r="CC146" s="240" t="str">
        <f t="shared" ca="1" si="105"/>
        <v>-4,72926363117803-5,76262440802555i</v>
      </c>
      <c r="CD146" s="240" t="str">
        <f t="shared" ca="1" si="106"/>
        <v>-7,23137151883171+1,81136426976588i</v>
      </c>
      <c r="CE146" s="240" t="str">
        <f t="shared" ca="1" si="107"/>
        <v>-1,454355819548+7,3115404472178i</v>
      </c>
      <c r="CF146" s="240" t="str">
        <f t="shared" ca="1" si="108"/>
        <v>5,98773704221599+4,44080844829288i</v>
      </c>
      <c r="CG146" s="240" t="str">
        <f t="shared" ca="1" si="109"/>
        <v>6,5745307605896-3,51415990518589i</v>
      </c>
      <c r="CH146" s="240" t="str">
        <f t="shared" ca="1" si="110"/>
        <v>-0,365788815008049-7,44580238147441i</v>
      </c>
      <c r="CI146" s="240" t="str">
        <f t="shared" ca="1" si="111"/>
        <v>-6,88732050254236-2,85282156056328i</v>
      </c>
      <c r="CJ146" s="240" t="str">
        <f t="shared" ca="1" si="112"/>
        <v>-5,5236291068899+5,00632560374109i</v>
      </c>
      <c r="CK146" s="240" t="str">
        <f t="shared" ca="1" si="113"/>
        <v>2,16400898480162+7,13378158306328i</v>
      </c>
      <c r="CL146" s="240" t="str">
        <f t="shared" ca="1" si="114"/>
        <v>7,37409523425121+1,09384369877443i</v>
      </c>
      <c r="CM146" s="240" t="str">
        <f t="shared" ca="1" si="115"/>
        <v>4,14165496888693-6,19842469340793i</v>
      </c>
      <c r="CN146" s="240" t="str">
        <f t="shared" ca="1" si="116"/>
        <v>-3,83252387989477-6,3941797965956i</v>
      </c>
      <c r="CO146" s="240" t="str">
        <f t="shared" ca="1" si="117"/>
        <v>-7,41888517997088+0,730696412721052i</v>
      </c>
      <c r="CP146" s="240" t="str">
        <f t="shared" ca="1" si="118"/>
        <v>-2,51144041264771+7,01900574261589i</v>
      </c>
      <c r="CQ146" s="240" t="str">
        <f t="shared" ca="1" si="119"/>
        <v>5,27132689942296+5,27132689942247i</v>
      </c>
      <c r="CR146" s="240" t="str">
        <f t="shared" ca="1" si="120"/>
        <v>7,01900574261595-2,51144041264755i</v>
      </c>
      <c r="CS146" s="240" t="str">
        <f t="shared" ca="1" si="121"/>
        <v>0,730696412721117-7,41888517997087i</v>
      </c>
      <c r="CT146" s="240" t="str">
        <f t="shared" ca="1" si="122"/>
        <v>-6,39417979659595-3,83252387989418i</v>
      </c>
      <c r="CU146" s="240" t="str">
        <f t="shared" ca="1" si="123"/>
        <v>-6,19842469340796+4,14165496888688i</v>
      </c>
      <c r="CV146" s="240" t="str">
        <f t="shared" ca="1" si="124"/>
        <v>1,09384369877436+7,37409523425122i</v>
      </c>
      <c r="CW146" s="240" t="str">
        <f t="shared" ca="1" si="125"/>
        <v>7,13378158306323+2,16400898480178i</v>
      </c>
      <c r="CX146" s="240" t="str">
        <f t="shared" ca="1" si="126"/>
        <v>5,00632560374115-5,52362910688986i</v>
      </c>
      <c r="CY146" s="240" t="str">
        <f t="shared" ca="1" si="127"/>
        <v>-2,85282156056322-6,88732050254238i</v>
      </c>
      <c r="CZ146" s="240" t="str">
        <f t="shared" ca="1" si="128"/>
        <v>-7,44580238147441-0,365788815008115i</v>
      </c>
      <c r="DA146" s="240" t="str">
        <f t="shared" ca="1" si="129"/>
        <v>-3,51415990518529+6,57453076058992i</v>
      </c>
      <c r="DB146" s="240" t="str">
        <f t="shared" ca="1" si="130"/>
        <v>4,44080844829462+5,98773704221471i</v>
      </c>
      <c r="DC146" s="240" t="str">
        <f t="shared" ca="1" si="131"/>
        <v>7,31154044721709-1,45435581955157i</v>
      </c>
      <c r="DD146" s="240" t="str">
        <f t="shared" ca="1" si="132"/>
        <v>1,81136426976882-7,23137151883097i</v>
      </c>
      <c r="DE146" s="240" t="str">
        <f t="shared" ca="1" si="133"/>
        <v>-5,76262440802456-4,72926363117923i</v>
      </c>
      <c r="DF146" s="240" t="str">
        <f t="shared" ca="1" si="134"/>
        <v>-6,73904310412017+3,18733001146185i</v>
      </c>
      <c r="DG146" s="240" t="str">
        <f t="shared" ca="1" si="135"/>
        <v>1,04112100081163E-12+7,45478199286572i</v>
      </c>
      <c r="DH146" s="240" t="str">
        <f t="shared" ca="1" si="136"/>
        <v>6,73904310412101+3,18733001146006i</v>
      </c>
      <c r="DI146" s="240" t="str">
        <f t="shared" ca="1" si="137"/>
        <v>5,76262440802331-4,72926363118075i</v>
      </c>
      <c r="DJ146" s="240" t="str">
        <f t="shared" ca="1" si="138"/>
        <v>-1,81136426976355-7,2313715188323i</v>
      </c>
      <c r="DK146" s="240" t="str">
        <f t="shared" ca="1" si="139"/>
        <v>-7,31154044721747-1,45435581954964i</v>
      </c>
      <c r="DL146" s="240" t="str">
        <f t="shared" ca="1" si="140"/>
        <v>-4,44080844829294+5,98773704221595i</v>
      </c>
      <c r="DM146" s="240" t="str">
        <f t="shared" ca="1" si="141"/>
        <v>3,51415990518703+6,57453076058898i</v>
      </c>
      <c r="DN146" s="240" t="str">
        <f t="shared" ca="1" si="142"/>
        <v>7,44580238147431-0,365788815010089i</v>
      </c>
      <c r="DO146" s="240" t="str">
        <f t="shared" ca="1" si="143"/>
        <v>2,85282156056002-6,8873205025437i</v>
      </c>
      <c r="DP146" s="240" t="str">
        <f t="shared" ca="1" si="144"/>
        <v>-5,00632560373931-5,52362910689152i</v>
      </c>
      <c r="DQ146" s="240" t="str">
        <f t="shared" ca="1" si="145"/>
        <v>-7,13378158306373+2,16400898480012i</v>
      </c>
      <c r="DR146" s="240" t="str">
        <f t="shared" ca="1" si="146"/>
        <v>-1,09384369877461+7,37409523425118i</v>
      </c>
      <c r="DS146" s="240" t="str">
        <f t="shared" ca="1" si="147"/>
        <v>6,19842469340865+4,14165496888585i</v>
      </c>
      <c r="DT146" s="240" t="str">
        <f t="shared" ca="1" si="148"/>
        <v>6,39417979659455-3,83252387989652i</v>
      </c>
      <c r="DU146" s="240" t="str">
        <f t="shared" ca="1" si="149"/>
        <v>-0,73069641272456-7,41888517997053i</v>
      </c>
      <c r="DV146" s="240" t="str">
        <f t="shared" ca="1" si="150"/>
        <v>-7,01900574261511-2,51144041264988i</v>
      </c>
      <c r="DW146" s="240" t="str">
        <f t="shared" ca="1" si="151"/>
        <v>-5,27132689942365+5,27132689942178i</v>
      </c>
      <c r="DX146" s="240" t="str">
        <f t="shared" ca="1" si="152"/>
        <v>2,51144041264737+7,01900574261601i</v>
      </c>
      <c r="DY146" s="240" t="str">
        <f t="shared" ca="1" si="153"/>
        <v>7,41888517997099+0,730696412719929i</v>
      </c>
      <c r="DZ146" s="240" t="str">
        <f t="shared" ca="1" si="154"/>
        <v>3,83252387989243-6,394179796597i</v>
      </c>
      <c r="EA146" s="240" t="str">
        <f t="shared" ca="1" si="155"/>
        <v>-4,14165496888981-6,198424693406i</v>
      </c>
      <c r="EB146" s="240" t="str">
        <f t="shared" ca="1" si="156"/>
        <v>-7,37409523425156+1,09384369877209i</v>
      </c>
      <c r="EC146" s="240" t="str">
        <f t="shared" ca="1" si="157"/>
        <v>-2,16400898480266+7,13378158306297i</v>
      </c>
      <c r="ED146" s="240" t="str">
        <f t="shared" ca="1" si="158"/>
        <v>5,52362910688973+5,00632560374128i</v>
      </c>
      <c r="EE146" s="240" t="str">
        <f t="shared" ca="1" si="159"/>
        <v>6,88732050254184-2,85282156056452i</v>
      </c>
      <c r="EF146" s="240" t="str">
        <f t="shared" ca="1" si="160"/>
        <v>0,36578881500544-7,44580238147454i</v>
      </c>
      <c r="EG146" s="240" t="str">
        <f t="shared" ca="1" si="161"/>
        <v>-6,57453076058773-3,51415990518938i</v>
      </c>
      <c r="EH146" s="240" t="str">
        <f t="shared" ca="1" si="162"/>
        <v>-5,98773704221747+4,4408084482909i</v>
      </c>
      <c r="EI146" s="240" t="str">
        <f t="shared" ca="1" si="163"/>
        <v>1,45435581954693+7,31154044721801i</v>
      </c>
      <c r="EJ146" s="240" t="str">
        <f t="shared" ca="1" si="164"/>
        <v>7,23137151883165+1,81136426976612i</v>
      </c>
      <c r="EK146" s="240" t="str">
        <f t="shared" ca="1" si="165"/>
        <v>4,72926363117707-5,76262440802633i</v>
      </c>
      <c r="EL146" s="240" t="str">
        <f t="shared" ca="1" si="166"/>
        <v>-3,18733001146446-6,73904310411893i</v>
      </c>
      <c r="EM146" s="240" t="str">
        <f t="shared" ca="1" si="167"/>
        <v>-7,45478199286572-3,6969022096222E-12i</v>
      </c>
      <c r="EN146" s="240"/>
      <c r="EO146" s="240"/>
      <c r="EP146" s="240"/>
    </row>
    <row r="147" spans="1:146" ht="15" thickBot="1">
      <c r="A147" s="277">
        <f t="shared" si="168"/>
        <v>9.1796875000000049E-4</v>
      </c>
      <c r="B147" s="276">
        <v>47</v>
      </c>
      <c r="C147" s="248">
        <f t="shared" si="169"/>
        <v>9400</v>
      </c>
      <c r="D147" s="247">
        <f t="shared" si="170"/>
        <v>59061.941887488108</v>
      </c>
      <c r="E147" s="247" t="str">
        <f t="shared" si="171"/>
        <v>59061,9418874881i</v>
      </c>
      <c r="F147" s="247" t="str">
        <f t="shared" si="177"/>
        <v>-0,00805084794904434-0,033444329929909i</v>
      </c>
      <c r="G147" s="247" t="str">
        <f t="shared" si="178"/>
        <v>-4,93056215572713+0,0665978581252298i</v>
      </c>
      <c r="H147" s="247" t="str">
        <f t="shared" si="179"/>
        <v>0,0023041038151098-0,00895565643794108i</v>
      </c>
      <c r="I147" s="247" t="str">
        <f t="shared" si="174"/>
        <v>-0,00389393825712126+0,00867950307161379i</v>
      </c>
      <c r="J147" s="275" t="str">
        <f ca="1">IMPRODUCT(1/N_FFT2,BJ100)</f>
        <v>0,108406160400832+0,00444679088274566i</v>
      </c>
      <c r="K147" s="274" t="str">
        <f t="shared" ca="1" si="175"/>
        <v>-0,000460722830418039+0,000923596073041137i</v>
      </c>
      <c r="N147" s="265">
        <f t="shared" ca="1" si="176"/>
        <v>7.5474500494745964</v>
      </c>
      <c r="O147" s="240">
        <f t="shared" ca="1" si="39"/>
        <v>-7.4525499505254036</v>
      </c>
      <c r="P147" s="240" t="str">
        <f t="shared" ca="1" si="40"/>
        <v>-3,02008113463875+6,81319386963818i</v>
      </c>
      <c r="Q147" s="240" t="str">
        <f t="shared" ca="1" si="41"/>
        <v>5,00482665572001+5,52197527260586i</v>
      </c>
      <c r="R147" s="240" t="str">
        <f t="shared" ca="1" si="42"/>
        <v>7,07640619530111-2,33772883889051i</v>
      </c>
      <c r="S147" s="240" t="str">
        <f t="shared" ca="1" si="43"/>
        <v>0,730477634313701-7,41666388552452i</v>
      </c>
      <c r="T147" s="240" t="str">
        <f t="shared" ca="1" si="44"/>
        <v>-6,48436676254002-3,67334839811614i</v>
      </c>
      <c r="U147" s="241" t="str">
        <f t="shared" ca="1" si="45"/>
        <v>-5,98594424899773+4,43947882222308i</v>
      </c>
      <c r="V147" s="240" t="str">
        <f t="shared" ca="1" si="46"/>
        <v>1,63286293649117+7,27146886094616i</v>
      </c>
      <c r="W147" s="240" t="str">
        <f t="shared" ca="1" si="47"/>
        <v>7,30935129294514+1,45392036968926i</v>
      </c>
      <c r="X147" s="240" t="str">
        <f t="shared" ca="1" si="48"/>
        <v>4,29123930846331-6,09309165880307i</v>
      </c>
      <c r="Y147" s="240" t="str">
        <f t="shared" ca="1" si="49"/>
        <v>-3,83137638080203-6,39226531002183i</v>
      </c>
      <c r="Z147" s="240" t="str">
        <f t="shared" ca="1" si="50"/>
        <v>-7,39650330647111+0,912271671399512i</v>
      </c>
      <c r="AA147" s="240" t="str">
        <f t="shared" ca="1" si="51"/>
        <v>-2,16336105711121+7,13164565171678i</v>
      </c>
      <c r="AB147" s="240" t="str">
        <f t="shared" ca="1" si="52"/>
        <v>5,64313675156915+4,86780323843987i</v>
      </c>
      <c r="AC147" s="240" t="str">
        <f t="shared" ca="1" si="53"/>
        <v>6,73702536174271-3,18637569039052i</v>
      </c>
      <c r="AD147" s="240" t="str">
        <f t="shared" ca="1" si="54"/>
        <v>-0,182894731414026-7,45030538181471i</v>
      </c>
      <c r="AE147" s="240" t="str">
        <f t="shared" ca="1" si="55"/>
        <v>-6,88525836430832-2,85196739493958i</v>
      </c>
      <c r="AF147" s="240" t="str">
        <f t="shared" ca="1" si="56"/>
        <v>-5,39748756221832+5,13883535256528i</v>
      </c>
      <c r="AG147" s="240" t="str">
        <f t="shared" ca="1" si="57"/>
        <v>2,51068846023041+7,01690417639731i</v>
      </c>
      <c r="AH147" s="240" t="str">
        <f t="shared" ca="1" si="58"/>
        <v>7,43235694358021+0,548243584815426i</v>
      </c>
      <c r="AI147" s="240" t="str">
        <f t="shared" ca="1" si="59"/>
        <v>3,51310772771071-6,57256227498648i</v>
      </c>
      <c r="AJ147" s="240" t="str">
        <f t="shared" ca="1" si="60"/>
        <v>-4,58504415994304-5,87519113020576i</v>
      </c>
      <c r="AK147" s="240" t="str">
        <f t="shared" ca="1" si="61"/>
        <v>-7,22920636800318+1,81082192771637i</v>
      </c>
      <c r="AL147" s="240" t="str">
        <f t="shared" ca="1" si="62"/>
        <v>-1,27410201562268+7,34283084503943i</v>
      </c>
      <c r="AM147" s="240" t="str">
        <f t="shared" ca="1" si="63"/>
        <v>6,1965688180289+4,14041491260333i</v>
      </c>
      <c r="AN147" s="240" t="str">
        <f t="shared" ca="1" si="64"/>
        <v>6,29631339590274-3,98709648562107i</v>
      </c>
      <c r="AO147" s="240" t="str">
        <f t="shared" ca="1" si="65"/>
        <v>-1,09351619014318-7,37188735039888i</v>
      </c>
      <c r="AP147" s="240" t="str">
        <f t="shared" ca="1" si="66"/>
        <v>-7,18258927146146-1,98769014752375i</v>
      </c>
      <c r="AQ147" s="240" t="str">
        <f t="shared" ca="1" si="67"/>
        <v>-4,72784763850723+5,76089901596425i</v>
      </c>
      <c r="AR147" s="240" t="str">
        <f t="shared" ca="1" si="68"/>
        <v>-4,72784763850723+5,76089901596425i</v>
      </c>
      <c r="AS147" s="240" t="str">
        <f t="shared" ca="1" si="69"/>
        <v>7,44357302772684-0,365679293881462i</v>
      </c>
      <c r="AT147" s="240" t="str">
        <f t="shared" ca="1" si="70"/>
        <v>2,68213573672296-6,95317543679647i</v>
      </c>
      <c r="AU147" s="240" t="str">
        <f t="shared" ca="1" si="71"/>
        <v>-5,26974860714813-5,26974860714783i</v>
      </c>
      <c r="AV147" s="240" t="str">
        <f t="shared" ca="1" si="72"/>
        <v>-6,95317543679631+2,68213573672337i</v>
      </c>
      <c r="AW147" s="240" t="str">
        <f t="shared" ca="1" si="73"/>
        <v>-0,36567929388102+7,44357302772687i</v>
      </c>
      <c r="AX147" s="240" t="str">
        <f t="shared" ca="1" si="74"/>
        <v>6,65679872168281+3,35075089257294i</v>
      </c>
      <c r="AY147" s="240" t="str">
        <f t="shared" ca="1" si="75"/>
        <v>5,760899015964-4,72784763850753i</v>
      </c>
      <c r="AZ147" s="240" t="str">
        <f t="shared" ca="1" si="76"/>
        <v>-1,98769014752418-7,18258927146134i</v>
      </c>
      <c r="BA147" s="240" t="str">
        <f t="shared" ca="1" si="77"/>
        <v>-7,37188735039894-1,09351619014274i</v>
      </c>
      <c r="BB147" s="240" t="str">
        <f t="shared" ca="1" si="78"/>
        <v>-3,98709648562072+6,29631339590296i</v>
      </c>
      <c r="BC147" s="240" t="str">
        <f t="shared" ca="1" si="79"/>
        <v>4,1404149126037+6,19656881802866i</v>
      </c>
      <c r="BD147" s="240" t="str">
        <f t="shared" ca="1" si="80"/>
        <v>7,34283084503947-1,27410201562241i</v>
      </c>
      <c r="BE147" s="240" t="str">
        <f t="shared" ca="1" si="81"/>
        <v>1,81082192771668-7,2292063680031i</v>
      </c>
      <c r="BF147" s="240" t="str">
        <f t="shared" ca="1" si="82"/>
        <v>-5,87519113020557-4,58504415994328i</v>
      </c>
      <c r="BG147" s="240" t="str">
        <f t="shared" ca="1" si="83"/>
        <v>-6,57256227498663+3,51310772771043i</v>
      </c>
      <c r="BH147" s="240" t="str">
        <f t="shared" ca="1" si="84"/>
        <v>0,548243584815127+7,43235694358023i</v>
      </c>
      <c r="BI147" s="240" t="str">
        <f t="shared" ca="1" si="85"/>
        <v>7,01690417639721+2,51068846023069i</v>
      </c>
      <c r="BJ147" s="240" t="str">
        <f t="shared" ca="1" si="86"/>
        <v>5,13883535256552-5,39748756221809i</v>
      </c>
      <c r="BK147" s="240" t="str">
        <f t="shared" ca="1" si="87"/>
        <v>-2,85196739493931-6,88525836430844i</v>
      </c>
      <c r="BL147" s="240" t="str">
        <f t="shared" ca="1" si="88"/>
        <v>-7,4503053818147-0,182894731414298i</v>
      </c>
      <c r="BM147" s="240" t="str">
        <f t="shared" ca="1" si="89"/>
        <v>-3,18637569039081+6,73702536174257i</v>
      </c>
      <c r="BN147" s="240" t="str">
        <f t="shared" ca="1" si="90"/>
        <v>4,86780323843965+5,64313675156936i</v>
      </c>
      <c r="BO147" s="240" t="str">
        <f t="shared" ca="1" si="91"/>
        <v>7,13164565171687-2,1633610571109i</v>
      </c>
      <c r="BP147" s="240" t="str">
        <f t="shared" ca="1" si="92"/>
        <v>0,912271671399825-7,39650330647108i</v>
      </c>
      <c r="BQ147" s="240" t="str">
        <f t="shared" ca="1" si="93"/>
        <v>-6,39226531002169-3,83137638080228i</v>
      </c>
      <c r="BR147" s="240" t="str">
        <f t="shared" ca="1" si="94"/>
        <v>-6,09309165880326+4,29123930846304i</v>
      </c>
      <c r="BS147" s="240" t="str">
        <f t="shared" ca="1" si="95"/>
        <v>1,45392036968906+7,30935129294518i</v>
      </c>
      <c r="BT147" s="240" t="str">
        <f t="shared" ca="1" si="96"/>
        <v>7,27146886094613+1,6328629364913i</v>
      </c>
      <c r="BU147" s="240" t="str">
        <f t="shared" ca="1" si="97"/>
        <v>4,43947882222328-5,98594424899759i</v>
      </c>
      <c r="BV147" s="240" t="str">
        <f t="shared" ca="1" si="98"/>
        <v>-3,67334839811591-6,48436676254016i</v>
      </c>
      <c r="BW147" s="240" t="str">
        <f t="shared" ca="1" si="99"/>
        <v>-7,41666388552454+0,730477634313501i</v>
      </c>
      <c r="BX147" s="240" t="str">
        <f t="shared" ca="1" si="100"/>
        <v>-2,33772883889072+7,07640619530103i</v>
      </c>
      <c r="BY147" s="240" t="str">
        <f t="shared" ca="1" si="101"/>
        <v>5,52197527260563+5,00482665572027i</v>
      </c>
      <c r="BZ147" s="240" t="str">
        <f t="shared" ca="1" si="102"/>
        <v>6,81319386963829-3,02008113463851i</v>
      </c>
      <c r="CA147" s="240" t="str">
        <f t="shared" ca="1" si="103"/>
        <v>2,9946277772133E-13-7,4525499505254i</v>
      </c>
      <c r="CB147" s="240" t="str">
        <f t="shared" ca="1" si="104"/>
        <v>-6,81319386963805-3,02008113463906i</v>
      </c>
      <c r="CC147" s="240" t="str">
        <f t="shared" ca="1" si="105"/>
        <v>-5,52197527260604+5,00482665571982i</v>
      </c>
      <c r="CD147" s="240" t="str">
        <f t="shared" ca="1" si="106"/>
        <v>2,33772883889016+7,07640619530122i</v>
      </c>
      <c r="CE147" s="240" t="str">
        <f t="shared" ca="1" si="107"/>
        <v>7,41666388552455+0,73047763431336i</v>
      </c>
      <c r="CF147" s="240" t="str">
        <f t="shared" ca="1" si="108"/>
        <v>3,67334839811652-6,48436676253981i</v>
      </c>
      <c r="CG147" s="240" t="str">
        <f t="shared" ca="1" si="109"/>
        <v>-4,43947882222279-5,98594424899794i</v>
      </c>
      <c r="CH147" s="240" t="str">
        <f t="shared" ca="1" si="110"/>
        <v>-7,2714688609461+1,63286293649143i</v>
      </c>
      <c r="CI147" s="240" t="str">
        <f t="shared" ca="1" si="111"/>
        <v>-1,45392036968903+7,30935129294519i</v>
      </c>
      <c r="CJ147" s="240" t="str">
        <f t="shared" ca="1" si="112"/>
        <v>6,09309165880334+4,29123930846293i</v>
      </c>
      <c r="CK147" s="240" t="str">
        <f t="shared" ca="1" si="113"/>
        <v>6,39226531002162-3,83137638080239i</v>
      </c>
      <c r="CL147" s="240" t="str">
        <f t="shared" ca="1" si="114"/>
        <v>-0,912271671399915-7,39650330647106i</v>
      </c>
      <c r="CM147" s="240" t="str">
        <f t="shared" ca="1" si="115"/>
        <v>-7,13164565171691-2,16336105711076i</v>
      </c>
      <c r="CN147" s="240" t="str">
        <f t="shared" ca="1" si="116"/>
        <v>-4,86780323843954+5,64313675156944i</v>
      </c>
      <c r="CO147" s="240" t="str">
        <f t="shared" ca="1" si="117"/>
        <v>3,18637569039089+6,73702536174254i</v>
      </c>
      <c r="CP147" s="240" t="str">
        <f t="shared" ca="1" si="118"/>
        <v>7,45030538181469-0,182894731414494i</v>
      </c>
      <c r="CQ147" s="240" t="str">
        <f t="shared" ca="1" si="119"/>
        <v>2,85196739493917-6,88525836430849i</v>
      </c>
      <c r="CR147" s="240" t="str">
        <f t="shared" ca="1" si="120"/>
        <v>-5,13883535256559-5,39748756221803i</v>
      </c>
      <c r="CS147" s="240" t="str">
        <f t="shared" ca="1" si="121"/>
        <v>-7,01690417639714+2,51068846023088i</v>
      </c>
      <c r="CT147" s="240" t="str">
        <f t="shared" ca="1" si="122"/>
        <v>-0,548243584814986+7,43235694358024i</v>
      </c>
      <c r="CU147" s="240" t="str">
        <f t="shared" ca="1" si="123"/>
        <v>6,57256227498668+3,51310772771035i</v>
      </c>
      <c r="CV147" s="240" t="str">
        <f t="shared" ca="1" si="124"/>
        <v>5,87519113020545-4,58504415994343i</v>
      </c>
      <c r="CW147" s="240" t="str">
        <f t="shared" ca="1" si="125"/>
        <v>-1,81082192771682-7,22920636800307i</v>
      </c>
      <c r="CX147" s="240" t="str">
        <f t="shared" ca="1" si="126"/>
        <v>-7,34283084503924-1,27410201562373i</v>
      </c>
      <c r="CY147" s="240" t="str">
        <f t="shared" ca="1" si="127"/>
        <v>-4,14041491260486+6,19656881802789i</v>
      </c>
      <c r="CZ147" s="240" t="str">
        <f t="shared" ca="1" si="128"/>
        <v>3,98709648561959+6,29631339590368i</v>
      </c>
      <c r="DA147" s="240" t="str">
        <f t="shared" ca="1" si="129"/>
        <v>7,37188735039914-1,09351619014142i</v>
      </c>
      <c r="DB147" s="240" t="str">
        <f t="shared" ca="1" si="130"/>
        <v>1,98769014752552-7,18258927146096i</v>
      </c>
      <c r="DC147" s="240" t="str">
        <f t="shared" ca="1" si="131"/>
        <v>-5,76089901596315-4,72784763850856i</v>
      </c>
      <c r="DD147" s="240" t="str">
        <f t="shared" ca="1" si="132"/>
        <v>-6,65679872168341+3,35075089257175i</v>
      </c>
      <c r="DE147" s="240" t="str">
        <f t="shared" ca="1" si="133"/>
        <v>0,365679293879629+7,44357302772693i</v>
      </c>
      <c r="DF147" s="240" t="str">
        <f t="shared" ca="1" si="134"/>
        <v>6,95317543679585+2,68213573672457i</v>
      </c>
      <c r="DG147" s="240" t="str">
        <f t="shared" ca="1" si="135"/>
        <v>5,26974860714909-5,26974860714688i</v>
      </c>
      <c r="DH147" s="240" t="str">
        <f t="shared" ca="1" si="136"/>
        <v>-2,68213573672166-6,95317543679697i</v>
      </c>
      <c r="DI147" s="240" t="str">
        <f t="shared" ca="1" si="137"/>
        <v>-7,44357302772677-0,365679293882854i</v>
      </c>
      <c r="DJ147" s="240" t="str">
        <f t="shared" ca="1" si="138"/>
        <v>-3,35075089257453+6,65679872168201i</v>
      </c>
      <c r="DK147" s="240" t="str">
        <f t="shared" ca="1" si="139"/>
        <v>4,72784763850615+5,76089901596514i</v>
      </c>
      <c r="DL147" s="240" t="str">
        <f t="shared" ca="1" si="140"/>
        <v>7,18258927146183-1,98769014752241i</v>
      </c>
      <c r="DM147" s="240" t="str">
        <f t="shared" ca="1" si="141"/>
        <v>1,0935161901445-7,37188735039868i</v>
      </c>
      <c r="DN147" s="240" t="str">
        <f t="shared" ca="1" si="142"/>
        <v>-6,29631339590201-3,98709648562222i</v>
      </c>
      <c r="DO147" s="240" t="str">
        <f t="shared" ca="1" si="143"/>
        <v>-6,19656881802968+4,14041491260218i</v>
      </c>
      <c r="DP147" s="240" t="str">
        <f t="shared" ca="1" si="144"/>
        <v>1,27410201562065+7,34283084503978i</v>
      </c>
      <c r="DQ147" s="240" t="str">
        <f t="shared" ca="1" si="145"/>
        <v>7,22920636800267+1,81082192771841i</v>
      </c>
      <c r="DR147" s="240" t="str">
        <f t="shared" ca="1" si="146"/>
        <v>4,58504415994473-5,87519113020445i</v>
      </c>
      <c r="DS147" s="240" t="str">
        <f t="shared" ca="1" si="147"/>
        <v>-3,5131077277089-6,57256227498745i</v>
      </c>
      <c r="DT147" s="240" t="str">
        <f t="shared" ca="1" si="148"/>
        <v>-7,43235694358036+0,54824358481335i</v>
      </c>
      <c r="DU147" s="240" t="str">
        <f t="shared" ca="1" si="149"/>
        <v>-2,51068846023242+7,01690417639659i</v>
      </c>
      <c r="DV147" s="240" t="str">
        <f t="shared" ca="1" si="150"/>
        <v>5,39748756221683+5,13883535256685i</v>
      </c>
      <c r="DW147" s="240" t="str">
        <f t="shared" ca="1" si="151"/>
        <v>6,88525836430916-2,85196739493756i</v>
      </c>
      <c r="DX147" s="240" t="str">
        <f t="shared" ca="1" si="152"/>
        <v>0,182894731416027-7,45030538181465i</v>
      </c>
      <c r="DY147" s="240" t="str">
        <f t="shared" ca="1" si="153"/>
        <v>-6,73702536174183-3,18637569039237i</v>
      </c>
      <c r="DZ147" s="240" t="str">
        <f t="shared" ca="1" si="154"/>
        <v>-5,64313675157052+4,86780323843829i</v>
      </c>
      <c r="EA147" s="240" t="str">
        <f t="shared" ca="1" si="155"/>
        <v>2,1633610571092+7,13164565171739i</v>
      </c>
      <c r="EB147" s="240" t="str">
        <f t="shared" ca="1" si="156"/>
        <v>7,39650330647085+0,912271671401651i</v>
      </c>
      <c r="EC147" s="240" t="str">
        <f t="shared" ca="1" si="157"/>
        <v>3,83137638080389-6,39226531002071i</v>
      </c>
      <c r="ED147" s="240" t="str">
        <f t="shared" ca="1" si="158"/>
        <v>-4,2912393084615-6,09309165880434i</v>
      </c>
      <c r="EE147" s="240" t="str">
        <f t="shared" ca="1" si="159"/>
        <v>-7,30935129294551+1,45392036968742i</v>
      </c>
      <c r="EF147" s="240" t="str">
        <f t="shared" ca="1" si="160"/>
        <v>-1,63286293649304+7,27146886094574i</v>
      </c>
      <c r="EG147" s="240" t="str">
        <f t="shared" ca="1" si="161"/>
        <v>5,98594424899652+4,43947882222471i</v>
      </c>
      <c r="EH147" s="240" t="str">
        <f t="shared" ca="1" si="162"/>
        <v>6,48436676254104-3,67334839811436i</v>
      </c>
      <c r="EI147" s="240" t="str">
        <f t="shared" ca="1" si="163"/>
        <v>-0,730477634311622-7,41666388552472i</v>
      </c>
      <c r="EJ147" s="240" t="str">
        <f t="shared" ca="1" si="164"/>
        <v>-7,07640619530044-2,33772883889252i</v>
      </c>
      <c r="EK147" s="240" t="str">
        <f t="shared" ca="1" si="165"/>
        <v>-5,00482665572151+5,52197527260451i</v>
      </c>
      <c r="EL147" s="240" t="str">
        <f t="shared" ca="1" si="166"/>
        <v>3,02008113463688+6,81319386963901i</v>
      </c>
      <c r="EM147" s="240" t="str">
        <f t="shared" ca="1" si="167"/>
        <v>7,4525499505254+2,08162501990849E-12i</v>
      </c>
      <c r="EN147" s="240"/>
      <c r="EO147" s="240"/>
      <c r="EP147" s="240"/>
    </row>
    <row r="148" spans="1:146" ht="15" thickBot="1">
      <c r="A148" s="277">
        <f t="shared" si="168"/>
        <v>9.3750000000000051E-4</v>
      </c>
      <c r="B148" s="276">
        <v>48</v>
      </c>
      <c r="C148" s="248">
        <f t="shared" si="169"/>
        <v>9600</v>
      </c>
      <c r="D148" s="247">
        <f t="shared" si="170"/>
        <v>60318.578948924027</v>
      </c>
      <c r="E148" s="247" t="str">
        <f t="shared" si="171"/>
        <v>60318,578948924i</v>
      </c>
      <c r="F148" s="247" t="str">
        <f t="shared" si="177"/>
        <v>-0,00824774966898291-0,0328463197624643i</v>
      </c>
      <c r="G148" s="247" t="str">
        <f t="shared" si="178"/>
        <v>-4,94825782503178+0,12118826366961i</v>
      </c>
      <c r="H148" s="247" t="str">
        <f t="shared" si="179"/>
        <v>0,0022928215420605-0,0087699776031369i</v>
      </c>
      <c r="I148" s="247" t="str">
        <f t="shared" si="174"/>
        <v>-0,0038430507279055+0,0085313406643312i</v>
      </c>
      <c r="J148" s="275" t="str">
        <f ca="1">IMPRODUCT(1/N_FFT2,BK100)</f>
        <v>0,0381491591651843-0,000335122666549743i</v>
      </c>
      <c r="K148" s="274" t="str">
        <f t="shared" ca="1" si="175"/>
        <v>-0,000143750108266069+0,000326751366303602i</v>
      </c>
      <c r="N148" s="265">
        <f t="shared" ca="1" si="176"/>
        <v>7.5499717991959105</v>
      </c>
      <c r="O148" s="240">
        <f t="shared" ca="1" si="39"/>
        <v>-7.4500282008040895</v>
      </c>
      <c r="P148" s="240" t="str">
        <f t="shared" ca="1" si="40"/>
        <v>-2,85100236310044+6,88292857135478i</v>
      </c>
      <c r="Q148" s="240" t="str">
        <f t="shared" ca="1" si="41"/>
        <v>5,26796546081956+5,26796546081961i</v>
      </c>
      <c r="R148" s="240" t="str">
        <f t="shared" ca="1" si="42"/>
        <v>6,88292857135478-2,85100236310044i</v>
      </c>
      <c r="S148" s="240" t="str">
        <f t="shared" ca="1" si="43"/>
        <v>1,36910858088612E-15-7,45002820080409i</v>
      </c>
      <c r="T148" s="240" t="str">
        <f t="shared" ca="1" si="44"/>
        <v>-6,88292857135478-2,85100236310044i</v>
      </c>
      <c r="U148" s="241" t="str">
        <f t="shared" ca="1" si="45"/>
        <v>-5,26796546081961+5,26796546081956i</v>
      </c>
      <c r="V148" s="240" t="str">
        <f t="shared" ca="1" si="46"/>
        <v>2,85100236310044+6,88292857135478i</v>
      </c>
      <c r="W148" s="240" t="str">
        <f t="shared" ca="1" si="47"/>
        <v>7,45002820080409+2,73821716177223E-15i</v>
      </c>
      <c r="X148" s="240" t="str">
        <f t="shared" ca="1" si="48"/>
        <v>2,8510023631001-6,88292857135492i</v>
      </c>
      <c r="Y148" s="240" t="str">
        <f t="shared" ca="1" si="49"/>
        <v>-5,26796546081946-5,26796546081972i</v>
      </c>
      <c r="Z148" s="240" t="str">
        <f t="shared" ca="1" si="50"/>
        <v>-6,88292857135477+2,85100236310045i</v>
      </c>
      <c r="AA148" s="240" t="str">
        <f t="shared" ca="1" si="51"/>
        <v>2,20869119577134E-13+7,45002820080409i</v>
      </c>
      <c r="AB148" s="240" t="str">
        <f t="shared" ca="1" si="52"/>
        <v>6,88292857135467+2,85100236310071i</v>
      </c>
      <c r="AC148" s="240" t="str">
        <f t="shared" ca="1" si="53"/>
        <v>5,26796546081966-5,26796546081952i</v>
      </c>
      <c r="AD148" s="240" t="str">
        <f t="shared" ca="1" si="54"/>
        <v>-2,85100236310052-6,88292857135474i</v>
      </c>
      <c r="AE148" s="240" t="str">
        <f t="shared" ca="1" si="55"/>
        <v>-7,45002820080409+3,12137370833809E-13i</v>
      </c>
      <c r="AF148" s="240" t="str">
        <f t="shared" ca="1" si="56"/>
        <v>-2,85100236310065+6,88292857135469i</v>
      </c>
      <c r="AG148" s="240" t="str">
        <f t="shared" ca="1" si="57"/>
        <v>5,26796546081956+5,26796546081961i</v>
      </c>
      <c r="AH148" s="240" t="str">
        <f t="shared" ca="1" si="58"/>
        <v>6,88292857135472-2,85100236310058i</v>
      </c>
      <c r="AI148" s="240" t="str">
        <f t="shared" ca="1" si="59"/>
        <v>3,64161073706454E-13-7,45002820080409i</v>
      </c>
      <c r="AJ148" s="240" t="str">
        <f t="shared" ca="1" si="60"/>
        <v>-6,88292857135473-2,85100236310057i</v>
      </c>
      <c r="AK148" s="240" t="str">
        <f t="shared" ca="1" si="61"/>
        <v>-5,26796546081955+5,26796546081962i</v>
      </c>
      <c r="AL148" s="240" t="str">
        <f t="shared" ca="1" si="62"/>
        <v>2,85100236310066+6,88292857135468i</v>
      </c>
      <c r="AM148" s="240" t="str">
        <f t="shared" ca="1" si="63"/>
        <v>7,45002820080409+2,99360639546225E-13i</v>
      </c>
      <c r="AN148" s="240" t="str">
        <f t="shared" ca="1" si="64"/>
        <v>2,85100236310051-6,88292857135475i</v>
      </c>
      <c r="AO148" s="240" t="str">
        <f t="shared" ca="1" si="65"/>
        <v>-5,26796546081967-5,2679654608195i</v>
      </c>
      <c r="AP148" s="240" t="str">
        <f t="shared" ca="1" si="66"/>
        <v>-6,88292857135466+2,85100236310072i</v>
      </c>
      <c r="AQ148" s="240" t="str">
        <f t="shared" ca="1" si="67"/>
        <v>-2,08092388289549E-13+7,45002820080409i</v>
      </c>
      <c r="AR148" s="240" t="str">
        <f t="shared" ca="1" si="68"/>
        <v>-2,08092388289549E-13+7,45002820080409i</v>
      </c>
      <c r="AS148" s="240" t="str">
        <f t="shared" ca="1" si="69"/>
        <v>5,26796546081944-5,26796546081973i</v>
      </c>
      <c r="AT148" s="240" t="str">
        <f t="shared" ca="1" si="70"/>
        <v>-2,8510023631001-6,88292857135492i</v>
      </c>
      <c r="AU148" s="240" t="str">
        <f t="shared" ca="1" si="71"/>
        <v>-7,45002820080409-1,16824137032873E-13i</v>
      </c>
      <c r="AV148" s="240" t="str">
        <f t="shared" ca="1" si="72"/>
        <v>-2,85100236310037+6,88292857135481i</v>
      </c>
      <c r="AW148" s="240" t="str">
        <f t="shared" ca="1" si="73"/>
        <v>5,26796546081976+5,26796546081941i</v>
      </c>
      <c r="AX148" s="240" t="str">
        <f t="shared" ca="1" si="74"/>
        <v>6,88292857135488-2,85100236310019i</v>
      </c>
      <c r="AY148" s="240" t="str">
        <f t="shared" ca="1" si="75"/>
        <v>7,84915199690906E-14-7,45002820080409i</v>
      </c>
      <c r="AZ148" s="240" t="str">
        <f t="shared" ca="1" si="76"/>
        <v>-6,88292857135485-2,85100236310028i</v>
      </c>
      <c r="BA148" s="240" t="str">
        <f t="shared" ca="1" si="77"/>
        <v>-5,26796546081987+5,2679654608193i</v>
      </c>
      <c r="BB148" s="240" t="str">
        <f t="shared" ca="1" si="78"/>
        <v>2,85100236310027+6,88292857135485i</v>
      </c>
      <c r="BC148" s="240" t="str">
        <f t="shared" ca="1" si="79"/>
        <v>7,45002820080409-1,2776731287585E-14i</v>
      </c>
      <c r="BD148" s="240" t="str">
        <f t="shared" ca="1" si="80"/>
        <v>2,85100236310025-6,88292857135486i</v>
      </c>
      <c r="BE148" s="240" t="str">
        <f t="shared" ca="1" si="81"/>
        <v>-5,26796546081937-5,2679654608198i</v>
      </c>
      <c r="BF148" s="240" t="str">
        <f t="shared" ca="1" si="82"/>
        <v>-6,88292857135484+2,85100236310031i</v>
      </c>
      <c r="BG148" s="240" t="str">
        <f t="shared" ca="1" si="83"/>
        <v>1,0404498254426E-13+7,45002820080409i</v>
      </c>
      <c r="BH148" s="240" t="str">
        <f t="shared" ca="1" si="84"/>
        <v>6,88292857135489+2,85100236310016i</v>
      </c>
      <c r="BI148" s="240" t="str">
        <f t="shared" ca="1" si="85"/>
        <v>5,26796546081978-5,26796546081939i</v>
      </c>
      <c r="BJ148" s="240" t="str">
        <f t="shared" ca="1" si="86"/>
        <v>-2,85100236310039-6,8829285713548i</v>
      </c>
      <c r="BK148" s="240" t="str">
        <f t="shared" ca="1" si="87"/>
        <v>-7,45002820080409+1,42377599608044E-13i</v>
      </c>
      <c r="BL148" s="240" t="str">
        <f t="shared" ca="1" si="88"/>
        <v>-2,85100236310076+6,88292857135465i</v>
      </c>
      <c r="BM148" s="240" t="str">
        <f t="shared" ca="1" si="89"/>
        <v>5,26796546081946+5,26796546081972i</v>
      </c>
      <c r="BN148" s="240" t="str">
        <f t="shared" ca="1" si="90"/>
        <v>6,88292857135476-2,85100236310047i</v>
      </c>
      <c r="BO148" s="240" t="str">
        <f t="shared" ca="1" si="91"/>
        <v>-2,33645850864719E-13-7,45002820080409i</v>
      </c>
      <c r="BP148" s="240" t="str">
        <f t="shared" ca="1" si="92"/>
        <v>-6,88292857135466-2,85100236310072i</v>
      </c>
      <c r="BQ148" s="240" t="str">
        <f t="shared" ca="1" si="93"/>
        <v>-5,26796546081965+5,26796546081952i</v>
      </c>
      <c r="BR148" s="240" t="str">
        <f t="shared" ca="1" si="94"/>
        <v>2,85100236310056+6,88292857135473i</v>
      </c>
      <c r="BS148" s="240" t="str">
        <f t="shared" ca="1" si="95"/>
        <v>7,45002820080409-3,24914102121395E-13i</v>
      </c>
      <c r="BT148" s="240" t="str">
        <f t="shared" ca="1" si="96"/>
        <v>2,85100236310064-6,8829285713547i</v>
      </c>
      <c r="BU148" s="240" t="str">
        <f t="shared" ca="1" si="97"/>
        <v>-5,26796546081954-5,26796546081963i</v>
      </c>
      <c r="BV148" s="240" t="str">
        <f t="shared" ca="1" si="98"/>
        <v>-6,8829285713547+2,85100236310064i</v>
      </c>
      <c r="BW148" s="240" t="str">
        <f t="shared" ca="1" si="99"/>
        <v>-3,24916525322423E-13+7,45002820080409i</v>
      </c>
      <c r="BX148" s="240" t="str">
        <f t="shared" ca="1" si="100"/>
        <v>6,88292857135473+2,85100236310056i</v>
      </c>
      <c r="BY148" s="240" t="str">
        <f t="shared" ca="1" si="101"/>
        <v>5,26796546081956-5,26796546081961i</v>
      </c>
      <c r="BZ148" s="240" t="str">
        <f t="shared" ca="1" si="102"/>
        <v>-2,85100236310063-6,8829285713547i</v>
      </c>
      <c r="CA148" s="240" t="str">
        <f t="shared" ca="1" si="103"/>
        <v>-7,45002820080409-2,33648274065747E-13i</v>
      </c>
      <c r="CB148" s="240" t="str">
        <f t="shared" ca="1" si="104"/>
        <v>-2,85100236310047+6,88292857135476i</v>
      </c>
      <c r="CC148" s="240" t="str">
        <f t="shared" ca="1" si="105"/>
        <v>5,26796546081968+5,26796546081949i</v>
      </c>
      <c r="CD148" s="240" t="str">
        <f t="shared" ca="1" si="106"/>
        <v>6,88292857135467-2,85100236310071i</v>
      </c>
      <c r="CE148" s="240" t="str">
        <f t="shared" ca="1" si="107"/>
        <v>2,48251291194856E-13-7,45002820080409i</v>
      </c>
      <c r="CF148" s="240" t="str">
        <f t="shared" ca="1" si="108"/>
        <v>-6,8829285713548-2,85100236310039i</v>
      </c>
      <c r="CG148" s="240" t="str">
        <f t="shared" ca="1" si="109"/>
        <v>-5,26796546081943+5,26796546081974i</v>
      </c>
      <c r="CH148" s="240" t="str">
        <f t="shared" ca="1" si="110"/>
        <v>2,85100236310011+6,88292857135491i</v>
      </c>
      <c r="CI148" s="240" t="str">
        <f t="shared" ca="1" si="111"/>
        <v>7,45002820080409+1,56983039938181E-13i</v>
      </c>
      <c r="CJ148" s="240" t="str">
        <f t="shared" ca="1" si="112"/>
        <v>2,8510023631004-6,88292857135479i</v>
      </c>
      <c r="CK148" s="240" t="str">
        <f t="shared" ca="1" si="113"/>
        <v>-5,2679654608198-5,26796546081937i</v>
      </c>
      <c r="CL148" s="240" t="str">
        <f t="shared" ca="1" si="114"/>
        <v>-6,88292857135488+2,85100236310019i</v>
      </c>
      <c r="CM148" s="240" t="str">
        <f t="shared" ca="1" si="115"/>
        <v>-6,57147886815055E-14+7,45002820080409i</v>
      </c>
      <c r="CN148" s="240" t="str">
        <f t="shared" ca="1" si="116"/>
        <v>6,88292857135483+2,85100236310031i</v>
      </c>
      <c r="CO148" s="240" t="str">
        <f t="shared" ca="1" si="117"/>
        <v>5,26796546081983-5,26796546081934i</v>
      </c>
      <c r="CP148" s="240" t="str">
        <f t="shared" ca="1" si="118"/>
        <v>-2,85100236310028-6,88292857135485i</v>
      </c>
      <c r="CQ148" s="240" t="str">
        <f t="shared" ca="1" si="119"/>
        <v>-7,45002820080409+2,555346257517E-14i</v>
      </c>
      <c r="CR148" s="240" t="str">
        <f t="shared" ca="1" si="120"/>
        <v>-2,85100236310023+6,88292857135486i</v>
      </c>
      <c r="CS148" s="240" t="str">
        <f t="shared" ca="1" si="121"/>
        <v>5,26796546081934+5,26796546081983i</v>
      </c>
      <c r="CT148" s="240" t="str">
        <f t="shared" ca="1" si="122"/>
        <v>6,88292857135481-2,85100236310037i</v>
      </c>
      <c r="CU148" s="240" t="str">
        <f t="shared" ca="1" si="123"/>
        <v>-1,16821713831845E-13-7,45002820080409i</v>
      </c>
      <c r="CV148" s="240" t="str">
        <f t="shared" ca="1" si="124"/>
        <v>-6,88292857135575-2,85100236309809i</v>
      </c>
      <c r="CW148" s="240" t="str">
        <f t="shared" ca="1" si="125"/>
        <v>-5,26796546081872+5,26796546082045i</v>
      </c>
      <c r="CX148" s="240" t="str">
        <f t="shared" ca="1" si="126"/>
        <v>2,85100236310035+6,88292857135482i</v>
      </c>
      <c r="CY148" s="240" t="str">
        <f t="shared" ca="1" si="127"/>
        <v>7,45002820080409+1,27410779231246E-12i</v>
      </c>
      <c r="CZ148" s="240" t="str">
        <f t="shared" ca="1" si="128"/>
        <v>2,8510023631028-6,8829285713538i</v>
      </c>
      <c r="DA148" s="240" t="str">
        <f t="shared" ca="1" si="129"/>
        <v>-5,26796546082208-5,26796546081709i</v>
      </c>
      <c r="DB148" s="240" t="str">
        <f t="shared" ca="1" si="130"/>
        <v>-6,88292857135393+2,85100236310249i</v>
      </c>
      <c r="DC148" s="240" t="str">
        <f t="shared" ca="1" si="131"/>
        <v>1,04045709504569E-12+7,45002820080409i</v>
      </c>
      <c r="DD148" s="240" t="str">
        <f t="shared" ca="1" si="132"/>
        <v>6,88292857135468+2,85100236310066i</v>
      </c>
      <c r="DE148" s="240" t="str">
        <f t="shared" ca="1" si="133"/>
        <v>5,26796546082069-5,26796546081848i</v>
      </c>
      <c r="DF148" s="240" t="str">
        <f t="shared" ca="1" si="134"/>
        <v>-2,85100236309778-6,88292857135588i</v>
      </c>
      <c r="DG148" s="240" t="str">
        <f t="shared" ca="1" si="135"/>
        <v>-7,45002820080409+3,35502198240384E-12i</v>
      </c>
      <c r="DH148" s="240" t="str">
        <f t="shared" ca="1" si="136"/>
        <v>-2,85100236309852+6,88292857135557i</v>
      </c>
      <c r="DI148" s="240" t="str">
        <f t="shared" ca="1" si="137"/>
        <v>5,26796546082012+5,26796546081905i</v>
      </c>
      <c r="DJ148" s="240" t="str">
        <f t="shared" ca="1" si="138"/>
        <v>6,882928571355-2,85100236309992i</v>
      </c>
      <c r="DK148" s="240" t="str">
        <f t="shared" ca="1" si="139"/>
        <v>1,84727318562872E-12-7,45002820080409i</v>
      </c>
      <c r="DL148" s="240" t="str">
        <f t="shared" ca="1" si="140"/>
        <v>-6,88292857135358-2,85100236310333i</v>
      </c>
      <c r="DM148" s="240" t="str">
        <f t="shared" ca="1" si="141"/>
        <v>-5,26796546081741+5,26796546082176i</v>
      </c>
      <c r="DN148" s="240" t="str">
        <f t="shared" ca="1" si="142"/>
        <v>2,85100236310206+6,88292857135411i</v>
      </c>
      <c r="DO148" s="240" t="str">
        <f t="shared" ca="1" si="143"/>
        <v>7,45002820080409-4,67291701729438E-13i</v>
      </c>
      <c r="DP148" s="240" t="str">
        <f t="shared" ca="1" si="144"/>
        <v>2,85100236310119-6,88292857135447i</v>
      </c>
      <c r="DQ148" s="240" t="str">
        <f t="shared" ca="1" si="145"/>
        <v>-5,26796546081808-5,26796546082109i</v>
      </c>
      <c r="DR148" s="240" t="str">
        <f t="shared" ca="1" si="146"/>
        <v>-6,88292857135606+2,85100236309735i</v>
      </c>
      <c r="DS148" s="240" t="str">
        <f t="shared" ca="1" si="147"/>
        <v>2,78185658908759E-12+7,45002820080409i</v>
      </c>
      <c r="DT148" s="240" t="str">
        <f t="shared" ca="1" si="148"/>
        <v>6,88292857135535+2,85100236309905i</v>
      </c>
      <c r="DU148" s="240" t="str">
        <f t="shared" ca="1" si="149"/>
        <v>5,26796546081938-5,26796546081979i</v>
      </c>
      <c r="DV148" s="240" t="str">
        <f t="shared" ca="1" si="150"/>
        <v>-2,85100236309939-6,88292857135521i</v>
      </c>
      <c r="DW148" s="240" t="str">
        <f t="shared" ca="1" si="151"/>
        <v>-7,45002820080409-2,31456731055918E-12i</v>
      </c>
      <c r="DX148" s="240" t="str">
        <f t="shared" ca="1" si="152"/>
        <v>-2,85100236310386+6,88292857135336i</v>
      </c>
      <c r="DY148" s="240" t="str">
        <f t="shared" ca="1" si="153"/>
        <v>5,26796546082135+5,26796546081782i</v>
      </c>
      <c r="DZ148" s="240" t="str">
        <f t="shared" ca="1" si="154"/>
        <v>6,88292857135429-2,85100236310162i</v>
      </c>
      <c r="EA148" s="240" t="str">
        <f t="shared" ca="1" si="155"/>
        <v>1,05873691586812E-13-7,45002820080409i</v>
      </c>
      <c r="EB148" s="240" t="str">
        <f t="shared" ca="1" si="156"/>
        <v>-6,88292857135429-2,85100236310162i</v>
      </c>
      <c r="EC148" s="240" t="str">
        <f t="shared" ca="1" si="157"/>
        <v>-5,2679654608215+5,26796546081767i</v>
      </c>
      <c r="ED148" s="240" t="str">
        <f t="shared" ca="1" si="158"/>
        <v>2,85100236310367+6,88292857135345i</v>
      </c>
      <c r="EE148" s="240" t="str">
        <f t="shared" ca="1" si="159"/>
        <v>7,45002820080409-2,31456246415713E-12i</v>
      </c>
      <c r="EF148" s="240" t="str">
        <f t="shared" ca="1" si="160"/>
        <v>2,85100236309958-6,88292857135513i</v>
      </c>
      <c r="EG148" s="240" t="str">
        <f t="shared" ca="1" si="161"/>
        <v>-5,26796546081938-5,26796546081979i</v>
      </c>
      <c r="EH148" s="240" t="str">
        <f t="shared" ca="1" si="162"/>
        <v>-6,88292857135543+2,85100236309886i</v>
      </c>
      <c r="EI148" s="240" t="str">
        <f t="shared" ca="1" si="163"/>
        <v>-2,88773270387543E-12+7,45002820080409i</v>
      </c>
      <c r="EJ148" s="240" t="str">
        <f t="shared" ca="1" si="164"/>
        <v>6,88292857135606+2,85100236309735i</v>
      </c>
      <c r="EK148" s="240" t="str">
        <f t="shared" ca="1" si="165"/>
        <v>5,26796546081823-5,26796546082095i</v>
      </c>
      <c r="EL148" s="240" t="str">
        <f t="shared" ca="1" si="166"/>
        <v>-2,8510023631011-6,8829285713545i</v>
      </c>
      <c r="EM148" s="240" t="str">
        <f t="shared" ca="1" si="167"/>
        <v>-7,45002820080409-4,67296548131495E-13i</v>
      </c>
      <c r="EN148" s="240"/>
      <c r="EO148" s="240"/>
      <c r="EP148" s="240"/>
    </row>
    <row r="149" spans="1:146" ht="15" thickBot="1">
      <c r="A149" s="277">
        <f t="shared" si="168"/>
        <v>9.5703125000000052E-4</v>
      </c>
      <c r="B149" s="276">
        <v>49</v>
      </c>
      <c r="C149" s="248">
        <f t="shared" si="169"/>
        <v>9800</v>
      </c>
      <c r="D149" s="247">
        <f t="shared" si="170"/>
        <v>61575.216010359945</v>
      </c>
      <c r="E149" s="247" t="str">
        <f t="shared" si="171"/>
        <v>61575,2160103599i</v>
      </c>
      <c r="F149" s="247" t="str">
        <f t="shared" si="177"/>
        <v>-0,00844654192999722-0,0322692303474415i</v>
      </c>
      <c r="G149" s="247" t="str">
        <f t="shared" si="178"/>
        <v>-4,96391303376324+0,175916356871152i</v>
      </c>
      <c r="H149" s="247" t="str">
        <f t="shared" si="179"/>
        <v>0,00228221970275636-0,00859188081490741i</v>
      </c>
      <c r="I149" s="247" t="str">
        <f t="shared" si="174"/>
        <v>-0,00379415761679912+0,00838912486500142i</v>
      </c>
      <c r="J149" s="275" t="str">
        <f ca="1">IMPRODUCT(1/N_FFT2,BL100)</f>
        <v>-0,0456086440850387-0,00444752620080289i</v>
      </c>
      <c r="K149" s="274" t="str">
        <f t="shared" ca="1" si="175"/>
        <v>0,000210357236986031-0,000365741994742108i</v>
      </c>
      <c r="N149" s="265">
        <f t="shared" ca="1" si="176"/>
        <v>7.5528409819652342</v>
      </c>
      <c r="O149" s="240">
        <f t="shared" ca="1" si="39"/>
        <v>-7.4471590180347658</v>
      </c>
      <c r="P149" s="240" t="str">
        <f t="shared" ca="1" si="40"/>
        <v>-2,68019556687751+6,94814573560361i</v>
      </c>
      <c r="Q149" s="240" t="str">
        <f t="shared" ca="1" si="41"/>
        <v>5,51798085511021+5,00120632673095i</v>
      </c>
      <c r="R149" s="240" t="str">
        <f t="shared" ca="1" si="42"/>
        <v>6,65198340977598-3,34832706824792i</v>
      </c>
      <c r="S149" s="240" t="str">
        <f t="shared" ca="1" si="43"/>
        <v>-0,729949230527263-7,41129891184732i</v>
      </c>
      <c r="T149" s="240" t="str">
        <f t="shared" ca="1" si="44"/>
        <v>-7,17739361975457-1,98625231705414i</v>
      </c>
      <c r="U149" s="241" t="str">
        <f t="shared" ca="1" si="45"/>
        <v>-4,43626744748784+5,98161421141954i</v>
      </c>
      <c r="V149" s="240" t="str">
        <f t="shared" ca="1" si="46"/>
        <v>3,98421234956934+6,29175884736818i</v>
      </c>
      <c r="W149" s="240" t="str">
        <f t="shared" ca="1" si="47"/>
        <v>7,30406394571068-1,45286865093371i</v>
      </c>
      <c r="X149" s="240" t="str">
        <f t="shared" ca="1" si="48"/>
        <v>1,27318037162142-7,33751927978486i</v>
      </c>
      <c r="Y149" s="240" t="str">
        <f t="shared" ca="1" si="49"/>
        <v>-6,38764135298985-3,82860488761514i</v>
      </c>
      <c r="Z149" s="240" t="str">
        <f t="shared" ca="1" si="50"/>
        <v>-5,87094120783484+4,58172748797257i</v>
      </c>
      <c r="AA149" s="240" t="str">
        <f t="shared" ca="1" si="51"/>
        <v>2,1617961520128+7,12648685096936i</v>
      </c>
      <c r="AB149" s="240" t="str">
        <f t="shared" ca="1" si="52"/>
        <v>7,42698061805475+0,547847003218721i</v>
      </c>
      <c r="AC149" s="240" t="str">
        <f t="shared" ca="1" si="53"/>
        <v>3,18407076974601-6,73215201649113i</v>
      </c>
      <c r="AD149" s="240" t="str">
        <f t="shared" ca="1" si="54"/>
        <v>-5,13511808603904-5,39358319508759i</v>
      </c>
      <c r="AE149" s="240" t="str">
        <f t="shared" ca="1" si="55"/>
        <v>-6,88027779211913+2,84990437439028i</v>
      </c>
      <c r="AF149" s="240" t="str">
        <f t="shared" ca="1" si="56"/>
        <v>0,182762431307873+7,44491607297215i</v>
      </c>
      <c r="AG149" s="240" t="str">
        <f t="shared" ca="1" si="57"/>
        <v>7,01182837590492+2,50887230977407i</v>
      </c>
      <c r="AH149" s="240" t="str">
        <f t="shared" ca="1" si="58"/>
        <v>4,86428202773868-5,63905468979642i</v>
      </c>
      <c r="AI149" s="240" t="str">
        <f t="shared" ca="1" si="59"/>
        <v>-3,51056645972619-6,56780789698832i</v>
      </c>
      <c r="AJ149" s="240" t="str">
        <f t="shared" ca="1" si="60"/>
        <v>-7,39115291630173+0,911611763713574i</v>
      </c>
      <c r="AK149" s="240" t="str">
        <f t="shared" ca="1" si="61"/>
        <v>-1,80951203797059+7,22397699500324i</v>
      </c>
      <c r="AL149" s="240" t="str">
        <f t="shared" ca="1" si="62"/>
        <v>6,08868411427015+4,2881351653756i</v>
      </c>
      <c r="AM149" s="240" t="str">
        <f t="shared" ca="1" si="63"/>
        <v>6,19208642148087-4,13741987098346i</v>
      </c>
      <c r="AN149" s="240" t="str">
        <f t="shared" ca="1" si="64"/>
        <v>-1,63168177649706-7,26620891663211i</v>
      </c>
      <c r="AO149" s="240" t="str">
        <f t="shared" ca="1" si="65"/>
        <v>-7,36655476661237-1,09272517606084i</v>
      </c>
      <c r="AP149" s="240" t="str">
        <f t="shared" ca="1" si="66"/>
        <v>-3,67069121723742+6,47967618230978i</v>
      </c>
      <c r="AQ149" s="240" t="str">
        <f t="shared" ca="1" si="67"/>
        <v>4,72442766714+5,75673176879544i</v>
      </c>
      <c r="AR149" s="240" t="str">
        <f t="shared" ca="1" si="68"/>
        <v>4,72442766714+5,75673176879544i</v>
      </c>
      <c r="AS149" s="240" t="str">
        <f t="shared" ca="1" si="69"/>
        <v>0,365414773361275-7,4381885888505i</v>
      </c>
      <c r="AT149" s="240" t="str">
        <f t="shared" ca="1" si="70"/>
        <v>-6,80826542656284-3,01789650607268i</v>
      </c>
      <c r="AU149" s="240" t="str">
        <f t="shared" ca="1" si="71"/>
        <v>-5,26593664222677+5,2659366422271i</v>
      </c>
      <c r="AV149" s="240" t="str">
        <f t="shared" ca="1" si="72"/>
        <v>3,01789650607243+6,80826542656295i</v>
      </c>
      <c r="AW149" s="240" t="str">
        <f t="shared" ca="1" si="73"/>
        <v>7,43818858885048-0,365414773361794i</v>
      </c>
      <c r="AX149" s="240" t="str">
        <f t="shared" ca="1" si="74"/>
        <v>2,3360378018044-7,07128735298159i</v>
      </c>
      <c r="AY149" s="240" t="str">
        <f t="shared" ca="1" si="75"/>
        <v>-5,75673176879527-4,7244276671402i</v>
      </c>
      <c r="AZ149" s="240" t="str">
        <f t="shared" ca="1" si="76"/>
        <v>-6,47967618230991+3,67069121723718i</v>
      </c>
      <c r="BA149" s="240" t="str">
        <f t="shared" ca="1" si="77"/>
        <v>1,09272517606062+7,3665547666124i</v>
      </c>
      <c r="BB149" s="240" t="str">
        <f t="shared" ca="1" si="78"/>
        <v>7,26620891663221+1,63168177649657i</v>
      </c>
      <c r="BC149" s="240" t="str">
        <f t="shared" ca="1" si="79"/>
        <v>4,13741987098366-6,19208642148073i</v>
      </c>
      <c r="BD149" s="240" t="str">
        <f t="shared" ca="1" si="80"/>
        <v>-4,28813516537537-6,08868411427031i</v>
      </c>
      <c r="BE149" s="240" t="str">
        <f t="shared" ca="1" si="81"/>
        <v>-7,22397699500331+1,80951203797032i</v>
      </c>
      <c r="BF149" s="240" t="str">
        <f t="shared" ca="1" si="82"/>
        <v>-0,911611763713819+7,3911529163017i</v>
      </c>
      <c r="BG149" s="240" t="str">
        <f t="shared" ca="1" si="83"/>
        <v>6,56780789698855+3,51056645972575i</v>
      </c>
      <c r="BH149" s="240" t="str">
        <f t="shared" ca="1" si="84"/>
        <v>5,63905468979658-4,86428202773849i</v>
      </c>
      <c r="BI149" s="240" t="str">
        <f t="shared" ca="1" si="85"/>
        <v>-2,5088723097745-7,01182837590477i</v>
      </c>
      <c r="BJ149" s="240" t="str">
        <f t="shared" ca="1" si="86"/>
        <v>-7,44491607297214-0,182762431308094i</v>
      </c>
      <c r="BK149" s="240" t="str">
        <f t="shared" ca="1" si="87"/>
        <v>-2,84990437438983+6,88027779211932i</v>
      </c>
      <c r="BL149" s="240" t="str">
        <f t="shared" ca="1" si="88"/>
        <v>5,39358319508742+5,13511808603922i</v>
      </c>
      <c r="BM149" s="240" t="str">
        <f t="shared" ca="1" si="89"/>
        <v>6,73215201649124-3,18407076974577i</v>
      </c>
      <c r="BN149" s="240" t="str">
        <f t="shared" ca="1" si="90"/>
        <v>-0,547847003219188-7,42698061805471i</v>
      </c>
      <c r="BO149" s="240" t="str">
        <f t="shared" ca="1" si="91"/>
        <v>-7,12648685096929-2,16179615201302i</v>
      </c>
      <c r="BP149" s="240" t="str">
        <f t="shared" ca="1" si="92"/>
        <v>-4,58172748797217+5,87094120783514i</v>
      </c>
      <c r="BQ149" s="240" t="str">
        <f t="shared" ca="1" si="93"/>
        <v>3,82860488761492+6,38764135298998i</v>
      </c>
      <c r="BR149" s="240" t="str">
        <f t="shared" ca="1" si="94"/>
        <v>7,33751927978478-1,27318037162188i</v>
      </c>
      <c r="BS149" s="240" t="str">
        <f t="shared" ca="1" si="95"/>
        <v>1,45286865093369-7,30406394571068i</v>
      </c>
      <c r="BT149" s="240" t="str">
        <f t="shared" ca="1" si="96"/>
        <v>-6,29175884736802-3,98421234956959i</v>
      </c>
      <c r="BU149" s="240" t="str">
        <f t="shared" ca="1" si="97"/>
        <v>-5,9816142114194+4,43626744748804i</v>
      </c>
      <c r="BV149" s="240" t="str">
        <f t="shared" ca="1" si="98"/>
        <v>1,986252317054+7,17739361975461i</v>
      </c>
      <c r="BW149" s="240" t="str">
        <f t="shared" ca="1" si="99"/>
        <v>7,41129891184735+0,729949230526968i</v>
      </c>
      <c r="BX149" s="240" t="str">
        <f t="shared" ca="1" si="100"/>
        <v>3,34832706824793-6,65198340977597i</v>
      </c>
      <c r="BY149" s="240" t="str">
        <f t="shared" ca="1" si="101"/>
        <v>-5,00120632673071-5,51798085511043i</v>
      </c>
      <c r="BZ149" s="240" t="str">
        <f t="shared" ca="1" si="102"/>
        <v>-6,9481457356036+2,68019556687754i</v>
      </c>
      <c r="CA149" s="240" t="str">
        <f t="shared" ca="1" si="103"/>
        <v>-2,73700919902749E-13+7,44715901803477i</v>
      </c>
      <c r="CB149" s="240" t="str">
        <f t="shared" ca="1" si="104"/>
        <v>6,94814573560367+2,68019556687736i</v>
      </c>
      <c r="CC149" s="240" t="str">
        <f t="shared" ca="1" si="105"/>
        <v>5,00120632673111-5,51798085511006i</v>
      </c>
      <c r="CD149" s="240" t="str">
        <f t="shared" ca="1" si="106"/>
        <v>-3,3483270682482-6,65198340977583i</v>
      </c>
      <c r="CE149" s="240" t="str">
        <f t="shared" ca="1" si="107"/>
        <v>-7,41129891184732+0,729949230527266i</v>
      </c>
      <c r="CF149" s="240" t="str">
        <f t="shared" ca="1" si="108"/>
        <v>-1,98625231705443+7,17739361975449i</v>
      </c>
      <c r="CG149" s="240" t="str">
        <f t="shared" ca="1" si="109"/>
        <v>5,98161421141958+4,43626744748779i</v>
      </c>
      <c r="CH149" s="240" t="str">
        <f t="shared" ca="1" si="110"/>
        <v>6,29175884736831-3,98421234956913i</v>
      </c>
      <c r="CI149" s="240" t="str">
        <f t="shared" ca="1" si="111"/>
        <v>-1,45286865093388-7,30406394571064i</v>
      </c>
      <c r="CJ149" s="240" t="str">
        <f t="shared" ca="1" si="112"/>
        <v>-7,33751927978481-1,27318037162169i</v>
      </c>
      <c r="CK149" s="240" t="str">
        <f t="shared" ca="1" si="113"/>
        <v>-3,82860488761476+6,38764135299008i</v>
      </c>
      <c r="CL149" s="240" t="str">
        <f t="shared" ca="1" si="114"/>
        <v>4,58172748797233+5,87094120783502i</v>
      </c>
      <c r="CM149" s="240" t="str">
        <f t="shared" ca="1" si="115"/>
        <v>7,12648685096942-2,16179615201259i</v>
      </c>
      <c r="CN149" s="240" t="str">
        <f t="shared" ca="1" si="116"/>
        <v>0,547847003218942-7,42698061805472i</v>
      </c>
      <c r="CO149" s="240" t="str">
        <f t="shared" ca="1" si="117"/>
        <v>-6,73215201649103-3,18407076974621i</v>
      </c>
      <c r="CP149" s="240" t="str">
        <f t="shared" ca="1" si="118"/>
        <v>-5,39358319508726+5,1351180860394i</v>
      </c>
      <c r="CQ149" s="240" t="str">
        <f t="shared" ca="1" si="119"/>
        <v>2,84990437439006+6,88027779211923i</v>
      </c>
      <c r="CR149" s="240" t="str">
        <f t="shared" ca="1" si="120"/>
        <v>7,44491607297213-0,18276243130834i</v>
      </c>
      <c r="CS149" s="240" t="str">
        <f t="shared" ca="1" si="121"/>
        <v>2,50887230977433-7,01182837590483i</v>
      </c>
      <c r="CT149" s="240" t="str">
        <f t="shared" ca="1" si="122"/>
        <v>-5,63905468979671-4,86428202773835i</v>
      </c>
      <c r="CU149" s="240" t="str">
        <f t="shared" ca="1" si="123"/>
        <v>-6,56780789698771+3,51056645972732i</v>
      </c>
      <c r="CV149" s="240" t="str">
        <f t="shared" ca="1" si="124"/>
        <v>0,911611763712546+7,39115291630186i</v>
      </c>
      <c r="CW149" s="240" t="str">
        <f t="shared" ca="1" si="125"/>
        <v>7,22397699500244+1,80951203797378i</v>
      </c>
      <c r="CX149" s="240" t="str">
        <f t="shared" ca="1" si="126"/>
        <v>4,28813516537457-6,08868411427088i</v>
      </c>
      <c r="CY149" s="240" t="str">
        <f t="shared" ca="1" si="127"/>
        <v>-4,13741987098264-6,19208642148142i</v>
      </c>
      <c r="CZ149" s="240" t="str">
        <f t="shared" ca="1" si="128"/>
        <v>-7,26620891663135+1,63168177650043i</v>
      </c>
      <c r="DA149" s="240" t="str">
        <f t="shared" ca="1" si="129"/>
        <v>-1,09272517605964+7,36655476661254i</v>
      </c>
      <c r="DB149" s="240" t="str">
        <f t="shared" ca="1" si="130"/>
        <v>6,47967618230928+3,6706912172383i</v>
      </c>
      <c r="DC149" s="240" t="str">
        <f t="shared" ca="1" si="131"/>
        <v>5,75673176879327-4,72442766714265i</v>
      </c>
      <c r="DD149" s="240" t="str">
        <f t="shared" ca="1" si="132"/>
        <v>-2,33603780180529-7,0712873529813i</v>
      </c>
      <c r="DE149" s="240" t="str">
        <f t="shared" ca="1" si="133"/>
        <v>-7,43818858885041-0,365414773363081i</v>
      </c>
      <c r="DF149" s="240" t="str">
        <f t="shared" ca="1" si="134"/>
        <v>-3,0178965060695+6,80826542656424i</v>
      </c>
      <c r="DG149" s="240" t="str">
        <f t="shared" ca="1" si="135"/>
        <v>5,26593664222746+5,2659366422264i</v>
      </c>
      <c r="DH149" s="240" t="str">
        <f t="shared" ca="1" si="136"/>
        <v>6,80826542656364-3,01789650607087i</v>
      </c>
      <c r="DI149" s="240" t="str">
        <f t="shared" ca="1" si="137"/>
        <v>-0,36541477336448-7,43818858885035i</v>
      </c>
      <c r="DJ149" s="240" t="str">
        <f t="shared" ca="1" si="138"/>
        <v>-7,07128735298174-2,33603780180396i</v>
      </c>
      <c r="DK149" s="240" t="str">
        <f t="shared" ca="1" si="139"/>
        <v>-4,72442766714156+5,75673176879415i</v>
      </c>
      <c r="DL149" s="240" t="str">
        <f t="shared" ca="1" si="140"/>
        <v>3,67069121723952+6,47967618230859i</v>
      </c>
      <c r="DM149" s="240" t="str">
        <f t="shared" ca="1" si="141"/>
        <v>7,36655476661234-1,09272517606103i</v>
      </c>
      <c r="DN149" s="240" t="str">
        <f t="shared" ca="1" si="142"/>
        <v>1,63168177649906-7,26620891663165i</v>
      </c>
      <c r="DO149" s="240" t="str">
        <f t="shared" ca="1" si="143"/>
        <v>-6,19208642148226-4,13741987098138i</v>
      </c>
      <c r="DP149" s="240" t="str">
        <f t="shared" ca="1" si="144"/>
        <v>-6,08868411427001+4,2881351653758i</v>
      </c>
      <c r="DQ149" s="240" t="str">
        <f t="shared" ca="1" si="145"/>
        <v>1,80951203796795+7,2239769950039i</v>
      </c>
      <c r="DR149" s="240" t="str">
        <f t="shared" ca="1" si="146"/>
        <v>7,39115291630203+0,911611763711153i</v>
      </c>
      <c r="DS149" s="240" t="str">
        <f t="shared" ca="1" si="147"/>
        <v>3,510566459726-6,56780789698842i</v>
      </c>
      <c r="DT149" s="240" t="str">
        <f t="shared" ca="1" si="148"/>
        <v>-4,8642820277366-5,63905468979822i</v>
      </c>
      <c r="DU149" s="240" t="str">
        <f t="shared" ca="1" si="149"/>
        <v>-7,01182837590411+2,50887230977634i</v>
      </c>
      <c r="DV149" s="240" t="str">
        <f t="shared" ca="1" si="150"/>
        <v>-0,18276243130842+7,44491607297213i</v>
      </c>
      <c r="DW149" s="240" t="str">
        <f t="shared" ca="1" si="151"/>
        <v>6,88027779211806+2,84990437439287i</v>
      </c>
      <c r="DX149" s="240" t="str">
        <f t="shared" ca="1" si="152"/>
        <v>5,13511808603785-5,39358319508873i</v>
      </c>
      <c r="DY149" s="240" t="str">
        <f t="shared" ca="1" si="153"/>
        <v>-3,18407076974547-6,73215201649138i</v>
      </c>
      <c r="DZ149" s="240" t="str">
        <f t="shared" ca="1" si="154"/>
        <v>-7,42698061805495+0,547847003215907i</v>
      </c>
      <c r="EA149" s="240" t="str">
        <f t="shared" ca="1" si="155"/>
        <v>-2,16179615201105+7,12648685096989i</v>
      </c>
      <c r="EB149" s="240" t="str">
        <f t="shared" ca="1" si="156"/>
        <v>5,87094120783458+4,5817274879729i</v>
      </c>
      <c r="EC149" s="240" t="str">
        <f t="shared" ca="1" si="157"/>
        <v>6,38764135299159-3,82860488761223i</v>
      </c>
      <c r="ED149" s="240" t="str">
        <f t="shared" ca="1" si="158"/>
        <v>-1,27318037162318-7,33751927978455i</v>
      </c>
      <c r="EE149" s="240" t="str">
        <f t="shared" ca="1" si="159"/>
        <v>-7,3040639457105-1,45286865093459i</v>
      </c>
      <c r="EF149" s="240" t="str">
        <f t="shared" ca="1" si="160"/>
        <v>-3,98421234957223+6,29175884736634i</v>
      </c>
      <c r="EG149" s="240" t="str">
        <f t="shared" ca="1" si="161"/>
        <v>4,43626744748901+5,98161421141868i</v>
      </c>
      <c r="EH149" s="240" t="str">
        <f t="shared" ca="1" si="162"/>
        <v>7,17739361975488-1,98625231705302i</v>
      </c>
      <c r="EI149" s="240" t="str">
        <f t="shared" ca="1" si="163"/>
        <v>0,729949230530927-7,41129891184696i</v>
      </c>
      <c r="EJ149" s="240" t="str">
        <f t="shared" ca="1" si="164"/>
        <v>-6,65198340977651-3,34832706824685i</v>
      </c>
      <c r="EK149" s="240" t="str">
        <f t="shared" ca="1" si="165"/>
        <v>-5,51798085511111+5,00120632672996i</v>
      </c>
      <c r="EL149" s="240" t="str">
        <f t="shared" ca="1" si="166"/>
        <v>2,68019556688074+6,94814573560236i</v>
      </c>
      <c r="EM149" s="240" t="str">
        <f t="shared" ca="1" si="167"/>
        <v>7,44715901803477-9,34225088042679E-13i</v>
      </c>
      <c r="EN149" s="240"/>
      <c r="EO149" s="240"/>
      <c r="EP149" s="240"/>
    </row>
    <row r="150" spans="1:146" ht="15" thickBot="1">
      <c r="A150" s="277">
        <f t="shared" si="168"/>
        <v>9.7656250000000043E-4</v>
      </c>
      <c r="B150" s="276">
        <v>50</v>
      </c>
      <c r="C150" s="248">
        <f t="shared" si="169"/>
        <v>10000</v>
      </c>
      <c r="D150" s="247">
        <f t="shared" si="170"/>
        <v>62831.853071795864</v>
      </c>
      <c r="E150" s="247" t="str">
        <f t="shared" si="171"/>
        <v>62831,8530717959i</v>
      </c>
      <c r="F150" s="247" t="str">
        <f t="shared" si="177"/>
        <v>-0,00864736892348145-0,0317112668980625i</v>
      </c>
      <c r="G150" s="247" t="str">
        <f t="shared" si="178"/>
        <v>-4,97757967807358+0,230697557354168i</v>
      </c>
      <c r="H150" s="247" t="str">
        <f t="shared" si="179"/>
        <v>0,00227224355084465-0,00842091339118702i</v>
      </c>
      <c r="I150" s="247" t="str">
        <f t="shared" si="174"/>
        <v>-0,00374710008714476+0,00825251182772095i</v>
      </c>
      <c r="J150" s="275" t="str">
        <f ca="1">IMPRODUCT(1/N_FFT2,BM100)</f>
        <v>0,0202691665917905+0,000326767451622051i</v>
      </c>
      <c r="K150" s="274" t="str">
        <f t="shared" ca="1" si="175"/>
        <v>-0,000078647248161875+0,000166047106690348i</v>
      </c>
      <c r="N150" s="265">
        <f t="shared" ca="1" si="176"/>
        <v>7.5561318044517041</v>
      </c>
      <c r="O150" s="240">
        <f t="shared" ca="1" si="39"/>
        <v>-7.4438681955482959</v>
      </c>
      <c r="P150" s="240" t="str">
        <f t="shared" ca="1" si="40"/>
        <v>-2,5077636650693+7,00872992152313i</v>
      </c>
      <c r="Q150" s="240" t="str">
        <f t="shared" ca="1" si="41"/>
        <v>5,75418792861327+4,72233999145517i</v>
      </c>
      <c r="R150" s="240" t="str">
        <f t="shared" ca="1" si="42"/>
        <v>6,38481872039287-3,82691306674403i</v>
      </c>
      <c r="S150" s="240" t="str">
        <f t="shared" ca="1" si="43"/>
        <v>-1,45222664331512-7,30083635545553i</v>
      </c>
      <c r="T150" s="240" t="str">
        <f t="shared" ca="1" si="44"/>
        <v>-7,36329956231029-1,09224231211602i</v>
      </c>
      <c r="U150" s="241" t="str">
        <f t="shared" ca="1" si="45"/>
        <v>-3,50901517674428+6,56490565066047i</v>
      </c>
      <c r="V150" s="240" t="str">
        <f t="shared" ca="1" si="46"/>
        <v>4,99899634542137+5,5155425164855i</v>
      </c>
      <c r="W150" s="240" t="str">
        <f t="shared" ca="1" si="47"/>
        <v>6,8772374685788-2,84864503114573i</v>
      </c>
      <c r="X150" s="240" t="str">
        <f t="shared" ca="1" si="48"/>
        <v>-0,365253300355266-7,43490173030384i</v>
      </c>
      <c r="Y150" s="240" t="str">
        <f t="shared" ca="1" si="49"/>
        <v>-7,12333773019423-2,16084087666971i</v>
      </c>
      <c r="Z150" s="240" t="str">
        <f t="shared" ca="1" si="50"/>
        <v>-4,43430710682172+5,97897099801344i</v>
      </c>
      <c r="AA150" s="240" t="str">
        <f t="shared" ca="1" si="51"/>
        <v>4,13559158796824+6,18935020258361i</v>
      </c>
      <c r="AB150" s="240" t="str">
        <f t="shared" ca="1" si="52"/>
        <v>7,22078479434267-1,80871243333073i</v>
      </c>
      <c r="AC150" s="240" t="str">
        <f t="shared" ca="1" si="53"/>
        <v>0,729626673517668-7,40802393557061i</v>
      </c>
      <c r="AD150" s="240" t="str">
        <f t="shared" ca="1" si="54"/>
        <v>-6,72917714819781-3,18266376183032i</v>
      </c>
      <c r="AE150" s="240" t="str">
        <f t="shared" ca="1" si="55"/>
        <v>-5,2636096793311+5,26360967933104i</v>
      </c>
      <c r="AF150" s="240" t="str">
        <f t="shared" ca="1" si="56"/>
        <v>3,18266376183022+6,72917714819785i</v>
      </c>
      <c r="AG150" s="240" t="str">
        <f t="shared" ca="1" si="57"/>
        <v>7,40802393557061-0,729626673517565i</v>
      </c>
      <c r="AH150" s="240" t="str">
        <f t="shared" ca="1" si="58"/>
        <v>1,80871243333085-7,22078479434264i</v>
      </c>
      <c r="AI150" s="240" t="str">
        <f t="shared" ca="1" si="59"/>
        <v>-6,18935020258396-4,13559158796772i</v>
      </c>
      <c r="AJ150" s="240" t="str">
        <f t="shared" ca="1" si="60"/>
        <v>-5,97897099801351+4,43430710682163i</v>
      </c>
      <c r="AK150" s="240" t="str">
        <f t="shared" ca="1" si="61"/>
        <v>2,1608408766696+7,12333773019427i</v>
      </c>
      <c r="AL150" s="240" t="str">
        <f t="shared" ca="1" si="62"/>
        <v>7,43490173030383+0,365253300355383i</v>
      </c>
      <c r="AM150" s="240" t="str">
        <f t="shared" ca="1" si="63"/>
        <v>2,84864503114583-6,87723746857876i</v>
      </c>
      <c r="AN150" s="240" t="str">
        <f t="shared" ca="1" si="64"/>
        <v>-5,51554251648537-4,99899634542151i</v>
      </c>
      <c r="AO150" s="240" t="str">
        <f t="shared" ca="1" si="65"/>
        <v>-6,5649056506606+3,50901517674404i</v>
      </c>
      <c r="AP150" s="240" t="str">
        <f t="shared" ca="1" si="66"/>
        <v>1,09224231211562+7,36329956231035i</v>
      </c>
      <c r="AQ150" s="240" t="str">
        <f t="shared" ca="1" si="67"/>
        <v>7,30083635545558+1,45222664331486i</v>
      </c>
      <c r="AR150" s="240" t="str">
        <f t="shared" ca="1" si="68"/>
        <v>7,30083635545558+1,45222664331486i</v>
      </c>
      <c r="AS150" s="240" t="str">
        <f t="shared" ca="1" si="69"/>
        <v>-4,72233999145526-5,75418792861319i</v>
      </c>
      <c r="AT150" s="240" t="str">
        <f t="shared" ca="1" si="70"/>
        <v>-7,00872992152314+2,50776366506927i</v>
      </c>
      <c r="AU150" s="240" t="str">
        <f t="shared" ca="1" si="71"/>
        <v>-1,03960567788193E-13+7,4438681955483i</v>
      </c>
      <c r="AV150" s="240" t="str">
        <f t="shared" ca="1" si="72"/>
        <v>7,00872992152307+2,50776366506947i</v>
      </c>
      <c r="AW150" s="240" t="str">
        <f t="shared" ca="1" si="73"/>
        <v>4,72233999145543-5,75418792861305i</v>
      </c>
      <c r="AX150" s="240" t="str">
        <f t="shared" ca="1" si="74"/>
        <v>-3,82691306674432-6,38481872039269i</v>
      </c>
      <c r="AY150" s="240" t="str">
        <f t="shared" ca="1" si="75"/>
        <v>-7,30083635545548+1,45222664331538i</v>
      </c>
      <c r="AZ150" s="240" t="str">
        <f t="shared" ca="1" si="76"/>
        <v>-1,09224231211583+7,36329956231032i</v>
      </c>
      <c r="BA150" s="240" t="str">
        <f t="shared" ca="1" si="77"/>
        <v>6,56490565066048+3,50901517674425i</v>
      </c>
      <c r="BB150" s="240" t="str">
        <f t="shared" ca="1" si="78"/>
        <v>5,51554251648553-4,99899634542134i</v>
      </c>
      <c r="BC150" s="240" t="str">
        <f t="shared" ca="1" si="79"/>
        <v>-2,84864503114562-6,87723746857885i</v>
      </c>
      <c r="BD150" s="240" t="str">
        <f t="shared" ca="1" si="80"/>
        <v>-7,43490173030384+0,365253300355148i</v>
      </c>
      <c r="BE150" s="240" t="str">
        <f t="shared" ca="1" si="81"/>
        <v>-2,16084087666982+7,1233377301942i</v>
      </c>
      <c r="BF150" s="240" t="str">
        <f t="shared" ca="1" si="82"/>
        <v>5,97897099801381+4,43430710682122i</v>
      </c>
      <c r="BG150" s="240" t="str">
        <f t="shared" ca="1" si="83"/>
        <v>6,18935020258368-4,13559158796814i</v>
      </c>
      <c r="BH150" s="240" t="str">
        <f t="shared" ca="1" si="84"/>
        <v>-1,80871243333061-7,22078479434269i</v>
      </c>
      <c r="BI150" s="240" t="str">
        <f t="shared" ca="1" si="85"/>
        <v>-7,40802393557059-0,729626673517798i</v>
      </c>
      <c r="BJ150" s="240" t="str">
        <f t="shared" ca="1" si="86"/>
        <v>-3,18266376183043+6,72917714819775i</v>
      </c>
      <c r="BK150" s="240" t="str">
        <f t="shared" ca="1" si="87"/>
        <v>5,26360967933094+5,2636096793312i</v>
      </c>
      <c r="BL150" s="240" t="str">
        <f t="shared" ca="1" si="88"/>
        <v>6,7291771481979-3,1826637618301i</v>
      </c>
      <c r="BM150" s="240" t="str">
        <f t="shared" ca="1" si="89"/>
        <v>-0,729626673517435-7,40802393557063i</v>
      </c>
      <c r="BN150" s="240" t="str">
        <f t="shared" ca="1" si="90"/>
        <v>-7,22078479434279-1,80871243333025i</v>
      </c>
      <c r="BO150" s="240" t="str">
        <f t="shared" ca="1" si="91"/>
        <v>-4,13559158796783+6,18935020258388i</v>
      </c>
      <c r="BP150" s="240" t="str">
        <f t="shared" ca="1" si="92"/>
        <v>4,43430710682157+5,97897099801355i</v>
      </c>
      <c r="BQ150" s="240" t="str">
        <f t="shared" ca="1" si="93"/>
        <v>7,12333773019429-2,16084087666952i</v>
      </c>
      <c r="BR150" s="240" t="str">
        <f t="shared" ca="1" si="94"/>
        <v>0,36525330035546-7,43490173030383i</v>
      </c>
      <c r="BS150" s="240" t="str">
        <f t="shared" ca="1" si="95"/>
        <v>-6,87723746857873-2,84864503114591i</v>
      </c>
      <c r="BT150" s="240" t="str">
        <f t="shared" ca="1" si="96"/>
        <v>-4,99899634542157+5,51554251648532i</v>
      </c>
      <c r="BU150" s="240" t="str">
        <f t="shared" ca="1" si="97"/>
        <v>3,50901517674398+6,56490565066063i</v>
      </c>
      <c r="BV150" s="240" t="str">
        <f t="shared" ca="1" si="98"/>
        <v>7,36329956231025-1,09224231211626i</v>
      </c>
      <c r="BW150" s="240" t="str">
        <f t="shared" ca="1" si="99"/>
        <v>1,45222664331495-7,30083635545556i</v>
      </c>
      <c r="BX150" s="240" t="str">
        <f t="shared" ca="1" si="100"/>
        <v>-6,38481872039292-3,82691306674395i</v>
      </c>
      <c r="BY150" s="240" t="str">
        <f t="shared" ca="1" si="101"/>
        <v>-5,75418792861325+4,72233999145518i</v>
      </c>
      <c r="BZ150" s="240" t="str">
        <f t="shared" ca="1" si="102"/>
        <v>2,50776366506917+7,00872992152318i</v>
      </c>
      <c r="CA150" s="240" t="str">
        <f t="shared" ca="1" si="103"/>
        <v>7,4438681955483+2,07921135576386E-13i</v>
      </c>
      <c r="CB150" s="240" t="str">
        <f t="shared" ca="1" si="104"/>
        <v>2,50776366506956-7,00872992152304i</v>
      </c>
      <c r="CC150" s="240" t="str">
        <f t="shared" ca="1" si="105"/>
        <v>-5,75418792861346-4,72233999145493i</v>
      </c>
      <c r="CD150" s="240" t="str">
        <f t="shared" ca="1" si="106"/>
        <v>-6,38481872039275+3,82691306674423i</v>
      </c>
      <c r="CE150" s="240" t="str">
        <f t="shared" ca="1" si="107"/>
        <v>1,45222664331527+7,3008363554555i</v>
      </c>
      <c r="CF150" s="240" t="str">
        <f t="shared" ca="1" si="108"/>
        <v>7,3632995623103+1,09224231211594i</v>
      </c>
      <c r="CG150" s="240" t="str">
        <f t="shared" ca="1" si="109"/>
        <v>3,50901517674434-6,56490565066044i</v>
      </c>
      <c r="CH150" s="240" t="str">
        <f t="shared" ca="1" si="110"/>
        <v>-4,99899634542126-5,5155425164856i</v>
      </c>
      <c r="CI150" s="240" t="str">
        <f t="shared" ca="1" si="111"/>
        <v>-6,87723746857889+2,84864503114552i</v>
      </c>
      <c r="CJ150" s="240" t="str">
        <f t="shared" ca="1" si="112"/>
        <v>0,365253300355045+7,43490173030385i</v>
      </c>
      <c r="CK150" s="240" t="str">
        <f t="shared" ca="1" si="113"/>
        <v>7,12333773019438+2,16084087666921i</v>
      </c>
      <c r="CL150" s="240" t="str">
        <f t="shared" ca="1" si="114"/>
        <v>4,43430710682131-5,97897099801375i</v>
      </c>
      <c r="CM150" s="240" t="str">
        <f t="shared" ca="1" si="115"/>
        <v>-4,13559158796806-6,18935020258373i</v>
      </c>
      <c r="CN150" s="240" t="str">
        <f t="shared" ca="1" si="116"/>
        <v>-7,22078479434272+1,80871243333052i</v>
      </c>
      <c r="CO150" s="240" t="str">
        <f t="shared" ca="1" si="117"/>
        <v>-0,729626673517901+7,40802393557058i</v>
      </c>
      <c r="CP150" s="240" t="str">
        <f t="shared" ca="1" si="118"/>
        <v>6,7291771481977+3,18266376183053i</v>
      </c>
      <c r="CQ150" s="240" t="str">
        <f t="shared" ca="1" si="119"/>
        <v>5,26360967933127-5,26360967933086i</v>
      </c>
      <c r="CR150" s="240" t="str">
        <f t="shared" ca="1" si="120"/>
        <v>-3,18266376183001-6,72917714819795i</v>
      </c>
      <c r="CS150" s="240" t="str">
        <f t="shared" ca="1" si="121"/>
        <v>-7,40802393557064+0,729626673517332i</v>
      </c>
      <c r="CT150" s="240" t="str">
        <f t="shared" ca="1" si="122"/>
        <v>-1,80871243332748+7,22078479434348i</v>
      </c>
      <c r="CU150" s="240" t="str">
        <f t="shared" ca="1" si="123"/>
        <v>6,18935020258342+4,13559158796854i</v>
      </c>
      <c r="CV150" s="240" t="str">
        <f t="shared" ca="1" si="124"/>
        <v>5,97897099801189-4,43430710682381i</v>
      </c>
      <c r="CW150" s="240" t="str">
        <f t="shared" ca="1" si="125"/>
        <v>-2,16084087666866-7,12333773019455i</v>
      </c>
      <c r="CX150" s="240" t="str">
        <f t="shared" ca="1" si="126"/>
        <v>-7,43490173030396-0,365253300352658i</v>
      </c>
      <c r="CY150" s="240" t="str">
        <f t="shared" ca="1" si="127"/>
        <v>-2,84864503114673+6,87723746857839i</v>
      </c>
      <c r="CZ150" s="240" t="str">
        <f t="shared" ca="1" si="128"/>
        <v>5,5155425164872+4,9989963454195i</v>
      </c>
      <c r="DA150" s="240" t="str">
        <f t="shared" ca="1" si="129"/>
        <v>6,56490565066106-3,50901517674318i</v>
      </c>
      <c r="DB150" s="240" t="str">
        <f t="shared" ca="1" si="130"/>
        <v>-1,0922423121183-7,36329956230995i</v>
      </c>
      <c r="DC150" s="240" t="str">
        <f t="shared" ca="1" si="131"/>
        <v>-7,30083635545524-1,45222664331656i</v>
      </c>
      <c r="DD150" s="240" t="str">
        <f t="shared" ca="1" si="132"/>
        <v>-3,82691306674218+6,38481872039397i</v>
      </c>
      <c r="DE150" s="240" t="str">
        <f t="shared" ca="1" si="133"/>
        <v>4,72233999145392+5,7541879286143i</v>
      </c>
      <c r="DF150" s="240" t="str">
        <f t="shared" ca="1" si="134"/>
        <v>7,00872992152248-2,50776366507111i</v>
      </c>
      <c r="DG150" s="240" t="str">
        <f t="shared" ca="1" si="135"/>
        <v>1,8457457803323E-12-7,4438681955483i</v>
      </c>
      <c r="DH150" s="240" t="str">
        <f t="shared" ca="1" si="136"/>
        <v>-7,00872992152373-2,50776366506762i</v>
      </c>
      <c r="DI150" s="240" t="str">
        <f t="shared" ca="1" si="137"/>
        <v>-4,72233999145677+5,75418792861195i</v>
      </c>
      <c r="DJ150" s="240" t="str">
        <f t="shared" ca="1" si="138"/>
        <v>3,82691306674537+6,38481872039207i</v>
      </c>
      <c r="DK150" s="240" t="str">
        <f t="shared" ca="1" si="139"/>
        <v>7,30083635545596-1,45222664331294i</v>
      </c>
      <c r="DL150" s="240" t="str">
        <f t="shared" ca="1" si="140"/>
        <v>1,09224231211463-7,3632995623105i</v>
      </c>
      <c r="DM150" s="240" t="str">
        <f t="shared" ca="1" si="141"/>
        <v>-6,56490565065931-3,50901517674644i</v>
      </c>
      <c r="DN150" s="240" t="str">
        <f t="shared" ca="1" si="142"/>
        <v>-5,51554251648471+4,99899634542224i</v>
      </c>
      <c r="DO150" s="240" t="str">
        <f t="shared" ca="1" si="143"/>
        <v>2,84864503114332+6,8772374685798i</v>
      </c>
      <c r="DP150" s="240" t="str">
        <f t="shared" ca="1" si="144"/>
        <v>7,43490173030379-0,365253300356367i</v>
      </c>
      <c r="DQ150" s="240" t="str">
        <f t="shared" ca="1" si="145"/>
        <v>2,16084087667209-7,12333773019351i</v>
      </c>
      <c r="DR150" s="240" t="str">
        <f t="shared" ca="1" si="146"/>
        <v>-5,9789709980141-4,43430710682084i</v>
      </c>
      <c r="DS150" s="240" t="str">
        <f t="shared" ca="1" si="147"/>
        <v>-6,1893502025854+4,13559158796555i</v>
      </c>
      <c r="DT150" s="240" t="str">
        <f t="shared" ca="1" si="148"/>
        <v>1,80871243333108+7,22078479434258i</v>
      </c>
      <c r="DU150" s="240" t="str">
        <f t="shared" ca="1" si="149"/>
        <v>7,40802393557029+0,7296266735209i</v>
      </c>
      <c r="DV150" s="240" t="str">
        <f t="shared" ca="1" si="150"/>
        <v>3,18266376183-6,72917714819795i</v>
      </c>
      <c r="DW150" s="240" t="str">
        <f t="shared" ca="1" si="151"/>
        <v>-5,26360967932874-5,2636096793334i</v>
      </c>
      <c r="DX150" s="240" t="str">
        <f t="shared" ca="1" si="152"/>
        <v>-6,7291771481977+3,18266376183053i</v>
      </c>
      <c r="DY150" s="240" t="str">
        <f t="shared" ca="1" si="153"/>
        <v>0,729626673514333+7,40802393557093i</v>
      </c>
      <c r="DZ150" s="240" t="str">
        <f t="shared" ca="1" si="154"/>
        <v>7,22078479434272+1,8087124333305i</v>
      </c>
      <c r="EA150" s="240" t="str">
        <f t="shared" ca="1" si="155"/>
        <v>4,13559158797104-6,18935020258174i</v>
      </c>
      <c r="EB150" s="240" t="str">
        <f t="shared" ca="1" si="156"/>
        <v>-4,43430710682131-5,97897099801374i</v>
      </c>
      <c r="EC150" s="240" t="str">
        <f t="shared" ca="1" si="157"/>
        <v>-7,12333773019328+2,16084087667286i</v>
      </c>
      <c r="ED150" s="240" t="str">
        <f t="shared" ca="1" si="158"/>
        <v>-0,365253300355773+7,43490173030382i</v>
      </c>
      <c r="EE150" s="240" t="str">
        <f t="shared" ca="1" si="159"/>
        <v>6,87723746858007+2,84864503114268i</v>
      </c>
      <c r="EF150" s="240" t="str">
        <f t="shared" ca="1" si="160"/>
        <v>4,9989963454218-5,51554251648511i</v>
      </c>
      <c r="EG150" s="240" t="str">
        <f t="shared" ca="1" si="161"/>
        <v>-3,50901517674706-6,56490565065899i</v>
      </c>
      <c r="EH150" s="240" t="str">
        <f t="shared" ca="1" si="162"/>
        <v>-7,36329956231041+1,09224231211521i</v>
      </c>
      <c r="EI150" s="240" t="str">
        <f t="shared" ca="1" si="163"/>
        <v>-1,45222664331225+7,30083635545609i</v>
      </c>
      <c r="EJ150" s="240" t="str">
        <f t="shared" ca="1" si="164"/>
        <v>6,38481872039237+3,82691306674485i</v>
      </c>
      <c r="EK150" s="240" t="str">
        <f t="shared" ca="1" si="165"/>
        <v>5,7541879286115-4,72233999145731i</v>
      </c>
      <c r="EL150" s="240" t="str">
        <f t="shared" ca="1" si="166"/>
        <v>-2,50776366506818-7,00872992152354i</v>
      </c>
      <c r="EM150" s="240" t="str">
        <f t="shared" ca="1" si="167"/>
        <v>-7,4438681955483+2,54610215333662E-12i</v>
      </c>
      <c r="EN150" s="240"/>
      <c r="EO150" s="240"/>
      <c r="EP150" s="240"/>
    </row>
    <row r="151" spans="1:146" ht="15" thickBot="1">
      <c r="A151" s="277">
        <f t="shared" si="168"/>
        <v>9.9609375000000045E-4</v>
      </c>
      <c r="B151" s="276">
        <v>51</v>
      </c>
      <c r="C151" s="248">
        <f t="shared" si="169"/>
        <v>10200</v>
      </c>
      <c r="D151" s="247">
        <f t="shared" si="170"/>
        <v>64088.490133231782</v>
      </c>
      <c r="E151" s="247" t="str">
        <f t="shared" si="171"/>
        <v>64088,4901332318i</v>
      </c>
      <c r="F151" s="247" t="str">
        <f t="shared" si="177"/>
        <v>-0,00885034243170029-0,0311707428379749i</v>
      </c>
      <c r="G151" s="247" t="str">
        <f t="shared" si="178"/>
        <v>-4,98931103045377+0,285453078032655i</v>
      </c>
      <c r="H151" s="247" t="str">
        <f t="shared" si="179"/>
        <v>0,00226284356378291-0,00825665799307586i</v>
      </c>
      <c r="I151" s="247" t="str">
        <f t="shared" si="174"/>
        <v>-0,00370173227097463+0,00812118304194616i</v>
      </c>
      <c r="J151" s="275" t="str">
        <f ca="1">IMPRODUCT(1/N_FFT2,BN100)</f>
        <v>0,0999703452112012+0,00444824319509594i</v>
      </c>
      <c r="K151" s="274" t="str">
        <f t="shared" ca="1" si="175"/>
        <v>-0,000406188450211243+0,000795411266842281i</v>
      </c>
      <c r="N151" s="265">
        <f t="shared" ca="1" si="176"/>
        <v>7.559941281077057</v>
      </c>
      <c r="O151" s="240">
        <f t="shared" ca="1" si="39"/>
        <v>-7.440058718922943</v>
      </c>
      <c r="P151" s="240" t="str">
        <f t="shared" ca="1" si="40"/>
        <v>-2,33381056762172+7,06454541888426i</v>
      </c>
      <c r="Q151" s="240" t="str">
        <f t="shared" ca="1" si="41"/>
        <v>5,97591119769716+4,43203780424524i</v>
      </c>
      <c r="R151" s="240" t="str">
        <f t="shared" ca="1" si="42"/>
        <v>6,08287901754742-4,2840467549856i</v>
      </c>
      <c r="S151" s="240" t="str">
        <f t="shared" ca="1" si="43"/>
        <v>-2,15973504397677-7,11969228835348i</v>
      </c>
      <c r="T151" s="240" t="str">
        <f t="shared" ca="1" si="44"/>
        <v>-7,43781791233766-0,182588181244949i</v>
      </c>
      <c r="U151" s="241" t="str">
        <f t="shared" ca="1" si="45"/>
        <v>-2,50648029104745+7,00514313141509i</v>
      </c>
      <c r="V151" s="240" t="str">
        <f t="shared" ca="1" si="46"/>
        <v>5,86534371239508+4,57735915965624i</v>
      </c>
      <c r="W151" s="240" t="str">
        <f t="shared" ca="1" si="47"/>
        <v>6,18618273853089-4,13347515615176i</v>
      </c>
      <c r="X151" s="240" t="str">
        <f t="shared" ca="1" si="48"/>
        <v>-1,98435857669875-7,17055052141071i</v>
      </c>
      <c r="Y151" s="240" t="str">
        <f t="shared" ca="1" si="49"/>
        <v>-7,4310968423599-0,365066378197218i</v>
      </c>
      <c r="Z151" s="240" t="str">
        <f t="shared" ca="1" si="50"/>
        <v>-2,67764020446934+6,94152120766267i</v>
      </c>
      <c r="AA151" s="240" t="str">
        <f t="shared" ca="1" si="51"/>
        <v>5,75124316336002+4,71992328506788i</v>
      </c>
      <c r="AB151" s="240" t="str">
        <f t="shared" ca="1" si="52"/>
        <v>6,28576013434915-3,98041370644412i</v>
      </c>
      <c r="AC151" s="240" t="str">
        <f t="shared" ca="1" si="53"/>
        <v>-1,80778680601499-7,21708948295776i</v>
      </c>
      <c r="AD151" s="240" t="str">
        <f t="shared" ca="1" si="54"/>
        <v>-7,41989955751091-0,547324672813819i</v>
      </c>
      <c r="AE151" s="240" t="str">
        <f t="shared" ca="1" si="55"/>
        <v>-2,84718720755547+6,87371797109496i</v>
      </c>
      <c r="AF151" s="240" t="str">
        <f t="shared" ca="1" si="56"/>
        <v>5,63367828049608+4,85964430518202i</v>
      </c>
      <c r="AG151" s="240" t="str">
        <f t="shared" ca="1" si="57"/>
        <v>6,38155122330217-3,82495460435701i</v>
      </c>
      <c r="AH151" s="240" t="str">
        <f t="shared" ca="1" si="58"/>
        <v>-1,63012609215607-7,25928113966482i</v>
      </c>
      <c r="AI151" s="240" t="str">
        <f t="shared" ca="1" si="59"/>
        <v>-7,40423280261645-0,729253279512583i</v>
      </c>
      <c r="AJ151" s="240" t="str">
        <f t="shared" ca="1" si="60"/>
        <v>-3,01501917153094+6,80177426384633i</v>
      </c>
      <c r="AK151" s="240" t="str">
        <f t="shared" ca="1" si="61"/>
        <v>5,51271988049277+4,99643805728051i</v>
      </c>
      <c r="AL151" s="240" t="str">
        <f t="shared" ca="1" si="62"/>
        <v>6,47349830441985-3,66719149264046i</v>
      </c>
      <c r="AM151" s="240" t="str">
        <f t="shared" ca="1" si="63"/>
        <v>-1,45148345129361-7,29710007685533i</v>
      </c>
      <c r="AN151" s="240" t="str">
        <f t="shared" ca="1" si="64"/>
        <v>-7,38410601474373-0,910742611305038i</v>
      </c>
      <c r="AO151" s="240" t="str">
        <f t="shared" ca="1" si="65"/>
        <v>-3,18103500069567+6,72573342211616i</v>
      </c>
      <c r="AP151" s="240" t="str">
        <f t="shared" ca="1" si="66"/>
        <v>5,38844082416732+5,13022214192216i</v>
      </c>
      <c r="AQ151" s="240" t="str">
        <f t="shared" ca="1" si="67"/>
        <v>6,56154599221864-3,50721940189388i</v>
      </c>
      <c r="AR151" s="240" t="str">
        <f t="shared" ca="1" si="68"/>
        <v>6,56154599221864-3,50721940189388i</v>
      </c>
      <c r="AS151" s="240" t="str">
        <f t="shared" ca="1" si="69"/>
        <v>-7,35953131751724-1,09168334580328i</v>
      </c>
      <c r="AT151" s="240" t="str">
        <f t="shared" ca="1" si="70"/>
        <v>-3,34513469332315+6,64564125006362i</v>
      </c>
      <c r="AU151" s="240" t="str">
        <f t="shared" ca="1" si="71"/>
        <v>5,26091597257669+5,26091597257634i</v>
      </c>
      <c r="AV151" s="240" t="str">
        <f t="shared" ca="1" si="72"/>
        <v>6,64564125006371-3,34513469332297i</v>
      </c>
      <c r="AW151" s="240" t="str">
        <f t="shared" ca="1" si="73"/>
        <v>-1,09168334580309-7,35953131751727i</v>
      </c>
      <c r="AX151" s="240" t="str">
        <f t="shared" ca="1" si="74"/>
        <v>-7,33052351381567-1,27196649107471i</v>
      </c>
      <c r="AY151" s="240" t="str">
        <f t="shared" ca="1" si="75"/>
        <v>-3,50721940189405+6,56154599221854i</v>
      </c>
      <c r="AZ151" s="240" t="str">
        <f t="shared" ca="1" si="76"/>
        <v>5,13022214192202+5,38844082416745i</v>
      </c>
      <c r="BA151" s="240" t="str">
        <f t="shared" ca="1" si="77"/>
        <v>6,72573342211596-3,18103500069611i</v>
      </c>
      <c r="BB151" s="240" t="str">
        <f t="shared" ca="1" si="78"/>
        <v>-0,910742611304822-7,38410601474376i</v>
      </c>
      <c r="BC151" s="240" t="str">
        <f t="shared" ca="1" si="79"/>
        <v>-7,2971000768553-1,45148345129379i</v>
      </c>
      <c r="BD151" s="240" t="str">
        <f t="shared" ca="1" si="80"/>
        <v>-3,66719149264064+6,47349830441976i</v>
      </c>
      <c r="BE151" s="240" t="str">
        <f t="shared" ca="1" si="81"/>
        <v>4,99643805728037+5,5127198804929i</v>
      </c>
      <c r="BF151" s="240" t="str">
        <f t="shared" ca="1" si="82"/>
        <v>6,8017742638464-3,01501917153078i</v>
      </c>
      <c r="BG151" s="240" t="str">
        <f t="shared" ca="1" si="83"/>
        <v>-0,729253279513099-7,4042328026164i</v>
      </c>
      <c r="BH151" s="240" t="str">
        <f t="shared" ca="1" si="84"/>
        <v>-7,25928113966476-1,63012609215629i</v>
      </c>
      <c r="BI151" s="240" t="str">
        <f t="shared" ca="1" si="85"/>
        <v>-3,82495460435717+6,38155122330207i</v>
      </c>
      <c r="BJ151" s="240" t="str">
        <f t="shared" ca="1" si="86"/>
        <v>4,85964430518187+5,63367828049621i</v>
      </c>
      <c r="BK151" s="240" t="str">
        <f t="shared" ca="1" si="87"/>
        <v>6,87371797109503-2,84718720755529i</v>
      </c>
      <c r="BL151" s="240" t="str">
        <f t="shared" ca="1" si="88"/>
        <v>-0,547324672813599-7,41989955751092i</v>
      </c>
      <c r="BM151" s="240" t="str">
        <f t="shared" ca="1" si="89"/>
        <v>-7,21708948295788-1,80778680601448i</v>
      </c>
      <c r="BN151" s="240" t="str">
        <f t="shared" ca="1" si="90"/>
        <v>-3,98041370644431+6,28576013434904i</v>
      </c>
      <c r="BO151" s="240" t="str">
        <f t="shared" ca="1" si="91"/>
        <v>4,71992328506769+5,75124316336017i</v>
      </c>
      <c r="BP151" s="240" t="str">
        <f t="shared" ca="1" si="92"/>
        <v>6,94152120766276-2,67764020446911i</v>
      </c>
      <c r="BQ151" s="240" t="str">
        <f t="shared" ca="1" si="93"/>
        <v>-0,365066378196984-7,43109684235991i</v>
      </c>
      <c r="BR151" s="240" t="str">
        <f t="shared" ca="1" si="94"/>
        <v>-7,17055052141065-1,98435857669896i</v>
      </c>
      <c r="BS151" s="240" t="str">
        <f t="shared" ca="1" si="95"/>
        <v>-4,13347515615132+6,18618273853119i</v>
      </c>
      <c r="BT151" s="240" t="str">
        <f t="shared" ca="1" si="96"/>
        <v>4,57735915965596+5,86534371239529i</v>
      </c>
      <c r="BU151" s="240" t="str">
        <f t="shared" ca="1" si="97"/>
        <v>7,00514313141515-2,50648029104727i</v>
      </c>
      <c r="BV151" s="240" t="str">
        <f t="shared" ca="1" si="98"/>
        <v>-0,182588181244906-7,43781791233766i</v>
      </c>
      <c r="BW151" s="240" t="str">
        <f t="shared" ca="1" si="99"/>
        <v>-7,11969228835348-2,15973504397673i</v>
      </c>
      <c r="BX151" s="240" t="str">
        <f t="shared" ca="1" si="100"/>
        <v>-4,28404675498543+6,08287901754754i</v>
      </c>
      <c r="BY151" s="240" t="str">
        <f t="shared" ca="1" si="101"/>
        <v>4,43203780424493+5,97591119769739i</v>
      </c>
      <c r="BZ151" s="240" t="str">
        <f t="shared" ca="1" si="102"/>
        <v>7,06454541888438-2,33381056762133i</v>
      </c>
      <c r="CA151" s="240" t="str">
        <f t="shared" ca="1" si="103"/>
        <v>2,4791908617726E-13-7,44005871892294i</v>
      </c>
      <c r="CB151" s="240" t="str">
        <f t="shared" ca="1" si="104"/>
        <v>-7,06454541888423-2,3338105676218i</v>
      </c>
      <c r="CC151" s="240" t="str">
        <f t="shared" ca="1" si="105"/>
        <v>-4,43203780424524+5,97591119769715i</v>
      </c>
      <c r="CD151" s="240" t="str">
        <f t="shared" ca="1" si="106"/>
        <v>4,28404675498571+6,08287901754734i</v>
      </c>
      <c r="CE151" s="240" t="str">
        <f t="shared" ca="1" si="107"/>
        <v>7,11969228835339-2,15973504397707i</v>
      </c>
      <c r="CF151" s="240" t="str">
        <f t="shared" ca="1" si="108"/>
        <v>0,182588181245295-7,43781791233765i</v>
      </c>
      <c r="CG151" s="240" t="str">
        <f t="shared" ca="1" si="109"/>
        <v>-7,00514313141502-2,50648029104764i</v>
      </c>
      <c r="CH151" s="240" t="str">
        <f t="shared" ca="1" si="110"/>
        <v>-4,57735915965627+5,86534371239506i</v>
      </c>
      <c r="CI151" s="240" t="str">
        <f t="shared" ca="1" si="111"/>
        <v>4,13347515615161+6,18618273853098i</v>
      </c>
      <c r="CJ151" s="240" t="str">
        <f t="shared" ca="1" si="112"/>
        <v>7,17055052141056-1,9843585766993i</v>
      </c>
      <c r="CK151" s="240" t="str">
        <f t="shared" ca="1" si="113"/>
        <v>0,365066378196634-7,43109684235993i</v>
      </c>
      <c r="CL151" s="240" t="str">
        <f t="shared" ca="1" si="114"/>
        <v>-6,94152120766259-2,67764020446957i</v>
      </c>
      <c r="CM151" s="240" t="str">
        <f t="shared" ca="1" si="115"/>
        <v>-4,71992328506807+5,75124316335986i</v>
      </c>
      <c r="CN151" s="240" t="str">
        <f t="shared" ca="1" si="116"/>
        <v>3,98041370644394+6,28576013434927i</v>
      </c>
      <c r="CO151" s="240" t="str">
        <f t="shared" ca="1" si="117"/>
        <v>7,21708948295781-1,80778680601477i</v>
      </c>
      <c r="CP151" s="240" t="str">
        <f t="shared" ca="1" si="118"/>
        <v>0,547324672813302-7,41989955751095i</v>
      </c>
      <c r="CQ151" s="240" t="str">
        <f t="shared" ca="1" si="119"/>
        <v>-6,87371797109601-2,84718720755292i</v>
      </c>
      <c r="CR151" s="240" t="str">
        <f t="shared" ca="1" si="120"/>
        <v>-4,85964430518385+5,63367828049451i</v>
      </c>
      <c r="CS151" s="240" t="str">
        <f t="shared" ca="1" si="121"/>
        <v>3,82495460435684+6,38155122330227i</v>
      </c>
      <c r="CT151" s="240" t="str">
        <f t="shared" ca="1" si="122"/>
        <v>7,25928113966436-1,63012609215807i</v>
      </c>
      <c r="CU151" s="240" t="str">
        <f t="shared" ca="1" si="123"/>
        <v>0,729253279515696-7,40423280261614i</v>
      </c>
      <c r="CV151" s="240" t="str">
        <f t="shared" ca="1" si="124"/>
        <v>-6,80177426384626-3,01501917153108i</v>
      </c>
      <c r="CW151" s="240" t="str">
        <f t="shared" ca="1" si="125"/>
        <v>-4,99643805727897+5,51271988049416i</v>
      </c>
      <c r="CX151" s="240" t="str">
        <f t="shared" ca="1" si="126"/>
        <v>3,66719149263767+6,47349830442143i</v>
      </c>
      <c r="CY151" s="240" t="str">
        <f t="shared" ca="1" si="127"/>
        <v>7,29710007685553-1,45148345129263i</v>
      </c>
      <c r="CZ151" s="240" t="str">
        <f t="shared" ca="1" si="128"/>
        <v>0,910742611303795-7,38410601474389i</v>
      </c>
      <c r="DA151" s="240" t="str">
        <f t="shared" ca="1" si="129"/>
        <v>-6,7257334221145-3,18103500069919i</v>
      </c>
      <c r="DB151" s="240" t="str">
        <f t="shared" ca="1" si="130"/>
        <v>-5,13022214192284+5,38844082416667i</v>
      </c>
      <c r="DC151" s="240" t="str">
        <f t="shared" ca="1" si="131"/>
        <v>3,50721940189501+6,56154599221803i</v>
      </c>
      <c r="DD151" s="240" t="str">
        <f t="shared" ca="1" si="132"/>
        <v>7,3305235138151-1,27196649107797i</v>
      </c>
      <c r="DE151" s="240" t="str">
        <f t="shared" ca="1" si="133"/>
        <v>1,09168334580494-7,359531317517i</v>
      </c>
      <c r="DF151" s="240" t="str">
        <f t="shared" ca="1" si="134"/>
        <v>-6,64564125006386-3,34513469332266i</v>
      </c>
      <c r="DG151" s="240" t="str">
        <f t="shared" ca="1" si="135"/>
        <v>-5,26091597257434+5,26091597257868i</v>
      </c>
      <c r="DH151" s="240" t="str">
        <f t="shared" ca="1" si="136"/>
        <v>3,34513469332143+6,64564125006449i</v>
      </c>
      <c r="DI151" s="240" t="str">
        <f t="shared" ca="1" si="137"/>
        <v>7,3595313175172-1,09168334580358i</v>
      </c>
      <c r="DJ151" s="240" t="str">
        <f t="shared" ca="1" si="138"/>
        <v>1,27196649107203-7,33052351381613i</v>
      </c>
      <c r="DK151" s="240" t="str">
        <f t="shared" ca="1" si="139"/>
        <v>-6,56154599221738-3,50721940189623i</v>
      </c>
      <c r="DL151" s="240" t="str">
        <f t="shared" ca="1" si="140"/>
        <v>-5,38844082416762+5,13022214192184i</v>
      </c>
      <c r="DM151" s="240" t="str">
        <f t="shared" ca="1" si="141"/>
        <v>3,18103500069794+6,72573342211509i</v>
      </c>
      <c r="DN151" s="240" t="str">
        <f t="shared" ca="1" si="142"/>
        <v>7,38410601474407-0,910742611302322i</v>
      </c>
      <c r="DO151" s="240" t="str">
        <f t="shared" ca="1" si="143"/>
        <v>1,45148345129409-7,29710007685524i</v>
      </c>
      <c r="DP151" s="240" t="str">
        <f t="shared" ca="1" si="144"/>
        <v>-6,4734983044207-3,66719149263897i</v>
      </c>
      <c r="DQ151" s="240" t="str">
        <f t="shared" ca="1" si="145"/>
        <v>-5,51271988049509+4,99643805727795i</v>
      </c>
      <c r="DR151" s="240" t="str">
        <f t="shared" ca="1" si="146"/>
        <v>3,01501917152983+6,80177426384682i</v>
      </c>
      <c r="DS151" s="240" t="str">
        <f t="shared" ca="1" si="147"/>
        <v>7,40423280261628-0,729253279514325i</v>
      </c>
      <c r="DT151" s="240" t="str">
        <f t="shared" ca="1" si="148"/>
        <v>1,63012609215942-7,25928113966406i</v>
      </c>
      <c r="DU151" s="240" t="str">
        <f t="shared" ca="1" si="149"/>
        <v>-6,38155122330156-3,82495460435802i</v>
      </c>
      <c r="DV151" s="240" t="str">
        <f t="shared" ca="1" si="150"/>
        <v>-5,63367828049541+4,85964430518281i</v>
      </c>
      <c r="DW151" s="240" t="str">
        <f t="shared" ca="1" si="151"/>
        <v>2,84718720755848+6,87371797109371i</v>
      </c>
      <c r="DX151" s="240" t="str">
        <f t="shared" ca="1" si="152"/>
        <v>7,41989955751104-0,547324672811928i</v>
      </c>
      <c r="DY151" s="240" t="str">
        <f t="shared" ca="1" si="153"/>
        <v>1,80778680601396-7,21708948295802i</v>
      </c>
      <c r="DZ151" s="240" t="str">
        <f t="shared" ca="1" si="154"/>
        <v>-6,28576013435091-3,98041370644135i</v>
      </c>
      <c r="EA151" s="240" t="str">
        <f t="shared" ca="1" si="155"/>
        <v>-5,75124316336121+4,71992328506644i</v>
      </c>
      <c r="EB151" s="240" t="str">
        <f t="shared" ca="1" si="156"/>
        <v>2,67764020446967+6,94152120766255i</v>
      </c>
      <c r="EC151" s="240" t="str">
        <f t="shared" ca="1" si="157"/>
        <v>7,43109684235977-0,365066378199798i</v>
      </c>
      <c r="ED151" s="240" t="str">
        <f t="shared" ca="1" si="158"/>
        <v>1,98435857670124-7,17055052141002i</v>
      </c>
      <c r="EE151" s="240" t="str">
        <f t="shared" ca="1" si="159"/>
        <v>-6,1861827385311-4,13347515615144i</v>
      </c>
      <c r="EF151" s="240" t="str">
        <f t="shared" ca="1" si="160"/>
        <v>-5,86534371239356+4,57735915965818i</v>
      </c>
      <c r="EG151" s="240" t="str">
        <f t="shared" ca="1" si="161"/>
        <v>2,50648029104505+7,00514313141595i</v>
      </c>
      <c r="EH151" s="240" t="str">
        <f t="shared" ca="1" si="162"/>
        <v>7,43781791233767-0,182588181244764i</v>
      </c>
      <c r="EI151" s="240" t="str">
        <f t="shared" ca="1" si="163"/>
        <v>2,15973504397475-7,11969228835409i</v>
      </c>
      <c r="EJ151" s="240" t="str">
        <f t="shared" ca="1" si="164"/>
        <v>-6,08287901754563-4,28404675498814i</v>
      </c>
      <c r="EK151" s="240" t="str">
        <f t="shared" ca="1" si="165"/>
        <v>-5,9759111976976+4,43203780424465i</v>
      </c>
      <c r="EL151" s="240" t="str">
        <f t="shared" ca="1" si="166"/>
        <v>2,33381056762341+7,0645454188837i</v>
      </c>
      <c r="EM151" s="240" t="str">
        <f t="shared" ca="1" si="167"/>
        <v>7,44005871892294+3,45626679111573E-12i</v>
      </c>
      <c r="EN151" s="240"/>
      <c r="EO151" s="240"/>
      <c r="EP151" s="240"/>
    </row>
    <row r="152" spans="1:146" ht="15" thickBot="1">
      <c r="A152" s="277">
        <f t="shared" si="168"/>
        <v>1.0156250000000005E-3</v>
      </c>
      <c r="B152" s="276">
        <v>52</v>
      </c>
      <c r="C152" s="248">
        <f t="shared" si="169"/>
        <v>10400</v>
      </c>
      <c r="D152" s="247">
        <f t="shared" si="170"/>
        <v>65345.127194667693</v>
      </c>
      <c r="E152" s="247" t="str">
        <f t="shared" si="171"/>
        <v>65345,1271946677i</v>
      </c>
      <c r="F152" s="247" t="str">
        <f t="shared" si="177"/>
        <v>-0,0090555423548948-0,0306460688186254i</v>
      </c>
      <c r="G152" s="247" t="str">
        <f t="shared" si="178"/>
        <v>-4,9991613938173+0,340109663767709i</v>
      </c>
      <c r="H152" s="247" t="str">
        <f t="shared" si="179"/>
        <v>0,00225397484367726-0,00809872923797228i</v>
      </c>
      <c r="I152" s="247" t="str">
        <f t="shared" si="174"/>
        <v>-0,00365791979923995+0,00799484279603265i</v>
      </c>
      <c r="J152" s="275" t="str">
        <f ca="1">IMPRODUCT(1/N_FFT2,BO100)</f>
        <v>0,0381508003273943-0,000318410502382221i</v>
      </c>
      <c r="K152" s="274" t="str">
        <f t="shared" ca="1" si="175"/>
        <v>-0,000137006925963274+0,000306174371241298i</v>
      </c>
      <c r="N152" s="265">
        <f t="shared" ca="1" si="176"/>
        <v>7.5643987166397224</v>
      </c>
      <c r="O152" s="240">
        <f t="shared" ca="1" si="39"/>
        <v>-7.4356012833602776</v>
      </c>
      <c r="P152" s="240" t="str">
        <f t="shared" ca="1" si="40"/>
        <v>-2,15844111873313+7,11542678846962i</v>
      </c>
      <c r="Q152" s="240" t="str">
        <f t="shared" ca="1" si="41"/>
        <v>6,18247651631189+4,13099873763731i</v>
      </c>
      <c r="R152" s="240" t="str">
        <f t="shared" ca="1" si="42"/>
        <v>5,74779751907488-4,71709551788234i</v>
      </c>
      <c r="S152" s="240" t="str">
        <f t="shared" ca="1" si="43"/>
        <v>-2,84548142081455-6,86959983761123i</v>
      </c>
      <c r="T152" s="240" t="str">
        <f t="shared" ca="1" si="44"/>
        <v>-7,39979683082434+0,728816374425801i</v>
      </c>
      <c r="U152" s="241" t="str">
        <f t="shared" ca="1" si="45"/>
        <v>-1,45061384875431+7,29272828966713i</v>
      </c>
      <c r="V152" s="240" t="str">
        <f t="shared" ca="1" si="46"/>
        <v>6,55761488501133+3,50511818131526i</v>
      </c>
      <c r="W152" s="240" t="str">
        <f t="shared" ca="1" si="47"/>
        <v>5,25776408966359-5,2577640896633i</v>
      </c>
      <c r="X152" s="240" t="str">
        <f t="shared" ca="1" si="48"/>
        <v>-3,50511818131536-6,55761488501128i</v>
      </c>
      <c r="Y152" s="240" t="str">
        <f t="shared" ca="1" si="49"/>
        <v>-7,29272828966718+1,45061384875404i</v>
      </c>
      <c r="Z152" s="240" t="str">
        <f t="shared" ca="1" si="50"/>
        <v>-0,728816374425695+7,39979683082434i</v>
      </c>
      <c r="AA152" s="240" t="str">
        <f t="shared" ca="1" si="51"/>
        <v>6,8695998376111+2,84548142081486i</v>
      </c>
      <c r="AB152" s="240" t="str">
        <f t="shared" ca="1" si="52"/>
        <v>4,71709551788233-5,74779751907489i</v>
      </c>
      <c r="AC152" s="240" t="str">
        <f t="shared" ca="1" si="53"/>
        <v>-4,13099873763701-6,18247651631208i</v>
      </c>
      <c r="AD152" s="240" t="str">
        <f t="shared" ca="1" si="54"/>
        <v>-7,11542678846963+2,15844111873309i</v>
      </c>
      <c r="AE152" s="240" t="str">
        <f t="shared" ca="1" si="55"/>
        <v>3,24285714843402E-13+7,43560128336028i</v>
      </c>
      <c r="AF152" s="240" t="str">
        <f t="shared" ca="1" si="56"/>
        <v>7,11542678846961+2,15844111873318i</v>
      </c>
      <c r="AG152" s="240" t="str">
        <f t="shared" ca="1" si="57"/>
        <v>4,13099873763708-6,18247651631204i</v>
      </c>
      <c r="AH152" s="240" t="str">
        <f t="shared" ca="1" si="58"/>
        <v>-4,71709551788225-5,74779751907495i</v>
      </c>
      <c r="AI152" s="240" t="str">
        <f t="shared" ca="1" si="59"/>
        <v>-6,86959983761113+2,84548142081478i</v>
      </c>
      <c r="AJ152" s="240" t="str">
        <f t="shared" ca="1" si="60"/>
        <v>0,728816374425604+7,39979683082435i</v>
      </c>
      <c r="AK152" s="240" t="str">
        <f t="shared" ca="1" si="61"/>
        <v>7,29272828966716+1,45061384875411i</v>
      </c>
      <c r="AL152" s="240" t="str">
        <f t="shared" ca="1" si="62"/>
        <v>3,50511818131543-6,55761488501124i</v>
      </c>
      <c r="AM152" s="240" t="str">
        <f t="shared" ca="1" si="63"/>
        <v>-5,25776408966353-5,25776408966336i</v>
      </c>
      <c r="AN152" s="240" t="str">
        <f t="shared" ca="1" si="64"/>
        <v>-6,55761488501148+3,50511818131498i</v>
      </c>
      <c r="AO152" s="240" t="str">
        <f t="shared" ca="1" si="65"/>
        <v>1,45061384875434+7,29272828966712i</v>
      </c>
      <c r="AP152" s="240" t="str">
        <f t="shared" ca="1" si="66"/>
        <v>7,39979683082431+0,728816374426108i</v>
      </c>
      <c r="AQ152" s="240" t="str">
        <f t="shared" ca="1" si="67"/>
        <v>2,84548142081454-6,86959983761123i</v>
      </c>
      <c r="AR152" s="240" t="str">
        <f t="shared" ca="1" si="68"/>
        <v>2,84548142081454-6,86959983761123i</v>
      </c>
      <c r="AS152" s="240" t="str">
        <f t="shared" ca="1" si="69"/>
        <v>-6,18247651631189+4,1309987376373i</v>
      </c>
      <c r="AT152" s="240" t="str">
        <f t="shared" ca="1" si="70"/>
        <v>2,15844111873338+7,11542678846955i</v>
      </c>
      <c r="AU152" s="240" t="str">
        <f t="shared" ca="1" si="71"/>
        <v>7,43560128336028+9,10923172192148E-14i</v>
      </c>
      <c r="AV152" s="240" t="str">
        <f t="shared" ca="1" si="72"/>
        <v>2,15844111873284-7,1154267884697i</v>
      </c>
      <c r="AW152" s="240" t="str">
        <f t="shared" ca="1" si="73"/>
        <v>-6,18247651631179-4,13099873763746i</v>
      </c>
      <c r="AX152" s="240" t="str">
        <f t="shared" ca="1" si="74"/>
        <v>-5,74779751907474+4,7170955178825i</v>
      </c>
      <c r="AY152" s="240" t="str">
        <f t="shared" ca="1" si="75"/>
        <v>2,84548142081442+6,86959983761128i</v>
      </c>
      <c r="AZ152" s="240" t="str">
        <f t="shared" ca="1" si="76"/>
        <v>7,39979683082432-0,728816374425927i</v>
      </c>
      <c r="BA152" s="240" t="str">
        <f t="shared" ca="1" si="77"/>
        <v>1,45061384875452-7,29272828966708i</v>
      </c>
      <c r="BB152" s="240" t="str">
        <f t="shared" ca="1" si="78"/>
        <v>-6,55761488501138-3,50511818131516i</v>
      </c>
      <c r="BC152" s="240" t="str">
        <f t="shared" ca="1" si="79"/>
        <v>-5,25776408966366+5,25776408966324i</v>
      </c>
      <c r="BD152" s="240" t="str">
        <f t="shared" ca="1" si="80"/>
        <v>3,50511818131529+6,55761488501132i</v>
      </c>
      <c r="BE152" s="240" t="str">
        <f t="shared" ca="1" si="81"/>
        <v>7,2927282896672-1,45061384875393i</v>
      </c>
      <c r="BF152" s="240" t="str">
        <f t="shared" ca="1" si="82"/>
        <v>0,728816374425785-7,39979683082434i</v>
      </c>
      <c r="BG152" s="240" t="str">
        <f t="shared" ca="1" si="83"/>
        <v>-6,86959983761107-2,84548142081493i</v>
      </c>
      <c r="BH152" s="240" t="str">
        <f t="shared" ca="1" si="84"/>
        <v>-4,71709551788239+5,74779751907483i</v>
      </c>
      <c r="BI152" s="240" t="str">
        <f t="shared" ca="1" si="85"/>
        <v>4,13099873763757+6,18247651631171i</v>
      </c>
      <c r="BJ152" s="240" t="str">
        <f t="shared" ca="1" si="86"/>
        <v>7,11542678846967-2,15844111873298i</v>
      </c>
      <c r="BK152" s="240" t="str">
        <f t="shared" ca="1" si="87"/>
        <v>-2,33193397624186E-13-7,43560128336028i</v>
      </c>
      <c r="BL152" s="240" t="str">
        <f t="shared" ca="1" si="88"/>
        <v>-7,11542678846958-2,15844111873324i</v>
      </c>
      <c r="BM152" s="240" t="str">
        <f t="shared" ca="1" si="89"/>
        <v>-4,13099873763718+6,18247651631197i</v>
      </c>
      <c r="BN152" s="240" t="str">
        <f t="shared" ca="1" si="90"/>
        <v>4,71709551788214+5,74779751907504i</v>
      </c>
      <c r="BO152" s="240" t="str">
        <f t="shared" ca="1" si="91"/>
        <v>6,86959983761117-2,84548142081468i</v>
      </c>
      <c r="BP152" s="240" t="str">
        <f t="shared" ca="1" si="92"/>
        <v>-0,728816374425514-7,39979683082436i</v>
      </c>
      <c r="BQ152" s="240" t="str">
        <f t="shared" ca="1" si="93"/>
        <v>-7,29272828966715-1,4506138487542i</v>
      </c>
      <c r="BR152" s="240" t="str">
        <f t="shared" ca="1" si="94"/>
        <v>-3,50511818131549+6,55761488501121i</v>
      </c>
      <c r="BS152" s="240" t="str">
        <f t="shared" ca="1" si="95"/>
        <v>5,2577640896635+5,25776408966339i</v>
      </c>
      <c r="BT152" s="240" t="str">
        <f t="shared" ca="1" si="96"/>
        <v>6,55761488501154-3,50511818131488i</v>
      </c>
      <c r="BU152" s="240" t="str">
        <f t="shared" ca="1" si="97"/>
        <v>-1,45061384875425-7,29272828966714i</v>
      </c>
      <c r="BV152" s="240" t="str">
        <f t="shared" ca="1" si="98"/>
        <v>-7,39979683082437-0,728816374425462i</v>
      </c>
      <c r="BW152" s="240" t="str">
        <f t="shared" ca="1" si="99"/>
        <v>-2,84548142081462+6,8695998376112i</v>
      </c>
      <c r="BX152" s="240" t="str">
        <f t="shared" ca="1" si="100"/>
        <v>5,74779751907508+4,7170955178821i</v>
      </c>
      <c r="BY152" s="240" t="str">
        <f t="shared" ca="1" si="101"/>
        <v>6,18247651631197-4,13099873763718i</v>
      </c>
      <c r="BZ152" s="240" t="str">
        <f t="shared" ca="1" si="102"/>
        <v>-2,15844111873329-7,11542678846957i</v>
      </c>
      <c r="CA152" s="240" t="str">
        <f t="shared" ca="1" si="103"/>
        <v>-7,43560128336028-1,8218463443843E-13i</v>
      </c>
      <c r="CB152" s="240" t="str">
        <f t="shared" ca="1" si="104"/>
        <v>-2,15844111873293+7,11542678846968i</v>
      </c>
      <c r="CC152" s="240" t="str">
        <f t="shared" ca="1" si="105"/>
        <v>6,18247651631177+4,13099873763749i</v>
      </c>
      <c r="CD152" s="240" t="str">
        <f t="shared" ca="1" si="106"/>
        <v>5,74779751907484-4,71709551788239i</v>
      </c>
      <c r="CE152" s="240" t="str">
        <f t="shared" ca="1" si="107"/>
        <v>-2,84548142081429-6,86959983761134i</v>
      </c>
      <c r="CF152" s="240" t="str">
        <f t="shared" ca="1" si="108"/>
        <v>-7,39979683082433+0,728816374425837i</v>
      </c>
      <c r="CG152" s="240" t="str">
        <f t="shared" ca="1" si="109"/>
        <v>-1,45061384875461+7,29272828966707i</v>
      </c>
      <c r="CH152" s="240" t="str">
        <f t="shared" ca="1" si="110"/>
        <v>6,55761488501136+3,5051181813152i</v>
      </c>
      <c r="CI152" s="240" t="str">
        <f t="shared" ca="1" si="111"/>
        <v>5,25776408966369-5,25776408966321i</v>
      </c>
      <c r="CJ152" s="240" t="str">
        <f t="shared" ca="1" si="112"/>
        <v>-3,50511818131516-6,55761488501138i</v>
      </c>
      <c r="CK152" s="240" t="str">
        <f t="shared" ca="1" si="113"/>
        <v>-7,29272828966707+1,45061384875457i</v>
      </c>
      <c r="CL152" s="240" t="str">
        <f t="shared" ca="1" si="114"/>
        <v>-0,728816374425876+7,39979683082433i</v>
      </c>
      <c r="CM152" s="240" t="str">
        <f t="shared" ca="1" si="115"/>
        <v>6,86959983761132+2,84548142081433i</v>
      </c>
      <c r="CN152" s="240" t="str">
        <f t="shared" ca="1" si="116"/>
        <v>4,71709551788242-5,74779751907481i</v>
      </c>
      <c r="CO152" s="240" t="str">
        <f t="shared" ca="1" si="117"/>
        <v>-4,13099873763745-6,18247651631179i</v>
      </c>
      <c r="CP152" s="240" t="str">
        <f t="shared" ca="1" si="118"/>
        <v>-7,11542678847055+2,15844111873006i</v>
      </c>
      <c r="CQ152" s="240" t="str">
        <f t="shared" ca="1" si="119"/>
        <v>-2,07689016031308E-12+7,43560128336028i</v>
      </c>
      <c r="CR152" s="240" t="str">
        <f t="shared" ca="1" si="120"/>
        <v>7,11542678846935+2,15844111873404i</v>
      </c>
      <c r="CS152" s="240" t="str">
        <f t="shared" ca="1" si="121"/>
        <v>4,13099873763722-6,18247651631195i</v>
      </c>
      <c r="CT152" s="240" t="str">
        <f t="shared" ca="1" si="122"/>
        <v>-4,7170955178833-5,7477975190741i</v>
      </c>
      <c r="CU152" s="240" t="str">
        <f t="shared" ca="1" si="123"/>
        <v>-6,86959983761036+2,84548142081664i</v>
      </c>
      <c r="CV152" s="240" t="str">
        <f t="shared" ca="1" si="124"/>
        <v>0,728816374429103+7,39979683082401i</v>
      </c>
      <c r="CW152" s="240" t="str">
        <f t="shared" ca="1" si="125"/>
        <v>7,29272828966655+1,4506138487572i</v>
      </c>
      <c r="CX152" s="240" t="str">
        <f t="shared" ca="1" si="126"/>
        <v>3,50511818131687-6,55761488501047i</v>
      </c>
      <c r="CY152" s="240" t="str">
        <f t="shared" ca="1" si="127"/>
        <v>-5,25776408966292-5,25776408966398i</v>
      </c>
      <c r="CZ152" s="240" t="str">
        <f t="shared" ca="1" si="128"/>
        <v>-6,55761488501124+3,50511818131545i</v>
      </c>
      <c r="DA152" s="240" t="str">
        <f t="shared" ca="1" si="129"/>
        <v>1,45061384875561+7,29272828966687i</v>
      </c>
      <c r="DB152" s="240" t="str">
        <f t="shared" ca="1" si="130"/>
        <v>7,39979683082457+0,728816374423345i</v>
      </c>
      <c r="DC152" s="240" t="str">
        <f t="shared" ca="1" si="131"/>
        <v>2,84548142081129-6,86959983761258i</v>
      </c>
      <c r="DD152" s="240" t="str">
        <f t="shared" ca="1" si="132"/>
        <v>-5,74779751907307-4,71709551788454i</v>
      </c>
      <c r="DE152" s="240" t="str">
        <f t="shared" ca="1" si="133"/>
        <v>-6,18247651631284+4,13099873763588i</v>
      </c>
      <c r="DF152" s="240" t="str">
        <f t="shared" ca="1" si="134"/>
        <v>2,15844111873249+7,11542678846981i</v>
      </c>
      <c r="DG152" s="240" t="str">
        <f t="shared" ca="1" si="135"/>
        <v>7,43560128336028-4,66386795248373E-13i</v>
      </c>
      <c r="DH152" s="240" t="str">
        <f t="shared" ca="1" si="136"/>
        <v>2,1584411187316-7,11542678847008i</v>
      </c>
      <c r="DI152" s="240" t="str">
        <f t="shared" ca="1" si="137"/>
        <v>-6,18247651631336-4,1309987376351i</v>
      </c>
      <c r="DJ152" s="240" t="str">
        <f t="shared" ca="1" si="138"/>
        <v>-5,74779751907248+4,71709551788526i</v>
      </c>
      <c r="DK152" s="240" t="str">
        <f t="shared" ca="1" si="139"/>
        <v>2,84548142081216+6,86959983761222i</v>
      </c>
      <c r="DL152" s="240" t="str">
        <f t="shared" ca="1" si="140"/>
        <v>7,39979683082448-0,728816374424273i</v>
      </c>
      <c r="DM152" s="240" t="str">
        <f t="shared" ca="1" si="141"/>
        <v>1,4506138487548-7,29272828966703i</v>
      </c>
      <c r="DN152" s="240" t="str">
        <f t="shared" ca="1" si="142"/>
        <v>-6,55761488501167-3,50511818131463i</v>
      </c>
      <c r="DO152" s="240" t="str">
        <f t="shared" ca="1" si="143"/>
        <v>-5,25776408966225+5,25776408966464i</v>
      </c>
      <c r="DP152" s="240" t="str">
        <f t="shared" ca="1" si="144"/>
        <v>3,50511818131779+6,55761488500999i</v>
      </c>
      <c r="DQ152" s="240" t="str">
        <f t="shared" ca="1" si="145"/>
        <v>7,29272828966781-1,45061384875086i</v>
      </c>
      <c r="DR152" s="240" t="str">
        <f t="shared" ca="1" si="146"/>
        <v>0,728816374428281-7,39979683082409i</v>
      </c>
      <c r="DS152" s="240" t="str">
        <f t="shared" ca="1" si="147"/>
        <v>-6,86959983761072-2,84548142081578i</v>
      </c>
      <c r="DT152" s="240" t="str">
        <f t="shared" ca="1" si="148"/>
        <v>-4,71709551788258+5,74779751907468i</v>
      </c>
      <c r="DU152" s="240" t="str">
        <f t="shared" ca="1" si="149"/>
        <v>4,13099873763808+6,18247651631137i</v>
      </c>
      <c r="DV152" s="240" t="str">
        <f t="shared" ca="1" si="150"/>
        <v>7,11542678846907-2,15844111873493i</v>
      </c>
      <c r="DW152" s="240" t="str">
        <f t="shared" ca="1" si="151"/>
        <v>-3,11533000036783E-12-7,43560128336028i</v>
      </c>
      <c r="DX152" s="240" t="str">
        <f t="shared" ca="1" si="152"/>
        <v>-7,11542678846868-2,15844111873625i</v>
      </c>
      <c r="DY152" s="240" t="str">
        <f t="shared" ca="1" si="153"/>
        <v>-4,13099873763922+6,18247651631061i</v>
      </c>
      <c r="DZ152" s="240" t="str">
        <f t="shared" ca="1" si="154"/>
        <v>4,71709551788152+5,74779751907556i</v>
      </c>
      <c r="EA152" s="240" t="str">
        <f t="shared" ca="1" si="155"/>
        <v>6,86959983761125-2,8454814208145i</v>
      </c>
      <c r="EB152" s="240" t="str">
        <f t="shared" ca="1" si="156"/>
        <v>-0,728816374426909-7,39979683082422i</v>
      </c>
      <c r="EC152" s="240" t="str">
        <f t="shared" ca="1" si="157"/>
        <v>-7,29272828966754-1,45061384875221i</v>
      </c>
      <c r="ED152" s="240" t="str">
        <f t="shared" ca="1" si="158"/>
        <v>-3,50511818131248+6,55761488501282i</v>
      </c>
      <c r="EE152" s="240" t="str">
        <f t="shared" ca="1" si="159"/>
        <v>5,25776408966128+5,25776408966562i</v>
      </c>
      <c r="EF152" s="240" t="str">
        <f t="shared" ca="1" si="160"/>
        <v>6,55761488501232-3,50511818131342i</v>
      </c>
      <c r="EG152" s="240" t="str">
        <f t="shared" ca="1" si="161"/>
        <v>-1,45061384875345-7,2927282896673i</v>
      </c>
      <c r="EH152" s="240" t="str">
        <f t="shared" ca="1" si="162"/>
        <v>-7,39979683082435-0,728816374425644i</v>
      </c>
      <c r="EI152" s="240" t="str">
        <f t="shared" ca="1" si="163"/>
        <v>-2,84548142081352+6,86959983761165i</v>
      </c>
      <c r="EJ152" s="240" t="str">
        <f t="shared" ca="1" si="164"/>
        <v>5,74779751907636+4,71709551788053i</v>
      </c>
      <c r="EK152" s="240" t="str">
        <f t="shared" ca="1" si="165"/>
        <v>6,18247651631002-4,1309987376401i</v>
      </c>
      <c r="EL152" s="240" t="str">
        <f t="shared" ca="1" si="166"/>
        <v>-2,15844111873039-7,11542678847045i</v>
      </c>
      <c r="EM152" s="240" t="str">
        <f t="shared" ca="1" si="167"/>
        <v>-7,43560128336028-1,84369676268889E-12i</v>
      </c>
      <c r="EN152" s="240"/>
      <c r="EO152" s="240"/>
      <c r="EP152" s="240"/>
    </row>
    <row r="153" spans="1:146" ht="15" thickBot="1">
      <c r="A153" s="277">
        <f t="shared" si="168"/>
        <v>1.0351562500000005E-3</v>
      </c>
      <c r="B153" s="276">
        <v>53</v>
      </c>
      <c r="C153" s="248">
        <f t="shared" si="169"/>
        <v>10600</v>
      </c>
      <c r="D153" s="247">
        <f t="shared" si="170"/>
        <v>66601.764256103619</v>
      </c>
      <c r="E153" s="247" t="str">
        <f t="shared" si="171"/>
        <v>66601,7642561036i</v>
      </c>
      <c r="F153" s="247" t="str">
        <f t="shared" si="177"/>
        <v>-0,00926301691084267-0,0301357431554482i</v>
      </c>
      <c r="G153" s="247" t="str">
        <f t="shared" si="178"/>
        <v>-5,00718579310011+0,394599330083178i</v>
      </c>
      <c r="H153" s="247" t="str">
        <f t="shared" si="179"/>
        <v>0,00224559659653509-0,0079467706934522i</v>
      </c>
      <c r="I153" s="247" t="str">
        <f t="shared" si="174"/>
        <v>-0,00361553854036449+0,00787321590457061i</v>
      </c>
      <c r="J153" s="275" t="str">
        <f ca="1">IMPRODUCT(1/N_FFT2,BP100)</f>
        <v>-0,0377776927055838-0,00444894186122168i</v>
      </c>
      <c r="K153" s="274" t="str">
        <f t="shared" ca="1" si="175"/>
        <v>0,000171614183763365-0,000281346610284496i</v>
      </c>
      <c r="N153" s="265">
        <f t="shared" ca="1" si="176"/>
        <v>7.5696803470059386</v>
      </c>
      <c r="O153" s="240">
        <f t="shared" ca="1" si="39"/>
        <v>-7.4303196529940614</v>
      </c>
      <c r="P153" s="240" t="str">
        <f t="shared" ca="1" si="40"/>
        <v>-1,98176104357+7,16116424276515i</v>
      </c>
      <c r="Q153" s="240" t="str">
        <f t="shared" ca="1" si="41"/>
        <v>6,37319774782031+3,81994772383705i</v>
      </c>
      <c r="R153" s="240" t="str">
        <f t="shared" ca="1" si="42"/>
        <v>5,38138733407791-5,12350666109605i</v>
      </c>
      <c r="S153" s="240" t="str">
        <f t="shared" ca="1" si="43"/>
        <v>-3,50262843799544-6,55295690288098i</v>
      </c>
      <c r="T153" s="240" t="str">
        <f t="shared" ca="1" si="44"/>
        <v>-7,24977871229344+1,62799225073297i</v>
      </c>
      <c r="U153" s="241" t="str">
        <f t="shared" ca="1" si="45"/>
        <v>-0,364588504881747+7,42136950756246i</v>
      </c>
      <c r="V153" s="240" t="str">
        <f t="shared" ca="1" si="46"/>
        <v>7,05529790133214+2,33075560047124i</v>
      </c>
      <c r="W153" s="240" t="str">
        <f t="shared" ca="1" si="47"/>
        <v>4,12806442102398-6,178085001159i</v>
      </c>
      <c r="X153" s="240" t="str">
        <f t="shared" ca="1" si="48"/>
        <v>-4,85328301180137-5,62630377361817i</v>
      </c>
      <c r="Y153" s="240" t="str">
        <f t="shared" ca="1" si="49"/>
        <v>-6,71692941079145+3,17687101345248i</v>
      </c>
      <c r="Z153" s="240" t="str">
        <f t="shared" ca="1" si="50"/>
        <v>1,27030148196893+7,32092782989816i</v>
      </c>
      <c r="AA153" s="240" t="str">
        <f t="shared" ca="1" si="51"/>
        <v>7,39454063295196+0,728298684120895i</v>
      </c>
      <c r="AB153" s="240" t="str">
        <f t="shared" ca="1" si="52"/>
        <v>2,674135162981-6,93243472928367i</v>
      </c>
      <c r="AC153" s="240" t="str">
        <f t="shared" ca="1" si="53"/>
        <v>-5,96808870659334-4,42623624944521i</v>
      </c>
      <c r="AD153" s="240" t="str">
        <f t="shared" ca="1" si="54"/>
        <v>-5,85766595456143+4,57136737863429i</v>
      </c>
      <c r="AE153" s="240" t="str">
        <f t="shared" ca="1" si="55"/>
        <v>2,84346022837769+6,86472024741752i</v>
      </c>
      <c r="AF153" s="240" t="str">
        <f t="shared" ca="1" si="56"/>
        <v>7,3744401911232-0,90955044566897i</v>
      </c>
      <c r="AG153" s="240" t="str">
        <f t="shared" ca="1" si="57"/>
        <v>1,09025432803903-7,34989766227136i</v>
      </c>
      <c r="AH153" s="240" t="str">
        <f t="shared" ca="1" si="58"/>
        <v>-6,79287071476269-3,01107249965676i</v>
      </c>
      <c r="AI153" s="240" t="str">
        <f t="shared" ca="1" si="59"/>
        <v>-4,71374488704844+5,74371476359111i</v>
      </c>
      <c r="AJ153" s="240" t="str">
        <f t="shared" ca="1" si="60"/>
        <v>4,27843892104699+6,07491650514968i</v>
      </c>
      <c r="AK153" s="240" t="str">
        <f t="shared" ca="1" si="61"/>
        <v>6,99597337168937-2,50319929855435i</v>
      </c>
      <c r="AL153" s="240" t="str">
        <f t="shared" ca="1" si="62"/>
        <v>-0,546608222678207-7,41018688000312i</v>
      </c>
      <c r="AM153" s="240" t="str">
        <f t="shared" ca="1" si="63"/>
        <v>-7,28754814434746-1,44958345378515i</v>
      </c>
      <c r="AN153" s="240" t="str">
        <f t="shared" ca="1" si="64"/>
        <v>-3,34075589894136+6,63694207970495i</v>
      </c>
      <c r="AO153" s="240" t="str">
        <f t="shared" ca="1" si="65"/>
        <v>5,50550370863293+4,98989770034405i</v>
      </c>
      <c r="AP153" s="240" t="str">
        <f t="shared" ca="1" si="66"/>
        <v>6,27753204977718-3,97520332935186i</v>
      </c>
      <c r="AQ153" s="240" t="str">
        <f t="shared" ca="1" si="67"/>
        <v>-2,15690794236712-7,11037258333369i</v>
      </c>
      <c r="AR153" s="240" t="str">
        <f t="shared" ca="1" si="68"/>
        <v>-2,15690794236712-7,11037258333369i</v>
      </c>
      <c r="AS153" s="240" t="str">
        <f t="shared" ca="1" si="69"/>
        <v>-1,80542040602334+7,20764228462986i</v>
      </c>
      <c r="AT153" s="240" t="str">
        <f t="shared" ca="1" si="70"/>
        <v>6,46502446984939+3,66239112465045i</v>
      </c>
      <c r="AU153" s="240" t="str">
        <f t="shared" ca="1" si="71"/>
        <v>5,25402941301556-5,25402941301599i</v>
      </c>
      <c r="AV153" s="240" t="str">
        <f t="shared" ca="1" si="72"/>
        <v>-3,66239112465031-6,46502446984947i</v>
      </c>
      <c r="AW153" s="240" t="str">
        <f t="shared" ca="1" si="73"/>
        <v>-7,2076422846299+1,80542040602317i</v>
      </c>
      <c r="AX153" s="240" t="str">
        <f t="shared" ca="1" si="74"/>
        <v>-0,182349172602644+7,42808177963334i</v>
      </c>
      <c r="AY153" s="240" t="str">
        <f t="shared" ca="1" si="75"/>
        <v>7,11037258333386+2,15690794236657i</v>
      </c>
      <c r="AZ153" s="240" t="str">
        <f t="shared" ca="1" si="76"/>
        <v>3,975203329352-6,27753204977709i</v>
      </c>
      <c r="BA153" s="240" t="str">
        <f t="shared" ca="1" si="77"/>
        <v>-4,98989770034393-5,50550370863304i</v>
      </c>
      <c r="BB153" s="240" t="str">
        <f t="shared" ca="1" si="78"/>
        <v>-6,636942079705+3,34075589894125i</v>
      </c>
      <c r="BC153" s="240" t="str">
        <f t="shared" ca="1" si="79"/>
        <v>1,44958345378501+7,28754814434749i</v>
      </c>
      <c r="BD153" s="240" t="str">
        <f t="shared" ca="1" si="80"/>
        <v>7,41018688000311+0,546608222678323i</v>
      </c>
      <c r="BE153" s="240" t="str">
        <f t="shared" ca="1" si="81"/>
        <v>2,50319929855449-6,99597337168933i</v>
      </c>
      <c r="BF153" s="240" t="str">
        <f t="shared" ca="1" si="82"/>
        <v>-6,07491650514959-4,27843892104713i</v>
      </c>
      <c r="BG153" s="240" t="str">
        <f t="shared" ca="1" si="83"/>
        <v>-5,7437147635912+4,71374488704833i</v>
      </c>
      <c r="BH153" s="240" t="str">
        <f t="shared" ca="1" si="84"/>
        <v>3,01107249965662+6,79287071476276i</v>
      </c>
      <c r="BI153" s="240" t="str">
        <f t="shared" ca="1" si="85"/>
        <v>7,34989766227138-1,09025432803889i</v>
      </c>
      <c r="BJ153" s="240" t="str">
        <f t="shared" ca="1" si="86"/>
        <v>0,909550445669134-7,37444019112318i</v>
      </c>
      <c r="BK153" s="240" t="str">
        <f t="shared" ca="1" si="87"/>
        <v>-6,86472024741746-2,84346022837785i</v>
      </c>
      <c r="BL153" s="240" t="str">
        <f t="shared" ca="1" si="88"/>
        <v>-4,57136737863381+5,8576659545618i</v>
      </c>
      <c r="BM153" s="240" t="str">
        <f t="shared" ca="1" si="89"/>
        <v>4,42623624944512+5,96808870659341i</v>
      </c>
      <c r="BN153" s="240" t="str">
        <f t="shared" ca="1" si="90"/>
        <v>6,93243472928374-2,67413516298082i</v>
      </c>
      <c r="BO153" s="240" t="str">
        <f t="shared" ca="1" si="91"/>
        <v>-0,72829868412074-7,39454063295197i</v>
      </c>
      <c r="BP153" s="240" t="str">
        <f t="shared" ca="1" si="92"/>
        <v>-7,32092782989826-1,27030148196834i</v>
      </c>
      <c r="BQ153" s="240" t="str">
        <f t="shared" ca="1" si="93"/>
        <v>-3,17687101345258+6,7169294107914i</v>
      </c>
      <c r="BR153" s="240" t="str">
        <f t="shared" ca="1" si="94"/>
        <v>5,62630377361805+4,8532830118015i</v>
      </c>
      <c r="BS153" s="240" t="str">
        <f t="shared" ca="1" si="95"/>
        <v>6,17808500115908-4,12806442102386i</v>
      </c>
      <c r="BT153" s="240" t="str">
        <f t="shared" ca="1" si="96"/>
        <v>-2,33075560047092-7,05529790133225i</v>
      </c>
      <c r="BU153" s="240" t="str">
        <f t="shared" ca="1" si="97"/>
        <v>-7,42136950756246+0,364588504881848i</v>
      </c>
      <c r="BV153" s="240" t="str">
        <f t="shared" ca="1" si="98"/>
        <v>-1,62799225073298+7,24977871229344i</v>
      </c>
      <c r="BW153" s="240" t="str">
        <f t="shared" ca="1" si="99"/>
        <v>6,55295690288087+3,50262843799563i</v>
      </c>
      <c r="BX153" s="240" t="str">
        <f t="shared" ca="1" si="100"/>
        <v>5,12350666109636-5,38138733407762i</v>
      </c>
      <c r="BY153" s="240" t="str">
        <f t="shared" ca="1" si="101"/>
        <v>-3,81994772383722-6,37319774782021i</v>
      </c>
      <c r="BZ153" s="240" t="str">
        <f t="shared" ca="1" si="102"/>
        <v>-7,16116424276515+1,98176104357i</v>
      </c>
      <c r="CA153" s="240" t="str">
        <f t="shared" ca="1" si="103"/>
        <v>-1,16515892243891E-13+7,43031965299406i</v>
      </c>
      <c r="CB153" s="240" t="str">
        <f t="shared" ca="1" si="104"/>
        <v>7,16116424276506+1,98176104357033i</v>
      </c>
      <c r="CC153" s="240" t="str">
        <f t="shared" ca="1" si="105"/>
        <v>3,81994772383688-6,37319774782042i</v>
      </c>
      <c r="CD153" s="240" t="str">
        <f t="shared" ca="1" si="106"/>
        <v>-5,12350666109612-5,38138733407785i</v>
      </c>
      <c r="CE153" s="240" t="str">
        <f t="shared" ca="1" si="107"/>
        <v>-6,55295690288103+3,50262843799533i</v>
      </c>
      <c r="CF153" s="240" t="str">
        <f t="shared" ca="1" si="108"/>
        <v>1,62799225073265+7,24977871229352i</v>
      </c>
      <c r="CG153" s="240" t="str">
        <f t="shared" ca="1" si="109"/>
        <v>7,42136950756247+0,364588504881448i</v>
      </c>
      <c r="CH153" s="240" t="str">
        <f t="shared" ca="1" si="110"/>
        <v>2,33075560047113-7,05529790133217i</v>
      </c>
      <c r="CI153" s="240" t="str">
        <f t="shared" ca="1" si="111"/>
        <v>-6,17808500115889-4,12806442102413i</v>
      </c>
      <c r="CJ153" s="240" t="str">
        <f t="shared" ca="1" si="112"/>
        <v>-5,62630377361827+4,85328301180125i</v>
      </c>
      <c r="CK153" s="240" t="str">
        <f t="shared" ca="1" si="113"/>
        <v>3,17687101345303+6,71692941079119i</v>
      </c>
      <c r="CL153" s="240" t="str">
        <f t="shared" ca="1" si="114"/>
        <v>7,32092782989819-1,27030148196873i</v>
      </c>
      <c r="CM153" s="240" t="str">
        <f t="shared" ca="1" si="115"/>
        <v>0,728298684121076-7,39454063295194i</v>
      </c>
      <c r="CN153" s="240" t="str">
        <f t="shared" ca="1" si="116"/>
        <v>-6,93243472928415-2,67413516297976i</v>
      </c>
      <c r="CO153" s="240" t="str">
        <f t="shared" ca="1" si="117"/>
        <v>-4,42623624944412+5,96808870659415i</v>
      </c>
      <c r="CP153" s="240" t="str">
        <f t="shared" ca="1" si="118"/>
        <v>4,57136737863471+5,8576659545611i</v>
      </c>
      <c r="CQ153" s="240" t="str">
        <f t="shared" ca="1" si="119"/>
        <v>6,8647202474173-2,84346022837822i</v>
      </c>
      <c r="CR153" s="240" t="str">
        <f t="shared" ca="1" si="120"/>
        <v>-0,909550445669587-7,37444019112312i</v>
      </c>
      <c r="CS153" s="240" t="str">
        <f t="shared" ca="1" si="121"/>
        <v>-7,34989766227145-1,09025432803839i</v>
      </c>
      <c r="CT153" s="240" t="str">
        <f t="shared" ca="1" si="122"/>
        <v>-3,01107249965624+6,79287071476292i</v>
      </c>
      <c r="CU153" s="240" t="str">
        <f t="shared" ca="1" si="123"/>
        <v>5,74371476359102+4,71374488704855i</v>
      </c>
      <c r="CV153" s="240" t="str">
        <f t="shared" ca="1" si="124"/>
        <v>6,07491650514975-4,2784389210469i</v>
      </c>
      <c r="CW153" s="240" t="str">
        <f t="shared" ca="1" si="125"/>
        <v>-2,50319929855417-6,99597337168944i</v>
      </c>
      <c r="CX153" s="240" t="str">
        <f t="shared" ca="1" si="126"/>
        <v>-7,41018688000313+0,546608222678039i</v>
      </c>
      <c r="CY153" s="240" t="str">
        <f t="shared" ca="1" si="127"/>
        <v>-1,44958345378602+7,28754814434728i</v>
      </c>
      <c r="CZ153" s="240" t="str">
        <f t="shared" ca="1" si="128"/>
        <v>6,63694207970452+3,34075589894222i</v>
      </c>
      <c r="DA153" s="240" t="str">
        <f t="shared" ca="1" si="129"/>
        <v>4,98989770034473-5,50550370863232i</v>
      </c>
      <c r="DB153" s="240" t="str">
        <f t="shared" ca="1" si="130"/>
        <v>-3,97520332935114-6,27753204977764i</v>
      </c>
      <c r="DC153" s="240" t="str">
        <f t="shared" ca="1" si="131"/>
        <v>-7,11037258333415+2,15690794236559i</v>
      </c>
      <c r="DD153" s="240" t="str">
        <f t="shared" ca="1" si="132"/>
        <v>0,182349172600827+7,42808177963339i</v>
      </c>
      <c r="DE153" s="240" t="str">
        <f t="shared" ca="1" si="133"/>
        <v>7,20764228462945+1,80542040602493i</v>
      </c>
      <c r="DF153" s="240" t="str">
        <f t="shared" ca="1" si="134"/>
        <v>3,66239112465184-6,4650244698486i</v>
      </c>
      <c r="DG153" s="240" t="str">
        <f t="shared" ca="1" si="135"/>
        <v>-5,25402941301427-5,25402941301728i</v>
      </c>
      <c r="DH153" s="240" t="str">
        <f t="shared" ca="1" si="136"/>
        <v>-6,46502446985065+3,66239112464823i</v>
      </c>
      <c r="DI153" s="240" t="str">
        <f t="shared" ca="1" si="137"/>
        <v>1,80542040602091+7,20764228463047i</v>
      </c>
      <c r="DJ153" s="240" t="str">
        <f t="shared" ca="1" si="138"/>
        <v>7,42808177963329+0,182349172604977i</v>
      </c>
      <c r="DK153" s="240" t="str">
        <f t="shared" ca="1" si="139"/>
        <v>2,15690794236946-7,11037258333298i</v>
      </c>
      <c r="DL153" s="240" t="str">
        <f t="shared" ca="1" si="140"/>
        <v>-6,27753204977536-3,97520332935474i</v>
      </c>
      <c r="DM153" s="240" t="str">
        <f t="shared" ca="1" si="141"/>
        <v>-5,50550370863517+4,98989770034157i</v>
      </c>
      <c r="DN153" s="240" t="str">
        <f t="shared" ca="1" si="142"/>
        <v>3,34075589893842+6,63694207970643i</v>
      </c>
      <c r="DO153" s="240" t="str">
        <f t="shared" ca="1" si="143"/>
        <v>7,28754814434809-1,44958345378194i</v>
      </c>
      <c r="DP153" s="240" t="str">
        <f t="shared" ca="1" si="144"/>
        <v>0,546608222682178-7,41018688000283i</v>
      </c>
      <c r="DQ153" s="240" t="str">
        <f t="shared" ca="1" si="145"/>
        <v>-6,99597337169053-2,50319929855111i</v>
      </c>
      <c r="DR153" s="240" t="str">
        <f t="shared" ca="1" si="146"/>
        <v>-4,27843892104416+6,07491650515168i</v>
      </c>
      <c r="DS153" s="240" t="str">
        <f t="shared" ca="1" si="147"/>
        <v>4,71374488705114+5,7437147635889i</v>
      </c>
      <c r="DT153" s="240" t="str">
        <f t="shared" ca="1" si="148"/>
        <v>6,79287071476165-3,01107249965911i</v>
      </c>
      <c r="DU153" s="240" t="str">
        <f t="shared" ca="1" si="149"/>
        <v>-1,09025432804159-7,34989766227098i</v>
      </c>
      <c r="DV153" s="240" t="str">
        <f t="shared" ca="1" si="150"/>
        <v>-7,37444019112352-0,90955044566637i</v>
      </c>
      <c r="DW153" s="240" t="str">
        <f t="shared" ca="1" si="151"/>
        <v>-2,84346022837523+6,86472024741854i</v>
      </c>
      <c r="DX153" s="240" t="str">
        <f t="shared" ca="1" si="152"/>
        <v>5,85766595456309+4,57136737863216i</v>
      </c>
      <c r="DY153" s="240" t="str">
        <f t="shared" ca="1" si="153"/>
        <v>5,96808870659216-4,42623624944681i</v>
      </c>
      <c r="DZ153" s="240" t="str">
        <f t="shared" ca="1" si="154"/>
        <v>-2,67413516298288-6,93243472928295i</v>
      </c>
      <c r="EA153" s="240" t="str">
        <f t="shared" ca="1" si="155"/>
        <v>-7,39454063295178+0,728298684122725i</v>
      </c>
      <c r="EB153" s="240" t="str">
        <f t="shared" ca="1" si="156"/>
        <v>-1,2703014819671+7,32092782989848i</v>
      </c>
      <c r="EC153" s="240" t="str">
        <f t="shared" ca="1" si="157"/>
        <v>6,71692941079194+3,17687101345144i</v>
      </c>
      <c r="ED153" s="240" t="str">
        <f t="shared" ca="1" si="158"/>
        <v>4,85328301180048-5,62630377361894i</v>
      </c>
      <c r="EE153" s="240" t="str">
        <f t="shared" ca="1" si="159"/>
        <v>-4,12806442102499-6,17808500115832i</v>
      </c>
      <c r="EF153" s="240" t="str">
        <f t="shared" ca="1" si="160"/>
        <v>-7,05529790133183+2,33075560047221i</v>
      </c>
      <c r="EG153" s="240" t="str">
        <f t="shared" ca="1" si="161"/>
        <v>0,364588504882575+7,42136950756242i</v>
      </c>
      <c r="EH153" s="240" t="str">
        <f t="shared" ca="1" si="162"/>
        <v>7,24977871229355+1,62799225073248i</v>
      </c>
      <c r="EI153" s="240" t="str">
        <f t="shared" ca="1" si="163"/>
        <v>3,50262843799517-6,55295690288112i</v>
      </c>
      <c r="EJ153" s="240" t="str">
        <f t="shared" ca="1" si="164"/>
        <v>-5,38138733407805-5,12350666109591i</v>
      </c>
      <c r="EK153" s="240" t="str">
        <f t="shared" ca="1" si="165"/>
        <v>-6,37319774782027+3,81994772383712i</v>
      </c>
      <c r="EL153" s="240" t="str">
        <f t="shared" ca="1" si="166"/>
        <v>1,98176104356989+7,16116424276518i</v>
      </c>
      <c r="EM153" s="240" t="str">
        <f t="shared" ca="1" si="167"/>
        <v>7,43031965299406+2,33031784487782E-13i</v>
      </c>
      <c r="EN153" s="240"/>
      <c r="EO153" s="240"/>
      <c r="EP153" s="240"/>
    </row>
    <row r="154" spans="1:146" ht="15" thickBot="1">
      <c r="A154" s="277">
        <f t="shared" si="168"/>
        <v>1.0546875000000005E-3</v>
      </c>
      <c r="B154" s="276">
        <v>54</v>
      </c>
      <c r="C154" s="248">
        <f t="shared" si="169"/>
        <v>10800</v>
      </c>
      <c r="D154" s="247">
        <f t="shared" si="170"/>
        <v>67858.401317539538</v>
      </c>
      <c r="E154" s="247" t="str">
        <f t="shared" si="171"/>
        <v>67858,4013175395i</v>
      </c>
      <c r="F154" s="247" t="str">
        <f t="shared" si="177"/>
        <v>-0,00947278255333704-0,0296383435344817i</v>
      </c>
      <c r="G154" s="247" t="str">
        <f t="shared" si="178"/>
        <v>-5,01343970133698+0,448859104165886i</v>
      </c>
      <c r="H154" s="247" t="str">
        <f t="shared" si="179"/>
        <v>0,0022376716785176-0,00780045220282281i</v>
      </c>
      <c r="I154" s="247" t="str">
        <f t="shared" si="174"/>
        <v>-0,00357447351887468+0,00775604566817145i</v>
      </c>
      <c r="J154" s="275" t="str">
        <f ca="1">IMPRODUCT(1/N_FFT2,BQ100)</f>
        <v>0,0202675673945059+0,000310051862964001i</v>
      </c>
      <c r="K154" s="274" t="str">
        <f t="shared" ca="1" si="175"/>
        <v>-0,0000748506593523197+0,000156087906120888i</v>
      </c>
      <c r="N154" s="265">
        <f t="shared" ca="1" si="176"/>
        <v>7.5760327356355726</v>
      </c>
      <c r="O154" s="240">
        <f t="shared" ca="1" si="39"/>
        <v>-7.4239672643644274</v>
      </c>
      <c r="P154" s="240" t="str">
        <f t="shared" ca="1" si="40"/>
        <v>-1,80387690149124+7,20148026912669i</v>
      </c>
      <c r="Q154" s="240" t="str">
        <f t="shared" ca="1" si="41"/>
        <v>6,54735459626908+3,49963394272441i</v>
      </c>
      <c r="R154" s="240" t="str">
        <f t="shared" ca="1" si="42"/>
        <v>4,98563169687506-5,50079689912919i</v>
      </c>
      <c r="S154" s="240" t="str">
        <f t="shared" ca="1" si="43"/>
        <v>-4,12453522299287-6,17280318304786i</v>
      </c>
      <c r="T154" s="240" t="str">
        <f t="shared" ca="1" si="44"/>
        <v>-6,98999231787535+2,50105924328037i</v>
      </c>
      <c r="U154" s="241" t="str">
        <f t="shared" ca="1" si="45"/>
        <v>0,727676041153241+7,38821883280985i</v>
      </c>
      <c r="V154" s="240" t="str">
        <f t="shared" ca="1" si="46"/>
        <v>7,34361402865679+1,08932223904125i</v>
      </c>
      <c r="W154" s="240" t="str">
        <f t="shared" ca="1" si="47"/>
        <v>2,84102927449272-6,85885140558024i</v>
      </c>
      <c r="X154" s="240" t="str">
        <f t="shared" ca="1" si="48"/>
        <v>-5,96298642020306-4,42245213595676i</v>
      </c>
      <c r="Y154" s="240" t="str">
        <f t="shared" ca="1" si="49"/>
        <v>-5,73880430077665+4,70971497436332i</v>
      </c>
      <c r="Z154" s="240" t="str">
        <f t="shared" ca="1" si="50"/>
        <v>3,17415501733846+6,71118691948449i</v>
      </c>
      <c r="AA154" s="240" t="str">
        <f t="shared" ca="1" si="51"/>
        <v>7,28131781508411-1,44834416424185i</v>
      </c>
      <c r="AB154" s="240" t="str">
        <f t="shared" ca="1" si="52"/>
        <v>0,364276807945408-7,41502477066312i</v>
      </c>
      <c r="AC154" s="240" t="str">
        <f t="shared" ca="1" si="53"/>
        <v>-7,10429372642579-2,15506394128385i</v>
      </c>
      <c r="AD154" s="240" t="str">
        <f t="shared" ca="1" si="54"/>
        <v>-3,81668194341046+6,36774912235079i</v>
      </c>
      <c r="AE154" s="240" t="str">
        <f t="shared" ca="1" si="55"/>
        <v>5,249537595939+5,24953759593905i</v>
      </c>
      <c r="AF154" s="240" t="str">
        <f t="shared" ca="1" si="56"/>
        <v>6,36774912235081-3,81668194341041i</v>
      </c>
      <c r="AG154" s="240" t="str">
        <f t="shared" ca="1" si="57"/>
        <v>-2,15506394128377-7,10429372642581i</v>
      </c>
      <c r="AH154" s="240" t="str">
        <f t="shared" ca="1" si="58"/>
        <v>-7,41502477066313+0,364276807945356i</v>
      </c>
      <c r="AI154" s="240" t="str">
        <f t="shared" ca="1" si="59"/>
        <v>-1,44834416424191+7,28131781508409i</v>
      </c>
      <c r="AJ154" s="240" t="str">
        <f t="shared" ca="1" si="60"/>
        <v>6,71118691948447+3,17415501733851i</v>
      </c>
      <c r="AK154" s="240" t="str">
        <f t="shared" ca="1" si="61"/>
        <v>4,70971497436336-5,73880430077661i</v>
      </c>
      <c r="AL154" s="240" t="str">
        <f t="shared" ca="1" si="62"/>
        <v>-4,4224521359567-5,96298642020311i</v>
      </c>
      <c r="AM154" s="240" t="str">
        <f t="shared" ca="1" si="63"/>
        <v>-6,85885140557998+2,84102927449334i</v>
      </c>
      <c r="AN154" s="240" t="str">
        <f t="shared" ca="1" si="64"/>
        <v>1,08932223904165+7,34361402865673i</v>
      </c>
      <c r="AO154" s="240" t="str">
        <f t="shared" ca="1" si="65"/>
        <v>7,38821883280982+0,727676041153594i</v>
      </c>
      <c r="AP154" s="240" t="str">
        <f t="shared" ca="1" si="66"/>
        <v>2,50105924328065-6,98999231787525i</v>
      </c>
      <c r="AQ154" s="240" t="str">
        <f t="shared" ca="1" si="67"/>
        <v>-6,17280318304774-4,12453522299306i</v>
      </c>
      <c r="AR154" s="240" t="str">
        <f t="shared" ca="1" si="68"/>
        <v>-6,17280318304774-4,12453522299306i</v>
      </c>
      <c r="AS154" s="240" t="str">
        <f t="shared" ca="1" si="69"/>
        <v>3,4996339427243+6,54735459626914i</v>
      </c>
      <c r="AT154" s="240" t="str">
        <f t="shared" ca="1" si="70"/>
        <v>7,20148026912673-1,8038769014911i</v>
      </c>
      <c r="AU154" s="240" t="str">
        <f t="shared" ca="1" si="71"/>
        <v>7,82169488590448E-14-7,42396726436443i</v>
      </c>
      <c r="AV154" s="240" t="str">
        <f t="shared" ca="1" si="72"/>
        <v>-7,20148026912669-1,80387690149126i</v>
      </c>
      <c r="AW154" s="240" t="str">
        <f t="shared" ca="1" si="73"/>
        <v>-3,49963394272438+6,54735459626909i</v>
      </c>
      <c r="AX154" s="240" t="str">
        <f t="shared" ca="1" si="74"/>
        <v>5,50079689912925+4,985631696875i</v>
      </c>
      <c r="AY154" s="240" t="str">
        <f t="shared" ca="1" si="75"/>
        <v>6,17280318304782-4,12453522299293i</v>
      </c>
      <c r="AZ154" s="240" t="str">
        <f t="shared" ca="1" si="76"/>
        <v>-2,5010592432805-6,98999231787531i</v>
      </c>
      <c r="BA154" s="240" t="str">
        <f t="shared" ca="1" si="77"/>
        <v>-7,38821883280983+0,727676041153491i</v>
      </c>
      <c r="BB154" s="240" t="str">
        <f t="shared" ca="1" si="78"/>
        <v>-1,08932223904102+7,34361402865682i</v>
      </c>
      <c r="BC154" s="240" t="str">
        <f t="shared" ca="1" si="79"/>
        <v>6,85885140558021+2,84102927449278i</v>
      </c>
      <c r="BD154" s="240" t="str">
        <f t="shared" ca="1" si="80"/>
        <v>4,42245213595682-5,96298642020302i</v>
      </c>
      <c r="BE154" s="240" t="str">
        <f t="shared" ca="1" si="81"/>
        <v>-4,70971497436324-5,73880430077671i</v>
      </c>
      <c r="BF154" s="240" t="str">
        <f t="shared" ca="1" si="82"/>
        <v>-6,71118691948451+3,17415501733841i</v>
      </c>
      <c r="BG154" s="240" t="str">
        <f t="shared" ca="1" si="83"/>
        <v>1,44834416424178+7,28131781508412i</v>
      </c>
      <c r="BH154" s="240" t="str">
        <f t="shared" ca="1" si="84"/>
        <v>7,41502477066312+0,364276807945486i</v>
      </c>
      <c r="BI154" s="240" t="str">
        <f t="shared" ca="1" si="85"/>
        <v>2,15506394128392-7,10429372642577i</v>
      </c>
      <c r="BJ154" s="240" t="str">
        <f t="shared" ca="1" si="86"/>
        <v>-6,36774912235076-3,8166819434105i</v>
      </c>
      <c r="BK154" s="240" t="str">
        <f t="shared" ca="1" si="87"/>
        <v>-5,24953759593909+5,24953759593897i</v>
      </c>
      <c r="BL154" s="240" t="str">
        <f t="shared" ca="1" si="88"/>
        <v>3,81668194341035+6,36774912235085i</v>
      </c>
      <c r="BM154" s="240" t="str">
        <f t="shared" ca="1" si="89"/>
        <v>7,10429372642582-2,15506394128375i</v>
      </c>
      <c r="BN154" s="240" t="str">
        <f t="shared" ca="1" si="90"/>
        <v>-0,364276807945252-7,41502477066313i</v>
      </c>
      <c r="BO154" s="240" t="str">
        <f t="shared" ca="1" si="91"/>
        <v>-7,28131781508409-1,44834416424196i</v>
      </c>
      <c r="BP154" s="240" t="str">
        <f t="shared" ca="1" si="92"/>
        <v>-3,17415501733853+6,71118691948445i</v>
      </c>
      <c r="BQ154" s="240" t="str">
        <f t="shared" ca="1" si="93"/>
        <v>5,73880430077656+4,70971497436342i</v>
      </c>
      <c r="BR154" s="240" t="str">
        <f t="shared" ca="1" si="94"/>
        <v>5,96298642020313-4,42245213595667i</v>
      </c>
      <c r="BS154" s="240" t="str">
        <f t="shared" ca="1" si="95"/>
        <v>-2,84102927449325-6,85885140558002i</v>
      </c>
      <c r="BT154" s="240" t="str">
        <f t="shared" ca="1" si="96"/>
        <v>-7,34361402865674+1,08932223904157i</v>
      </c>
      <c r="BU154" s="240" t="str">
        <f t="shared" ca="1" si="97"/>
        <v>-0,72767604115362+7,38821883280981i</v>
      </c>
      <c r="BV154" s="240" t="str">
        <f t="shared" ca="1" si="98"/>
        <v>6,98999231787523+2,50105924328072i</v>
      </c>
      <c r="BW154" s="240" t="str">
        <f t="shared" ca="1" si="99"/>
        <v>4,12453522299308-6,17280318304772i</v>
      </c>
      <c r="BX154" s="240" t="str">
        <f t="shared" ca="1" si="100"/>
        <v>-4,98563169687483-5,50079689912941i</v>
      </c>
      <c r="BY154" s="240" t="str">
        <f t="shared" ca="1" si="101"/>
        <v>-6,54735459626918+3,49963394272422i</v>
      </c>
      <c r="BZ154" s="240" t="str">
        <f t="shared" ca="1" si="102"/>
        <v>1,80387690149108+7,20148026912673i</v>
      </c>
      <c r="CA154" s="240" t="str">
        <f t="shared" ca="1" si="103"/>
        <v>7,42396726436443+1,5643389771809E-13i</v>
      </c>
      <c r="CB154" s="240" t="str">
        <f t="shared" ca="1" si="104"/>
        <v>1,80387690149128-7,20148026912668i</v>
      </c>
      <c r="CC154" s="240" t="str">
        <f t="shared" ca="1" si="105"/>
        <v>-6,54735459626903-3,4996339427245i</v>
      </c>
      <c r="CD154" s="240" t="str">
        <f t="shared" ca="1" si="106"/>
        <v>-4,98563169687506+5,50079689912919i</v>
      </c>
      <c r="CE154" s="240" t="str">
        <f t="shared" ca="1" si="107"/>
        <v>4,12453522299291+6,17280318304783i</v>
      </c>
      <c r="CF154" s="240" t="str">
        <f t="shared" ca="1" si="108"/>
        <v>6,98999231787533-2,50105924328042i</v>
      </c>
      <c r="CG154" s="240" t="str">
        <f t="shared" ca="1" si="109"/>
        <v>-0,727676041153414-7,38821883280984i</v>
      </c>
      <c r="CH154" s="240" t="str">
        <f t="shared" ca="1" si="110"/>
        <v>-7,34361402865682-1,08932223904104i</v>
      </c>
      <c r="CI154" s="240" t="str">
        <f t="shared" ca="1" si="111"/>
        <v>-2,84102927449285+6,85885140558018i</v>
      </c>
      <c r="CJ154" s="240" t="str">
        <f t="shared" ca="1" si="112"/>
        <v>5,96298642020344+4,42245213595625i</v>
      </c>
      <c r="CK154" s="240" t="str">
        <f t="shared" ca="1" si="113"/>
        <v>5,73880430077629-4,70971497436376i</v>
      </c>
      <c r="CL154" s="240" t="str">
        <f t="shared" ca="1" si="114"/>
        <v>-3,17415501733835-6,71118691948454i</v>
      </c>
      <c r="CM154" s="240" t="str">
        <f t="shared" ca="1" si="115"/>
        <v>-7,28131781508369+1,44834416424393i</v>
      </c>
      <c r="CN154" s="240" t="str">
        <f t="shared" ca="1" si="116"/>
        <v>-0,364276807944827+7,41502477066315i</v>
      </c>
      <c r="CO154" s="240" t="str">
        <f t="shared" ca="1" si="117"/>
        <v>7,10429372642554+2,15506394128465i</v>
      </c>
      <c r="CP154" s="240" t="str">
        <f t="shared" ca="1" si="118"/>
        <v>3,81668194341252-6,36774912234955i</v>
      </c>
      <c r="CQ154" s="240" t="str">
        <f t="shared" ca="1" si="119"/>
        <v>-5,24953759594152-5,24953759593654i</v>
      </c>
      <c r="CR154" s="240" t="str">
        <f t="shared" ca="1" si="120"/>
        <v>-6,36774912234972+3,81668194341223i</v>
      </c>
      <c r="CS154" s="240" t="str">
        <f t="shared" ca="1" si="121"/>
        <v>2,15506394128433+7,10429372642564i</v>
      </c>
      <c r="CT154" s="240" t="str">
        <f t="shared" ca="1" si="122"/>
        <v>7,41502477066317-0,364276807944489i</v>
      </c>
      <c r="CU154" s="240" t="str">
        <f t="shared" ca="1" si="123"/>
        <v>1,44834416424426-7,28131781508363i</v>
      </c>
      <c r="CV154" s="240" t="str">
        <f t="shared" ca="1" si="124"/>
        <v>-6,71118691948282-3,17415501734198i</v>
      </c>
      <c r="CW154" s="240" t="str">
        <f t="shared" ca="1" si="125"/>
        <v>-4,70971497436173+5,73880430077795i</v>
      </c>
      <c r="CX154" s="240" t="str">
        <f t="shared" ca="1" si="126"/>
        <v>4,42245213595716+5,96298642020276i</v>
      </c>
      <c r="CY154" s="240" t="str">
        <f t="shared" ca="1" si="127"/>
        <v>6,85885140558031-2,84102927449254i</v>
      </c>
      <c r="CZ154" s="240" t="str">
        <f t="shared" ca="1" si="128"/>
        <v>-1,08932223903925-7,34361402865708i</v>
      </c>
      <c r="DA154" s="240" t="str">
        <f t="shared" ca="1" si="129"/>
        <v>-7,38821883280952-0,72767604115669i</v>
      </c>
      <c r="DB154" s="240" t="str">
        <f t="shared" ca="1" si="130"/>
        <v>-2,50105924327797+6,98999231787622i</v>
      </c>
      <c r="DC154" s="240" t="str">
        <f t="shared" ca="1" si="131"/>
        <v>6,17280318304847+4,12453522299196i</v>
      </c>
      <c r="DD154" s="240" t="str">
        <f t="shared" ca="1" si="132"/>
        <v>5,50079689912942-4,98563169687481i</v>
      </c>
      <c r="DE154" s="240" t="str">
        <f t="shared" ca="1" si="133"/>
        <v>-3,4996339427229-6,54735459626988i</v>
      </c>
      <c r="DF154" s="240" t="str">
        <f t="shared" ca="1" si="134"/>
        <v>-7,20148026912748+1,80387690148809i</v>
      </c>
      <c r="DG154" s="240" t="str">
        <f t="shared" ca="1" si="135"/>
        <v>2,77212537924537E-12+7,42396726436443i</v>
      </c>
      <c r="DH154" s="240" t="str">
        <f t="shared" ca="1" si="136"/>
        <v>7,20148026912703+1,80387690148987i</v>
      </c>
      <c r="DI154" s="240" t="str">
        <f t="shared" ca="1" si="137"/>
        <v>3,49963394272453-6,54735459626902i</v>
      </c>
      <c r="DJ154" s="240" t="str">
        <f t="shared" ca="1" si="138"/>
        <v>-5,50079689912812-4,98563169687625i</v>
      </c>
      <c r="DK154" s="240" t="str">
        <f t="shared" ca="1" si="139"/>
        <v>-6,17280318304949+4,12453522299043i</v>
      </c>
      <c r="DL154" s="240" t="str">
        <f t="shared" ca="1" si="140"/>
        <v>2,50105924328319+6,98999231787435i</v>
      </c>
      <c r="DM154" s="240" t="str">
        <f t="shared" ca="1" si="141"/>
        <v>7,3882188328097-0,727676041154753i</v>
      </c>
      <c r="DN154" s="240" t="str">
        <f t="shared" ca="1" si="142"/>
        <v>1,08932223904107-7,34361402865682i</v>
      </c>
      <c r="DO154" s="240" t="str">
        <f t="shared" ca="1" si="143"/>
        <v>-6,85885140557961-2,84102927449424i</v>
      </c>
      <c r="DP154" s="240" t="str">
        <f t="shared" ca="1" si="144"/>
        <v>-4,42245213595873+5,96298642020161i</v>
      </c>
      <c r="DQ154" s="240" t="str">
        <f t="shared" ca="1" si="145"/>
        <v>4,7097149743661+5,73880430077437i</v>
      </c>
      <c r="DR154" s="240" t="str">
        <f t="shared" ca="1" si="146"/>
        <v>6,71118691948361-3,17415501734032i</v>
      </c>
      <c r="DS154" s="240" t="str">
        <f t="shared" ca="1" si="147"/>
        <v>-1,44834416424235-7,28131781508401i</v>
      </c>
      <c r="DT154" s="240" t="str">
        <f t="shared" ca="1" si="148"/>
        <v>-7,41502477066308-0,364276807946432i</v>
      </c>
      <c r="DU154" s="240" t="str">
        <f t="shared" ca="1" si="149"/>
        <v>-2,15506394128609+7,1042937264251i</v>
      </c>
      <c r="DV154" s="240" t="str">
        <f t="shared" ca="1" si="150"/>
        <v>6,36774912235257+3,81668194340747i</v>
      </c>
      <c r="DW154" s="240" t="str">
        <f t="shared" ca="1" si="151"/>
        <v>5,24953759593767-5,24953759594038i</v>
      </c>
      <c r="DX154" s="240" t="str">
        <f t="shared" ca="1" si="152"/>
        <v>-3,81668194341093-6,3677491223505i</v>
      </c>
      <c r="DY154" s="240" t="str">
        <f t="shared" ca="1" si="153"/>
        <v>-7,10429372642608+2,15506394128289i</v>
      </c>
      <c r="DZ154" s="240" t="str">
        <f t="shared" ca="1" si="154"/>
        <v>0,364276807942883+7,41502477066325i</v>
      </c>
      <c r="EA154" s="240" t="str">
        <f t="shared" ca="1" si="155"/>
        <v>7,28131781508332+1,44834416424584i</v>
      </c>
      <c r="EB154" s="240" t="str">
        <f t="shared" ca="1" si="156"/>
        <v>3,17415501733667-6,71118691948534i</v>
      </c>
      <c r="EC154" s="240" t="str">
        <f t="shared" ca="1" si="157"/>
        <v>-5,73880430077693-4,70971497436298i</v>
      </c>
      <c r="ED154" s="240" t="str">
        <f t="shared" ca="1" si="158"/>
        <v>-5,96298642020372+4,42245213595587i</v>
      </c>
      <c r="EE154" s="240" t="str">
        <f t="shared" ca="1" si="159"/>
        <v>2,84102927449115+6,85885140558088i</v>
      </c>
      <c r="EF154" s="240" t="str">
        <f t="shared" ca="1" si="160"/>
        <v>7,34361402865731-1,08932223903776i</v>
      </c>
      <c r="EG154" s="240" t="str">
        <f t="shared" ca="1" si="161"/>
        <v>0,727676041150941-7,38821883281008i</v>
      </c>
      <c r="EH154" s="240" t="str">
        <f t="shared" ca="1" si="162"/>
        <v>-6,98999231787571-2,50105924327938i</v>
      </c>
      <c r="EI154" s="240" t="str">
        <f t="shared" ca="1" si="163"/>
        <v>-4,12453522299321+6,17280318304763i</v>
      </c>
      <c r="EJ154" s="240" t="str">
        <f t="shared" ca="1" si="164"/>
        <v>4,98563169687362+5,50079689913051i</v>
      </c>
      <c r="EK154" s="240" t="str">
        <f t="shared" ca="1" si="165"/>
        <v>6,5473545962706-3,49963394272157i</v>
      </c>
      <c r="EL154" s="240" t="str">
        <f t="shared" ca="1" si="166"/>
        <v>-1,80387690149379-7,20148026912605i</v>
      </c>
      <c r="EM154" s="240" t="str">
        <f t="shared" ca="1" si="167"/>
        <v>-7,42396726436443+1,164145087424E-12i</v>
      </c>
      <c r="EN154" s="240"/>
      <c r="EO154" s="240"/>
      <c r="EP154" s="240"/>
    </row>
    <row r="155" spans="1:146" ht="15" thickBot="1">
      <c r="A155" s="277">
        <f t="shared" si="168"/>
        <v>1.0742187500000005E-3</v>
      </c>
      <c r="B155" s="276">
        <v>55</v>
      </c>
      <c r="C155" s="248">
        <f t="shared" si="169"/>
        <v>11000</v>
      </c>
      <c r="D155" s="247">
        <f t="shared" si="170"/>
        <v>69115.038378975441</v>
      </c>
      <c r="E155" s="247" t="str">
        <f t="shared" si="171"/>
        <v>69115,0383789754i</v>
      </c>
      <c r="F155" s="247" t="str">
        <f t="shared" si="177"/>
        <v>-0,00968482365228658-0,0291525198653804i</v>
      </c>
      <c r="G155" s="247" t="str">
        <f t="shared" si="178"/>
        <v>-5,01797879730125+0,502830769964272i</v>
      </c>
      <c r="H155" s="247" t="str">
        <f t="shared" si="179"/>
        <v>0,0022301661996344-0,00765946750037462i</v>
      </c>
      <c r="I155" s="247" t="str">
        <f t="shared" si="174"/>
        <v>-0,0035346179905413+0,00764309203880599i</v>
      </c>
      <c r="J155" s="275" t="str">
        <f ca="1">IMPRODUCT(1/N_FFT2,BR100)</f>
        <v>0,0926757201824816+0,00444962219476617i</v>
      </c>
      <c r="K155" s="274" t="str">
        <f t="shared" ca="1" si="175"/>
        <v>-0,000361582139815883+0,000692601344456604i</v>
      </c>
      <c r="N155" s="265">
        <f t="shared" ca="1" si="176"/>
        <v>7.5838117070118063</v>
      </c>
      <c r="O155" s="240">
        <f t="shared" ca="1" si="39"/>
        <v>-7.4161882929881937</v>
      </c>
      <c r="P155" s="240" t="str">
        <f t="shared" ca="1" si="40"/>
        <v>-1,6248960522306+7,23599071423538i</v>
      </c>
      <c r="Q155" s="240" t="str">
        <f t="shared" ca="1" si="41"/>
        <v>6,70415481264876+3,17082907850512i</v>
      </c>
      <c r="R155" s="240" t="str">
        <f t="shared" ca="1" si="42"/>
        <v>4,56267331954057-5,84652554738348i</v>
      </c>
      <c r="S155" s="240" t="str">
        <f t="shared" ca="1" si="43"/>
        <v>-4,70478004716478-5,73279107458621i</v>
      </c>
      <c r="T155" s="240" t="str">
        <f t="shared" ca="1" si="44"/>
        <v>-6,62431960553875+3,33440227937934i</v>
      </c>
      <c r="U155" s="241" t="str">
        <f t="shared" ca="1" si="45"/>
        <v>1,80198676562671+7,19393442377406i</v>
      </c>
      <c r="V155" s="240" t="str">
        <f t="shared" ca="1" si="46"/>
        <v>7,41395467572891-0,182002371667173i</v>
      </c>
      <c r="W155" s="240" t="str">
        <f t="shared" ca="1" si="47"/>
        <v>1,44682656221141-7,27368831446156i</v>
      </c>
      <c r="X155" s="240" t="str">
        <f t="shared" ca="1" si="48"/>
        <v>-6,77995168758418-3,00534588875881i</v>
      </c>
      <c r="Y155" s="240" t="str">
        <f t="shared" ca="1" si="49"/>
        <v>-4,41781820811825+5,95673829180651i</v>
      </c>
      <c r="Z155" s="240" t="str">
        <f t="shared" ca="1" si="50"/>
        <v>4,84405279121157+5,61560338280852i</v>
      </c>
      <c r="AA155" s="240" t="str">
        <f t="shared" ca="1" si="51"/>
        <v>6,54049415599751-3,495966961002i</v>
      </c>
      <c r="AB155" s="240" t="str">
        <f t="shared" ca="1" si="52"/>
        <v>-1,97799202957569-7,14754477621443i</v>
      </c>
      <c r="AC155" s="240" t="str">
        <f t="shared" ca="1" si="53"/>
        <v>-7,4072551693986+0,363895111911161i</v>
      </c>
      <c r="AD155" s="240" t="str">
        <f t="shared" ca="1" si="54"/>
        <v>-1,26788555797103+7,30700451682792i</v>
      </c>
      <c r="AE155" s="240" t="str">
        <f t="shared" ca="1" si="55"/>
        <v>6,85166457314153+2,83805239102671i</v>
      </c>
      <c r="AF155" s="240" t="str">
        <f t="shared" ca="1" si="56"/>
        <v>4,27030196819968-6,06336291981975i</v>
      </c>
      <c r="AG155" s="240" t="str">
        <f t="shared" ca="1" si="57"/>
        <v>-4,98040765898808-5,49503306153366i</v>
      </c>
      <c r="AH155" s="240" t="str">
        <f t="shared" ca="1" si="58"/>
        <v>-6,45272895734183+3,65542580284943i</v>
      </c>
      <c r="AI155" s="240" t="str">
        <f t="shared" ca="1" si="59"/>
        <v>2,1528058250885+7,09684971494537i</v>
      </c>
      <c r="AJ155" s="240" t="str">
        <f t="shared" ca="1" si="60"/>
        <v>7,39609380952938-0,545568655346268i</v>
      </c>
      <c r="AK155" s="240" t="str">
        <f t="shared" ca="1" si="61"/>
        <v>1,08818082688056-7,33591925289971i</v>
      </c>
      <c r="AL155" s="240" t="str">
        <f t="shared" ca="1" si="62"/>
        <v>-6,91925027216053-2,6690493566552i</v>
      </c>
      <c r="AM155" s="240" t="str">
        <f t="shared" ca="1" si="63"/>
        <v>-4,12021345805295+6,1663352047334i</v>
      </c>
      <c r="AN155" s="240" t="str">
        <f t="shared" ca="1" si="64"/>
        <v>5,11376251541971+5,37115273781554i</v>
      </c>
      <c r="AO155" s="240" t="str">
        <f t="shared" ca="1" si="65"/>
        <v>6,36107687604493-3,81268275287907i</v>
      </c>
      <c r="AP155" s="240" t="str">
        <f t="shared" ca="1" si="66"/>
        <v>-2,32632285087019-7,04187977677653i</v>
      </c>
      <c r="AQ155" s="240" t="str">
        <f t="shared" ca="1" si="67"/>
        <v>-7,380477319307+0,726913568624281i</v>
      </c>
      <c r="AR155" s="240" t="str">
        <f t="shared" ca="1" si="68"/>
        <v>-7,380477319307+0,726913568624281i</v>
      </c>
      <c r="AS155" s="240" t="str">
        <f t="shared" ca="1" si="69"/>
        <v>6,98266807354277+2,49843858675408i</v>
      </c>
      <c r="AT155" s="240" t="str">
        <f t="shared" ca="1" si="70"/>
        <v>3,96764308538318-6,26559311989424i</v>
      </c>
      <c r="AU155" s="240" t="str">
        <f t="shared" ca="1" si="71"/>
        <v>-5,24403703252846-5,24403703252801i</v>
      </c>
      <c r="AV155" s="240" t="str">
        <f t="shared" ca="1" si="72"/>
        <v>-6,2655931198943+3,96764308538311i</v>
      </c>
      <c r="AW155" s="240" t="str">
        <f t="shared" ca="1" si="73"/>
        <v>2,49843858675399+6,9826680735428i</v>
      </c>
      <c r="AX155" s="240" t="str">
        <f t="shared" ca="1" si="74"/>
        <v>7,36041510552137-0,907820616348842i</v>
      </c>
      <c r="AY155" s="240" t="str">
        <f t="shared" ca="1" si="75"/>
        <v>0,726913568624371-7,38047731930699i</v>
      </c>
      <c r="AZ155" s="240" t="str">
        <f t="shared" ca="1" si="76"/>
        <v>-7,04187977677651-2,32632285087027i</v>
      </c>
      <c r="BA155" s="240" t="str">
        <f t="shared" ca="1" si="77"/>
        <v>-3,81268275287914+6,36107687604489i</v>
      </c>
      <c r="BB155" s="240" t="str">
        <f t="shared" ca="1" si="78"/>
        <v>5,37115273781548+5,11376251541978i</v>
      </c>
      <c r="BC155" s="240" t="str">
        <f t="shared" ca="1" si="79"/>
        <v>6,16633520473346-4,12021345805287i</v>
      </c>
      <c r="BD155" s="240" t="str">
        <f t="shared" ca="1" si="80"/>
        <v>-2,66904935665508-6,91925027216058i</v>
      </c>
      <c r="BE155" s="240" t="str">
        <f t="shared" ca="1" si="81"/>
        <v>-7,33591925289973+1,08818082688045i</v>
      </c>
      <c r="BF155" s="240" t="str">
        <f t="shared" ca="1" si="82"/>
        <v>-0,545568655346384+7,39609380952937i</v>
      </c>
      <c r="BG155" s="240" t="str">
        <f t="shared" ca="1" si="83"/>
        <v>7,09684971494533+2,15280582508861i</v>
      </c>
      <c r="BH155" s="240" t="str">
        <f t="shared" ca="1" si="84"/>
        <v>3,65542580284953-6,45272895734177i</v>
      </c>
      <c r="BI155" s="240" t="str">
        <f t="shared" ca="1" si="85"/>
        <v>-5,49503306153359-4,98040765898817i</v>
      </c>
      <c r="BJ155" s="240" t="str">
        <f t="shared" ca="1" si="86"/>
        <v>-6,06336291981981+4,27030196819959i</v>
      </c>
      <c r="BK155" s="240" t="str">
        <f t="shared" ca="1" si="87"/>
        <v>2,83805239102665+6,85166457314155i</v>
      </c>
      <c r="BL155" s="240" t="str">
        <f t="shared" ca="1" si="88"/>
        <v>7,30700451682794-1,26788555797092i</v>
      </c>
      <c r="BM155" s="240" t="str">
        <f t="shared" ca="1" si="89"/>
        <v>0,363895111911226-7,4072551693986i</v>
      </c>
      <c r="BN155" s="240" t="str">
        <f t="shared" ca="1" si="90"/>
        <v>-7,1475447762144-1,9779920295758i</v>
      </c>
      <c r="BO155" s="240" t="str">
        <f t="shared" ca="1" si="91"/>
        <v>-3,49596696100205+6,54049415599748i</v>
      </c>
      <c r="BP155" s="240" t="str">
        <f t="shared" ca="1" si="92"/>
        <v>5,61560338280844+4,84405279121167i</v>
      </c>
      <c r="BQ155" s="240" t="str">
        <f t="shared" ca="1" si="93"/>
        <v>5,95673829180656-4,41781820811818i</v>
      </c>
      <c r="BR155" s="240" t="str">
        <f t="shared" ca="1" si="94"/>
        <v>-3,00534588875869-6,77995168758423i</v>
      </c>
      <c r="BS155" s="240" t="str">
        <f t="shared" ca="1" si="95"/>
        <v>-7,27368831446158+1,44682656221133i</v>
      </c>
      <c r="BT155" s="240" t="str">
        <f t="shared" ca="1" si="96"/>
        <v>-0,182002371666935+7,41395467572892i</v>
      </c>
      <c r="BU155" s="240" t="str">
        <f t="shared" ca="1" si="97"/>
        <v>7,193934423774+1,80198676562693i</v>
      </c>
      <c r="BV155" s="240" t="str">
        <f t="shared" ca="1" si="98"/>
        <v>3,33440227937933-6,62431960553875i</v>
      </c>
      <c r="BW155" s="240" t="str">
        <f t="shared" ca="1" si="99"/>
        <v>-5,73279107458597-4,70478004716507i</v>
      </c>
      <c r="BX155" s="240" t="str">
        <f t="shared" ca="1" si="100"/>
        <v>-5,84652554738362+4,5626733195404i</v>
      </c>
      <c r="BY155" s="240" t="str">
        <f t="shared" ca="1" si="101"/>
        <v>3,17082907850524+6,7041548126487i</v>
      </c>
      <c r="BZ155" s="240" t="str">
        <f t="shared" ca="1" si="102"/>
        <v>7,23599071423531-1,62489605223089i</v>
      </c>
      <c r="CA155" s="240" t="str">
        <f t="shared" ca="1" si="103"/>
        <v>9,08552959609297E-14-7,41618829298819i</v>
      </c>
      <c r="CB155" s="240" t="str">
        <f t="shared" ca="1" si="104"/>
        <v>-7,23599071423541-1,62489605223046i</v>
      </c>
      <c r="CC155" s="240" t="str">
        <f t="shared" ca="1" si="105"/>
        <v>-3,17082907850541+6,70415481264862i</v>
      </c>
      <c r="CD155" s="240" t="str">
        <f t="shared" ca="1" si="106"/>
        <v>5,84652554738344+4,56267331954063i</v>
      </c>
      <c r="CE155" s="240" t="str">
        <f t="shared" ca="1" si="107"/>
        <v>5,73279107458609-4,70478004716493i</v>
      </c>
      <c r="CF155" s="240" t="str">
        <f t="shared" ca="1" si="108"/>
        <v>-3,33440227937907-6,62431960553888i</v>
      </c>
      <c r="CG155" s="240" t="str">
        <f t="shared" ca="1" si="109"/>
        <v>-7,19393442377404+1,80198676562676i</v>
      </c>
      <c r="CH155" s="240" t="str">
        <f t="shared" ca="1" si="110"/>
        <v>0,182002371667385+7,41395467572891i</v>
      </c>
      <c r="CI155" s="240" t="str">
        <f t="shared" ca="1" si="111"/>
        <v>7,27368831446154+1,44682656221151i</v>
      </c>
      <c r="CJ155" s="240" t="str">
        <f t="shared" ca="1" si="112"/>
        <v>3,00534588875886-6,77995168758416i</v>
      </c>
      <c r="CK155" s="240" t="str">
        <f t="shared" ca="1" si="113"/>
        <v>-5,95673829180689-4,41781820811774i</v>
      </c>
      <c r="CL155" s="240" t="str">
        <f t="shared" ca="1" si="114"/>
        <v>-5,61560338281007+4,84405279120978i</v>
      </c>
      <c r="CM155" s="240" t="str">
        <f t="shared" ca="1" si="115"/>
        <v>3,49596696100384+6,54049415599653i</v>
      </c>
      <c r="CN155" s="240" t="str">
        <f t="shared" ca="1" si="116"/>
        <v>7,14754477621444-1,97799202957563i</v>
      </c>
      <c r="CO155" s="240" t="str">
        <f t="shared" ca="1" si="117"/>
        <v>-0,363895111908097-7,40725516939875i</v>
      </c>
      <c r="CP155" s="240" t="str">
        <f t="shared" ca="1" si="118"/>
        <v>-7,30700451682816-1,26788555796964i</v>
      </c>
      <c r="CQ155" s="240" t="str">
        <f t="shared" ca="1" si="119"/>
        <v>-2,8380523910275+6,8516645731412i</v>
      </c>
      <c r="CR155" s="240" t="str">
        <f t="shared" ca="1" si="120"/>
        <v>6,06336291981752+4,27030196820284i</v>
      </c>
      <c r="CS155" s="240" t="str">
        <f t="shared" ca="1" si="121"/>
        <v>5,49503306153324-4,98040765898854i</v>
      </c>
      <c r="CT155" s="240" t="str">
        <f t="shared" ca="1" si="122"/>
        <v>-3,65542580284809-6,45272895734258i</v>
      </c>
      <c r="CU155" s="240" t="str">
        <f t="shared" ca="1" si="123"/>
        <v>-7,09684971494455+2,15280582509121i</v>
      </c>
      <c r="CV155" s="240" t="str">
        <f t="shared" ca="1" si="124"/>
        <v>0,545568655346939+7,39609380952933i</v>
      </c>
      <c r="CW155" s="240" t="str">
        <f t="shared" ca="1" si="125"/>
        <v>7,33591925289937+1,08818082688287i</v>
      </c>
      <c r="CX155" s="240" t="str">
        <f t="shared" ca="1" si="126"/>
        <v>2,66904935665319-6,91925027216131i</v>
      </c>
      <c r="CY155" s="240" t="str">
        <f t="shared" ca="1" si="127"/>
        <v>-6,16633520473332-4,12021345805307i</v>
      </c>
      <c r="CZ155" s="240" t="str">
        <f t="shared" ca="1" si="128"/>
        <v>-5,37115273781764+5,11376251541751i</v>
      </c>
      <c r="DA155" s="240" t="str">
        <f t="shared" ca="1" si="129"/>
        <v>3,81268275288021+6,36107687604425i</v>
      </c>
      <c r="DB155" s="240" t="str">
        <f t="shared" ca="1" si="130"/>
        <v>7,04187977677679-2,3263228508694i</v>
      </c>
      <c r="DC155" s="240" t="str">
        <f t="shared" ca="1" si="131"/>
        <v>-0,726913568620467-7,38047731930737i</v>
      </c>
      <c r="DD155" s="240" t="str">
        <f t="shared" ca="1" si="132"/>
        <v>-7,36041510552143-0,907820616348294i</v>
      </c>
      <c r="DE155" s="240" t="str">
        <f t="shared" ca="1" si="133"/>
        <v>-2,4984385867556+6,98266807354222i</v>
      </c>
      <c r="DF155" s="240" t="str">
        <f t="shared" ca="1" si="134"/>
        <v>6,26559311989578+3,96764308538077i</v>
      </c>
      <c r="DG155" s="240" t="str">
        <f t="shared" ca="1" si="135"/>
        <v>5,24403703252803-5,24403703252844i</v>
      </c>
      <c r="DH155" s="240" t="str">
        <f t="shared" ca="1" si="136"/>
        <v>-3,96764308538107-6,26559311989559i</v>
      </c>
      <c r="DI155" s="240" t="str">
        <f t="shared" ca="1" si="137"/>
        <v>-6,9826680735421+2,49843858675595i</v>
      </c>
      <c r="DJ155" s="240" t="str">
        <f t="shared" ca="1" si="138"/>
        <v>0,907820616348754+7,36041510552138i</v>
      </c>
      <c r="DK155" s="240" t="str">
        <f t="shared" ca="1" si="139"/>
        <v>7,3804773193067+0,726913568627346i</v>
      </c>
      <c r="DL155" s="240" t="str">
        <f t="shared" ca="1" si="140"/>
        <v>2,32632285086905-7,04187977677691i</v>
      </c>
      <c r="DM155" s="240" t="str">
        <f t="shared" ca="1" si="141"/>
        <v>-6,36107687604444-3,8126827528799i</v>
      </c>
      <c r="DN155" s="240" t="str">
        <f t="shared" ca="1" si="142"/>
        <v>-5,11376251541717+5,37115273781796i</v>
      </c>
      <c r="DO155" s="240" t="str">
        <f t="shared" ca="1" si="143"/>
        <v>4,12021345805345+6,16633520473306i</v>
      </c>
      <c r="DP155" s="240" t="str">
        <f t="shared" ca="1" si="144"/>
        <v>6,91925027216118-2,66904935665353i</v>
      </c>
      <c r="DQ155" s="240" t="str">
        <f t="shared" ca="1" si="145"/>
        <v>-1,08818082688323-7,33591925289932i</v>
      </c>
      <c r="DR155" s="240" t="str">
        <f t="shared" ca="1" si="146"/>
        <v>-7,39609380952936-0,545568655346475i</v>
      </c>
      <c r="DS155" s="240" t="str">
        <f t="shared" ca="1" si="147"/>
        <v>-2,15280582509076+7,09684971494468i</v>
      </c>
      <c r="DT155" s="240" t="str">
        <f t="shared" ca="1" si="148"/>
        <v>6,45272895734287+3,6554258028476i</v>
      </c>
      <c r="DU155" s="240" t="str">
        <f t="shared" ca="1" si="149"/>
        <v>4,98040765898827-5,49503306153349i</v>
      </c>
      <c r="DV155" s="240" t="str">
        <f t="shared" ca="1" si="150"/>
        <v>-4,2703019681971-6,06336291982156i</v>
      </c>
      <c r="DW155" s="240" t="str">
        <f t="shared" ca="1" si="151"/>
        <v>-6,85166457314103+2,83805239102793i</v>
      </c>
      <c r="DX155" s="240" t="str">
        <f t="shared" ca="1" si="152"/>
        <v>1,26788555797+7,3070045168281i</v>
      </c>
      <c r="DY155" s="240" t="str">
        <f t="shared" ca="1" si="153"/>
        <v>7,40725516939877+0,363895111907737i</v>
      </c>
      <c r="DZ155" s="240" t="str">
        <f t="shared" ca="1" si="154"/>
        <v>1,97799202957518-7,14754477621457i</v>
      </c>
      <c r="EA155" s="240" t="str">
        <f t="shared" ca="1" si="155"/>
        <v>-6,54049415599674-3,49596696100343i</v>
      </c>
      <c r="EB155" s="240" t="str">
        <f t="shared" ca="1" si="156"/>
        <v>-4,84405279120943+5,61560338281037i</v>
      </c>
      <c r="EC155" s="240" t="str">
        <f t="shared" ca="1" si="157"/>
        <v>4,41781820811803+5,95673829180668i</v>
      </c>
      <c r="ED155" s="240" t="str">
        <f t="shared" ca="1" si="158"/>
        <v>6,77995168758517-3,00534588875659i</v>
      </c>
      <c r="EE155" s="240" t="str">
        <f t="shared" ca="1" si="159"/>
        <v>-1,44682656221341-7,27368831446116i</v>
      </c>
      <c r="EF155" s="240" t="str">
        <f t="shared" ca="1" si="160"/>
        <v>-7,41395467572891-0,182002371667658i</v>
      </c>
      <c r="EG155" s="240" t="str">
        <f t="shared" ca="1" si="161"/>
        <v>-1,80198676562999+7,19393442377323i</v>
      </c>
      <c r="EH155" s="240" t="str">
        <f t="shared" ca="1" si="162"/>
        <v>6,62431960553938+3,33440227937809i</v>
      </c>
      <c r="EI155" s="240" t="str">
        <f t="shared" ca="1" si="163"/>
        <v>4,70478004716571-5,73279107458545i</v>
      </c>
      <c r="EJ155" s="240" t="str">
        <f t="shared" ca="1" si="164"/>
        <v>-4,56267331954332-5,84652554738134i</v>
      </c>
      <c r="EK155" s="240" t="str">
        <f t="shared" ca="1" si="165"/>
        <v>-6,70415481264847+3,17082907850573i</v>
      </c>
      <c r="EL155" s="240" t="str">
        <f t="shared" ca="1" si="166"/>
        <v>1,62489605222865+7,23599071423581i</v>
      </c>
      <c r="EM155" s="240" t="str">
        <f t="shared" ca="1" si="167"/>
        <v>7,41618829298819-2,76921989050078E-12i</v>
      </c>
      <c r="EN155" s="240"/>
      <c r="EO155" s="240"/>
      <c r="EP155" s="240"/>
    </row>
    <row r="156" spans="1:146" ht="15" thickBot="1">
      <c r="A156" s="277">
        <f t="shared" si="168"/>
        <v>1.0937500000000005E-3</v>
      </c>
      <c r="B156" s="276">
        <v>56</v>
      </c>
      <c r="C156" s="248">
        <f t="shared" si="169"/>
        <v>11200</v>
      </c>
      <c r="D156" s="247">
        <f t="shared" si="170"/>
        <v>70371.67544041136</v>
      </c>
      <c r="E156" s="247" t="str">
        <f t="shared" si="171"/>
        <v>70371,6754404114i</v>
      </c>
      <c r="F156" s="247" t="str">
        <f t="shared" si="177"/>
        <v>-0,00989909197577519-0,0286769881770595i</v>
      </c>
      <c r="G156" s="247" t="str">
        <f t="shared" si="178"/>
        <v>-5,02085875193973+0,556460618839703i</v>
      </c>
      <c r="H156" s="247" t="str">
        <f t="shared" si="179"/>
        <v>0,00222304917684728-0,00752353208031829i</v>
      </c>
      <c r="I156" s="247" t="str">
        <f t="shared" si="174"/>
        <v>-0,00349587265431213+0,00753412996764133i</v>
      </c>
      <c r="J156" s="275" t="str">
        <f ca="1">IMPRODUCT(1/N_FFT2,BS100)</f>
        <v>0,0381523575508295-0,000301691577807184i</v>
      </c>
      <c r="K156" s="274" t="str">
        <f t="shared" ca="1" si="175"/>
        <v>-0,000131102799902142+0,000288499495696764i</v>
      </c>
      <c r="N156" s="265">
        <f t="shared" ca="1" si="176"/>
        <v>7.5935503411821648</v>
      </c>
      <c r="O156" s="240">
        <f t="shared" ca="1" si="39"/>
        <v>-7.4064496588178352</v>
      </c>
      <c r="P156" s="240" t="str">
        <f t="shared" ca="1" si="40"/>
        <v>-1,44492664893505+7,26413680541606i</v>
      </c>
      <c r="Q156" s="240" t="str">
        <f t="shared" ca="1" si="41"/>
        <v>6,842667248357+2,83432557707565i</v>
      </c>
      <c r="R156" s="240" t="str">
        <f t="shared" ca="1" si="42"/>
        <v>4,1148029627974-6,15823782635557i</v>
      </c>
      <c r="S156" s="240" t="str">
        <f t="shared" ca="1" si="43"/>
        <v>-5,23715077826689-5,23715077826687i</v>
      </c>
      <c r="T156" s="240" t="str">
        <f t="shared" ca="1" si="44"/>
        <v>-6,15823782635559+4,11480296279736i</v>
      </c>
      <c r="U156" s="241" t="str">
        <f t="shared" ca="1" si="45"/>
        <v>2,83432557707567+6,842667248357i</v>
      </c>
      <c r="V156" s="240" t="str">
        <f t="shared" ca="1" si="46"/>
        <v>7,26413680541607-1,44492664893501i</v>
      </c>
      <c r="W156" s="240" t="str">
        <f t="shared" ca="1" si="47"/>
        <v>-1,81015064975055E-13-7,40644965881784i</v>
      </c>
      <c r="X156" s="240" t="str">
        <f t="shared" ca="1" si="48"/>
        <v>-7,26413680541604-1,44492664893509i</v>
      </c>
      <c r="Y156" s="240" t="str">
        <f t="shared" ca="1" si="49"/>
        <v>-2,83432557707597+6,84266724835687i</v>
      </c>
      <c r="Z156" s="240" t="str">
        <f t="shared" ca="1" si="50"/>
        <v>6,15823782635566+4,11480296279726i</v>
      </c>
      <c r="AA156" s="240" t="str">
        <f t="shared" ca="1" si="51"/>
        <v>5,23715077826695-5,23715077826681i</v>
      </c>
      <c r="AB156" s="240" t="str">
        <f t="shared" ca="1" si="52"/>
        <v>-4,1148029627977-6,15823782635537i</v>
      </c>
      <c r="AC156" s="240" t="str">
        <f t="shared" ca="1" si="53"/>
        <v>-6,84266724835696+2,83432557707576i</v>
      </c>
      <c r="AD156" s="240" t="str">
        <f t="shared" ca="1" si="54"/>
        <v>1,44492664893489+7,26413680541609i</v>
      </c>
      <c r="AE156" s="240" t="str">
        <f t="shared" ca="1" si="55"/>
        <v>7,40644965881784-3,62030129950111E-13i</v>
      </c>
      <c r="AF156" s="240" t="str">
        <f t="shared" ca="1" si="56"/>
        <v>1,44492664893492-7,26413680541608i</v>
      </c>
      <c r="AG156" s="240" t="str">
        <f t="shared" ca="1" si="57"/>
        <v>-6,84266724835694-2,8343255770758i</v>
      </c>
      <c r="AH156" s="240" t="str">
        <f t="shared" ca="1" si="58"/>
        <v>-4,11480296279709+6,15823782635577i</v>
      </c>
      <c r="AI156" s="240" t="str">
        <f t="shared" ca="1" si="59"/>
        <v>5,23715077826693+5,23715077826683i</v>
      </c>
      <c r="AJ156" s="240" t="str">
        <f t="shared" ca="1" si="60"/>
        <v>6,15823782635569-4,11480296279723i</v>
      </c>
      <c r="AK156" s="240" t="str">
        <f t="shared" ca="1" si="61"/>
        <v>-2,83432557707592-6,84266724835689i</v>
      </c>
      <c r="AL156" s="240" t="str">
        <f t="shared" ca="1" si="62"/>
        <v>-7,26413680541605+1,44492664893505i</v>
      </c>
      <c r="AM156" s="240" t="str">
        <f t="shared" ca="1" si="63"/>
        <v>-2,06875162980373E-13+7,40644965881784i</v>
      </c>
      <c r="AN156" s="240" t="str">
        <f t="shared" ca="1" si="64"/>
        <v>7,26413680541612+1,44492664893474i</v>
      </c>
      <c r="AO156" s="240" t="str">
        <f t="shared" ca="1" si="65"/>
        <v>2,83432557707562-6,84266724835702i</v>
      </c>
      <c r="AP156" s="240" t="str">
        <f t="shared" ca="1" si="66"/>
        <v>-6,15823782635544-4,11480296279759i</v>
      </c>
      <c r="AQ156" s="240" t="str">
        <f t="shared" ca="1" si="67"/>
        <v>-5,23715077826672+5,23715077826705i</v>
      </c>
      <c r="AR156" s="240" t="str">
        <f t="shared" ca="1" si="68"/>
        <v>-5,23715077826672+5,23715077826705i</v>
      </c>
      <c r="AS156" s="240" t="str">
        <f t="shared" ca="1" si="69"/>
        <v>6,8426672483571-2,83432557707542i</v>
      </c>
      <c r="AT156" s="240" t="str">
        <f t="shared" ca="1" si="70"/>
        <v>-1,44492664893524-7,26413680541601i</v>
      </c>
      <c r="AU156" s="240" t="str">
        <f t="shared" ca="1" si="71"/>
        <v>-7,40644965881784-6,53295905266617E-14i</v>
      </c>
      <c r="AV156" s="240" t="str">
        <f t="shared" ca="1" si="72"/>
        <v>-1,44492664893532+7,264136805416i</v>
      </c>
      <c r="AW156" s="240" t="str">
        <f t="shared" ca="1" si="73"/>
        <v>6,84266724835707+2,83432557707549i</v>
      </c>
      <c r="AX156" s="240" t="str">
        <f t="shared" ca="1" si="74"/>
        <v>4,11480296279744-6,15823782635555i</v>
      </c>
      <c r="AY156" s="240" t="str">
        <f t="shared" ca="1" si="75"/>
        <v>-5,23715077826666-5,2371507782671i</v>
      </c>
      <c r="AZ156" s="240" t="str">
        <f t="shared" ca="1" si="76"/>
        <v>-6,15823782635549+4,11480296279753i</v>
      </c>
      <c r="BA156" s="240" t="str">
        <f t="shared" ca="1" si="77"/>
        <v>2,83432557707555+6,84266724835705i</v>
      </c>
      <c r="BB156" s="240" t="str">
        <f t="shared" ca="1" si="78"/>
        <v>7,26413680541613-1,44492664893466i</v>
      </c>
      <c r="BC156" s="240" t="str">
        <f t="shared" ca="1" si="79"/>
        <v>-1,28841971955509E-13-7,40644965881784i</v>
      </c>
      <c r="BD156" s="240" t="str">
        <f t="shared" ca="1" si="80"/>
        <v>-7,26413680541604-1,44492664893513i</v>
      </c>
      <c r="BE156" s="240" t="str">
        <f t="shared" ca="1" si="81"/>
        <v>-2,83432557707531+6,84266724835714i</v>
      </c>
      <c r="BF156" s="240" t="str">
        <f t="shared" ca="1" si="82"/>
        <v>6,15823782635566+4,11480296279727i</v>
      </c>
      <c r="BG156" s="240" t="str">
        <f t="shared" ca="1" si="83"/>
        <v>5,237150778267-5,23715077826676i</v>
      </c>
      <c r="BH156" s="240" t="str">
        <f t="shared" ca="1" si="84"/>
        <v>-4,11480296279764-6,1582378263554i</v>
      </c>
      <c r="BI156" s="240" t="str">
        <f t="shared" ca="1" si="85"/>
        <v>-6,84266724835697+2,83432557707573i</v>
      </c>
      <c r="BJ156" s="240" t="str">
        <f t="shared" ca="1" si="86"/>
        <v>1,4449266489348+7,2641368054161i</v>
      </c>
      <c r="BK156" s="240" t="str">
        <f t="shared" ca="1" si="87"/>
        <v>7,40644965881784-3,23013534437678E-13i</v>
      </c>
      <c r="BL156" s="240" t="str">
        <f t="shared" ca="1" si="88"/>
        <v>1,44492664893499-7,26413680541607i</v>
      </c>
      <c r="BM156" s="240" t="str">
        <f t="shared" ca="1" si="89"/>
        <v>-6,84266724835694-2,83432557707581i</v>
      </c>
      <c r="BN156" s="240" t="str">
        <f t="shared" ca="1" si="90"/>
        <v>-4,11480296279715+6,15823782635574i</v>
      </c>
      <c r="BO156" s="240" t="str">
        <f t="shared" ca="1" si="91"/>
        <v>5,23715077826694+5,23715077826683i</v>
      </c>
      <c r="BP156" s="240" t="str">
        <f t="shared" ca="1" si="92"/>
        <v>6,15823782635571-4,1148029627972i</v>
      </c>
      <c r="BQ156" s="240" t="str">
        <f t="shared" ca="1" si="93"/>
        <v>-2,83432557707586-6,84266724835691i</v>
      </c>
      <c r="BR156" s="240" t="str">
        <f t="shared" ca="1" si="94"/>
        <v>-7,26413680541606+1,44492664893504i</v>
      </c>
      <c r="BS156" s="240" t="str">
        <f t="shared" ca="1" si="95"/>
        <v>-2,72204753507035E-13+7,40644965881784i</v>
      </c>
      <c r="BT156" s="240" t="str">
        <f t="shared" ca="1" si="96"/>
        <v>7,26413680541612+1,44492664893475i</v>
      </c>
      <c r="BU156" s="240" t="str">
        <f t="shared" ca="1" si="97"/>
        <v>2,83432557707568-6,84266724835699i</v>
      </c>
      <c r="BV156" s="240" t="str">
        <f t="shared" ca="1" si="98"/>
        <v>-6,1582378263554-4,11480296279765i</v>
      </c>
      <c r="BW156" s="240" t="str">
        <f t="shared" ca="1" si="99"/>
        <v>-5,23715077826673+5,23715077826703i</v>
      </c>
      <c r="BX156" s="240" t="str">
        <f t="shared" ca="1" si="100"/>
        <v>4,11480296279731+6,15823782635563i</v>
      </c>
      <c r="BY156" s="240" t="str">
        <f t="shared" ca="1" si="101"/>
        <v>6,84266724835711-2,83432557707541i</v>
      </c>
      <c r="BZ156" s="240" t="str">
        <f t="shared" ca="1" si="102"/>
        <v>-1,44492664893518-7,26413680541603i</v>
      </c>
      <c r="CA156" s="240" t="str">
        <f t="shared" ca="1" si="103"/>
        <v>-7,40644965881784-1,30659181053323E-13i</v>
      </c>
      <c r="CB156" s="240" t="str">
        <f t="shared" ca="1" si="104"/>
        <v>-1,44492664893533+7,264136805416i</v>
      </c>
      <c r="CC156" s="240" t="str">
        <f t="shared" ca="1" si="105"/>
        <v>6,84266724835705+2,83432557707555i</v>
      </c>
      <c r="CD156" s="240" t="str">
        <f t="shared" ca="1" si="106"/>
        <v>4,11480296279744-6,15823782635554i</v>
      </c>
      <c r="CE156" s="240" t="str">
        <f t="shared" ca="1" si="107"/>
        <v>-5,23715077826714-5,23715077826663i</v>
      </c>
      <c r="CF156" s="240" t="str">
        <f t="shared" ca="1" si="108"/>
        <v>-6,15823782635549+4,11480296279752i</v>
      </c>
      <c r="CG156" s="240" t="str">
        <f t="shared" ca="1" si="109"/>
        <v>2,83432557707554+6,84266724835705i</v>
      </c>
      <c r="CH156" s="240" t="str">
        <f t="shared" ca="1" si="110"/>
        <v>7,264136805416-1,44492664893532i</v>
      </c>
      <c r="CI156" s="240" t="str">
        <f t="shared" ca="1" si="111"/>
        <v>-1,16138371457306E-13-7,40644965881784i</v>
      </c>
      <c r="CJ156" s="240" t="str">
        <f t="shared" ca="1" si="112"/>
        <v>-7,26413680541603-1,44492664893519i</v>
      </c>
      <c r="CK156" s="240" t="str">
        <f t="shared" ca="1" si="113"/>
        <v>-2,8343255770726+6,84266724835827i</v>
      </c>
      <c r="CL156" s="240" t="str">
        <f t="shared" ca="1" si="114"/>
        <v>6,15823782635521+4,11480296279794i</v>
      </c>
      <c r="CM156" s="240" t="str">
        <f t="shared" ca="1" si="115"/>
        <v>5,23715077826489-5,23715077826888i</v>
      </c>
      <c r="CN156" s="240" t="str">
        <f t="shared" ca="1" si="116"/>
        <v>-4,11480296279641-6,15823782635623i</v>
      </c>
      <c r="CO156" s="240" t="str">
        <f t="shared" ca="1" si="117"/>
        <v>-6,84266724835615+2,83432557707771i</v>
      </c>
      <c r="CP156" s="240" t="str">
        <f t="shared" ca="1" si="118"/>
        <v>1,44492664893339+7,26413680541638i</v>
      </c>
      <c r="CQ156" s="240" t="str">
        <f t="shared" ca="1" si="119"/>
        <v>7,40644965881784-1,73121166470786E-12i</v>
      </c>
      <c r="CR156" s="240" t="str">
        <f t="shared" ca="1" si="120"/>
        <v>1,44492664893722-7,26413680541562i</v>
      </c>
      <c r="CS156" s="240" t="str">
        <f t="shared" ca="1" si="121"/>
        <v>-6,84266724835748-2,83432557707451i</v>
      </c>
      <c r="CT156" s="240" t="str">
        <f t="shared" ca="1" si="122"/>
        <v>-4,11480296279966+6,15823782635406i</v>
      </c>
      <c r="CU156" s="240" t="str">
        <f t="shared" ca="1" si="123"/>
        <v>5,23715077826741+5,23715077826635i</v>
      </c>
      <c r="CV156" s="240" t="str">
        <f t="shared" ca="1" si="124"/>
        <v>6,15823782635738-4,11480296279469i</v>
      </c>
      <c r="CW156" s="240" t="str">
        <f t="shared" ca="1" si="125"/>
        <v>-2,8343255770759-6,8426672483569i</v>
      </c>
      <c r="CX156" s="240" t="str">
        <f t="shared" ca="1" si="126"/>
        <v>-7,26413680541679+1,44492664893136i</v>
      </c>
      <c r="CY156" s="240" t="str">
        <f t="shared" ca="1" si="127"/>
        <v>-3,37534344033696E-13+7,40644965881784i</v>
      </c>
      <c r="CZ156" s="240" t="str">
        <f t="shared" ca="1" si="128"/>
        <v>7,26413680541667+1,44492664893192i</v>
      </c>
      <c r="DA156" s="240" t="str">
        <f t="shared" ca="1" si="129"/>
        <v>2,83432557707642-6,84266724835668i</v>
      </c>
      <c r="DB156" s="240" t="str">
        <f t="shared" ca="1" si="130"/>
        <v>-6,15823782635706-4,11480296279516i</v>
      </c>
      <c r="DC156" s="240" t="str">
        <f t="shared" ca="1" si="131"/>
        <v>-5,23715077826781+5,23715077826595i</v>
      </c>
      <c r="DD156" s="240" t="str">
        <f t="shared" ca="1" si="132"/>
        <v>4,11480296279918+6,15823782635437i</v>
      </c>
      <c r="DE156" s="240" t="str">
        <f t="shared" ca="1" si="133"/>
        <v>6,84266724835774-2,83432557707389i</v>
      </c>
      <c r="DF156" s="240" t="str">
        <f t="shared" ca="1" si="134"/>
        <v>-1,44492664893666-7,26413680541573i</v>
      </c>
      <c r="DG156" s="240" t="str">
        <f t="shared" ca="1" si="135"/>
        <v>-7,40644965881784-2,30102837271834E-12i</v>
      </c>
      <c r="DH156" s="240" t="str">
        <f t="shared" ca="1" si="136"/>
        <v>-1,44492664893395+7,26413680541627i</v>
      </c>
      <c r="DI156" s="240" t="str">
        <f t="shared" ca="1" si="137"/>
        <v>6,84266724835589+2,83432557707833i</v>
      </c>
      <c r="DJ156" s="240" t="str">
        <f t="shared" ca="1" si="138"/>
        <v>4,1148029627968-6,15823782635597i</v>
      </c>
      <c r="DK156" s="240" t="str">
        <f t="shared" ca="1" si="139"/>
        <v>-5,23715077826456-5,2371507782692i</v>
      </c>
      <c r="DL156" s="240" t="str">
        <f t="shared" ca="1" si="140"/>
        <v>-6,15823782635552+4,11480296279746i</v>
      </c>
      <c r="DM156" s="240" t="str">
        <f t="shared" ca="1" si="141"/>
        <v>2,83432557707888+6,84266724835567i</v>
      </c>
      <c r="DN156" s="240" t="str">
        <f t="shared" ca="1" si="142"/>
        <v>7,26413680541615-1,44492664893453i</v>
      </c>
      <c r="DO156" s="240" t="str">
        <f t="shared" ca="1" si="143"/>
        <v>-3,10311620258126E-12-7,40644965881784i</v>
      </c>
      <c r="DP156" s="240" t="str">
        <f t="shared" ca="1" si="144"/>
        <v>-7,26413680541589-1,44492664893588i</v>
      </c>
      <c r="DQ156" s="240" t="str">
        <f t="shared" ca="1" si="145"/>
        <v>-2,83432557707334+6,84266724835796i</v>
      </c>
      <c r="DR156" s="240" t="str">
        <f t="shared" ca="1" si="146"/>
        <v>6,15823782635477+4,11480296279861i</v>
      </c>
      <c r="DS156" s="240" t="str">
        <f t="shared" ca="1" si="147"/>
        <v>5,23715077826553-5,23715077826823i</v>
      </c>
      <c r="DT156" s="240" t="str">
        <f t="shared" ca="1" si="148"/>
        <v>-4,11480296279583-6,15823782635662i</v>
      </c>
      <c r="DU156" s="240" t="str">
        <f t="shared" ca="1" si="149"/>
        <v>-6,84266724835642+2,83432557707707i</v>
      </c>
      <c r="DV156" s="240" t="str">
        <f t="shared" ca="1" si="150"/>
        <v>1,44492664893261+7,26413680541654i</v>
      </c>
      <c r="DW156" s="240" t="str">
        <f t="shared" ca="1" si="151"/>
        <v>7,40644965881784-9,29118213782777E-13i</v>
      </c>
      <c r="DX156" s="240" t="str">
        <f t="shared" ca="1" si="152"/>
        <v>1,44492664893801-7,26413680541547i</v>
      </c>
      <c r="DY156" s="240" t="str">
        <f t="shared" ca="1" si="153"/>
        <v>-6,84266724835721-2,83432557707516i</v>
      </c>
      <c r="DZ156" s="240" t="str">
        <f t="shared" ca="1" si="154"/>
        <v>-4,11480296280024+6,15823782635367i</v>
      </c>
      <c r="EA156" s="240" t="str">
        <f t="shared" ca="1" si="155"/>
        <v>5,23715077826684+5,23715077826692i</v>
      </c>
      <c r="EB156" s="240" t="str">
        <f t="shared" ca="1" si="156"/>
        <v>6,15823782635373-4,11480296280015i</v>
      </c>
      <c r="EC156" s="240" t="str">
        <f t="shared" ca="1" si="157"/>
        <v>-2,83432557707506-6,84266724835725i</v>
      </c>
      <c r="ED156" s="240" t="str">
        <f t="shared" ca="1" si="158"/>
        <v>-7,26413680541549+1,44492664893791i</v>
      </c>
      <c r="EE156" s="240" t="str">
        <f t="shared" ca="1" si="159"/>
        <v>-1,03437581490186E-12+7,40644965881784i</v>
      </c>
      <c r="EF156" s="240" t="str">
        <f t="shared" ca="1" si="160"/>
        <v>7,26413680541652+1,44492664893271i</v>
      </c>
      <c r="EG156" s="240" t="str">
        <f t="shared" ca="1" si="161"/>
        <v>2,83432557707716-6,84266724835637i</v>
      </c>
      <c r="EH156" s="240" t="str">
        <f t="shared" ca="1" si="162"/>
        <v>-6,15823782635668-4,11480296279575i</v>
      </c>
      <c r="EI156" s="240" t="str">
        <f t="shared" ca="1" si="163"/>
        <v>-5,23715077826831+5,23715077826546i</v>
      </c>
      <c r="EJ156" s="240" t="str">
        <f t="shared" ca="1" si="164"/>
        <v>4,11480296279852+6,15823782635483i</v>
      </c>
      <c r="EK156" s="240" t="str">
        <f t="shared" ca="1" si="165"/>
        <v>6,842667248358-2,83432557707324i</v>
      </c>
      <c r="EL156" s="240" t="str">
        <f t="shared" ca="1" si="166"/>
        <v>-1,44492664893578-7,26413680541591i</v>
      </c>
      <c r="EM156" s="240" t="str">
        <f t="shared" ca="1" si="167"/>
        <v>-7,40644965881784-3,20837380370034E-12i</v>
      </c>
      <c r="EN156" s="240"/>
      <c r="EO156" s="240"/>
      <c r="EP156" s="240"/>
    </row>
    <row r="157" spans="1:146" ht="15" thickBot="1">
      <c r="A157" s="277">
        <f t="shared" si="168"/>
        <v>1.1132812500000006E-3</v>
      </c>
      <c r="B157" s="276">
        <v>57</v>
      </c>
      <c r="C157" s="248">
        <f t="shared" si="169"/>
        <v>11400</v>
      </c>
      <c r="D157" s="247">
        <f t="shared" si="170"/>
        <v>71628.312501847278</v>
      </c>
      <c r="E157" s="247" t="str">
        <f t="shared" si="171"/>
        <v>71628,3125018473i</v>
      </c>
      <c r="F157" s="247" t="str">
        <f t="shared" si="177"/>
        <v>-0,0101155060132368-0,0282105254690381i</v>
      </c>
      <c r="G157" s="247" t="str">
        <f t="shared" si="178"/>
        <v>-5,02213504099576+0,60969920691264i</v>
      </c>
      <c r="H157" s="247" t="str">
        <f t="shared" si="179"/>
        <v>0,00221629222981348-0,00739238128842293i</v>
      </c>
      <c r="I157" s="247" t="str">
        <f t="shared" si="174"/>
        <v>-0,0034581449844774+0,00742894791567307i</v>
      </c>
      <c r="J157" s="275" t="str">
        <f ca="1">IMPRODUCT(1/N_FFT2,BT100)</f>
        <v>-0,0309606169421518-0,0044502841914216i</v>
      </c>
      <c r="K157" s="274" t="str">
        <f t="shared" ca="1" si="175"/>
        <v>0,000140127231662843-0,000214615082744287i</v>
      </c>
      <c r="N157" s="265">
        <f t="shared" ca="1" si="176"/>
        <v>7.6060849022489734</v>
      </c>
      <c r="O157" s="240">
        <f t="shared" ca="1" si="39"/>
        <v>-7.3939150977510266</v>
      </c>
      <c r="P157" s="240" t="str">
        <f t="shared" ca="1" si="40"/>
        <v>-1,26407769044486+7,28505923553612i</v>
      </c>
      <c r="Q157" s="240" t="str">
        <f t="shared" ca="1" si="41"/>
        <v>6,96169687875462+2,49093497327586i</v>
      </c>
      <c r="R157" s="240" t="str">
        <f t="shared" ca="1" si="42"/>
        <v>3,64444738518202-6,43334933991545i</v>
      </c>
      <c r="S157" s="240" t="str">
        <f t="shared" ca="1" si="43"/>
        <v>-5,71557366183811-4,69065008168943i</v>
      </c>
      <c r="T157" s="240" t="str">
        <f t="shared" ca="1" si="44"/>
        <v>-5,59873792233495+4,82950454495687i</v>
      </c>
      <c r="U157" s="241" t="str">
        <f t="shared" ca="1" si="45"/>
        <v>3,80123204208551+6,34197251925401i</v>
      </c>
      <c r="V157" s="240" t="str">
        <f t="shared" ca="1" si="46"/>
        <v>6,89846954139717-2,66103334424168i</v>
      </c>
      <c r="W157" s="240" t="str">
        <f t="shared" ca="1" si="47"/>
        <v>-1,44248127737988-7,25184309242548i</v>
      </c>
      <c r="X157" s="240" t="str">
        <f t="shared" ca="1" si="48"/>
        <v>-7,39168818876174+0,181455760092593i</v>
      </c>
      <c r="Y157" s="240" t="str">
        <f t="shared" ca="1" si="49"/>
        <v>-1,08491267037602+7,31388713136921i</v>
      </c>
      <c r="Z157" s="240" t="str">
        <f t="shared" ca="1" si="50"/>
        <v>7,02073075022703+2,31933615622385i</v>
      </c>
      <c r="AA157" s="240" t="str">
        <f t="shared" ca="1" si="51"/>
        <v>3,48546744944804-6,52085095149312i</v>
      </c>
      <c r="AB157" s="240" t="str">
        <f t="shared" ca="1" si="52"/>
        <v>-5,82896655348662-4,54897014620726i</v>
      </c>
      <c r="AC157" s="240" t="str">
        <f t="shared" ca="1" si="53"/>
        <v>-5,47852971245748+4,96544989527346i</v>
      </c>
      <c r="AD157" s="240" t="str">
        <f t="shared" ca="1" si="54"/>
        <v>3,95572697894425+6,24677553148848i</v>
      </c>
      <c r="AE157" s="240" t="str">
        <f t="shared" ca="1" si="55"/>
        <v>6,8310868239383-2,82952880822358i</v>
      </c>
      <c r="AF157" s="240" t="str">
        <f t="shared" ca="1" si="56"/>
        <v>-1,62001596753197-7,21425871019969i</v>
      </c>
      <c r="AG157" s="240" t="str">
        <f t="shared" ca="1" si="57"/>
        <v>-7,38500880320055+0,362802218021136i</v>
      </c>
      <c r="AH157" s="240" t="str">
        <f t="shared" ca="1" si="58"/>
        <v>-0,905094139481314+7,33830941507832i</v>
      </c>
      <c r="AI157" s="240" t="str">
        <f t="shared" ca="1" si="59"/>
        <v>7,07553559601732+2,14634025779753i</v>
      </c>
      <c r="AJ157" s="240" t="str">
        <f t="shared" ca="1" si="60"/>
        <v>3,32438799845313-6,60442464628762i</v>
      </c>
      <c r="AK157" s="240" t="str">
        <f t="shared" ca="1" si="61"/>
        <v>-5,93884829364205-4,40455008120642i</v>
      </c>
      <c r="AL157" s="240" t="str">
        <f t="shared" ca="1" si="62"/>
        <v>-5,35502144113706+5,09840424424279i</v>
      </c>
      <c r="AM157" s="240" t="str">
        <f t="shared" ca="1" si="63"/>
        <v>4,1078391337846+6,14781571972505i</v>
      </c>
      <c r="AN157" s="240" t="str">
        <f t="shared" ca="1" si="64"/>
        <v>6,75958931520767-2,99631986985384i</v>
      </c>
      <c r="AO157" s="240" t="str">
        <f t="shared" ca="1" si="65"/>
        <v>-1,79657482064081-7,17232872828554i</v>
      </c>
      <c r="AP157" s="240" t="str">
        <f t="shared" ca="1" si="66"/>
        <v>-7,3738809644796+0,54393013745883i</v>
      </c>
      <c r="AQ157" s="240" t="str">
        <f t="shared" ca="1" si="67"/>
        <v>-0,72473041372135+7,35831137559276i</v>
      </c>
      <c r="AR157" s="240" t="str">
        <f t="shared" ca="1" si="68"/>
        <v>-0,72473041372135+7,35831137559276i</v>
      </c>
      <c r="AS157" s="240" t="str">
        <f t="shared" ca="1" si="69"/>
        <v>3,1613060604348-6,68402008263057i</v>
      </c>
      <c r="AT157" s="240" t="str">
        <f t="shared" ca="1" si="70"/>
        <v>-6,04515269365323-4,25747687993344i</v>
      </c>
      <c r="AU157" s="240" t="str">
        <f t="shared" ca="1" si="71"/>
        <v>-5,22828750513763+5,22828750513706i</v>
      </c>
      <c r="AV157" s="240" t="str">
        <f t="shared" ca="1" si="72"/>
        <v>4,25747687993338+6,04515269365326i</v>
      </c>
      <c r="AW157" s="240" t="str">
        <f t="shared" ca="1" si="73"/>
        <v>6,6840200826306-3,16130606043474i</v>
      </c>
      <c r="AX157" s="240" t="str">
        <f t="shared" ca="1" si="74"/>
        <v>-1,97205148425669-7,12607840373592i</v>
      </c>
      <c r="AY157" s="240" t="str">
        <f t="shared" ca="1" si="75"/>
        <v>-7,35831137559276+0,724730413721337i</v>
      </c>
      <c r="AZ157" s="240" t="str">
        <f t="shared" ca="1" si="76"/>
        <v>-0,543930137458896+7,3738809644796i</v>
      </c>
      <c r="BA157" s="240" t="str">
        <f t="shared" ca="1" si="77"/>
        <v>7,17232872828552+1,79657482064087i</v>
      </c>
      <c r="BB157" s="240" t="str">
        <f t="shared" ca="1" si="78"/>
        <v>2,99631986985385-6,75958931520766i</v>
      </c>
      <c r="BC157" s="240" t="str">
        <f t="shared" ca="1" si="79"/>
        <v>-6,14781571972501-4,10783913378465i</v>
      </c>
      <c r="BD157" s="240" t="str">
        <f t="shared" ca="1" si="80"/>
        <v>-5,09840424424284+5,35502144113701i</v>
      </c>
      <c r="BE157" s="240" t="str">
        <f t="shared" ca="1" si="81"/>
        <v>4,40455008120636+5,9388482936421i</v>
      </c>
      <c r="BF157" s="240" t="str">
        <f t="shared" ca="1" si="82"/>
        <v>6,60442464628765-3,32438799845307i</v>
      </c>
      <c r="BG157" s="240" t="str">
        <f t="shared" ca="1" si="83"/>
        <v>-2,14634025779749-7,07553559601733i</v>
      </c>
      <c r="BH157" s="240" t="str">
        <f t="shared" ca="1" si="84"/>
        <v>-7,33830941507833+0,905094139481247i</v>
      </c>
      <c r="BI157" s="240" t="str">
        <f t="shared" ca="1" si="85"/>
        <v>-0,362802218021228+7,38500880320054i</v>
      </c>
      <c r="BJ157" s="240" t="str">
        <f t="shared" ca="1" si="86"/>
        <v>7,21425871019968+1,62001596753202i</v>
      </c>
      <c r="BK157" s="240" t="str">
        <f t="shared" ca="1" si="87"/>
        <v>2,82952880822364-6,83108682393828i</v>
      </c>
      <c r="BL157" s="240" t="str">
        <f t="shared" ca="1" si="88"/>
        <v>-6,24677553148843-3,95572697894433i</v>
      </c>
      <c r="BM157" s="240" t="str">
        <f t="shared" ca="1" si="89"/>
        <v>-4,96544989527347+5,47852971245747i</v>
      </c>
      <c r="BN157" s="240" t="str">
        <f t="shared" ca="1" si="90"/>
        <v>4,54897014620721+5,82896655348666i</v>
      </c>
      <c r="BO157" s="240" t="str">
        <f t="shared" ca="1" si="91"/>
        <v>6,52085095149282-3,48546744944861i</v>
      </c>
      <c r="BP157" s="240" t="str">
        <f t="shared" ca="1" si="92"/>
        <v>-2,31933615622384-7,02073075022703i</v>
      </c>
      <c r="BQ157" s="240" t="str">
        <f t="shared" ca="1" si="93"/>
        <v>-7,31388713136922+1,08491267037597i</v>
      </c>
      <c r="BR157" s="240" t="str">
        <f t="shared" ca="1" si="94"/>
        <v>-0,181455760092685+7,39168818876174i</v>
      </c>
      <c r="BS157" s="240" t="str">
        <f t="shared" ca="1" si="95"/>
        <v>7,25184309242548+1,44248127737989i</v>
      </c>
      <c r="BT157" s="240" t="str">
        <f t="shared" ca="1" si="96"/>
        <v>2,66103334424152-6,89846954139724i</v>
      </c>
      <c r="BU157" s="240" t="str">
        <f t="shared" ca="1" si="97"/>
        <v>-6,34197251925408-3,80123204208538i</v>
      </c>
      <c r="BV157" s="240" t="str">
        <f t="shared" ca="1" si="98"/>
        <v>-4,82950454495676+5,59873792233505i</v>
      </c>
      <c r="BW157" s="240" t="str">
        <f t="shared" ca="1" si="99"/>
        <v>4,69065008168951+5,71557366183804i</v>
      </c>
      <c r="BX157" s="240" t="str">
        <f t="shared" ca="1" si="100"/>
        <v>6,43334933991545-3,64444738518202i</v>
      </c>
      <c r="BY157" s="240" t="str">
        <f t="shared" ca="1" si="101"/>
        <v>-2,49093497327584-6,96169687875462i</v>
      </c>
      <c r="BZ157" s="240" t="str">
        <f t="shared" ca="1" si="102"/>
        <v>-7,28505923553613+1,26407769044483i</v>
      </c>
      <c r="CA157" s="240" t="str">
        <f t="shared" ca="1" si="103"/>
        <v>-6,52198293860497E-14+7,39391509775103i</v>
      </c>
      <c r="CB157" s="240" t="str">
        <f t="shared" ca="1" si="104"/>
        <v>7,28505923553611+1,26407769044495i</v>
      </c>
      <c r="CC157" s="240" t="str">
        <f t="shared" ca="1" si="105"/>
        <v>2,49093497327595-6,96169687875458i</v>
      </c>
      <c r="CD157" s="240" t="str">
        <f t="shared" ca="1" si="106"/>
        <v>-6,43334933991538-3,64444738518213i</v>
      </c>
      <c r="CE157" s="240" t="str">
        <f t="shared" ca="1" si="107"/>
        <v>-4,69065008168962+5,71557366183796i</v>
      </c>
      <c r="CF157" s="240" t="str">
        <f t="shared" ca="1" si="108"/>
        <v>4,82950454495674+5,59873792233507i</v>
      </c>
      <c r="CG157" s="240" t="str">
        <f t="shared" ca="1" si="109"/>
        <v>6,34197251925415-3,80123204208527i</v>
      </c>
      <c r="CH157" s="240" t="str">
        <f t="shared" ca="1" si="110"/>
        <v>-2,66103334424139-6,89846954139728i</v>
      </c>
      <c r="CI157" s="240" t="str">
        <f t="shared" ca="1" si="111"/>
        <v>-7,25184309242505+1,44248127738204i</v>
      </c>
      <c r="CJ157" s="240" t="str">
        <f t="shared" ca="1" si="112"/>
        <v>0,181455760089614+7,39168818876181i</v>
      </c>
      <c r="CK157" s="240" t="str">
        <f t="shared" ca="1" si="113"/>
        <v>7,31388713136909+1,08491267037683i</v>
      </c>
      <c r="CL157" s="240" t="str">
        <f t="shared" ca="1" si="114"/>
        <v>2,31933615622317-7,02073075022725i</v>
      </c>
      <c r="CM157" s="240" t="str">
        <f t="shared" ca="1" si="115"/>
        <v>-6,52085095149449-3,48546744944547i</v>
      </c>
      <c r="CN157" s="240" t="str">
        <f t="shared" ca="1" si="116"/>
        <v>-4,54897014620906+5,82896655348521i</v>
      </c>
      <c r="CO157" s="240" t="str">
        <f t="shared" ca="1" si="117"/>
        <v>4,96544989527344+5,47852971245748i</v>
      </c>
      <c r="CP157" s="240" t="str">
        <f t="shared" ca="1" si="118"/>
        <v>6,24677553148732-3,95572697894608i</v>
      </c>
      <c r="CQ157" s="240" t="str">
        <f t="shared" ca="1" si="119"/>
        <v>-2,8295288082208-6,83108682393945i</v>
      </c>
      <c r="CR157" s="240" t="str">
        <f t="shared" ca="1" si="120"/>
        <v>-7,21425871019986+1,62001596753117i</v>
      </c>
      <c r="CS157" s="240" t="str">
        <f t="shared" ca="1" si="121"/>
        <v>0,362802218022567+7,38500880320047i</v>
      </c>
      <c r="CT157" s="240" t="str">
        <f t="shared" ca="1" si="122"/>
        <v>7,33830941507786+0,905094139485033i</v>
      </c>
      <c r="CU157" s="240" t="str">
        <f t="shared" ca="1" si="123"/>
        <v>2,14634025779902-7,07553559601687i</v>
      </c>
      <c r="CV157" s="240" t="str">
        <f t="shared" ca="1" si="124"/>
        <v>-6,60442464628795-3,32438799845248i</v>
      </c>
      <c r="CW157" s="240" t="str">
        <f t="shared" ca="1" si="125"/>
        <v>-4,4045500812041+5,93884829364377i</v>
      </c>
      <c r="CX157" s="240" t="str">
        <f t="shared" ca="1" si="126"/>
        <v>5,09840424424115+5,35502144113863i</v>
      </c>
      <c r="CY157" s="240" t="str">
        <f t="shared" ca="1" si="127"/>
        <v>6,14781571972505-4,10783913378459i</v>
      </c>
      <c r="CZ157" s="240" t="str">
        <f t="shared" ca="1" si="128"/>
        <v>-2,99631986985579-6,7595893152068i</v>
      </c>
      <c r="DA157" s="240" t="str">
        <f t="shared" ca="1" si="129"/>
        <v>-7,17232872828626+1,79657482063789i</v>
      </c>
      <c r="DB157" s="240" t="str">
        <f t="shared" ca="1" si="130"/>
        <v>0,543930137458084+7,37388096447966i</v>
      </c>
      <c r="DC157" s="240" t="str">
        <f t="shared" ca="1" si="131"/>
        <v>7,35831137559289+0,724730413720056i</v>
      </c>
      <c r="DD157" s="240" t="str">
        <f t="shared" ca="1" si="132"/>
        <v>1,97205148425327-7,12607840373687i</v>
      </c>
      <c r="DE157" s="240" t="str">
        <f t="shared" ca="1" si="133"/>
        <v>-6,68402008262993-3,16130606043614i</v>
      </c>
      <c r="DF157" s="240" t="str">
        <f t="shared" ca="1" si="134"/>
        <v>-4,25747687993293+6,04515269365358i</v>
      </c>
      <c r="DG157" s="240" t="str">
        <f t="shared" ca="1" si="135"/>
        <v>5,22828750513909+5,2282875051356i</v>
      </c>
      <c r="DH157" s="240" t="str">
        <f t="shared" ca="1" si="136"/>
        <v>6,04515269365496-4,25747687993097i</v>
      </c>
      <c r="DI157" s="240" t="str">
        <f t="shared" ca="1" si="137"/>
        <v>-3,16130606043397-6,68402008263096i</v>
      </c>
      <c r="DJ157" s="240" t="str">
        <f t="shared" ca="1" si="138"/>
        <v>-7,12607840373555+1,97205148425804i</v>
      </c>
      <c r="DK157" s="240" t="str">
        <f t="shared" ca="1" si="139"/>
        <v>0,724730413717665+7,35831137559313i</v>
      </c>
      <c r="DL157" s="240" t="str">
        <f t="shared" ca="1" si="140"/>
        <v>7,37388096447948+0,54393013746048i</v>
      </c>
      <c r="DM157" s="240" t="str">
        <f t="shared" ca="1" si="141"/>
        <v>1,79657482064022-7,17232872828569i</v>
      </c>
      <c r="DN157" s="240" t="str">
        <f t="shared" ca="1" si="142"/>
        <v>-6,75958931520885-2,99631986985117i</v>
      </c>
      <c r="DO157" s="240" t="str">
        <f t="shared" ca="1" si="143"/>
        <v>-4,10783913378658+6,14781571972372i</v>
      </c>
      <c r="DP157" s="240" t="str">
        <f t="shared" ca="1" si="144"/>
        <v>5,35502144113697+5,09840424424289i</v>
      </c>
      <c r="DQ157" s="240" t="str">
        <f t="shared" ca="1" si="145"/>
        <v>5,93884829364076-4,40455008120817i</v>
      </c>
      <c r="DR157" s="240" t="str">
        <f t="shared" ca="1" si="146"/>
        <v>-3,32438799845033-6,60442464628903i</v>
      </c>
      <c r="DS157" s="240" t="str">
        <f t="shared" ca="1" si="147"/>
        <v>-7,07553559601757+2,14634025779672i</v>
      </c>
      <c r="DT157" s="240" t="str">
        <f t="shared" ca="1" si="148"/>
        <v>0,905094139482748+7,33830941507814i</v>
      </c>
      <c r="DU157" s="240" t="str">
        <f t="shared" ca="1" si="149"/>
        <v>7,38500880320072+0,362802218017619i</v>
      </c>
      <c r="DV157" s="240" t="str">
        <f t="shared" ca="1" si="150"/>
        <v>1,62001596753351-7,21425871019934i</v>
      </c>
      <c r="DW157" s="240" t="str">
        <f t="shared" ca="1" si="151"/>
        <v>-6,83108682393857-2,82952880822292i</v>
      </c>
      <c r="DX157" s="240" t="str">
        <f t="shared" ca="1" si="152"/>
        <v>-3,9557269789419+6,24677553148997i</v>
      </c>
      <c r="DY157" s="240" t="str">
        <f t="shared" ca="1" si="153"/>
        <v>5,47852971245594+4,96544989527515i</v>
      </c>
      <c r="DZ157" s="240" t="str">
        <f t="shared" ca="1" si="154"/>
        <v>5,82896655348663-4,54897014620725i</v>
      </c>
      <c r="EA157" s="240" t="str">
        <f t="shared" ca="1" si="155"/>
        <v>-3,48546744944984-6,52085095149216i</v>
      </c>
      <c r="EB157" s="240" t="str">
        <f t="shared" ca="1" si="156"/>
        <v>-7,02073075022798+2,31933615622098i</v>
      </c>
      <c r="EC157" s="240" t="str">
        <f t="shared" ca="1" si="157"/>
        <v>1,08491267037456+7,31388713136943i</v>
      </c>
      <c r="ED157" s="240" t="str">
        <f t="shared" ca="1" si="158"/>
        <v>7,39168818876175+0,181455760092014i</v>
      </c>
      <c r="EE157" s="240" t="str">
        <f t="shared" ca="1" si="159"/>
        <v>1,44248127737707-7,25184309242603i</v>
      </c>
      <c r="EF157" s="240" t="str">
        <f t="shared" ca="1" si="160"/>
        <v>-6,89846954139638-2,66103334424373i</v>
      </c>
      <c r="EG157" s="240" t="str">
        <f t="shared" ca="1" si="161"/>
        <v>-3,80123204208544+6,34197251925405i</v>
      </c>
      <c r="EH157" s="240" t="str">
        <f t="shared" ca="1" si="162"/>
        <v>5,59873792233645+4,82950454495514i</v>
      </c>
      <c r="EI157" s="240" t="str">
        <f t="shared" ca="1" si="163"/>
        <v>5,71557366184001-4,69065008168711i</v>
      </c>
      <c r="EJ157" s="240" t="str">
        <f t="shared" ca="1" si="164"/>
        <v>-3,64444738518132-6,43334933991585i</v>
      </c>
      <c r="EK157" s="240" t="str">
        <f t="shared" ca="1" si="165"/>
        <v>-6,96169687875411+2,49093497327726i</v>
      </c>
      <c r="EL157" s="240" t="str">
        <f t="shared" ca="1" si="166"/>
        <v>1,26407769044849+7,28505923553549i</v>
      </c>
      <c r="EM157" s="240" t="str">
        <f t="shared" ca="1" si="167"/>
        <v>7,39391509775103+1,6014736040016E-12i</v>
      </c>
      <c r="EN157" s="240"/>
      <c r="EO157" s="240"/>
      <c r="EP157" s="240"/>
    </row>
    <row r="158" spans="1:146" ht="15" thickBot="1">
      <c r="A158" s="277">
        <f t="shared" si="168"/>
        <v>1.1328125000000006E-3</v>
      </c>
      <c r="B158" s="276">
        <v>58</v>
      </c>
      <c r="C158" s="248">
        <f t="shared" si="169"/>
        <v>11600</v>
      </c>
      <c r="D158" s="247">
        <f t="shared" si="170"/>
        <v>72884.949563283197</v>
      </c>
      <c r="E158" s="247" t="str">
        <f t="shared" si="171"/>
        <v>72884,9495632832i</v>
      </c>
      <c r="F158" s="247" t="str">
        <f t="shared" si="177"/>
        <v>-0,0103339501787175-0,0277519654453663i</v>
      </c>
      <c r="G158" s="247" t="str">
        <f t="shared" si="178"/>
        <v>-5,02186278137599+0,662501119977683i</v>
      </c>
      <c r="H158" s="247" t="str">
        <f t="shared" si="179"/>
        <v>0,00220986931354423-0,00726576860962999i</v>
      </c>
      <c r="I158" s="247" t="str">
        <f t="shared" si="174"/>
        <v>-0,00342134866909322+0,00732734651037718i</v>
      </c>
      <c r="J158" s="275" t="str">
        <f ca="1">IMPRODUCT(1/N_FFT2,BU100)</f>
        <v>0,0202660521538621+0,000293329691368603i</v>
      </c>
      <c r="K158" s="274" t="str">
        <f t="shared" ca="1" si="175"/>
        <v>-0,0000714865588548296+0,000147492803379554i</v>
      </c>
      <c r="N158" s="265">
        <f t="shared" ca="1" si="176"/>
        <v>7.6228057269883269</v>
      </c>
      <c r="O158" s="240">
        <f t="shared" ca="1" si="39"/>
        <v>-7.3771942730116731</v>
      </c>
      <c r="P158" s="240" t="str">
        <f t="shared" ca="1" si="40"/>
        <v>-1,08245921582835+7,29734728430986i</v>
      </c>
      <c r="Q158" s="240" t="str">
        <f t="shared" ca="1" si="41"/>
        <v>7,05953476437752+2,14148645858466i</v>
      </c>
      <c r="R158" s="240" t="str">
        <f t="shared" ca="1" si="42"/>
        <v>3,15415698665088-6,66890463609412i</v>
      </c>
      <c r="S158" s="240" t="str">
        <f t="shared" ca="1" si="43"/>
        <v>-6,13391286206157-4,09854954128797i</v>
      </c>
      <c r="T158" s="240" t="str">
        <f t="shared" ca="1" si="44"/>
        <v>-4,95422087568716+5,46614039855014i</v>
      </c>
      <c r="U158" s="241" t="str">
        <f t="shared" ca="1" si="45"/>
        <v>4,68004250276911+5,70264828952575i</v>
      </c>
      <c r="V158" s="240" t="str">
        <f t="shared" ca="1" si="46"/>
        <v>6,32763058949229-3,79263582020179i</v>
      </c>
      <c r="W158" s="240" t="str">
        <f t="shared" ca="1" si="47"/>
        <v>-2,82313002562019-6,81563879619497i</v>
      </c>
      <c r="X158" s="240" t="str">
        <f t="shared" ca="1" si="48"/>
        <v>-7,15610900570908+1,79251199163788i</v>
      </c>
      <c r="Y158" s="240" t="str">
        <f t="shared" ca="1" si="49"/>
        <v>0,723091486295844+7,34167106619486i</v>
      </c>
      <c r="Z158" s="240" t="str">
        <f t="shared" ca="1" si="50"/>
        <v>7,36830811942687+0,361981766038417i</v>
      </c>
      <c r="AA158" s="240" t="str">
        <f t="shared" ca="1" si="51"/>
        <v>1,4392192062974-7,23544355364486i</v>
      </c>
      <c r="AB158" s="240" t="str">
        <f t="shared" ca="1" si="52"/>
        <v>-6,94595348545637-2,48530189708067i</v>
      </c>
      <c r="AC158" s="240" t="str">
        <f t="shared" ca="1" si="53"/>
        <v>-3,47758530722947+6,50610450059772i</v>
      </c>
      <c r="AD158" s="240" t="str">
        <f t="shared" ca="1" si="54"/>
        <v>5,92541800127875+4,39458949753877i</v>
      </c>
      <c r="AE158" s="240" t="str">
        <f t="shared" ca="1" si="55"/>
        <v>5,21646409657712-5,21646409657712i</v>
      </c>
      <c r="AF158" s="240" t="str">
        <f t="shared" ca="1" si="56"/>
        <v>-4,39458949753877-5,92541800127875i</v>
      </c>
      <c r="AG158" s="240" t="str">
        <f t="shared" ca="1" si="57"/>
        <v>-6,50610450059808+3,4775853072288i</v>
      </c>
      <c r="AH158" s="240" t="str">
        <f t="shared" ca="1" si="58"/>
        <v>2,48530189708064+6,94595348545638i</v>
      </c>
      <c r="AI158" s="240" t="str">
        <f t="shared" ca="1" si="59"/>
        <v>7,23544355364486-1,43921920629738i</v>
      </c>
      <c r="AJ158" s="240" t="str">
        <f t="shared" ca="1" si="60"/>
        <v>-0,361981766038403-7,36830811942687i</v>
      </c>
      <c r="AK158" s="240" t="str">
        <f t="shared" ca="1" si="61"/>
        <v>-7,34167106619478-0,723091486296588i</v>
      </c>
      <c r="AL158" s="240" t="str">
        <f t="shared" ca="1" si="62"/>
        <v>-1,79251199163788+7,15610900570908i</v>
      </c>
      <c r="AM158" s="240" t="str">
        <f t="shared" ca="1" si="63"/>
        <v>6,81563879619495+2,82313002562021i</v>
      </c>
      <c r="AN158" s="240" t="str">
        <f t="shared" ca="1" si="64"/>
        <v>3,79263582020166-6,32763058949237i</v>
      </c>
      <c r="AO158" s="240" t="str">
        <f t="shared" ca="1" si="65"/>
        <v>-5,70264828952596-4,68004250276884i</v>
      </c>
      <c r="AP158" s="240" t="str">
        <f t="shared" ca="1" si="66"/>
        <v>-5,46614039855028+4,954220875687i</v>
      </c>
      <c r="AQ158" s="240" t="str">
        <f t="shared" ca="1" si="67"/>
        <v>4,09854954128796+6,13391286206158i</v>
      </c>
      <c r="AR158" s="240" t="str">
        <f t="shared" ca="1" si="68"/>
        <v>4,09854954128796+6,13391286206158i</v>
      </c>
      <c r="AS158" s="240" t="str">
        <f t="shared" ca="1" si="69"/>
        <v>-2,1414864585843-7,05953476437763i</v>
      </c>
      <c r="AT158" s="240" t="str">
        <f t="shared" ca="1" si="70"/>
        <v>-7,29734728430989+1,08245921582817i</v>
      </c>
      <c r="AU158" s="240" t="str">
        <f t="shared" ca="1" si="71"/>
        <v>-7,99837005764684E-19+7,37719427301167i</v>
      </c>
      <c r="AV158" s="240" t="str">
        <f t="shared" ca="1" si="72"/>
        <v>7,29734728430988+1,08245921582822i</v>
      </c>
      <c r="AW158" s="240" t="str">
        <f t="shared" ca="1" si="73"/>
        <v>2,1414864585843-7,05953476437763i</v>
      </c>
      <c r="AX158" s="240" t="str">
        <f t="shared" ca="1" si="74"/>
        <v>-6,66890463609405-3,15415698665103i</v>
      </c>
      <c r="AY158" s="240" t="str">
        <f t="shared" ca="1" si="75"/>
        <v>-4,098549541288+6,13391286206155i</v>
      </c>
      <c r="AZ158" s="240" t="str">
        <f t="shared" ca="1" si="76"/>
        <v>5,46614039855028+4,954220875687i</v>
      </c>
      <c r="BA158" s="240" t="str">
        <f t="shared" ca="1" si="77"/>
        <v>5,70264828952599-4,68004250276881i</v>
      </c>
      <c r="BB158" s="240" t="str">
        <f t="shared" ca="1" si="78"/>
        <v>-3,79263582020166-6,32763058949237i</v>
      </c>
      <c r="BC158" s="240" t="str">
        <f t="shared" ca="1" si="79"/>
        <v>-6,81563879619498+2,82313002562017i</v>
      </c>
      <c r="BD158" s="240" t="str">
        <f t="shared" ca="1" si="80"/>
        <v>1,79251199163788+7,15610900570908i</v>
      </c>
      <c r="BE158" s="240" t="str">
        <f t="shared" ca="1" si="81"/>
        <v>7,34167106619478-0,723091486296562i</v>
      </c>
      <c r="BF158" s="240" t="str">
        <f t="shared" ca="1" si="82"/>
        <v>0,361981766038456-7,36830811942687i</v>
      </c>
      <c r="BG158" s="240" t="str">
        <f t="shared" ca="1" si="83"/>
        <v>-7,23544355364486-1,4392192062974i</v>
      </c>
      <c r="BH158" s="240" t="str">
        <f t="shared" ca="1" si="84"/>
        <v>-2,48530189708064+6,94595348545638i</v>
      </c>
      <c r="BI158" s="240" t="str">
        <f t="shared" ca="1" si="85"/>
        <v>6,50610450059772+3,47758530722947i</v>
      </c>
      <c r="BJ158" s="240" t="str">
        <f t="shared" ca="1" si="86"/>
        <v>4,39458949753879-5,92541800127873i</v>
      </c>
      <c r="BK158" s="240" t="str">
        <f t="shared" ca="1" si="87"/>
        <v>-5,21646409657708-5,21646409657716i</v>
      </c>
      <c r="BL158" s="240" t="str">
        <f t="shared" ca="1" si="88"/>
        <v>-5,92541800127873+4,39458949753879i</v>
      </c>
      <c r="BM158" s="240" t="str">
        <f t="shared" ca="1" si="89"/>
        <v>3,47758530722883+6,50610450059807i</v>
      </c>
      <c r="BN158" s="240" t="str">
        <f t="shared" ca="1" si="90"/>
        <v>6,94595348545638-2,48530189708064i</v>
      </c>
      <c r="BO158" s="240" t="str">
        <f t="shared" ca="1" si="91"/>
        <v>-1,43921920629735-7,23544355364487i</v>
      </c>
      <c r="BP158" s="240" t="str">
        <f t="shared" ca="1" si="92"/>
        <v>-7,36830811942688+0,361981766038351i</v>
      </c>
      <c r="BQ158" s="240" t="str">
        <f t="shared" ca="1" si="93"/>
        <v>-0,723091486296562+7,34167106619478i</v>
      </c>
      <c r="BR158" s="240" t="str">
        <f t="shared" ca="1" si="94"/>
        <v>7,15610900570908+1,79251199163788i</v>
      </c>
      <c r="BS158" s="240" t="str">
        <f t="shared" ca="1" si="95"/>
        <v>2,82313002562021-6,81563879619495i</v>
      </c>
      <c r="BT158" s="240" t="str">
        <f t="shared" ca="1" si="96"/>
        <v>-6,32763058949234-3,7926358202017i</v>
      </c>
      <c r="BU158" s="240" t="str">
        <f t="shared" ca="1" si="97"/>
        <v>-4,68004250276889+5,70264828952592i</v>
      </c>
      <c r="BV158" s="240" t="str">
        <f t="shared" ca="1" si="98"/>
        <v>4,954220875687+5,46614039855028i</v>
      </c>
      <c r="BW158" s="240" t="str">
        <f t="shared" ca="1" si="99"/>
        <v>6,13391286206158-4,09854954128796i</v>
      </c>
      <c r="BX158" s="240" t="str">
        <f t="shared" ca="1" si="100"/>
        <v>-3,15415698665098-6,66890463609408i</v>
      </c>
      <c r="BY158" s="240" t="str">
        <f t="shared" ca="1" si="101"/>
        <v>-7,05953476437743+2,14148645858495i</v>
      </c>
      <c r="BZ158" s="240" t="str">
        <f t="shared" ca="1" si="102"/>
        <v>1,08245921582822+7,29734728430988i</v>
      </c>
      <c r="CA158" s="240" t="str">
        <f t="shared" ca="1" si="103"/>
        <v>7,37719427301167+1,59967401152938E-18i</v>
      </c>
      <c r="CB158" s="240" t="str">
        <f t="shared" ca="1" si="104"/>
        <v>1,08245921582822-7,29734728430988i</v>
      </c>
      <c r="CC158" s="240" t="str">
        <f t="shared" ca="1" si="105"/>
        <v>-7,05953476437761-2,14148645858436i</v>
      </c>
      <c r="CD158" s="240" t="str">
        <f t="shared" ca="1" si="106"/>
        <v>-3,15415698665108+6,66890463609403i</v>
      </c>
      <c r="CE158" s="240" t="str">
        <f t="shared" ca="1" si="107"/>
        <v>6,13391286206158+4,09854954128796i</v>
      </c>
      <c r="CF158" s="240" t="str">
        <f t="shared" ca="1" si="108"/>
        <v>4,954220875687-5,46614039855028i</v>
      </c>
      <c r="CG158" s="240" t="str">
        <f t="shared" ca="1" si="109"/>
        <v>-4,68004250276881-5,70264828952599i</v>
      </c>
      <c r="CH158" s="240" t="str">
        <f t="shared" ca="1" si="110"/>
        <v>-6,32763058949277+3,79263582020099i</v>
      </c>
      <c r="CI158" s="240" t="str">
        <f t="shared" ca="1" si="111"/>
        <v>2,82313002562012+6,815638796195i</v>
      </c>
      <c r="CJ158" s="240" t="str">
        <f t="shared" ca="1" si="112"/>
        <v>7,15610900570891-1,7925119916386i</v>
      </c>
      <c r="CK158" s="240" t="str">
        <f t="shared" ca="1" si="113"/>
        <v>-0,723091486298022-7,34167106619464i</v>
      </c>
      <c r="CL158" s="240" t="str">
        <f t="shared" ca="1" si="114"/>
        <v>-7,36830811942701-0,361981766035524i</v>
      </c>
      <c r="CM158" s="240" t="str">
        <f t="shared" ca="1" si="115"/>
        <v>-1,43921920630105+7,23544355364413i</v>
      </c>
      <c r="CN158" s="240" t="str">
        <f t="shared" ca="1" si="116"/>
        <v>6,94595348545535+2,48530189708351i</v>
      </c>
      <c r="CO158" s="240" t="str">
        <f t="shared" ca="1" si="117"/>
        <v>3,47758530723077-6,50610450059703i</v>
      </c>
      <c r="CP158" s="240" t="str">
        <f t="shared" ca="1" si="118"/>
        <v>-5,92541800127829-4,39458949753937i</v>
      </c>
      <c r="CQ158" s="240" t="str">
        <f t="shared" ca="1" si="119"/>
        <v>-5,21646409657716+5,21646409657708i</v>
      </c>
      <c r="CR158" s="240" t="str">
        <f t="shared" ca="1" si="120"/>
        <v>4,39458949753929+5,92541800127836i</v>
      </c>
      <c r="CS158" s="240" t="str">
        <f t="shared" ca="1" si="121"/>
        <v>6,50610450059703-3,47758530723077i</v>
      </c>
      <c r="CT158" s="240" t="str">
        <f t="shared" ca="1" si="122"/>
        <v>-2,4853018970834-6,94595348545539i</v>
      </c>
      <c r="CU158" s="240" t="str">
        <f t="shared" ca="1" si="123"/>
        <v>-7,23544355364416+1,43921920630095i</v>
      </c>
      <c r="CV158" s="240" t="str">
        <f t="shared" ca="1" si="124"/>
        <v>0,361981766035419+7,36830811942702i</v>
      </c>
      <c r="CW158" s="240" t="str">
        <f t="shared" ca="1" si="125"/>
        <v>7,34167106619463+0,723091486298127i</v>
      </c>
      <c r="CX158" s="240" t="str">
        <f t="shared" ca="1" si="126"/>
        <v>1,7925119916386-7,15610900570891i</v>
      </c>
      <c r="CY158" s="240" t="str">
        <f t="shared" ca="1" si="127"/>
        <v>-6,81563879619495-2,82313002562021i</v>
      </c>
      <c r="CZ158" s="240" t="str">
        <f t="shared" ca="1" si="128"/>
        <v>-3,79263582020108+6,32763058949272i</v>
      </c>
      <c r="DA158" s="240" t="str">
        <f t="shared" ca="1" si="129"/>
        <v>5,70264828952693+4,68004250276767i</v>
      </c>
      <c r="DB158" s="240" t="str">
        <f t="shared" ca="1" si="130"/>
        <v>5,46614039854831-4,95422087568918i</v>
      </c>
      <c r="DC158" s="240" t="str">
        <f t="shared" ca="1" si="131"/>
        <v>-4,09854954128491-6,13391286206362i</v>
      </c>
      <c r="DD158" s="240" t="str">
        <f t="shared" ca="1" si="132"/>
        <v>-6,66890463609533+3,15415698664832i</v>
      </c>
      <c r="DE158" s="240" t="str">
        <f t="shared" ca="1" si="133"/>
        <v>2,14148645858285+7,05953476437807i</v>
      </c>
      <c r="DF158" s="240" t="str">
        <f t="shared" ca="1" si="134"/>
        <v>7,29734728431-1,08245921582739i</v>
      </c>
      <c r="DG158" s="240" t="str">
        <f t="shared" ca="1" si="135"/>
        <v>1,04838635530606E-13-7,37719427301167i</v>
      </c>
      <c r="DH158" s="240" t="str">
        <f t="shared" ca="1" si="136"/>
        <v>-7,29734728430997-1,0824592158276i</v>
      </c>
      <c r="DI158" s="240" t="str">
        <f t="shared" ca="1" si="137"/>
        <v>-2,14148645858285+7,05953476437807i</v>
      </c>
      <c r="DJ158" s="240" t="str">
        <f t="shared" ca="1" si="138"/>
        <v>6,66890463609533+3,15415698664832i</v>
      </c>
      <c r="DK158" s="240" t="str">
        <f t="shared" ca="1" si="139"/>
        <v>4,09854954129101-6,13391286205954i</v>
      </c>
      <c r="DL158" s="240" t="str">
        <f t="shared" ca="1" si="140"/>
        <v>-5,46614039854831-4,95422087568918i</v>
      </c>
      <c r="DM158" s="240" t="str">
        <f t="shared" ca="1" si="141"/>
        <v>-5,70264828952693+4,68004250276767i</v>
      </c>
      <c r="DN158" s="240" t="str">
        <f t="shared" ca="1" si="142"/>
        <v>3,79263582020099+6,32763058949277i</v>
      </c>
      <c r="DO158" s="240" t="str">
        <f t="shared" ca="1" si="143"/>
        <v>6,815638796195-2,82313002562012i</v>
      </c>
      <c r="DP158" s="240" t="str">
        <f t="shared" ca="1" si="144"/>
        <v>-1,79251199163849-7,15610900570893i</v>
      </c>
      <c r="DQ158" s="240" t="str">
        <f t="shared" ca="1" si="145"/>
        <v>-7,34167106619465+0,723091486297918i</v>
      </c>
      <c r="DR158" s="240" t="str">
        <f t="shared" ca="1" si="146"/>
        <v>-0,361981766035419+7,36830811942702i</v>
      </c>
      <c r="DS158" s="240" t="str">
        <f t="shared" ca="1" si="147"/>
        <v>7,23544355364411+1,43921920630115i</v>
      </c>
      <c r="DT158" s="240" t="str">
        <f t="shared" ca="1" si="148"/>
        <v>2,4853018970834-6,94595348545539i</v>
      </c>
      <c r="DU158" s="240" t="str">
        <f t="shared" ca="1" si="149"/>
        <v>-6,50610450059703-3,47758530723077i</v>
      </c>
      <c r="DV158" s="240" t="str">
        <f t="shared" ca="1" si="150"/>
        <v>-4,39458949753937+5,92541800127829i</v>
      </c>
      <c r="DW158" s="240" t="str">
        <f t="shared" ca="1" si="151"/>
        <v>5,21646409657708+5,21646409657716i</v>
      </c>
      <c r="DX158" s="240" t="str">
        <f t="shared" ca="1" si="152"/>
        <v>5,92541800127836-4,39458949753929i</v>
      </c>
      <c r="DY158" s="240" t="str">
        <f t="shared" ca="1" si="153"/>
        <v>-3,47758530723067-6,50610450059708i</v>
      </c>
      <c r="DZ158" s="240" t="str">
        <f t="shared" ca="1" si="154"/>
        <v>-6,94595348545543+2,48530189708331i</v>
      </c>
      <c r="EA158" s="240" t="str">
        <f t="shared" ca="1" si="155"/>
        <v>1,43921920630105+7,23544355364413i</v>
      </c>
      <c r="EB158" s="240" t="str">
        <f t="shared" ca="1" si="156"/>
        <v>7,36830811942702-0,361981766035315i</v>
      </c>
      <c r="EC158" s="240" t="str">
        <f t="shared" ca="1" si="157"/>
        <v>0,723091486298022-7,34167106619464i</v>
      </c>
      <c r="ED158" s="240" t="str">
        <f t="shared" ca="1" si="158"/>
        <v>-7,15610900570891-1,7925119916386i</v>
      </c>
      <c r="EE158" s="240" t="str">
        <f t="shared" ca="1" si="159"/>
        <v>-2,82313002562021+6,81563879619495i</v>
      </c>
      <c r="EF158" s="240" t="str">
        <f t="shared" ca="1" si="160"/>
        <v>6,32763058949272+3,79263582020108i</v>
      </c>
      <c r="EG158" s="240" t="str">
        <f t="shared" ca="1" si="161"/>
        <v>4,68004250276775-5,70264828952686i</v>
      </c>
      <c r="EH158" s="240" t="str">
        <f t="shared" ca="1" si="162"/>
        <v>-4,9542208756891-5,46614039854837i</v>
      </c>
      <c r="EI158" s="240" t="str">
        <f t="shared" ca="1" si="163"/>
        <v>-6,1339128620596+4,09854954129093i</v>
      </c>
      <c r="EJ158" s="240" t="str">
        <f t="shared" ca="1" si="164"/>
        <v>3,15415698664824+6,66890463609537i</v>
      </c>
      <c r="EK158" s="240" t="str">
        <f t="shared" ca="1" si="165"/>
        <v>7,0595347643781-2,14148645858275i</v>
      </c>
      <c r="EL158" s="240" t="str">
        <f t="shared" ca="1" si="166"/>
        <v>-1,0824592158275-7,29734728430999i</v>
      </c>
      <c r="EM158" s="240" t="str">
        <f t="shared" ca="1" si="167"/>
        <v>-7,37719427301167-3,19934802305875E-18i</v>
      </c>
      <c r="EN158" s="240"/>
      <c r="EO158" s="240"/>
      <c r="EP158" s="240"/>
    </row>
    <row r="159" spans="1:146" ht="15" thickBot="1">
      <c r="A159" s="277">
        <f t="shared" si="168"/>
        <v>1.1523437500000006E-3</v>
      </c>
      <c r="B159" s="276">
        <v>59</v>
      </c>
      <c r="C159" s="248">
        <f t="shared" si="169"/>
        <v>11800</v>
      </c>
      <c r="D159" s="247">
        <f t="shared" si="170"/>
        <v>74141.586624719115</v>
      </c>
      <c r="E159" s="247" t="str">
        <f t="shared" si="171"/>
        <v>74141,5866247191i</v>
      </c>
      <c r="F159" s="247" t="str">
        <f t="shared" si="177"/>
        <v>-0,0105542739338464-0,0273001950692021i</v>
      </c>
      <c r="G159" s="247" t="str">
        <f t="shared" si="178"/>
        <v>-5,02009658898575+0,714824746632458i</v>
      </c>
      <c r="H159" s="247" t="str">
        <f t="shared" si="179"/>
        <v>0,00220375648312591-0,00714346412853009i</v>
      </c>
      <c r="I159" s="247" t="str">
        <f t="shared" si="174"/>
        <v>-0,00338540314279161+0,00722913733417223i</v>
      </c>
      <c r="J159" s="275" t="str">
        <f ca="1">IMPRODUCT(1/N_FFT2,BV100)</f>
        <v>0,0862854885395457+0,00445092784723238i</v>
      </c>
      <c r="K159" s="274" t="str">
        <f t="shared" ca="1" si="175"/>
        <v>-0,000324287532751222+0,000608701461476161i</v>
      </c>
      <c r="N159" s="265">
        <f t="shared" ca="1" si="176"/>
        <v>7.6462060634028841</v>
      </c>
      <c r="O159" s="240">
        <f t="shared" ca="1" si="39"/>
        <v>-7.3537939365971159</v>
      </c>
      <c r="P159" s="240" t="str">
        <f t="shared" ca="1" si="40"/>
        <v>-0,900182881054724+7,29848998372873i</v>
      </c>
      <c r="Q159" s="240" t="str">
        <f t="shared" ca="1" si="41"/>
        <v>7,13340994805174+1,7868261736859i</v>
      </c>
      <c r="R159" s="240" t="str">
        <f t="shared" ca="1" si="42"/>
        <v>2,64659393748237-6,86103678695968i</v>
      </c>
      <c r="S159" s="240" t="str">
        <f t="shared" ca="1" si="43"/>
        <v>-6,48546724632099-3,4665544650027i</v>
      </c>
      <c r="T159" s="240" t="str">
        <f t="shared" ca="1" si="44"/>
        <v>-4,23437478669148+6,01235024160802i</v>
      </c>
      <c r="U159" s="241" t="str">
        <f t="shared" ca="1" si="45"/>
        <v>5,4488018929501+4,9385061702215i</v>
      </c>
      <c r="V159" s="240" t="str">
        <f t="shared" ca="1" si="46"/>
        <v>5,56835782417717-4,80329849206328i</v>
      </c>
      <c r="W159" s="240" t="str">
        <f t="shared" ca="1" si="47"/>
        <v>-4,08554901093362-6,11445619341506i</v>
      </c>
      <c r="X159" s="240" t="str">
        <f t="shared" ca="1" si="48"/>
        <v>-6,5685874501528+3,30634906983936i</v>
      </c>
      <c r="Y159" s="240" t="str">
        <f t="shared" ca="1" si="49"/>
        <v>2,47741856117712+6,92392103758178i</v>
      </c>
      <c r="Z159" s="240" t="str">
        <f t="shared" ca="1" si="50"/>
        <v>7,17511240780222-1,61122537136651i</v>
      </c>
      <c r="AA159" s="240" t="str">
        <f t="shared" ca="1" si="51"/>
        <v>-0,720797852237779-7,31838340879609i</v>
      </c>
      <c r="AB159" s="240" t="str">
        <f t="shared" ca="1" si="52"/>
        <v>-7,35157911135144-0,180471137508357i</v>
      </c>
      <c r="AC159" s="240" t="str">
        <f t="shared" ca="1" si="53"/>
        <v>-1,07902567336412+7,27420022120327i</v>
      </c>
      <c r="AD159" s="240" t="str">
        <f t="shared" ca="1" si="54"/>
        <v>7,08741058888397+1,96135065873186i</v>
      </c>
      <c r="AE159" s="240" t="str">
        <f t="shared" ca="1" si="55"/>
        <v>2,81417510456275-6,79401970432761i</v>
      </c>
      <c r="AF159" s="240" t="str">
        <f t="shared" ca="1" si="56"/>
        <v>-6,39844043952738-3,62467173737887i</v>
      </c>
      <c r="AG159" s="240" t="str">
        <f t="shared" ca="1" si="57"/>
        <v>-4,38064993341168+5,90662267483143i</v>
      </c>
      <c r="AH159" s="240" t="str">
        <f t="shared" ca="1" si="58"/>
        <v>5,32596380720685+5,0707390769251i</v>
      </c>
      <c r="AI159" s="240" t="str">
        <f t="shared" ca="1" si="59"/>
        <v>5,68455958486511-4,66519748650051i</v>
      </c>
      <c r="AJ159" s="240" t="str">
        <f t="shared" ca="1" si="60"/>
        <v>-3,93426225321993-6,21287902544556i</v>
      </c>
      <c r="AK159" s="240" t="str">
        <f t="shared" ca="1" si="61"/>
        <v>-6,64775098251988+3,14415205362884i</v>
      </c>
      <c r="AL159" s="240" t="str">
        <f t="shared" ca="1" si="62"/>
        <v>2,30675088056629+6,98263457707327i</v>
      </c>
      <c r="AM159" s="240" t="str">
        <f t="shared" ca="1" si="63"/>
        <v>7,21249284813295-1,4346540271311i</v>
      </c>
      <c r="AN159" s="240" t="str">
        <f t="shared" ca="1" si="64"/>
        <v>-0,54097864174742-7,33386851334994i</v>
      </c>
      <c r="AO159" s="240" t="str">
        <f t="shared" ca="1" si="65"/>
        <v>-7,34493596974236-0,360833565951728i</v>
      </c>
      <c r="AP159" s="240" t="str">
        <f t="shared" ca="1" si="66"/>
        <v>-1,25721850095488+7,24552875246447i</v>
      </c>
      <c r="AQ159" s="240" t="str">
        <f t="shared" ca="1" si="67"/>
        <v>7,03714203859279+2,13469369948072i</v>
      </c>
      <c r="AR159" s="240" t="str">
        <f t="shared" ca="1" si="68"/>
        <v>7,03714203859279+2,13469369948072i</v>
      </c>
      <c r="AS159" s="240" t="str">
        <f t="shared" ca="1" si="69"/>
        <v>-6,30755945146603-3,7806056430358i</v>
      </c>
      <c r="AT159" s="240" t="str">
        <f t="shared" ca="1" si="70"/>
        <v>-4,52428634041484+5,79733717941851i</v>
      </c>
      <c r="AU159" s="240" t="str">
        <f t="shared" ca="1" si="71"/>
        <v>5,19991756001606+5,19991756001661i</v>
      </c>
      <c r="AV159" s="240" t="str">
        <f t="shared" ca="1" si="72"/>
        <v>5,7973371794185-4,52428634041486i</v>
      </c>
      <c r="AW159" s="240" t="str">
        <f t="shared" ca="1" si="73"/>
        <v>-3,7806056430358-6,30755945146602i</v>
      </c>
      <c r="AX159" s="240" t="str">
        <f t="shared" ca="1" si="74"/>
        <v>-6,72291015827051+2,98006111778863i</v>
      </c>
      <c r="AY159" s="240" t="str">
        <f t="shared" ca="1" si="75"/>
        <v>2,13469369948069+7,03714203859279i</v>
      </c>
      <c r="AZ159" s="240" t="str">
        <f t="shared" ca="1" si="76"/>
        <v>7,24552875246447-1,25721850095488i</v>
      </c>
      <c r="BA159" s="240" t="str">
        <f t="shared" ca="1" si="77"/>
        <v>-0,360833565951741-7,34493596974235i</v>
      </c>
      <c r="BB159" s="240" t="str">
        <f t="shared" ca="1" si="78"/>
        <v>-7,33386851334994-0,540978641747407i</v>
      </c>
      <c r="BC159" s="240" t="str">
        <f t="shared" ca="1" si="79"/>
        <v>-1,43465402713108+7,21249284813296i</v>
      </c>
      <c r="BD159" s="240" t="str">
        <f t="shared" ca="1" si="80"/>
        <v>6,98263457707325+2,30675088056633i</v>
      </c>
      <c r="BE159" s="240" t="str">
        <f t="shared" ca="1" si="81"/>
        <v>3,14415205362883-6,64775098251989i</v>
      </c>
      <c r="BF159" s="240" t="str">
        <f t="shared" ca="1" si="82"/>
        <v>-6,21287902544557-3,93426225321992i</v>
      </c>
      <c r="BG159" s="240" t="str">
        <f t="shared" ca="1" si="83"/>
        <v>-4,66519748650051+5,6845595848651i</v>
      </c>
      <c r="BH159" s="240" t="str">
        <f t="shared" ca="1" si="84"/>
        <v>5,07073907692509+5,32596380720686i</v>
      </c>
      <c r="BI159" s="240" t="str">
        <f t="shared" ca="1" si="85"/>
        <v>5,90662267483145-4,38064993341164i</v>
      </c>
      <c r="BJ159" s="240" t="str">
        <f t="shared" ca="1" si="86"/>
        <v>-3,62467173737884-6,3984404395274i</v>
      </c>
      <c r="BK159" s="240" t="str">
        <f t="shared" ca="1" si="87"/>
        <v>-6,79401970432759+2,81417510456278i</v>
      </c>
      <c r="BL159" s="240" t="str">
        <f t="shared" ca="1" si="88"/>
        <v>1,9613506587319+7,08741058888396i</v>
      </c>
      <c r="BM159" s="240" t="str">
        <f t="shared" ca="1" si="89"/>
        <v>7,27420022120326-1,07902567336413i</v>
      </c>
      <c r="BN159" s="240" t="str">
        <f t="shared" ca="1" si="90"/>
        <v>-0,180471137508369-7,35157911135144i</v>
      </c>
      <c r="BO159" s="240" t="str">
        <f t="shared" ca="1" si="91"/>
        <v>-7,31838340879609-0,720797852237792i</v>
      </c>
      <c r="BP159" s="240" t="str">
        <f t="shared" ca="1" si="92"/>
        <v>-1,61122537136652+7,17511240780222i</v>
      </c>
      <c r="BQ159" s="240" t="str">
        <f t="shared" ca="1" si="93"/>
        <v>6,92392103758178+2,47741856117714i</v>
      </c>
      <c r="BR159" s="240" t="str">
        <f t="shared" ca="1" si="94"/>
        <v>3,30634906983939-6,56858745015279i</v>
      </c>
      <c r="BS159" s="240" t="str">
        <f t="shared" ca="1" si="95"/>
        <v>-6,11445619341503-4,08554901093367i</v>
      </c>
      <c r="BT159" s="240" t="str">
        <f t="shared" ca="1" si="96"/>
        <v>-4,80329849206325+5,5683578241772i</v>
      </c>
      <c r="BU159" s="240" t="str">
        <f t="shared" ca="1" si="97"/>
        <v>4,93850617022137+5,44880189295022i</v>
      </c>
      <c r="BV159" s="240" t="str">
        <f t="shared" ca="1" si="98"/>
        <v>6,01235024160788-4,23437478669168i</v>
      </c>
      <c r="BW159" s="240" t="str">
        <f t="shared" ca="1" si="99"/>
        <v>-3,46655446500257-6,48546724632105i</v>
      </c>
      <c r="BX159" s="240" t="str">
        <f t="shared" ca="1" si="100"/>
        <v>-6,86103678695958+2,64659393748263i</v>
      </c>
      <c r="BY159" s="240" t="str">
        <f t="shared" ca="1" si="101"/>
        <v>1,78682617368582+7,13340994805176i</v>
      </c>
      <c r="BZ159" s="240" t="str">
        <f t="shared" ca="1" si="102"/>
        <v>7,29848998372868-0,900182881055055i</v>
      </c>
      <c r="CA159" s="240" t="str">
        <f t="shared" ca="1" si="103"/>
        <v>3,96409555282725E-14-7,35379393659712i</v>
      </c>
      <c r="CB159" s="240" t="str">
        <f t="shared" ca="1" si="104"/>
        <v>-7,29848998372868-0,900182881055136i</v>
      </c>
      <c r="CC159" s="240" t="str">
        <f t="shared" ca="1" si="105"/>
        <v>-1,78682617368579+7,13340994805177i</v>
      </c>
      <c r="CD159" s="240" t="str">
        <f t="shared" ca="1" si="106"/>
        <v>6,86103678695959+2,64659393748261i</v>
      </c>
      <c r="CE159" s="240" t="str">
        <f t="shared" ca="1" si="107"/>
        <v>3,46655446500255-6,48546724632107i</v>
      </c>
      <c r="CF159" s="240" t="str">
        <f t="shared" ca="1" si="108"/>
        <v>-6,01235024160789-4,23437478669165i</v>
      </c>
      <c r="CG159" s="240" t="str">
        <f t="shared" ca="1" si="109"/>
        <v>-4,93850617022244+5,44880189294926i</v>
      </c>
      <c r="CH159" s="240" t="str">
        <f t="shared" ca="1" si="110"/>
        <v>4,80329849206217+5,56835782417813i</v>
      </c>
      <c r="CI159" s="240" t="str">
        <f t="shared" ca="1" si="111"/>
        <v>6,1144561934163-4,08554901093178i</v>
      </c>
      <c r="CJ159" s="240" t="str">
        <f t="shared" ca="1" si="112"/>
        <v>-3,30634906983736-6,56858745015381i</v>
      </c>
      <c r="CK159" s="240" t="str">
        <f t="shared" ca="1" si="113"/>
        <v>-6,92392103758279+2,47741856117431i</v>
      </c>
      <c r="CL159" s="240" t="str">
        <f t="shared" ca="1" si="114"/>
        <v>1,61122537136359+7,17511240780287i</v>
      </c>
      <c r="CM159" s="240" t="str">
        <f t="shared" ca="1" si="115"/>
        <v>7,31838340879638-0,720797852234906i</v>
      </c>
      <c r="CN159" s="240" t="str">
        <f t="shared" ca="1" si="116"/>
        <v>0,180471137512-7,35157911135136i</v>
      </c>
      <c r="CO159" s="240" t="str">
        <f t="shared" ca="1" si="117"/>
        <v>-7,2742002212038-1,07902567336048i</v>
      </c>
      <c r="CP159" s="240" t="str">
        <f t="shared" ca="1" si="118"/>
        <v>-1,96135065872905+7,08741058888475i</v>
      </c>
      <c r="CQ159" s="240" t="str">
        <f t="shared" ca="1" si="119"/>
        <v>6,79401970432872+2,81417510456006i</v>
      </c>
      <c r="CR159" s="240" t="str">
        <f t="shared" ca="1" si="120"/>
        <v>3,624671737377-6,39844043952844i</v>
      </c>
      <c r="CS159" s="240" t="str">
        <f t="shared" ca="1" si="121"/>
        <v>-5,90662267483278-4,38064993340986i</v>
      </c>
      <c r="CT159" s="240" t="str">
        <f t="shared" ca="1" si="122"/>
        <v>-5,07073907692401+5,32596380720788i</v>
      </c>
      <c r="CU159" s="240" t="str">
        <f t="shared" ca="1" si="123"/>
        <v>4,66519748650167+5,68455958486416i</v>
      </c>
      <c r="CV159" s="240" t="str">
        <f t="shared" ca="1" si="124"/>
        <v>6,21287902544516-3,93426225322056i</v>
      </c>
      <c r="CW159" s="240" t="str">
        <f t="shared" ca="1" si="125"/>
        <v>-3,14415205362951-6,64775098251956i</v>
      </c>
      <c r="CX159" s="240" t="str">
        <f t="shared" ca="1" si="126"/>
        <v>-6,98263457707303+2,306750880567i</v>
      </c>
      <c r="CY159" s="240" t="str">
        <f t="shared" ca="1" si="127"/>
        <v>1,43465402713105+7,21249284813296i</v>
      </c>
      <c r="CZ159" s="240" t="str">
        <f t="shared" ca="1" si="128"/>
        <v>7,33386851334993-0,540978641747485i</v>
      </c>
      <c r="DA159" s="240" t="str">
        <f t="shared" ca="1" si="129"/>
        <v>0,360833565952499-7,34493596974231i</v>
      </c>
      <c r="DB159" s="240" t="str">
        <f t="shared" ca="1" si="130"/>
        <v>-7,24552875246435-1,25721850095553i</v>
      </c>
      <c r="DC159" s="240" t="str">
        <f t="shared" ca="1" si="131"/>
        <v>-2,13469369948216+7,03714203859235i</v>
      </c>
      <c r="DD159" s="240" t="str">
        <f t="shared" ca="1" si="132"/>
        <v>6,72291015826993+2,98006111778995i</v>
      </c>
      <c r="DE159" s="240" t="str">
        <f t="shared" ca="1" si="133"/>
        <v>3,78060564303775-6,30755945146485i</v>
      </c>
      <c r="DF159" s="240" t="str">
        <f t="shared" ca="1" si="134"/>
        <v>-5,79733717941716-4,52428634041656i</v>
      </c>
      <c r="DG159" s="240" t="str">
        <f t="shared" ca="1" si="135"/>
        <v>-5,19991756001822+5,19991756001445i</v>
      </c>
      <c r="DH159" s="240" t="str">
        <f t="shared" ca="1" si="136"/>
        <v>4,52428634041252+5,79733717942033i</v>
      </c>
      <c r="DI159" s="240" t="str">
        <f t="shared" ca="1" si="137"/>
        <v>6,30755945146749-3,78060564303335i</v>
      </c>
      <c r="DJ159" s="240" t="str">
        <f t="shared" ca="1" si="138"/>
        <v>-2,98006111778526-6,72291015827201i</v>
      </c>
      <c r="DK159" s="240" t="str">
        <f t="shared" ca="1" si="139"/>
        <v>-7,03714203859172+2,13469369948424i</v>
      </c>
      <c r="DL159" s="240" t="str">
        <f t="shared" ca="1" si="140"/>
        <v>1,25721850095768+7,24552875246398i</v>
      </c>
      <c r="DM159" s="240" t="str">
        <f t="shared" ca="1" si="141"/>
        <v>7,34493596974221-0,360833565954676i</v>
      </c>
      <c r="DN159" s="240" t="str">
        <f t="shared" ca="1" si="142"/>
        <v>0,540978641745311-7,3338685133501i</v>
      </c>
      <c r="DO159" s="240" t="str">
        <f t="shared" ca="1" si="143"/>
        <v>-7,21249284813339-1,43465402712892i</v>
      </c>
      <c r="DP159" s="240" t="str">
        <f t="shared" ca="1" si="144"/>
        <v>-2,30675088056483+6,98263457707375i</v>
      </c>
      <c r="DQ159" s="240" t="str">
        <f t="shared" ca="1" si="145"/>
        <v>6,6477509825205+3,14415205362754i</v>
      </c>
      <c r="DR159" s="240" t="str">
        <f t="shared" ca="1" si="146"/>
        <v>3,93426225321863-6,21287902544638i</v>
      </c>
      <c r="DS159" s="240" t="str">
        <f t="shared" ca="1" si="147"/>
        <v>-5,68455958486555-4,66519748649999i</v>
      </c>
      <c r="DT159" s="240" t="str">
        <f t="shared" ca="1" si="148"/>
        <v>-5,32596380720631+5,07073907692567i</v>
      </c>
      <c r="DU159" s="240" t="str">
        <f t="shared" ca="1" si="149"/>
        <v>4,38064993341161+5,90662267483147i</v>
      </c>
      <c r="DV159" s="240" t="str">
        <f t="shared" ca="1" si="150"/>
        <v>6,39844043952737-3,6246717373789i</v>
      </c>
      <c r="DW159" s="240" t="str">
        <f t="shared" ca="1" si="151"/>
        <v>-2,81417510456198-6,79401970432792i</v>
      </c>
      <c r="DX159" s="240" t="str">
        <f t="shared" ca="1" si="152"/>
        <v>-7,08741058888417+1,96135065873116i</v>
      </c>
      <c r="DY159" s="240" t="str">
        <f t="shared" ca="1" si="153"/>
        <v>1,07902567336275+7,27420022120346i</v>
      </c>
      <c r="DZ159" s="240" t="str">
        <f t="shared" ca="1" si="154"/>
        <v>7,35157911135148-0,180471137506867i</v>
      </c>
      <c r="EA159" s="240" t="str">
        <f t="shared" ca="1" si="155"/>
        <v>0,720797852239912-7,31838340879588i</v>
      </c>
      <c r="EB159" s="240" t="str">
        <f t="shared" ca="1" si="156"/>
        <v>-7,17511240780173-1,6112253713687i</v>
      </c>
      <c r="EC159" s="240" t="str">
        <f t="shared" ca="1" si="157"/>
        <v>-2,47741856117915+6,92392103758105i</v>
      </c>
      <c r="ED159" s="240" t="str">
        <f t="shared" ca="1" si="158"/>
        <v>6,56858745015145+3,30634906984204i</v>
      </c>
      <c r="EE159" s="240" t="str">
        <f t="shared" ca="1" si="159"/>
        <v>4,08554901093604-6,11445619341344i</v>
      </c>
      <c r="EF159" s="240" t="str">
        <f t="shared" ca="1" si="160"/>
        <v>-5,56835782417471-4,80329849206614i</v>
      </c>
      <c r="EG159" s="240" t="str">
        <f t="shared" ca="1" si="161"/>
        <v>-5,44880189294779+4,93850617022405i</v>
      </c>
      <c r="EH159" s="240" t="str">
        <f t="shared" ca="1" si="162"/>
        <v>4,23437478669413+6,01235024160616i</v>
      </c>
      <c r="EI159" s="240" t="str">
        <f t="shared" ca="1" si="163"/>
        <v>6,48546724631969-3,46655446500512i</v>
      </c>
      <c r="EJ159" s="240" t="str">
        <f t="shared" ca="1" si="164"/>
        <v>-2,64659393748475-6,86103678695877i</v>
      </c>
      <c r="EK159" s="240" t="str">
        <f t="shared" ca="1" si="165"/>
        <v>-7,13340994805124+1,78682617368791i</v>
      </c>
      <c r="EL159" s="240" t="str">
        <f t="shared" ca="1" si="166"/>
        <v>0,90018288105657+7,2984899837285i</v>
      </c>
      <c r="EM159" s="240" t="str">
        <f t="shared" ca="1" si="167"/>
        <v>7,35379393659712-1,38376985028267E-12i</v>
      </c>
      <c r="EN159" s="240"/>
      <c r="EO159" s="240"/>
      <c r="EP159" s="240"/>
    </row>
    <row r="160" spans="1:146" ht="15" thickBot="1">
      <c r="A160" s="277">
        <f t="shared" si="168"/>
        <v>1.1718750000000006E-3</v>
      </c>
      <c r="B160" s="276">
        <v>60</v>
      </c>
      <c r="C160" s="248">
        <f t="shared" si="169"/>
        <v>12000</v>
      </c>
      <c r="D160" s="247">
        <f t="shared" si="170"/>
        <v>75398.223686155034</v>
      </c>
      <c r="E160" s="247" t="str">
        <f t="shared" si="171"/>
        <v>75398,223686155i</v>
      </c>
      <c r="F160" s="247" t="str">
        <f t="shared" si="177"/>
        <v>-0,0107762908714714-0,0268541518849065i</v>
      </c>
      <c r="G160" s="247" t="str">
        <f t="shared" si="178"/>
        <v>-5,01689045592495+0,766632060070817i</v>
      </c>
      <c r="H160" s="247" t="str">
        <f t="shared" si="179"/>
        <v>0,00219793168637659-0,00702525314266662i</v>
      </c>
      <c r="I160" s="247" t="str">
        <f t="shared" si="174"/>
        <v>-0,00335023320379129+0,00713414183273998i</v>
      </c>
      <c r="J160" s="275" t="str">
        <f ca="1">IMPRODUCT(1/N_FFT2,BW100)</f>
        <v>0,0381538308001532-0,000284966247869563i</v>
      </c>
      <c r="K160" s="274" t="str">
        <f t="shared" ca="1" si="175"/>
        <v>-0,000125791241168663+0,000273149543776229i</v>
      </c>
      <c r="N160" s="265">
        <f t="shared" ca="1" si="176"/>
        <v>7.68124200928884</v>
      </c>
      <c r="O160" s="240">
        <f t="shared" ca="1" si="39"/>
        <v>-7.31875799071116</v>
      </c>
      <c r="P160" s="240" t="str">
        <f t="shared" ca="1" si="40"/>
        <v>-0,717363729013596+7,28351617056584i</v>
      </c>
      <c r="Q160" s="240" t="str">
        <f t="shared" ca="1" si="41"/>
        <v>7,17813010812303+1,42781885316596i</v>
      </c>
      <c r="R160" s="240" t="str">
        <f t="shared" ca="1" si="42"/>
        <v>2,12452330123708-7,00361472877393i</v>
      </c>
      <c r="S160" s="240" t="str">
        <f t="shared" ca="1" si="43"/>
        <v>-6,76165071102147-2,80076742853479i</v>
      </c>
      <c r="T160" s="240" t="str">
        <f t="shared" ca="1" si="44"/>
        <v>-3,45003863444042+6,45456830062762i</v>
      </c>
      <c r="U160" s="241" t="str">
        <f t="shared" ca="1" si="45"/>
        <v>6,08532486907275+4,06608408231349i</v>
      </c>
      <c r="V160" s="240" t="str">
        <f t="shared" ca="1" si="46"/>
        <v>4,64297091772622-5,65747643245174i</v>
      </c>
      <c r="W160" s="240" t="str">
        <f t="shared" ca="1" si="47"/>
        <v>-5,17514340509496-5,17514340509522i</v>
      </c>
      <c r="X160" s="240" t="str">
        <f t="shared" ca="1" si="48"/>
        <v>-5,65747643245197+4,64297091772595i</v>
      </c>
      <c r="Y160" s="240" t="str">
        <f t="shared" ca="1" si="49"/>
        <v>4,06608408231374+6,08532486907259i</v>
      </c>
      <c r="Z160" s="240" t="str">
        <f t="shared" ca="1" si="50"/>
        <v>6,45456830062751-3,45003863444063i</v>
      </c>
      <c r="AA160" s="240" t="str">
        <f t="shared" ca="1" si="51"/>
        <v>-2,80076742853487-6,76165071102143i</v>
      </c>
      <c r="AB160" s="240" t="str">
        <f t="shared" ca="1" si="52"/>
        <v>-7,00361472877393+2,1245233012371i</v>
      </c>
      <c r="AC160" s="240" t="str">
        <f t="shared" ca="1" si="53"/>
        <v>1,42781885316583+7,17813010812305i</v>
      </c>
      <c r="AD160" s="240" t="str">
        <f t="shared" ca="1" si="54"/>
        <v>7,28351617056587-0,717363729013387i</v>
      </c>
      <c r="AE160" s="240" t="str">
        <f t="shared" ca="1" si="55"/>
        <v>3,57744520726432E-13-7,31875799071116i</v>
      </c>
      <c r="AF160" s="240" t="str">
        <f t="shared" ca="1" si="56"/>
        <v>-7,28351617056587-0,717363729013375i</v>
      </c>
      <c r="AG160" s="240" t="str">
        <f t="shared" ca="1" si="57"/>
        <v>-1,42781885316581+7,17813010812305i</v>
      </c>
      <c r="AH160" s="240" t="str">
        <f t="shared" ca="1" si="58"/>
        <v>7,00361472877393+2,12452330123708i</v>
      </c>
      <c r="AI160" s="240" t="str">
        <f t="shared" ca="1" si="59"/>
        <v>2,80076742853486-6,76165071102144i</v>
      </c>
      <c r="AJ160" s="240" t="str">
        <f t="shared" ca="1" si="60"/>
        <v>-6,45456830062752-3,45003863444061i</v>
      </c>
      <c r="AK160" s="240" t="str">
        <f t="shared" ca="1" si="61"/>
        <v>-4,06608408231372+6,0853248690726i</v>
      </c>
      <c r="AL160" s="240" t="str">
        <f t="shared" ca="1" si="62"/>
        <v>5,65747643245199+4,64297091772593i</v>
      </c>
      <c r="AM160" s="240" t="str">
        <f t="shared" ca="1" si="63"/>
        <v>5,17514340509495-5,17514340509523i</v>
      </c>
      <c r="AN160" s="240" t="str">
        <f t="shared" ca="1" si="64"/>
        <v>-4,64297091772625-5,65747643245173i</v>
      </c>
      <c r="AO160" s="240" t="str">
        <f t="shared" ca="1" si="65"/>
        <v>-6,08532486907278+4,06608408231345i</v>
      </c>
      <c r="AP160" s="240" t="str">
        <f t="shared" ca="1" si="66"/>
        <v>3,45003863444031+6,45456830062768i</v>
      </c>
      <c r="AQ160" s="240" t="str">
        <f t="shared" ca="1" si="67"/>
        <v>6,76165071102157-2,80076742853454i</v>
      </c>
      <c r="AR160" s="240" t="str">
        <f t="shared" ca="1" si="68"/>
        <v>6,76165071102157-2,80076742853454i</v>
      </c>
      <c r="AS160" s="240" t="str">
        <f t="shared" ca="1" si="69"/>
        <v>-7,17813010812298+1,42781885316619i</v>
      </c>
      <c r="AT160" s="240" t="str">
        <f t="shared" ca="1" si="70"/>
        <v>0,717363729013756+7,28351617056583i</v>
      </c>
      <c r="AU160" s="240" t="str">
        <f t="shared" ca="1" si="71"/>
        <v>7,31875799071116-1,25516040591752E-14i</v>
      </c>
      <c r="AV160" s="240" t="str">
        <f t="shared" ca="1" si="72"/>
        <v>0,71736372901373-7,28351617056583i</v>
      </c>
      <c r="AW160" s="240" t="str">
        <f t="shared" ca="1" si="73"/>
        <v>-7,17813010812299-1,42781885316616i</v>
      </c>
      <c r="AX160" s="240" t="str">
        <f t="shared" ca="1" si="74"/>
        <v>-2,12452330123743+7,00361472877383i</v>
      </c>
      <c r="AY160" s="240" t="str">
        <f t="shared" ca="1" si="75"/>
        <v>6,76165071102157+2,80076742853451i</v>
      </c>
      <c r="AZ160" s="240" t="str">
        <f t="shared" ca="1" si="76"/>
        <v>3,45003863444029-6,45456830062769i</v>
      </c>
      <c r="BA160" s="240" t="str">
        <f t="shared" ca="1" si="77"/>
        <v>-6,08532486907279-4,06608408231344i</v>
      </c>
      <c r="BB160" s="240" t="str">
        <f t="shared" ca="1" si="78"/>
        <v>-4,64297091772622+5,65747643245174i</v>
      </c>
      <c r="BC160" s="240" t="str">
        <f t="shared" ca="1" si="79"/>
        <v>5,17514340509496+5,17514340509522i</v>
      </c>
      <c r="BD160" s="240" t="str">
        <f t="shared" ca="1" si="80"/>
        <v>5,65747643245197-4,64297091772595i</v>
      </c>
      <c r="BE160" s="240" t="str">
        <f t="shared" ca="1" si="81"/>
        <v>-4,06608408231374-6,08532486907259i</v>
      </c>
      <c r="BF160" s="240" t="str">
        <f t="shared" ca="1" si="82"/>
        <v>-6,45456830062752+3,45003863444061i</v>
      </c>
      <c r="BG160" s="240" t="str">
        <f t="shared" ca="1" si="83"/>
        <v>2,80076742853491+6,76165071102141i</v>
      </c>
      <c r="BH160" s="240" t="str">
        <f t="shared" ca="1" si="84"/>
        <v>7,00361472877392-2,12452330123713i</v>
      </c>
      <c r="BI160" s="240" t="str">
        <f t="shared" ca="1" si="85"/>
        <v>-1,42781885316586-7,17813010812305i</v>
      </c>
      <c r="BJ160" s="240" t="str">
        <f t="shared" ca="1" si="86"/>
        <v>-7,28351617056587+0,717363729013425i</v>
      </c>
      <c r="BK160" s="240" t="str">
        <f t="shared" ca="1" si="87"/>
        <v>-3,19191465041828E-13+7,31875799071116i</v>
      </c>
      <c r="BL160" s="240" t="str">
        <f t="shared" ca="1" si="88"/>
        <v>7,28351617056587+0,717363729013336i</v>
      </c>
      <c r="BM160" s="240" t="str">
        <f t="shared" ca="1" si="89"/>
        <v>1,42781885316577-7,17813010812306i</v>
      </c>
      <c r="BN160" s="240" t="str">
        <f t="shared" ca="1" si="90"/>
        <v>-7,00361472877394-2,12452330123705i</v>
      </c>
      <c r="BO160" s="240" t="str">
        <f t="shared" ca="1" si="91"/>
        <v>-2,80076742853482+6,76165071102145i</v>
      </c>
      <c r="BP160" s="240" t="str">
        <f t="shared" ca="1" si="92"/>
        <v>6,45456830062753+3,45003863444059i</v>
      </c>
      <c r="BQ160" s="240" t="str">
        <f t="shared" ca="1" si="93"/>
        <v>4,06608408231371-6,08532486907261i</v>
      </c>
      <c r="BR160" s="240" t="str">
        <f t="shared" ca="1" si="94"/>
        <v>-5,657476432452-4,64297091772592i</v>
      </c>
      <c r="BS160" s="240" t="str">
        <f t="shared" ca="1" si="95"/>
        <v>-5,17514340509494+5,17514340509524i</v>
      </c>
      <c r="BT160" s="240" t="str">
        <f t="shared" ca="1" si="96"/>
        <v>4,64297091772625+5,65747643245172i</v>
      </c>
      <c r="BU160" s="240" t="str">
        <f t="shared" ca="1" si="97"/>
        <v>6,08532486907277-4,06608408231347i</v>
      </c>
      <c r="BV160" s="240" t="str">
        <f t="shared" ca="1" si="98"/>
        <v>-3,45003863444032-6,45456830062767i</v>
      </c>
      <c r="BW160" s="240" t="str">
        <f t="shared" ca="1" si="99"/>
        <v>-6,76165071102157+2,80076742853455i</v>
      </c>
      <c r="BX160" s="240" t="str">
        <f t="shared" ca="1" si="100"/>
        <v>2,12452330123677+7,00361472877403i</v>
      </c>
      <c r="BY160" s="240" t="str">
        <f t="shared" ca="1" si="101"/>
        <v>7,17813010812298-1,4278188531662i</v>
      </c>
      <c r="BZ160" s="240" t="str">
        <f t="shared" ca="1" si="102"/>
        <v>-0,717363729013769-7,28351617056583i</v>
      </c>
      <c r="CA160" s="240" t="str">
        <f t="shared" ca="1" si="103"/>
        <v>-7,31875799071116+2,51032081183503E-14i</v>
      </c>
      <c r="CB160" s="240" t="str">
        <f t="shared" ca="1" si="104"/>
        <v>-0,717363729013718+7,28351617056584i</v>
      </c>
      <c r="CC160" s="240" t="str">
        <f t="shared" ca="1" si="105"/>
        <v>7,17813010812299+1,42781885316616i</v>
      </c>
      <c r="CD160" s="240" t="str">
        <f t="shared" ca="1" si="106"/>
        <v>2,12452330123741-7,00361472877383i</v>
      </c>
      <c r="CE160" s="240" t="str">
        <f t="shared" ca="1" si="107"/>
        <v>-6,76165071102242-2,80076742853249i</v>
      </c>
      <c r="CF160" s="240" t="str">
        <f t="shared" ca="1" si="108"/>
        <v>-3,45003863443963+6,45456830062804i</v>
      </c>
      <c r="CG160" s="240" t="str">
        <f t="shared" ca="1" si="109"/>
        <v>6,0853248690724+4,06608408231403i</v>
      </c>
      <c r="CH160" s="240" t="str">
        <f t="shared" ca="1" si="110"/>
        <v>4,64297091772791-5,65747643245037i</v>
      </c>
      <c r="CI160" s="240" t="str">
        <f t="shared" ca="1" si="111"/>
        <v>-5,17514340509755-5,17514340509264i</v>
      </c>
      <c r="CJ160" s="240" t="str">
        <f t="shared" ca="1" si="112"/>
        <v>-5,65747643245058+4,64297091772764i</v>
      </c>
      <c r="CK160" s="240" t="str">
        <f t="shared" ca="1" si="113"/>
        <v>4,06608408231375+6,08532486907258i</v>
      </c>
      <c r="CL160" s="240" t="str">
        <f t="shared" ca="1" si="114"/>
        <v>6,4545683006282-3,45003863443934i</v>
      </c>
      <c r="CM160" s="240" t="str">
        <f t="shared" ca="1" si="115"/>
        <v>-2,80076742853218-6,76165071102255i</v>
      </c>
      <c r="CN160" s="240" t="str">
        <f t="shared" ca="1" si="116"/>
        <v>-7,00361472877308+2,12452330123988i</v>
      </c>
      <c r="CO160" s="240" t="str">
        <f t="shared" ca="1" si="117"/>
        <v>1,42781885316725+7,17813010812277i</v>
      </c>
      <c r="CP160" s="240" t="str">
        <f t="shared" ca="1" si="118"/>
        <v>7,28351617056587-0,717363729013387i</v>
      </c>
      <c r="CQ160" s="240" t="str">
        <f t="shared" ca="1" si="119"/>
        <v>1,8147240552576E-12-7,31875799071116i</v>
      </c>
      <c r="CR160" s="240" t="str">
        <f t="shared" ca="1" si="120"/>
        <v>-7,28351617056551-0,717363729016998i</v>
      </c>
      <c r="CS160" s="240" t="str">
        <f t="shared" ca="1" si="121"/>
        <v>-1,42781885316367+7,17813010812348i</v>
      </c>
      <c r="CT160" s="240" t="str">
        <f t="shared" ca="1" si="122"/>
        <v>7,00361472877414+2,12452330123639i</v>
      </c>
      <c r="CU160" s="240" t="str">
        <f t="shared" ca="1" si="123"/>
        <v>2,80076742853553-6,76165071102116i</v>
      </c>
      <c r="CV160" s="240" t="str">
        <f t="shared" ca="1" si="124"/>
        <v>-6,45456830062648-3,45003863444255i</v>
      </c>
      <c r="CW160" s="240" t="str">
        <f t="shared" ca="1" si="125"/>
        <v>-4,06608408231071+6,08532486907461i</v>
      </c>
      <c r="CX160" s="240" t="str">
        <f t="shared" ca="1" si="126"/>
        <v>5,65747643245297+4,64297091772475i</v>
      </c>
      <c r="CY160" s="240" t="str">
        <f t="shared" ca="1" si="127"/>
        <v>5,17514340509489-5,17514340509529i</v>
      </c>
      <c r="CZ160" s="240" t="str">
        <f t="shared" ca="1" si="128"/>
        <v>-4,64297091772518-5,65747643245261i</v>
      </c>
      <c r="DA160" s="240" t="str">
        <f t="shared" ca="1" si="129"/>
        <v>-6,08532486907435+4,06608408231109i</v>
      </c>
      <c r="DB160" s="240" t="str">
        <f t="shared" ca="1" si="130"/>
        <v>3,45003863444295+6,45456830062627i</v>
      </c>
      <c r="DC160" s="240" t="str">
        <f t="shared" ca="1" si="131"/>
        <v>6,76165071102098-2,80076742853595i</v>
      </c>
      <c r="DD160" s="240" t="str">
        <f t="shared" ca="1" si="132"/>
        <v>-2,12452330123683-7,00361472877401i</v>
      </c>
      <c r="DE160" s="240" t="str">
        <f t="shared" ca="1" si="133"/>
        <v>-7,17813010812339+1,42781885316412i</v>
      </c>
      <c r="DF160" s="240" t="str">
        <f t="shared" ca="1" si="134"/>
        <v>0,717363729010209+7,28351617056618i</v>
      </c>
      <c r="DG160" s="240" t="str">
        <f t="shared" ca="1" si="135"/>
        <v>7,31875799071116-2,27377965196451E-12i</v>
      </c>
      <c r="DH160" s="240" t="str">
        <f t="shared" ca="1" si="136"/>
        <v>0,71736372901293-7,28351617056591i</v>
      </c>
      <c r="DI160" s="240" t="str">
        <f t="shared" ca="1" si="137"/>
        <v>-7,17813010812286-1,42781885316681i</v>
      </c>
      <c r="DJ160" s="240" t="str">
        <f t="shared" ca="1" si="138"/>
        <v>-2,12452330123944+7,00361472877321i</v>
      </c>
      <c r="DK160" s="240" t="str">
        <f t="shared" ca="1" si="139"/>
        <v>6,76165071102272+2,80076742853175i</v>
      </c>
      <c r="DL160" s="240" t="str">
        <f t="shared" ca="1" si="140"/>
        <v>3,45003863443894-6,45456830062841i</v>
      </c>
      <c r="DM160" s="240" t="str">
        <f t="shared" ca="1" si="141"/>
        <v>-6,08532486907283-4,06608408231337i</v>
      </c>
      <c r="DN160" s="240" t="str">
        <f t="shared" ca="1" si="142"/>
        <v>-4,64297091772729+5,65747643245087i</v>
      </c>
      <c r="DO160" s="240" t="str">
        <f t="shared" ca="1" si="143"/>
        <v>5,17514340509296+5,17514340509723i</v>
      </c>
      <c r="DP160" s="240" t="str">
        <f t="shared" ca="1" si="144"/>
        <v>5,65747643245007-4,64297091772826i</v>
      </c>
      <c r="DQ160" s="240" t="str">
        <f t="shared" ca="1" si="145"/>
        <v>-4,06608408231441-6,08532486907214i</v>
      </c>
      <c r="DR160" s="240" t="str">
        <f t="shared" ca="1" si="146"/>
        <v>-6,45456830062782+3,45003863444004i</v>
      </c>
      <c r="DS160" s="240" t="str">
        <f t="shared" ca="1" si="147"/>
        <v>2,80076742853291+6,76165071102224i</v>
      </c>
      <c r="DT160" s="240" t="str">
        <f t="shared" ca="1" si="148"/>
        <v>7,00361472877496-2,12452330123367i</v>
      </c>
      <c r="DU160" s="240" t="str">
        <f t="shared" ca="1" si="149"/>
        <v>-1,42781885316803-7,17813010812262i</v>
      </c>
      <c r="DV160" s="240" t="str">
        <f t="shared" ca="1" si="150"/>
        <v>-7,28351617056579+0,717363729014175i</v>
      </c>
      <c r="DW160" s="240" t="str">
        <f t="shared" ca="1" si="151"/>
        <v>-1,02212890243552E-12+7,31875799071116i</v>
      </c>
      <c r="DX160" s="240" t="str">
        <f t="shared" ca="1" si="152"/>
        <v>7,28351617056559+0,717363729016209i</v>
      </c>
      <c r="DY160" s="240" t="str">
        <f t="shared" ca="1" si="153"/>
        <v>1,4278188531629-7,17813010812363i</v>
      </c>
      <c r="DZ160" s="240" t="str">
        <f t="shared" ca="1" si="154"/>
        <v>-7,00361472877437-2,12452330123563i</v>
      </c>
      <c r="EA160" s="240" t="str">
        <f t="shared" ca="1" si="155"/>
        <v>-2,8007674285348+6,76165071102146i</v>
      </c>
      <c r="EB160" s="240" t="str">
        <f t="shared" ca="1" si="156"/>
        <v>6,45456830062686+3,45003863444184i</v>
      </c>
      <c r="EC160" s="240" t="str">
        <f t="shared" ca="1" si="157"/>
        <v>4,06608408231611-6,085324869071i</v>
      </c>
      <c r="ED160" s="240" t="str">
        <f t="shared" ca="1" si="158"/>
        <v>-5,6574764324534-4,64297091772421i</v>
      </c>
      <c r="EE160" s="240" t="str">
        <f t="shared" ca="1" si="159"/>
        <v>-5,17514340509441+5,17514340509578i</v>
      </c>
      <c r="EF160" s="240" t="str">
        <f t="shared" ca="1" si="160"/>
        <v>4,64297091772571+5,65747643245217i</v>
      </c>
      <c r="EG160" s="240" t="str">
        <f t="shared" ca="1" si="161"/>
        <v>6,08532486907397-4,06608408231167i</v>
      </c>
      <c r="EH160" s="240" t="str">
        <f t="shared" ca="1" si="162"/>
        <v>-3,45003863444356-6,45456830062594i</v>
      </c>
      <c r="EI160" s="240" t="str">
        <f t="shared" ca="1" si="163"/>
        <v>-6,76165071102072+2,80076742853659i</v>
      </c>
      <c r="EJ160" s="240" t="str">
        <f t="shared" ca="1" si="164"/>
        <v>2,12452330123748+7,00361472877381i</v>
      </c>
      <c r="EK160" s="240" t="str">
        <f t="shared" ca="1" si="165"/>
        <v>7,17813010812326-1,4278188531648i</v>
      </c>
      <c r="EL160" s="240" t="str">
        <f t="shared" ca="1" si="166"/>
        <v>-0,717363729010895-7,28351617056611i</v>
      </c>
      <c r="EM160" s="240" t="str">
        <f t="shared" ca="1" si="167"/>
        <v>-7,31875799071116+2,96236899828486E-12i</v>
      </c>
      <c r="EN160" s="240"/>
      <c r="EO160" s="240"/>
      <c r="EP160" s="240"/>
    </row>
    <row r="161" spans="1:146" ht="15" thickBot="1">
      <c r="A161" s="277">
        <f t="shared" si="168"/>
        <v>1.1914062500000006E-3</v>
      </c>
      <c r="B161" s="276">
        <v>61</v>
      </c>
      <c r="C161" s="248">
        <f t="shared" si="169"/>
        <v>12200</v>
      </c>
      <c r="D161" s="247">
        <f t="shared" si="170"/>
        <v>76654.860747590952</v>
      </c>
      <c r="E161" s="247" t="str">
        <f t="shared" si="171"/>
        <v>76654,860747591i</v>
      </c>
      <c r="F161" s="247" t="str">
        <f t="shared" si="177"/>
        <v>-0,0109997778027759-0,0264128220611702i</v>
      </c>
      <c r="G161" s="247" t="str">
        <f t="shared" si="178"/>
        <v>-5,0122976450981+0,81788840882803i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0,00219237458091812-0,00691093491125741i</v>
      </c>
      <c r="I161" s="247" t="str">
        <f t="shared" si="174"/>
        <v>-0,00331576870625389+0,0070421903332382i</v>
      </c>
      <c r="J161" s="275" t="str">
        <f ca="1">IMPRODUCT(1/N_FFT2,BX100)</f>
        <v>-0,024953246063038-0,00445155315781199i</v>
      </c>
      <c r="K161" s="274" t="str">
        <f t="shared" ca="1" si="175"/>
        <v>0,000114087877031114-0,000160965187553142i</v>
      </c>
      <c r="N161" s="265">
        <f t="shared" ca="1" si="176"/>
        <v>7.7393497896126462</v>
      </c>
      <c r="O161" s="240">
        <f t="shared" ca="1" si="39"/>
        <v>-7.2606502103873538</v>
      </c>
      <c r="P161" s="240" t="str">
        <f t="shared" ca="1" si="40"/>
        <v>-0,534126564176948+7,24097716410144i</v>
      </c>
      <c r="Q161" s="240" t="str">
        <f t="shared" ca="1" si="41"/>
        <v>7,18206463518602+1,06535865022457i</v>
      </c>
      <c r="R161" s="240" t="str">
        <f t="shared" ca="1" si="42"/>
        <v>1,59081746544109-7,08423187573963i</v>
      </c>
      <c r="S161" s="240" t="str">
        <f t="shared" ca="1" si="43"/>
        <v>-6,9480090499622-2,10765550297986i</v>
      </c>
      <c r="T161" s="240" t="str">
        <f t="shared" ca="1" si="44"/>
        <v>-2,61307197273512+6,77413436114933i</v>
      </c>
      <c r="U161" s="241" t="str">
        <f t="shared" ca="1" si="45"/>
        <v>6,56355005130463+3,10432797906679i</v>
      </c>
      <c r="V161" s="240" t="str">
        <f t="shared" ca="1" si="46"/>
        <v>3,57876136311273-6,31739729504876i</v>
      </c>
      <c r="W161" s="240" t="str">
        <f t="shared" ca="1" si="47"/>
        <v>-6,03701001549522-4,03380112925864i</v>
      </c>
      <c r="X161" s="240" t="str">
        <f t="shared" ca="1" si="48"/>
        <v>-4,46698137758602+5,72390765560536i</v>
      </c>
      <c r="Y161" s="240" t="str">
        <f t="shared" ca="1" si="49"/>
        <v>5,37978694419543+4,87595466679729i</v>
      </c>
      <c r="Z161" s="240" t="str">
        <f t="shared" ca="1" si="50"/>
        <v>5,25850473520422-5,00651270121556i</v>
      </c>
      <c r="AA161" s="240" t="str">
        <f t="shared" ca="1" si="51"/>
        <v>-4,60610773213093-5,61255851083992i</v>
      </c>
      <c r="AB161" s="240" t="str">
        <f t="shared" ca="1" si="52"/>
        <v>-5,93619734561861+4,18074186616066i</v>
      </c>
      <c r="AC161" s="240" t="str">
        <f t="shared" ca="1" si="53"/>
        <v>3,73272019778721+6,22766741265373i</v>
      </c>
      <c r="AD161" s="240" t="str">
        <f t="shared" ca="1" si="54"/>
        <v>6,48538921039828-3,26447059524934i</v>
      </c>
      <c r="AE161" s="240" t="str">
        <f t="shared" ca="1" si="55"/>
        <v>-2,77853054371353-6,70796612210057i</v>
      </c>
      <c r="AF161" s="240" t="str">
        <f t="shared" ca="1" si="56"/>
        <v>-6,89419198419146+2,27753339442215i</v>
      </c>
      <c r="AG161" s="240" t="str">
        <f t="shared" ca="1" si="57"/>
        <v>1,76419409433428+7,04305762258935i</v>
      </c>
      <c r="AH161" s="240" t="str">
        <f t="shared" ca="1" si="58"/>
        <v>7,15375632150126-1,24129447359549i</v>
      </c>
      <c r="AI161" s="240" t="str">
        <f t="shared" ca="1" si="59"/>
        <v>-0,711668170555265-7,22568819508678i</v>
      </c>
      <c r="AJ161" s="240" t="str">
        <f t="shared" ca="1" si="60"/>
        <v>-7,25846343829058+0,178185276038031i</v>
      </c>
      <c r="AK161" s="240" t="str">
        <f t="shared" ca="1" si="61"/>
        <v>-0,356263219928517+7,25190443923002i</v>
      </c>
      <c r="AL161" s="240" t="str">
        <f t="shared" ca="1" si="62"/>
        <v>7,20604674168929+0,888781094638671i</v>
      </c>
      <c r="AM161" s="240" t="str">
        <f t="shared" ca="1" si="63"/>
        <v>1,41648258759065-7,12113885250459i</v>
      </c>
      <c r="AN161" s="240" t="str">
        <f t="shared" ca="1" si="64"/>
        <v>-6,99764089488387-1,93650803867342i</v>
      </c>
      <c r="AO161" s="240" t="str">
        <f t="shared" ca="1" si="65"/>
        <v>-2,44603938490978+6,83622211495999i</v>
      </c>
      <c r="AP161" s="240" t="str">
        <f t="shared" ca="1" si="66"/>
        <v>6,63775725508695+2,94231543178812i</v>
      </c>
      <c r="AQ161" s="240" t="str">
        <f t="shared" ca="1" si="67"/>
        <v>3,42264681641162-6,40332181353594i</v>
      </c>
      <c r="AR161" s="240" t="str">
        <f t="shared" ca="1" si="68"/>
        <v>3,42264681641162-6,40332181353594i</v>
      </c>
      <c r="AS161" s="240" t="str">
        <f t="shared" ca="1" si="69"/>
        <v>-4,32516428049044+5,83180893242976i</v>
      </c>
      <c r="AT161" s="240" t="str">
        <f t="shared" ca="1" si="70"/>
        <v>5,49782857069466+4,74245953961142i</v>
      </c>
      <c r="AU161" s="240" t="str">
        <f t="shared" ca="1" si="71"/>
        <v>5,13405499958865-5,13405499958821i</v>
      </c>
      <c r="AV161" s="240" t="str">
        <f t="shared" ca="1" si="72"/>
        <v>-4,74245953961145-5,49782857069464i</v>
      </c>
      <c r="AW161" s="240" t="str">
        <f t="shared" ca="1" si="73"/>
        <v>-5,83180893242974+4,32516428049047i</v>
      </c>
      <c r="AX161" s="240" t="str">
        <f t="shared" ca="1" si="74"/>
        <v>3,88443058138996+6,13418621627681i</v>
      </c>
      <c r="AY161" s="240" t="str">
        <f t="shared" ca="1" si="75"/>
        <v>6,40332181353593-3,42264681641166i</v>
      </c>
      <c r="AZ161" s="240" t="str">
        <f t="shared" ca="1" si="76"/>
        <v>-2,94231543178815-6,63775725508693i</v>
      </c>
      <c r="BA161" s="240" t="str">
        <f t="shared" ca="1" si="77"/>
        <v>-6,83622211495996+2,44603938490987i</v>
      </c>
      <c r="BB161" s="240" t="str">
        <f t="shared" ca="1" si="78"/>
        <v>1,93650803867276+6,99764089488405i</v>
      </c>
      <c r="BC161" s="240" t="str">
        <f t="shared" ca="1" si="79"/>
        <v>7,12113885250458-1,41648258759069i</v>
      </c>
      <c r="BD161" s="240" t="str">
        <f t="shared" ca="1" si="80"/>
        <v>-0,888781094638708-7,20604674168928i</v>
      </c>
      <c r="BE161" s="240" t="str">
        <f t="shared" ca="1" si="81"/>
        <v>-7,25190443923002+0,356263219928554i</v>
      </c>
      <c r="BF161" s="240" t="str">
        <f t="shared" ca="1" si="82"/>
        <v>-0,17818527603802+7,25846343829058i</v>
      </c>
      <c r="BG161" s="240" t="str">
        <f t="shared" ca="1" si="83"/>
        <v>7,22568819508678+0,711668170555253i</v>
      </c>
      <c r="BH161" s="240" t="str">
        <f t="shared" ca="1" si="84"/>
        <v>1,24129447359545-7,15375632150126i</v>
      </c>
      <c r="BI161" s="240" t="str">
        <f t="shared" ca="1" si="85"/>
        <v>-7,04305762258919-1,76419409433494i</v>
      </c>
      <c r="BJ161" s="240" t="str">
        <f t="shared" ca="1" si="86"/>
        <v>-2,27753339442212+6,89419198419148i</v>
      </c>
      <c r="BK161" s="240" t="str">
        <f t="shared" ca="1" si="87"/>
        <v>6,70796612210059+2,77853054371348i</v>
      </c>
      <c r="BL161" s="240" t="str">
        <f t="shared" ca="1" si="88"/>
        <v>3,26447059524928-6,48538921039831i</v>
      </c>
      <c r="BM161" s="240" t="str">
        <f t="shared" ca="1" si="89"/>
        <v>-6,22766741265377-3,73272019778716i</v>
      </c>
      <c r="BN161" s="240" t="str">
        <f t="shared" ca="1" si="90"/>
        <v>-4,18074186616058+5,93619734561866i</v>
      </c>
      <c r="BO161" s="240" t="str">
        <f t="shared" ca="1" si="91"/>
        <v>5,61255851083998+4,60610773213086i</v>
      </c>
      <c r="BP161" s="240" t="str">
        <f t="shared" ca="1" si="92"/>
        <v>5,00651270121609-5,25850473520371i</v>
      </c>
      <c r="BQ161" s="240" t="str">
        <f t="shared" ca="1" si="93"/>
        <v>-4,87595466679729-5,37978694419543i</v>
      </c>
      <c r="BR161" s="240" t="str">
        <f t="shared" ca="1" si="94"/>
        <v>-5,72390765560535+4,46698137758602i</v>
      </c>
      <c r="BS161" s="240" t="str">
        <f t="shared" ca="1" si="95"/>
        <v>4,03380112925866+6,03701001549521i</v>
      </c>
      <c r="BT161" s="240" t="str">
        <f t="shared" ca="1" si="96"/>
        <v>6,31739729504875-3,57876136311276i</v>
      </c>
      <c r="BU161" s="240" t="str">
        <f t="shared" ca="1" si="97"/>
        <v>-3,10432797906689-6,56355005130458i</v>
      </c>
      <c r="BV161" s="240" t="str">
        <f t="shared" ca="1" si="98"/>
        <v>-6,77413436114924+2,61307197273536i</v>
      </c>
      <c r="BW161" s="240" t="str">
        <f t="shared" ca="1" si="99"/>
        <v>2,1076555029795+6,94800904996231i</v>
      </c>
      <c r="BX161" s="240" t="str">
        <f t="shared" ca="1" si="100"/>
        <v>7,08423187573969-1,59081746544087i</v>
      </c>
      <c r="BY161" s="240" t="str">
        <f t="shared" ca="1" si="101"/>
        <v>-1,06535865022443-7,18206463518604i</v>
      </c>
      <c r="BZ161" s="240" t="str">
        <f t="shared" ca="1" si="102"/>
        <v>-7,24097716410143+0,534126564176957i</v>
      </c>
      <c r="CA161" s="240" t="str">
        <f t="shared" ca="1" si="103"/>
        <v>8,89466590574218E-14+7,26065021038735i</v>
      </c>
      <c r="CB161" s="240" t="str">
        <f t="shared" ca="1" si="104"/>
        <v>7,24097716410144+0,534126564176882i</v>
      </c>
      <c r="CC161" s="240" t="str">
        <f t="shared" ca="1" si="105"/>
        <v>1,06535865022435-7,18206463518604i</v>
      </c>
      <c r="CD161" s="240" t="str">
        <f t="shared" ca="1" si="106"/>
        <v>-7,08423187573986-1,59081746544009i</v>
      </c>
      <c r="CE161" s="240" t="str">
        <f t="shared" ca="1" si="107"/>
        <v>-2,1076555029815+6,9480090499617i</v>
      </c>
      <c r="CF161" s="240" t="str">
        <f t="shared" ca="1" si="108"/>
        <v>6,77413436115031+2,6130719727326i</v>
      </c>
      <c r="CG161" s="240" t="str">
        <f t="shared" ca="1" si="109"/>
        <v>3,10432797906683-6,56355005130461i</v>
      </c>
      <c r="CH161" s="240" t="str">
        <f t="shared" ca="1" si="110"/>
        <v>-6,31739729504736-3,5787613631152i</v>
      </c>
      <c r="CI161" s="240" t="str">
        <f t="shared" ca="1" si="111"/>
        <v>-4,0338011292574+6,03701001549605i</v>
      </c>
      <c r="CJ161" s="240" t="str">
        <f t="shared" ca="1" si="112"/>
        <v>5,72390765560451+4,46698137758711i</v>
      </c>
      <c r="CK161" s="240" t="str">
        <f t="shared" ca="1" si="113"/>
        <v>4,87595466679509-5,37978694419742i</v>
      </c>
      <c r="CL161" s="240" t="str">
        <f t="shared" ca="1" si="114"/>
        <v>-5,00651270121614-5,25850473520366i</v>
      </c>
      <c r="CM161" s="240" t="str">
        <f t="shared" ca="1" si="115"/>
        <v>-5,6125585108413+4,60610773212924i</v>
      </c>
      <c r="CN161" s="240" t="str">
        <f t="shared" ca="1" si="116"/>
        <v>4,1807418661625+5,93619734561731i</v>
      </c>
      <c r="CO161" s="240" t="str">
        <f t="shared" ca="1" si="117"/>
        <v>6,2276674126541-3,73272019778661i</v>
      </c>
      <c r="CP161" s="240" t="str">
        <f t="shared" ca="1" si="118"/>
        <v>-3,26447059524612-6,4853892103999i</v>
      </c>
      <c r="CQ161" s="240" t="str">
        <f t="shared" ca="1" si="119"/>
        <v>-6,70796612210028+2,77853054371421i</v>
      </c>
      <c r="CR161" s="240" t="str">
        <f t="shared" ca="1" si="120"/>
        <v>2,27753339442014+6,89419198419213i</v>
      </c>
      <c r="CS161" s="240" t="str">
        <f t="shared" ca="1" si="121"/>
        <v>7,04305762258864-1,76419409433712i</v>
      </c>
      <c r="CT161" s="240" t="str">
        <f t="shared" ca="1" si="122"/>
        <v>-1,24129447359553-7,15375632150125i</v>
      </c>
      <c r="CU161" s="240" t="str">
        <f t="shared" ca="1" si="123"/>
        <v>-7,22568819508706+0,711668170552453i</v>
      </c>
      <c r="CV161" s="240" t="str">
        <f t="shared" ca="1" si="124"/>
        <v>0,178185276039539+7,25846343829055i</v>
      </c>
      <c r="CW161" s="240" t="str">
        <f t="shared" ca="1" si="125"/>
        <v>7,25190443922995+0,356263219929974i</v>
      </c>
      <c r="CX161" s="240" t="str">
        <f t="shared" ca="1" si="126"/>
        <v>0,888781094635709-7,20604674168965i</v>
      </c>
      <c r="CY161" s="240" t="str">
        <f t="shared" ca="1" si="127"/>
        <v>-7,12113885250459-1,41648258759067i</v>
      </c>
      <c r="CZ161" s="240" t="str">
        <f t="shared" ca="1" si="128"/>
        <v>-1,93650803867543+6,99764089488332i</v>
      </c>
      <c r="DA161" s="240" t="str">
        <f t="shared" ca="1" si="129"/>
        <v>6,83622211496072+2,44603938490776i</v>
      </c>
      <c r="DB161" s="240" t="str">
        <f t="shared" ca="1" si="130"/>
        <v>2,94231543178865-6,63775725508672i</v>
      </c>
      <c r="DC161" s="240" t="str">
        <f t="shared" ca="1" si="131"/>
        <v>-6,40332181353426-3,42264681641477i</v>
      </c>
      <c r="DD161" s="240" t="str">
        <f t="shared" ca="1" si="132"/>
        <v>-3,88443058138919+6,13418621627729i</v>
      </c>
      <c r="DE161" s="240" t="str">
        <f t="shared" ca="1" si="133"/>
        <v>5,83180893242849+4,32516428049215i</v>
      </c>
      <c r="DF161" s="240" t="str">
        <f t="shared" ca="1" si="134"/>
        <v>4,74245953960967-5,49782857069617i</v>
      </c>
      <c r="DG161" s="240" t="str">
        <f t="shared" ca="1" si="135"/>
        <v>-5,13405499958823-5,13405499958863i</v>
      </c>
      <c r="DH161" s="240" t="str">
        <f t="shared" ca="1" si="136"/>
        <v>-5,49782857069654+4,74245953960925i</v>
      </c>
      <c r="DI161" s="240" t="str">
        <f t="shared" ca="1" si="137"/>
        <v>4,3251642804917+5,83180893242882i</v>
      </c>
      <c r="DJ161" s="240" t="str">
        <f t="shared" ca="1" si="138"/>
        <v>6,13418621627759-3,88443058138872i</v>
      </c>
      <c r="DK161" s="240" t="str">
        <f t="shared" ca="1" si="139"/>
        <v>-3,42264681641429-6,40332181353453i</v>
      </c>
      <c r="DL161" s="240" t="str">
        <f t="shared" ca="1" si="140"/>
        <v>-6,63775725508694+2,94231543178814i</v>
      </c>
      <c r="DM161" s="240" t="str">
        <f t="shared" ca="1" si="141"/>
        <v>2,44603938490723+6,83622211496091i</v>
      </c>
      <c r="DN161" s="240" t="str">
        <f t="shared" ca="1" si="142"/>
        <v>6,99764089488346-1,93650803867489i</v>
      </c>
      <c r="DO161" s="240" t="str">
        <f t="shared" ca="1" si="143"/>
        <v>-1,41648258759012-7,1211388525047i</v>
      </c>
      <c r="DP161" s="240" t="str">
        <f t="shared" ca="1" si="144"/>
        <v>-7,20604674168884+0,888781094642323i</v>
      </c>
      <c r="DQ161" s="240" t="str">
        <f t="shared" ca="1" si="145"/>
        <v>0,356263219929416+7,25190443922998i</v>
      </c>
      <c r="DR161" s="240" t="str">
        <f t="shared" ca="1" si="146"/>
        <v>7,25846343829053+0,178185276040097i</v>
      </c>
      <c r="DS161" s="240" t="str">
        <f t="shared" ca="1" si="147"/>
        <v>0,711668170553111-7,22568819508699i</v>
      </c>
      <c r="DT161" s="240" t="str">
        <f t="shared" ca="1" si="148"/>
        <v>-7,15375632150116-1,24129447359608i</v>
      </c>
      <c r="DU161" s="240" t="str">
        <f t="shared" ca="1" si="149"/>
        <v>-1,76419409433776+7,04305762258848i</v>
      </c>
      <c r="DV161" s="240" t="str">
        <f t="shared" ca="1" si="150"/>
        <v>6,89419198419195+2,27753339442067i</v>
      </c>
      <c r="DW161" s="240" t="str">
        <f t="shared" ca="1" si="151"/>
        <v>2,77853054371482-6,70796612210003i</v>
      </c>
      <c r="DX161" s="240" t="str">
        <f t="shared" ca="1" si="152"/>
        <v>-6,48538921039964-3,26447059524662i</v>
      </c>
      <c r="DY161" s="240" t="str">
        <f t="shared" ca="1" si="153"/>
        <v>-3,73272019778718+6,22766741265376i</v>
      </c>
      <c r="DZ161" s="240" t="str">
        <f t="shared" ca="1" si="154"/>
        <v>5,93619734561705+4,18074186616287i</v>
      </c>
      <c r="EA161" s="240" t="str">
        <f t="shared" ca="1" si="155"/>
        <v>4,60610773212976-5,61255851084088i</v>
      </c>
      <c r="EB161" s="240" t="str">
        <f t="shared" ca="1" si="156"/>
        <v>-5,25850473520335-5,00651270121648i</v>
      </c>
      <c r="EC161" s="240" t="str">
        <f t="shared" ca="1" si="157"/>
        <v>-5,37978694419294+4,87595466680003i</v>
      </c>
      <c r="ED161" s="240" t="str">
        <f t="shared" ca="1" si="158"/>
        <v>4,46698137758658+5,72390765560492i</v>
      </c>
      <c r="EE161" s="240" t="str">
        <f t="shared" ca="1" si="159"/>
        <v>6,03701001549636-4,03380112925693i</v>
      </c>
      <c r="EF161" s="240" t="str">
        <f t="shared" ca="1" si="160"/>
        <v>-3,57876136311463-6,31739729504769i</v>
      </c>
      <c r="EG161" s="240" t="str">
        <f t="shared" ca="1" si="161"/>
        <v>-6,56355005130485+3,10432797906632i</v>
      </c>
      <c r="EH161" s="240" t="str">
        <f t="shared" ca="1" si="162"/>
        <v>2,61307197273198+6,77413436115055i</v>
      </c>
      <c r="EI161" s="240" t="str">
        <f t="shared" ca="1" si="163"/>
        <v>6,94800904996187-2,10765550298097i</v>
      </c>
      <c r="EJ161" s="240" t="str">
        <f t="shared" ca="1" si="164"/>
        <v>-1,59081746543945-7,08423187574i</v>
      </c>
      <c r="EK161" s="240" t="str">
        <f t="shared" ca="1" si="165"/>
        <v>-7,1820646351856+1,06535865022737i</v>
      </c>
      <c r="EL161" s="240" t="str">
        <f t="shared" ca="1" si="166"/>
        <v>0,534126564176943+7,24097716410144i</v>
      </c>
      <c r="EM161" s="240" t="str">
        <f t="shared" ca="1" si="167"/>
        <v>7,26065021038735+2,71114794966119E-12i</v>
      </c>
      <c r="EN161" s="240"/>
      <c r="EO161" s="240"/>
      <c r="EP161" s="240"/>
    </row>
    <row r="162" spans="1:146" ht="15" thickBot="1">
      <c r="A162" s="277">
        <f t="shared" si="168"/>
        <v>1.2109375000000006E-3</v>
      </c>
      <c r="B162" s="276">
        <v>62</v>
      </c>
      <c r="C162" s="248">
        <f t="shared" si="169"/>
        <v>12400</v>
      </c>
      <c r="D162" s="247">
        <f t="shared" si="170"/>
        <v>77911.497809026871</v>
      </c>
      <c r="E162" s="247" t="str">
        <f t="shared" si="171"/>
        <v>77911,4978090269i</v>
      </c>
      <c r="F162" s="247" t="str">
        <f t="shared" si="177"/>
        <v>-0,0112244738929257-0,0259752391133149i</v>
      </c>
      <c r="G162" s="247" t="str">
        <f t="shared" si="178"/>
        <v>-5,00637060045144+0,868562316628845i</v>
      </c>
      <c r="H162" s="247" t="str">
        <f t="shared" si="180"/>
        <v>0,0021870663726527-0,00680032152417617i</v>
      </c>
      <c r="I162" s="247" t="str">
        <f t="shared" si="174"/>
        <v>-0,003281944320148+0,00695312116418458i</v>
      </c>
      <c r="J162" s="275" t="str">
        <f ca="1">IMPRODUCT(1/N_FFT2,BY100)</f>
        <v>0,0202646209039849+0,000276601291585653i</v>
      </c>
      <c r="K162" s="274" t="str">
        <f t="shared" ca="1" si="175"/>
        <v>-0,0000684305997703507+0,00013999457445381i</v>
      </c>
      <c r="N162" s="265">
        <f t="shared" ca="1" si="176"/>
        <v>7.8540146787964336</v>
      </c>
      <c r="O162" s="240">
        <f t="shared" ca="1" si="39"/>
        <v>-7.1459853212035664</v>
      </c>
      <c r="P162" s="240" t="str">
        <f t="shared" ca="1" si="40"/>
        <v>-0,350636880489298+7,13737766892699i</v>
      </c>
      <c r="Q162" s="240" t="str">
        <f t="shared" ca="1" si="41"/>
        <v>7,1115754486855+0,700429046021404i</v>
      </c>
      <c r="R162" s="240" t="str">
        <f t="shared" ca="1" si="42"/>
        <v>1,04853381663124-7,0686408202877i</v>
      </c>
      <c r="S162" s="240" t="str">
        <f t="shared" ca="1" si="43"/>
        <v>-7,00867721701401-1,39411257743616i</v>
      </c>
      <c r="T162" s="240" t="str">
        <f t="shared" ca="1" si="44"/>
        <v>-1,73633279893213+6,93182909643691i</v>
      </c>
      <c r="U162" s="241" t="str">
        <f t="shared" ca="1" si="45"/>
        <v>6,83828159240999+2,07437004263067i</v>
      </c>
      <c r="V162" s="240" t="str">
        <f t="shared" ca="1" si="46"/>
        <v>2,40740994720318-6,72826006906422i</v>
      </c>
      <c r="W162" s="240" t="str">
        <f t="shared" ca="1" si="47"/>
        <v>-6,60202957788593-2,73465019034905i</v>
      </c>
      <c r="X162" s="240" t="str">
        <f t="shared" ca="1" si="48"/>
        <v>-3,05530242165864+6,4598942191853i</v>
      </c>
      <c r="Y162" s="240" t="str">
        <f t="shared" ca="1" si="49"/>
        <v>6,30219640949076+3,3685941618216i</v>
      </c>
      <c r="Z162" s="240" t="str">
        <f t="shared" ca="1" si="50"/>
        <v>3,67377066359534-6,12931605663822i</v>
      </c>
      <c r="AA162" s="240" t="str">
        <f t="shared" ca="1" si="51"/>
        <v>-5,94166964454091-3,97009673005557i</v>
      </c>
      <c r="AB162" s="240" t="str">
        <f t="shared" ca="1" si="52"/>
        <v>-4,25685848575428+5,73970922984071i</v>
      </c>
      <c r="AC162" s="240" t="str">
        <f t="shared" ca="1" si="53"/>
        <v>5,5239213528671+4,53336509650345i</v>
      </c>
      <c r="AD162" s="240" t="str">
        <f t="shared" ca="1" si="54"/>
        <v>4,79895043365982-5,29482586551561i</v>
      </c>
      <c r="AE162" s="240" t="str">
        <f t="shared" ca="1" si="55"/>
        <v>-5,05297467888258-5,05297467888256i</v>
      </c>
      <c r="AF162" s="240" t="str">
        <f t="shared" ca="1" si="56"/>
        <v>-5,29482586551557+4,79895043365986i</v>
      </c>
      <c r="AG162" s="240" t="str">
        <f t="shared" ca="1" si="57"/>
        <v>4,53336509650349+5,52392135286708i</v>
      </c>
      <c r="AH162" s="240" t="str">
        <f t="shared" ca="1" si="58"/>
        <v>5,7397092298407-4,2568584857543i</v>
      </c>
      <c r="AI162" s="240" t="str">
        <f t="shared" ca="1" si="59"/>
        <v>-3,97009673005558-5,9416696445409i</v>
      </c>
      <c r="AJ162" s="240" t="str">
        <f t="shared" ca="1" si="60"/>
        <v>-6,1293160566382+3,67377066359538i</v>
      </c>
      <c r="AK162" s="240" t="str">
        <f t="shared" ca="1" si="61"/>
        <v>3,36859416182163+6,30219640949075i</v>
      </c>
      <c r="AL162" s="240" t="str">
        <f t="shared" ca="1" si="62"/>
        <v>6,45989421918528-3,0553024216587i</v>
      </c>
      <c r="AM162" s="240" t="str">
        <f t="shared" ca="1" si="63"/>
        <v>-2,73465019034842-6,6020295778862i</v>
      </c>
      <c r="AN162" s="240" t="str">
        <f t="shared" ca="1" si="64"/>
        <v>-6,7282600690642+2,40740994720322i</v>
      </c>
      <c r="AO162" s="240" t="str">
        <f t="shared" ca="1" si="65"/>
        <v>2,07437004263097+6,8382815924099i</v>
      </c>
      <c r="AP162" s="240" t="str">
        <f t="shared" ca="1" si="66"/>
        <v>6,93182909643694-1,73633279893202i</v>
      </c>
      <c r="AQ162" s="240" t="str">
        <f t="shared" ca="1" si="67"/>
        <v>-1,39411257743635-7,00867721701396i</v>
      </c>
      <c r="AR162" s="240" t="str">
        <f t="shared" ca="1" si="68"/>
        <v>-1,39411257743635-7,00867721701396i</v>
      </c>
      <c r="AS162" s="240" t="str">
        <f t="shared" ca="1" si="69"/>
        <v>0,700429046021515+7,11157544868549i</v>
      </c>
      <c r="AT162" s="240" t="str">
        <f t="shared" ca="1" si="70"/>
        <v>7,13737766892699-0,350636880489071i</v>
      </c>
      <c r="AU162" s="240" t="str">
        <f t="shared" ca="1" si="71"/>
        <v>-2,45113757423593E-14-7,14598532120357i</v>
      </c>
      <c r="AV162" s="240" t="str">
        <f t="shared" ca="1" si="72"/>
        <v>-7,137377668927-0,350636880488972i</v>
      </c>
      <c r="AW162" s="240" t="str">
        <f t="shared" ca="1" si="73"/>
        <v>-0,700429046021465+7,1115754486855i</v>
      </c>
      <c r="AX162" s="240" t="str">
        <f t="shared" ca="1" si="74"/>
        <v>7,06864082028773+1,04853381663099i</v>
      </c>
      <c r="AY162" s="240" t="str">
        <f t="shared" ca="1" si="75"/>
        <v>1,39411257743625-7,00867721701398i</v>
      </c>
      <c r="AZ162" s="240" t="str">
        <f t="shared" ca="1" si="76"/>
        <v>-6,93182909643695-1,73633279893198i</v>
      </c>
      <c r="BA162" s="240" t="str">
        <f t="shared" ca="1" si="77"/>
        <v>-2,07437004263091+6,83828159240991i</v>
      </c>
      <c r="BB162" s="240" t="str">
        <f t="shared" ca="1" si="78"/>
        <v>6,72826006906424+2,40740994720313i</v>
      </c>
      <c r="BC162" s="240" t="str">
        <f t="shared" ca="1" si="79"/>
        <v>2,73465019034903-6,60202957788594i</v>
      </c>
      <c r="BD162" s="240" t="str">
        <f t="shared" ca="1" si="80"/>
        <v>-6,45989421918532-3,05530242165861i</v>
      </c>
      <c r="BE162" s="240" t="str">
        <f t="shared" ca="1" si="81"/>
        <v>-3,36859416182154+6,30219640949079i</v>
      </c>
      <c r="BF162" s="240" t="str">
        <f t="shared" ca="1" si="82"/>
        <v>6,12931605663823+3,67377066359531i</v>
      </c>
      <c r="BG162" s="240" t="str">
        <f t="shared" ca="1" si="83"/>
        <v>3,97009673005553-5,94166964454094i</v>
      </c>
      <c r="BH162" s="240" t="str">
        <f t="shared" ca="1" si="84"/>
        <v>-5,73970922984075-4,25685848575421i</v>
      </c>
      <c r="BI162" s="240" t="str">
        <f t="shared" ca="1" si="85"/>
        <v>-4,53336509650339+5,52392135286715i</v>
      </c>
      <c r="BJ162" s="240" t="str">
        <f t="shared" ca="1" si="86"/>
        <v>5,2948258655156+4,79895043365982i</v>
      </c>
      <c r="BK162" s="240" t="str">
        <f t="shared" ca="1" si="87"/>
        <v>5,05297467888255-5,0529746788826i</v>
      </c>
      <c r="BL162" s="240" t="str">
        <f t="shared" ca="1" si="88"/>
        <v>-4,79895043365935-5,29482586551603i</v>
      </c>
      <c r="BM162" s="240" t="str">
        <f t="shared" ca="1" si="89"/>
        <v>-5,52392135286704+4,53336509650352i</v>
      </c>
      <c r="BN162" s="240" t="str">
        <f t="shared" ca="1" si="90"/>
        <v>4,25685848575436+5,73970922984065i</v>
      </c>
      <c r="BO162" s="240" t="str">
        <f t="shared" ca="1" si="91"/>
        <v>5,9416696445409-3,97009673005558i</v>
      </c>
      <c r="BP162" s="240" t="str">
        <f t="shared" ca="1" si="92"/>
        <v>-3,67377066359538-6,1293160566382i</v>
      </c>
      <c r="BQ162" s="240" t="str">
        <f t="shared" ca="1" si="93"/>
        <v>-6,30219640949074+3,36859416182165i</v>
      </c>
      <c r="BR162" s="240" t="str">
        <f t="shared" ca="1" si="94"/>
        <v>3,05530242165872+6,45989421918526i</v>
      </c>
      <c r="BS162" s="240" t="str">
        <f t="shared" ca="1" si="95"/>
        <v>6,60202957788617-2,73465019034849i</v>
      </c>
      <c r="BT162" s="240" t="str">
        <f t="shared" ca="1" si="96"/>
        <v>-2,4074099472032-6,72826006906421i</v>
      </c>
      <c r="BU162" s="240" t="str">
        <f t="shared" ca="1" si="97"/>
        <v>-6,83828159240989+2,07437004263099i</v>
      </c>
      <c r="BV162" s="240" t="str">
        <f t="shared" ca="1" si="98"/>
        <v>1,73633279893205+6,93182909643693i</v>
      </c>
      <c r="BW162" s="240" t="str">
        <f t="shared" ca="1" si="99"/>
        <v>7,00867721701396-1,39411257743637i</v>
      </c>
      <c r="BX162" s="240" t="str">
        <f t="shared" ca="1" si="100"/>
        <v>-1,04853381663112-7,06864082028772i</v>
      </c>
      <c r="BY162" s="240" t="str">
        <f t="shared" ca="1" si="101"/>
        <v>-7,11157544868548+0,700429046021589i</v>
      </c>
      <c r="BZ162" s="240" t="str">
        <f t="shared" ca="1" si="102"/>
        <v>0,350636880489045+7,13737766892699i</v>
      </c>
      <c r="CA162" s="240" t="str">
        <f t="shared" ca="1" si="103"/>
        <v>7,14598532120357-4,90227514847186E-14i</v>
      </c>
      <c r="CB162" s="240" t="str">
        <f t="shared" ca="1" si="104"/>
        <v>0,350636880489657-7,13737766892696i</v>
      </c>
      <c r="CC162" s="240" t="str">
        <f t="shared" ca="1" si="105"/>
        <v>-7,11157544868571-0,700429046019268i</v>
      </c>
      <c r="CD162" s="240" t="str">
        <f t="shared" ca="1" si="106"/>
        <v>-1,04853381663303+7,06864082028743i</v>
      </c>
      <c r="CE162" s="240" t="str">
        <f t="shared" ca="1" si="107"/>
        <v>7,00867721701428+1,39411257743478i</v>
      </c>
      <c r="CF162" s="240" t="str">
        <f t="shared" ca="1" si="108"/>
        <v>1,73633279893471-6,93182909643626i</v>
      </c>
      <c r="CG162" s="240" t="str">
        <f t="shared" ca="1" si="109"/>
        <v>-6,83828159241013-2,07437004263021i</v>
      </c>
      <c r="CH162" s="240" t="str">
        <f t="shared" ca="1" si="110"/>
        <v>-2,40740994720645+6,72826006906304i</v>
      </c>
      <c r="CI162" s="240" t="str">
        <f t="shared" ca="1" si="111"/>
        <v>6,60202957788597+2,73465019034896i</v>
      </c>
      <c r="CJ162" s="240" t="str">
        <f t="shared" ca="1" si="112"/>
        <v>3,05530242165597-6,45989421918656i</v>
      </c>
      <c r="CK162" s="240" t="str">
        <f t="shared" ca="1" si="113"/>
        <v>-6,30219640949011-3,36859416182282i</v>
      </c>
      <c r="CL162" s="240" t="str">
        <f t="shared" ca="1" si="114"/>
        <v>-3,67377066359346+6,12931605663934i</v>
      </c>
      <c r="CM162" s="240" t="str">
        <f t="shared" ca="1" si="115"/>
        <v>5,94166964453977+3,97009673005728i</v>
      </c>
      <c r="CN162" s="240" t="str">
        <f t="shared" ca="1" si="116"/>
        <v>4,25685848575306-5,73970922984162i</v>
      </c>
      <c r="CO162" s="240" t="str">
        <f t="shared" ca="1" si="117"/>
        <v>-5,5239213528653-4,53336509650565i</v>
      </c>
      <c r="CP162" s="240" t="str">
        <f t="shared" ca="1" si="118"/>
        <v>-4,79895043365928+5,2948258655161i</v>
      </c>
      <c r="CQ162" s="240" t="str">
        <f t="shared" ca="1" si="119"/>
        <v>5,0529746788801+5,05297467888504i</v>
      </c>
      <c r="CR162" s="240" t="str">
        <f t="shared" ca="1" si="120"/>
        <v>5,29482586551601-4,79895043365936i</v>
      </c>
      <c r="CS162" s="240" t="str">
        <f t="shared" ca="1" si="121"/>
        <v>-4,53336509650574-5,52392135286522i</v>
      </c>
      <c r="CT162" s="240" t="str">
        <f t="shared" ca="1" si="122"/>
        <v>-5,73970922984148+4,25685848575324i</v>
      </c>
      <c r="CU162" s="240" t="str">
        <f t="shared" ca="1" si="123"/>
        <v>3,97009673005746+5,94166964453964i</v>
      </c>
      <c r="CV162" s="240" t="str">
        <f t="shared" ca="1" si="124"/>
        <v>6,12931605663928-3,67377066359357i</v>
      </c>
      <c r="CW162" s="240" t="str">
        <f t="shared" ca="1" si="125"/>
        <v>-3,36859416182293-6,30219640949006i</v>
      </c>
      <c r="CX162" s="240" t="str">
        <f t="shared" ca="1" si="126"/>
        <v>-6,45989421918647+3,05530242165617i</v>
      </c>
      <c r="CY162" s="240" t="str">
        <f t="shared" ca="1" si="127"/>
        <v>2,73465019034917+6,60202957788588i</v>
      </c>
      <c r="CZ162" s="240" t="str">
        <f t="shared" ca="1" si="128"/>
        <v>6,72826006906537-2,40740994719997i</v>
      </c>
      <c r="DA162" s="240" t="str">
        <f t="shared" ca="1" si="129"/>
        <v>-2,07437004263043-6,83828159241006i</v>
      </c>
      <c r="DB162" s="240" t="str">
        <f t="shared" ca="1" si="130"/>
        <v>-6,93182909643621+1,73633279893493i</v>
      </c>
      <c r="DC162" s="240" t="str">
        <f t="shared" ca="1" si="131"/>
        <v>1,39411257743491+7,00867721701426i</v>
      </c>
      <c r="DD162" s="240" t="str">
        <f t="shared" ca="1" si="132"/>
        <v>7,06864082028741-1,04853381663315i</v>
      </c>
      <c r="DE162" s="240" t="str">
        <f t="shared" ca="1" si="133"/>
        <v>-0,70042904601939-7,1115754486857i</v>
      </c>
      <c r="DF162" s="240" t="str">
        <f t="shared" ca="1" si="134"/>
        <v>-7,13737766892692+0,350636880490489i</v>
      </c>
      <c r="DG162" s="240" t="str">
        <f t="shared" ca="1" si="135"/>
        <v>-2,76988153027744E-12+7,14598532120357i</v>
      </c>
      <c r="DH162" s="240" t="str">
        <f t="shared" ca="1" si="136"/>
        <v>7,137377668927+0,350636880488922i</v>
      </c>
      <c r="DI162" s="240" t="str">
        <f t="shared" ca="1" si="137"/>
        <v>0,700429046024903-7,11157544868516i</v>
      </c>
      <c r="DJ162" s="240" t="str">
        <f t="shared" ca="1" si="138"/>
        <v>-7,06864082028765-1,0485338166316i</v>
      </c>
      <c r="DK162" s="240" t="str">
        <f t="shared" ca="1" si="139"/>
        <v>-1,39411257743336+7,00867721701456i</v>
      </c>
      <c r="DL162" s="240" t="str">
        <f t="shared" ca="1" si="140"/>
        <v>6,93182909643664+1,73633279893321i</v>
      </c>
      <c r="DM162" s="240" t="str">
        <f t="shared" ca="1" si="141"/>
        <v>2,07437004262874-6,83828159241058i</v>
      </c>
      <c r="DN162" s="240" t="str">
        <f t="shared" ca="1" si="142"/>
        <v>-6,7282600690635-2,40740994720518i</v>
      </c>
      <c r="DO162" s="240" t="str">
        <f t="shared" ca="1" si="143"/>
        <v>-2,73465019034772+6,60202957788648i</v>
      </c>
      <c r="DP162" s="240" t="str">
        <f t="shared" ca="1" si="144"/>
        <v>6,4598942191841+3,05530242166118i</v>
      </c>
      <c r="DQ162" s="240" t="str">
        <f t="shared" ca="1" si="145"/>
        <v>3,36859416182154-6,30219640949079i</v>
      </c>
      <c r="DR162" s="240" t="str">
        <f t="shared" ca="1" si="146"/>
        <v>-6,12931605663643-3,67377066359832i</v>
      </c>
      <c r="DS162" s="240" t="str">
        <f t="shared" ca="1" si="147"/>
        <v>-3,97009673005608+5,94166964454057i</v>
      </c>
      <c r="DT162" s="240" t="str">
        <f t="shared" ca="1" si="148"/>
        <v>5,73970922984248+4,25685848575189i</v>
      </c>
      <c r="DU162" s="240" t="str">
        <f t="shared" ca="1" si="149"/>
        <v>4,53336509650445-5,52392135286628i</v>
      </c>
      <c r="DV162" s="240" t="str">
        <f t="shared" ca="1" si="150"/>
        <v>-5,29482586551714-4,79895043365813i</v>
      </c>
      <c r="DW162" s="240" t="str">
        <f t="shared" ca="1" si="151"/>
        <v>-5,05297467888395+5,05297467888119i</v>
      </c>
      <c r="DX162" s="240" t="str">
        <f t="shared" ca="1" si="152"/>
        <v>4,79895043366051+5,29482586551498i</v>
      </c>
      <c r="DY162" s="240" t="str">
        <f t="shared" ca="1" si="153"/>
        <v>5,52392135286888-4,53336509650129i</v>
      </c>
      <c r="DZ162" s="240" t="str">
        <f t="shared" ca="1" si="154"/>
        <v>-4,25685848575431-5,73970922984068i</v>
      </c>
      <c r="EA162" s="240" t="str">
        <f t="shared" ca="1" si="155"/>
        <v>-5,9416696445389+3,97009673005859i</v>
      </c>
      <c r="EB162" s="240" t="str">
        <f t="shared" ca="1" si="156"/>
        <v>3,67377066359481+6,12931605663854i</v>
      </c>
      <c r="EC162" s="240" t="str">
        <f t="shared" ca="1" si="157"/>
        <v>6,30219640948937-3,3685941618242i</v>
      </c>
      <c r="ED162" s="240" t="str">
        <f t="shared" ca="1" si="158"/>
        <v>-3,05530242165748-6,45989421918585i</v>
      </c>
      <c r="EE162" s="240" t="str">
        <f t="shared" ca="1" si="159"/>
        <v>-6,60202957788533+2,7346501903505i</v>
      </c>
      <c r="EF162" s="240" t="str">
        <f t="shared" ca="1" si="160"/>
        <v>2,40740994720133+6,72826006906488i</v>
      </c>
      <c r="EG162" s="240" t="str">
        <f t="shared" ca="1" si="161"/>
        <v>6,83828159240964-2,07437004263182i</v>
      </c>
      <c r="EH162" s="240" t="str">
        <f t="shared" ca="1" si="162"/>
        <v>-1,73633279892943-6,93182909643758i</v>
      </c>
      <c r="EI162" s="240" t="str">
        <f t="shared" ca="1" si="163"/>
        <v>-7,00867721701393+1,39411257743652i</v>
      </c>
      <c r="EJ162" s="240" t="str">
        <f t="shared" ca="1" si="164"/>
        <v>1,04853381663478+7,06864082028718i</v>
      </c>
      <c r="EK162" s="240" t="str">
        <f t="shared" ca="1" si="165"/>
        <v>7,11157544868556-0,700429046020829i</v>
      </c>
      <c r="EL162" s="240" t="str">
        <f t="shared" ca="1" si="166"/>
        <v>-0,350636880491934-7,13737766892685i</v>
      </c>
      <c r="EM162" s="240" t="str">
        <f t="shared" ca="1" si="167"/>
        <v>-7,14598532120357-1,32366232578282E-12i</v>
      </c>
      <c r="EN162" s="240"/>
      <c r="EO162" s="240"/>
      <c r="EP162" s="240"/>
    </row>
    <row r="163" spans="1:146" ht="15" thickBot="1">
      <c r="A163" s="277">
        <f t="shared" si="168"/>
        <v>1.2304687500000007E-3</v>
      </c>
      <c r="B163" s="276">
        <v>63</v>
      </c>
      <c r="C163" s="248">
        <f t="shared" si="169"/>
        <v>12600</v>
      </c>
      <c r="D163" s="247">
        <f t="shared" si="170"/>
        <v>79168.134870462789</v>
      </c>
      <c r="E163" s="247" t="str">
        <f t="shared" si="171"/>
        <v>79168,1348704628i</v>
      </c>
      <c r="F163" s="247" t="str">
        <f t="shared" si="177"/>
        <v>-0,0114500798927271-0,0255404832656587i</v>
      </c>
      <c r="G163" s="247" t="str">
        <f t="shared" si="178"/>
        <v>-4,99916087119915+0,918625291377436i</v>
      </c>
      <c r="H163" s="247" t="str">
        <f t="shared" si="180"/>
        <v>0,00218198967305917-0,00669323687796648i</v>
      </c>
      <c r="I163" s="247" t="str">
        <f t="shared" si="174"/>
        <v>-0,00324869935152497+0,0068667798703126i</v>
      </c>
      <c r="J163" s="275" t="str">
        <f ca="1">IMPRODUCT(1/N_FFT2,BZ100)</f>
        <v>0,080622628407875+0,00445216011965344i</v>
      </c>
      <c r="K163" s="274" t="str">
        <f t="shared" ca="1" si="175"/>
        <v>-0,000292490684115947+0,000539154112149285i</v>
      </c>
      <c r="N163" s="265">
        <f t="shared" ca="1" si="176"/>
        <v>8.1801742316290138</v>
      </c>
      <c r="O163" s="240">
        <f t="shared" ca="1" si="39"/>
        <v>-6.8198257683709862</v>
      </c>
      <c r="P163" s="240" t="str">
        <f t="shared" ca="1" si="40"/>
        <v>-0,167366902668014+6,81777176435441i</v>
      </c>
      <c r="Q163" s="240" t="str">
        <f t="shared" ca="1" si="41"/>
        <v>6,81161098955989+0,334632989772179i</v>
      </c>
      <c r="R163" s="240" t="str">
        <f t="shared" ca="1" si="42"/>
        <v>0,501697506475972-6,8013471550078i</v>
      </c>
      <c r="S163" s="240" t="str">
        <f t="shared" ca="1" si="43"/>
        <v>-6,78698644324829-0,668459819361542i</v>
      </c>
      <c r="T163" s="240" t="str">
        <f t="shared" ca="1" si="44"/>
        <v>-0,834819477047318+6,76853750463713i</v>
      </c>
      <c r="U163" s="241" t="str">
        <f t="shared" ca="1" si="45"/>
        <v>6,74601145212509+1,00067627069596i</v>
      </c>
      <c r="V163" s="240" t="str">
        <f t="shared" ca="1" si="46"/>
        <v>1,16593029437677-6,71942185456393i</v>
      </c>
      <c r="W163" s="240" t="str">
        <f t="shared" ca="1" si="47"/>
        <v>-6,6887847285329-1,33048200524546i</v>
      </c>
      <c r="X163" s="240" t="str">
        <f t="shared" ca="1" si="48"/>
        <v>-1,49423228350411+6,65411852869116i</v>
      </c>
      <c r="Y163" s="240" t="str">
        <f t="shared" ca="1" si="49"/>
        <v>6,61544413666141+1,65708249210746i</v>
      </c>
      <c r="Z163" s="240" t="str">
        <f t="shared" ca="1" si="50"/>
        <v>1,81893453618052-6,57278484845097i</v>
      </c>
      <c r="AA163" s="240" t="str">
        <f t="shared" ca="1" si="51"/>
        <v>-6,52616636042007-1,97969092210335i</v>
      </c>
      <c r="AB163" s="240" t="str">
        <f t="shared" ca="1" si="52"/>
        <v>-2,1392548162401+6,47561675380272i</v>
      </c>
      <c r="AC163" s="240" t="str">
        <f t="shared" ca="1" si="53"/>
        <v>6,42116647779201+2,29753010326679i</v>
      </c>
      <c r="AD163" s="240" t="str">
        <f t="shared" ca="1" si="54"/>
        <v>2,4544214440701-6,36284833119773i</v>
      </c>
      <c r="AE163" s="240" t="str">
        <f t="shared" ca="1" si="55"/>
        <v>-6,30069744269096-2,60983433317223i</v>
      </c>
      <c r="AF163" s="240" t="str">
        <f t="shared" ca="1" si="56"/>
        <v>-2,76367515566004+6,23475124964296i</v>
      </c>
      <c r="AG163" s="240" t="str">
        <f t="shared" ca="1" si="57"/>
        <v>6,16504947557481+2,91585124357394i</v>
      </c>
      <c r="AH163" s="240" t="str">
        <f t="shared" ca="1" si="58"/>
        <v>3,06627093173004-6,09163410622833i</v>
      </c>
      <c r="AI163" s="240" t="str">
        <f t="shared" ca="1" si="59"/>
        <v>-6,01454936427714-3,2148436129321i</v>
      </c>
      <c r="AJ163" s="240" t="str">
        <f t="shared" ca="1" si="60"/>
        <v>-3,36147979255188+5,93384168268772i</v>
      </c>
      <c r="AK163" s="240" t="str">
        <f t="shared" ca="1" si="61"/>
        <v>5,84955967674896+3,50609114243903i</v>
      </c>
      <c r="AL163" s="240" t="str">
        <f t="shared" ca="1" si="62"/>
        <v>3,6485905541232-5,76175411479003i</v>
      </c>
      <c r="AM163" s="240" t="str">
        <f t="shared" ca="1" si="63"/>
        <v>-5,6704778875982-3,78889219128715i</v>
      </c>
      <c r="AN163" s="240" t="str">
        <f t="shared" ca="1" si="64"/>
        <v>-3,92691154147028+5,57578597656011i</v>
      </c>
      <c r="AO163" s="240" t="str">
        <f t="shared" ca="1" si="65"/>
        <v>5,47773542054141+4,0625654669781i</v>
      </c>
      <c r="AP163" s="240" t="str">
        <f t="shared" ca="1" si="66"/>
        <v>4,19577225495768-5,37638528153111i</v>
      </c>
      <c r="AQ163" s="240" t="str">
        <f t="shared" ca="1" si="67"/>
        <v>-5,27179660906317-4,32645166662093i</v>
      </c>
      <c r="AR163" s="240" t="str">
        <f t="shared" ca="1" si="68"/>
        <v>-5,27179660906317-4,32645166662093i</v>
      </c>
      <c r="AS163" s="240" t="str">
        <f t="shared" ca="1" si="69"/>
        <v>5,05315757779928+4,57991506524593i</v>
      </c>
      <c r="AT163" s="240" t="str">
        <f t="shared" ca="1" si="70"/>
        <v>4,70254637533451-4,93923891897984i</v>
      </c>
      <c r="AU163" s="240" t="str">
        <f t="shared" ca="1" si="71"/>
        <v>-4,82234504732568-4,82234504732608i</v>
      </c>
      <c r="AV163" s="240" t="str">
        <f t="shared" ca="1" si="72"/>
        <v>-4,9392389189798+4,70254637533455i</v>
      </c>
      <c r="AW163" s="240" t="str">
        <f t="shared" ca="1" si="73"/>
        <v>4,57991506524602+5,0531575777992i</v>
      </c>
      <c r="AX163" s="240" t="str">
        <f t="shared" ca="1" si="74"/>
        <v>5,1640324034435-4,45452498557618i</v>
      </c>
      <c r="AY163" s="240" t="str">
        <f t="shared" ca="1" si="75"/>
        <v>-4,32645166662045-5,27179660906356i</v>
      </c>
      <c r="AZ163" s="240" t="str">
        <f t="shared" ca="1" si="76"/>
        <v>-5,37638528153104+4,19577225495776i</v>
      </c>
      <c r="BA163" s="240" t="str">
        <f t="shared" ca="1" si="77"/>
        <v>4,06256546697815+5,47773542054137i</v>
      </c>
      <c r="BB163" s="240" t="str">
        <f t="shared" ca="1" si="78"/>
        <v>5,57578597656005-3,92691154147036i</v>
      </c>
      <c r="BC163" s="240" t="str">
        <f t="shared" ca="1" si="79"/>
        <v>-3,7888921912872-5,67047788759817i</v>
      </c>
      <c r="BD163" s="240" t="str">
        <f t="shared" ca="1" si="80"/>
        <v>-5,76175411478998+3,64859055412329i</v>
      </c>
      <c r="BE163" s="240" t="str">
        <f t="shared" ca="1" si="81"/>
        <v>3,50609114243913+5,84955967674891i</v>
      </c>
      <c r="BF163" s="240" t="str">
        <f t="shared" ca="1" si="82"/>
        <v>5,93384168268767-3,36147979255198i</v>
      </c>
      <c r="BG163" s="240" t="str">
        <f t="shared" ca="1" si="83"/>
        <v>-3,21484361293222-6,01454936427708i</v>
      </c>
      <c r="BH163" s="240" t="str">
        <f t="shared" ca="1" si="84"/>
        <v>-6,09163410622831+3,06627093173009i</v>
      </c>
      <c r="BI163" s="240" t="str">
        <f t="shared" ca="1" si="85"/>
        <v>2,91585124357403+6,16504947557476i</v>
      </c>
      <c r="BJ163" s="240" t="str">
        <f t="shared" ca="1" si="86"/>
        <v>6,23475124964317-2,76367515565954i</v>
      </c>
      <c r="BK163" s="240" t="str">
        <f t="shared" ca="1" si="87"/>
        <v>-2,60983433317228-6,30069744269093i</v>
      </c>
      <c r="BL163" s="240" t="str">
        <f t="shared" ca="1" si="88"/>
        <v>-6,3628483311977+2,45442144407018i</v>
      </c>
      <c r="BM163" s="240" t="str">
        <f t="shared" ca="1" si="89"/>
        <v>2,29753010326689+6,42116647779197i</v>
      </c>
      <c r="BN163" s="240" t="str">
        <f t="shared" ca="1" si="90"/>
        <v>6,47561675380292-2,13925481623949i</v>
      </c>
      <c r="BO163" s="240" t="str">
        <f t="shared" ca="1" si="91"/>
        <v>-1,97969092210341-6,52616636042005i</v>
      </c>
      <c r="BP163" s="240" t="str">
        <f t="shared" ca="1" si="92"/>
        <v>-6,57278484845095+1,81893453618062i</v>
      </c>
      <c r="BQ163" s="240" t="str">
        <f t="shared" ca="1" si="93"/>
        <v>1,65708249210758+6,61544413666138i</v>
      </c>
      <c r="BR163" s="240" t="str">
        <f t="shared" ca="1" si="94"/>
        <v>6,65411852869115-1,49423228350416i</v>
      </c>
      <c r="BS163" s="240" t="str">
        <f t="shared" ca="1" si="95"/>
        <v>-1,33048200524553-6,68878472853288i</v>
      </c>
      <c r="BT163" s="240" t="str">
        <f t="shared" ca="1" si="96"/>
        <v>-6,71942185456391+1,16593029437688i</v>
      </c>
      <c r="BU163" s="240" t="str">
        <f t="shared" ca="1" si="97"/>
        <v>1,00067627069583+6,74601145212511i</v>
      </c>
      <c r="BV163" s="240" t="str">
        <f t="shared" ca="1" si="98"/>
        <v>6,76853750463709-0,834819477047584i</v>
      </c>
      <c r="BW163" s="240" t="str">
        <f t="shared" ca="1" si="99"/>
        <v>-0,668459819361703-6,78698644324827i</v>
      </c>
      <c r="BX163" s="240" t="str">
        <f t="shared" ca="1" si="100"/>
        <v>-6,8013471550078+0,501697506475958i</v>
      </c>
      <c r="BY163" s="240" t="str">
        <f t="shared" ca="1" si="101"/>
        <v>0,334632989771892+6,8116109895599i</v>
      </c>
      <c r="BZ163" s="240" t="str">
        <f t="shared" ca="1" si="102"/>
        <v>6,8177717643544-0,167366902668296i</v>
      </c>
      <c r="CA163" s="240" t="str">
        <f t="shared" ca="1" si="103"/>
        <v>-1,06939693759776E-13-6,81982576837099i</v>
      </c>
      <c r="CB163" s="240" t="str">
        <f t="shared" ca="1" si="104"/>
        <v>-6,81777176435437-0,167366902669536i</v>
      </c>
      <c r="CC163" s="240" t="str">
        <f t="shared" ca="1" si="105"/>
        <v>-0,334632989771775+6,81161098955991i</v>
      </c>
      <c r="CD163" s="240" t="str">
        <f t="shared" ca="1" si="106"/>
        <v>6,80134715500797+0,501697506473714i</v>
      </c>
      <c r="CE163" s="240" t="str">
        <f t="shared" ca="1" si="107"/>
        <v>0,66845981936419-6,78698644324803i</v>
      </c>
      <c r="CF163" s="240" t="str">
        <f t="shared" ca="1" si="108"/>
        <v>-6,76853750463702-0,834819477048143i</v>
      </c>
      <c r="CG163" s="240" t="str">
        <f t="shared" ca="1" si="109"/>
        <v>-1,00067627069495+6,74601145212524i</v>
      </c>
      <c r="CH163" s="240" t="str">
        <f t="shared" ca="1" si="110"/>
        <v>6,71942185456442+1,165930294374i</v>
      </c>
      <c r="CI163" s="240" t="str">
        <f t="shared" ca="1" si="111"/>
        <v>1,33048200524742-6,68878472853251i</v>
      </c>
      <c r="CJ163" s="240" t="str">
        <f t="shared" ca="1" si="112"/>
        <v>-6,65411852869117-1,49423228350405i</v>
      </c>
      <c r="CK163" s="240" t="str">
        <f t="shared" ca="1" si="113"/>
        <v>-1,65708249210605+6,61544413666176i</v>
      </c>
      <c r="CL163" s="240" t="str">
        <f t="shared" ca="1" si="114"/>
        <v>6,57278484845009+1,81893453618368i</v>
      </c>
      <c r="CM163" s="240" t="str">
        <f t="shared" ca="1" si="115"/>
        <v>1,97969092210459-6,52616636041969i</v>
      </c>
      <c r="CN163" s="240" t="str">
        <f t="shared" ca="1" si="116"/>
        <v>-6,47561675380296-2,13925481623938i</v>
      </c>
      <c r="CO163" s="240" t="str">
        <f t="shared" ca="1" si="117"/>
        <v>-2,29753010326478+6,42116647779273i</v>
      </c>
      <c r="CP163" s="240" t="str">
        <f t="shared" ca="1" si="118"/>
        <v>6,36284833119677+2,4544214440726i</v>
      </c>
      <c r="CQ163" s="240" t="str">
        <f t="shared" ca="1" si="119"/>
        <v>2,6098343331728-6,30069744269072i</v>
      </c>
      <c r="CR163" s="240" t="str">
        <f t="shared" ca="1" si="120"/>
        <v>-6,23475124964353-2,76367515565873i</v>
      </c>
      <c r="CS163" s="240" t="str">
        <f t="shared" ca="1" si="121"/>
        <v>-2,91585124357139+6,16504947557602i</v>
      </c>
      <c r="CT163" s="240" t="str">
        <f t="shared" ca="1" si="122"/>
        <v>6,09163410622749+3,06627093173172i</v>
      </c>
      <c r="CU163" s="240" t="str">
        <f t="shared" ca="1" si="123"/>
        <v>3,21484361293203-6,01454936427718i</v>
      </c>
      <c r="CV163" s="240" t="str">
        <f t="shared" ca="1" si="124"/>
        <v>-5,9338416826884-3,3614797925507i</v>
      </c>
      <c r="CW163" s="240" t="str">
        <f t="shared" ca="1" si="125"/>
        <v>-3,50609114244185+5,84955967674728i</v>
      </c>
      <c r="CX163" s="240" t="str">
        <f t="shared" ca="1" si="126"/>
        <v>5,76175411478933+3,6485905541243i</v>
      </c>
      <c r="CY163" s="240" t="str">
        <f t="shared" ca="1" si="127"/>
        <v>3,78889219128642-5,67047788759869i</v>
      </c>
      <c r="CZ163" s="240" t="str">
        <f t="shared" ca="1" si="128"/>
        <v>-5,57578597656135-3,92691154146853i</v>
      </c>
      <c r="DA163" s="240" t="str">
        <f t="shared" ca="1" si="129"/>
        <v>-4,06256546698024+5,47773542053983i</v>
      </c>
      <c r="DB163" s="240" t="str">
        <f t="shared" ca="1" si="130"/>
        <v>5,37638528153078+4,19577225495809i</v>
      </c>
      <c r="DC163" s="240" t="str">
        <f t="shared" ca="1" si="131"/>
        <v>4,3264516666198-5,2717966090641i</v>
      </c>
      <c r="DD163" s="240" t="str">
        <f t="shared" ca="1" si="132"/>
        <v>-5,16403240344535-4,45452498557404i</v>
      </c>
      <c r="DE163" s="240" t="str">
        <f t="shared" ca="1" si="133"/>
        <v>-4,57991506524733+5,05315757779801i</v>
      </c>
      <c r="DF163" s="240" t="str">
        <f t="shared" ca="1" si="134"/>
        <v>4,93923891897991+4,70254637533444i</v>
      </c>
      <c r="DG163" s="240" t="str">
        <f t="shared" ca="1" si="135"/>
        <v>4,82234504732464-4,82234504732713i</v>
      </c>
      <c r="DH163" s="240" t="str">
        <f t="shared" ca="1" si="136"/>
        <v>-4,70254637533221-4,93923891898203i</v>
      </c>
      <c r="DI163" s="240" t="str">
        <f t="shared" ca="1" si="137"/>
        <v>-5,05315757780008+4,57991506524505i</v>
      </c>
      <c r="DJ163" s="240" t="str">
        <f t="shared" ca="1" si="138"/>
        <v>4,45452498557671+5,16403240344305i</v>
      </c>
      <c r="DK163" s="240" t="str">
        <f t="shared" ca="1" si="139"/>
        <v>5,27179660906174-4,32645166662267i</v>
      </c>
      <c r="DL163" s="240" t="str">
        <f t="shared" ca="1" si="140"/>
        <v>-4,19577225495566-5,37638528153267i</v>
      </c>
      <c r="DM163" s="240" t="str">
        <f t="shared" ca="1" si="141"/>
        <v>-5,47773542054177+4,06256546697761i</v>
      </c>
      <c r="DN163" s="240" t="str">
        <f t="shared" ca="1" si="142"/>
        <v>3,92691154147156+5,57578597655921i</v>
      </c>
      <c r="DO163" s="240" t="str">
        <f t="shared" ca="1" si="143"/>
        <v>5,67047788759662-3,78889219128951i</v>
      </c>
      <c r="DP163" s="240" t="str">
        <f t="shared" ca="1" si="144"/>
        <v>-3,6485905541217-5,76175411479098i</v>
      </c>
      <c r="DQ163" s="240" t="str">
        <f t="shared" ca="1" si="145"/>
        <v>-5,84955967674886+3,50609114243921i</v>
      </c>
      <c r="DR163" s="240" t="str">
        <f t="shared" ca="1" si="146"/>
        <v>3,36147979255376+5,93384168268666i</v>
      </c>
      <c r="DS163" s="240" t="str">
        <f t="shared" ca="1" si="147"/>
        <v>6,01454936427863-3,21484361292932i</v>
      </c>
      <c r="DT163" s="240" t="str">
        <f t="shared" ca="1" si="148"/>
        <v>-3,06627093172898-6,09163410622887i</v>
      </c>
      <c r="DU163" s="240" t="str">
        <f t="shared" ca="1" si="149"/>
        <v>-6,16504947557447+2,91585124357465i</v>
      </c>
      <c r="DV163" s="240" t="str">
        <f t="shared" ca="1" si="150"/>
        <v>2,76367515566212+6,23475124964204i</v>
      </c>
      <c r="DW163" s="240" t="str">
        <f t="shared" ca="1" si="151"/>
        <v>6,30069744269194-2,60983433316987i</v>
      </c>
      <c r="DX163" s="240" t="str">
        <f t="shared" ca="1" si="152"/>
        <v>-2,45442144406956-6,36284833119794i</v>
      </c>
      <c r="DY163" s="240" t="str">
        <f t="shared" ca="1" si="153"/>
        <v>-6,42116647779147+2,29753010326827i</v>
      </c>
      <c r="DZ163" s="240" t="str">
        <f t="shared" ca="1" si="154"/>
        <v>2,13925481624281+6,47561675380182i</v>
      </c>
      <c r="EA163" s="240" t="str">
        <f t="shared" ca="1" si="155"/>
        <v>6,52616636042064-1,97969092210147i</v>
      </c>
      <c r="EB163" s="240" t="str">
        <f t="shared" ca="1" si="156"/>
        <v>-1,81893453618072-6,57278484845092i</v>
      </c>
      <c r="EC163" s="240" t="str">
        <f t="shared" ca="1" si="157"/>
        <v>-6,61544413666089+1,65708249210956i</v>
      </c>
      <c r="ED163" s="240" t="str">
        <f t="shared" ca="1" si="158"/>
        <v>1,49423228350105+6,65411852869185i</v>
      </c>
      <c r="EE163" s="240" t="str">
        <f t="shared" ca="1" si="159"/>
        <v>6,68878472853313-1,33048200524431i</v>
      </c>
      <c r="EF163" s="240" t="str">
        <f t="shared" ca="1" si="160"/>
        <v>-1,16593029437756-6,7194218545638i</v>
      </c>
      <c r="EG163" s="240" t="str">
        <f t="shared" ca="1" si="161"/>
        <v>-6,7460114521247+1,00067627069862i</v>
      </c>
      <c r="EH163" s="240" t="str">
        <f t="shared" ca="1" si="162"/>
        <v>0,834819477044999+6,76853750463741i</v>
      </c>
      <c r="EI163" s="240" t="str">
        <f t="shared" ca="1" si="163"/>
        <v>6,78698644324834-0,668459819361037i</v>
      </c>
      <c r="EJ163" s="240" t="str">
        <f t="shared" ca="1" si="164"/>
        <v>-0,501697506477417-6,8013471550077i</v>
      </c>
      <c r="EK163" s="240" t="str">
        <f t="shared" ca="1" si="165"/>
        <v>-6,81161098955973+0,334632989775387i</v>
      </c>
      <c r="EL163" s="240" t="str">
        <f t="shared" ca="1" si="166"/>
        <v>0,167366902666272+6,81777176435445i</v>
      </c>
      <c r="EM163" s="240" t="str">
        <f t="shared" ca="1" si="167"/>
        <v>6,81982576837099-2,13879387519551E-13i</v>
      </c>
      <c r="EN163" s="240"/>
      <c r="EO163" s="240"/>
      <c r="EP163" s="240"/>
    </row>
    <row r="164" spans="1:146" ht="15" thickBot="1">
      <c r="A164" s="277">
        <f t="shared" si="168"/>
        <v>1.2500000000000007E-3</v>
      </c>
      <c r="B164" s="276">
        <v>64</v>
      </c>
      <c r="C164" s="248">
        <f t="shared" si="169"/>
        <v>12800</v>
      </c>
      <c r="D164" s="247">
        <f t="shared" si="170"/>
        <v>80424.771931898707</v>
      </c>
      <c r="E164" s="247" t="str">
        <f t="shared" si="171"/>
        <v>80424,7719318987i</v>
      </c>
      <c r="F164" s="247" t="str">
        <f t="shared" si="177"/>
        <v>-0,0116762575162271-0,0251076814157929i</v>
      </c>
      <c r="G164" s="247" t="str">
        <f t="shared" si="178"/>
        <v>-4,99071904854426+0,968051643236041i</v>
      </c>
      <c r="H164" s="247" t="str">
        <f t="shared" si="180"/>
        <v>0,00217712837308259-0,00658951574732583i</v>
      </c>
      <c r="I164" s="247" t="str">
        <f t="shared" si="174"/>
        <v>-0,00321597761660974+0,00678301851701726i</v>
      </c>
      <c r="J164" s="275" t="str">
        <f ca="1">IMPRODUCT(1/N_FFT2,CA100)</f>
        <v>0,0381552200422955-0,000268234867136213i</v>
      </c>
      <c r="K164" s="274" t="str">
        <f t="shared" ca="1" si="175"/>
        <v>-0,000120886891542147+0,000259670201396463i</v>
      </c>
      <c r="N164" s="265">
        <f t="shared" ca="1" si="176"/>
        <v>16.718510151042306</v>
      </c>
      <c r="O164" s="240">
        <f t="shared" ca="1" si="39"/>
        <v>1.7185101510423064</v>
      </c>
      <c r="P164" s="240" t="str">
        <f t="shared" ca="1" si="40"/>
        <v>-6,0001030179508E-15-1,71851015104231i</v>
      </c>
      <c r="Q164" s="240" t="str">
        <f t="shared" ca="1" si="41"/>
        <v>-1,71851015104231-5,55274571129925E-15i</v>
      </c>
      <c r="R164" s="240" t="str">
        <f t="shared" ca="1" si="42"/>
        <v>-3,15814508444139E-16+1,71851015104231i</v>
      </c>
      <c r="S164" s="240" t="str">
        <f t="shared" ca="1" si="43"/>
        <v>1,71851015104231-5,68428850950667E-15i</v>
      </c>
      <c r="T164" s="240" t="str">
        <f t="shared" ca="1" si="44"/>
        <v>5,1053884046477E-15-1,71851015104231i</v>
      </c>
      <c r="U164" s="241" t="str">
        <f t="shared" ca="1" si="45"/>
        <v>-1,71851015104231-6,31629016888278E-16i</v>
      </c>
      <c r="V164" s="240" t="str">
        <f t="shared" ca="1" si="46"/>
        <v>4,20007211256556E-14+1,71851015104231i</v>
      </c>
      <c r="W164" s="240" t="str">
        <f t="shared" ca="1" si="47"/>
        <v>1,71851015104231-4,80008241436065E-14i</v>
      </c>
      <c r="X164" s="240" t="str">
        <f t="shared" ca="1" si="48"/>
        <v>-5,09482399011745E-14-1,71851015104231i</v>
      </c>
      <c r="Y164" s="240" t="str">
        <f t="shared" ca="1" si="49"/>
        <v>-1,71851015104231+5,69483429191252E-14i</v>
      </c>
      <c r="Z164" s="240" t="str">
        <f t="shared" ca="1" si="50"/>
        <v>6,29484459370761E-14+1,71851015104231i</v>
      </c>
      <c r="AA164" s="240" t="str">
        <f t="shared" ca="1" si="51"/>
        <v>1,71851015104231-7,20012362154096E-14i</v>
      </c>
      <c r="AB164" s="240" t="str">
        <f t="shared" ca="1" si="52"/>
        <v>-7,49486519729778E-14-1,71851015104231i</v>
      </c>
      <c r="AC164" s="240" t="str">
        <f t="shared" ca="1" si="53"/>
        <v>-1,71851015104231+8,40014422513113E-14i</v>
      </c>
      <c r="AD164" s="240" t="str">
        <f t="shared" ca="1" si="54"/>
        <v>-8,40016285725551E-14+1,71851015104231i</v>
      </c>
      <c r="AE164" s="240" t="str">
        <f t="shared" ca="1" si="55"/>
        <v>1,71851015104231+8,10542128149871E-14i</v>
      </c>
      <c r="AF164" s="240" t="str">
        <f t="shared" ca="1" si="56"/>
        <v>7,20014225366536E-14-1,71851015104231i</v>
      </c>
      <c r="AG164" s="240" t="str">
        <f t="shared" ca="1" si="57"/>
        <v>-1,71851015104231-6,90540067790856E-14i</v>
      </c>
      <c r="AH164" s="240" t="str">
        <f t="shared" ca="1" si="58"/>
        <v>-6,00012165007519E-14+1,71851015104231i</v>
      </c>
      <c r="AI164" s="240" t="str">
        <f t="shared" ca="1" si="59"/>
        <v>1,71851015104231+5,70538007431839E-14i</v>
      </c>
      <c r="AJ164" s="240" t="str">
        <f t="shared" ca="1" si="60"/>
        <v>4,80010104648503E-14-1,71851015104231i</v>
      </c>
      <c r="AK164" s="240" t="str">
        <f t="shared" ca="1" si="61"/>
        <v>-1,71851015104231-4,50535947072823E-14i</v>
      </c>
      <c r="AL164" s="240" t="str">
        <f t="shared" ca="1" si="62"/>
        <v>-4,21061789497143E-14+1,71851015104231i</v>
      </c>
      <c r="AM164" s="240" t="str">
        <f t="shared" ca="1" si="63"/>
        <v>1,71851015104231+2,69480141506151E-14i</v>
      </c>
      <c r="AN164" s="240" t="str">
        <f t="shared" ca="1" si="64"/>
        <v>2,40005983930471E-14-1,71851015104231i</v>
      </c>
      <c r="AO164" s="240" t="str">
        <f t="shared" ca="1" si="65"/>
        <v>-1,71851015104231-2,10531826354791E-14i</v>
      </c>
      <c r="AP164" s="240" t="str">
        <f t="shared" ca="1" si="66"/>
        <v>-1,81057668779111E-14+1,71851015104231i</v>
      </c>
      <c r="AQ164" s="240" t="str">
        <f t="shared" ca="1" si="67"/>
        <v>1,71851015104231+1,5158351120343E-14i</v>
      </c>
      <c r="AR164" s="240" t="str">
        <f t="shared" ca="1" si="68"/>
        <v>1,71851015104231+1,5158351120343E-14i</v>
      </c>
      <c r="AS164" s="240" t="str">
        <f t="shared" ca="1" si="69"/>
        <v>-1,71851015104231+2,94722943632412E-15i</v>
      </c>
      <c r="AT164" s="240" t="str">
        <f t="shared" ca="1" si="70"/>
        <v>5,89464519389217E-15+1,71851015104231i</v>
      </c>
      <c r="AU164" s="240" t="str">
        <f t="shared" ca="1" si="71"/>
        <v>1,71851015104231-8,84206095146022E-15i</v>
      </c>
      <c r="AV164" s="240" t="str">
        <f t="shared" ca="1" si="72"/>
        <v>-2,40002257505592E-14-1,71851015104231i</v>
      </c>
      <c r="AW164" s="240" t="str">
        <f t="shared" ca="1" si="73"/>
        <v>-1,71851015104231+2,69476415081274E-14i</v>
      </c>
      <c r="AX164" s="240" t="str">
        <f t="shared" ca="1" si="74"/>
        <v>2,98950572656954E-14+1,71851015104231i</v>
      </c>
      <c r="AY164" s="240" t="str">
        <f t="shared" ca="1" si="75"/>
        <v>1,71851015104231-3,28424730232634E-14i</v>
      </c>
      <c r="AZ164" s="240" t="str">
        <f t="shared" ca="1" si="76"/>
        <v>-4,80006378223625E-14-1,71851015104231i</v>
      </c>
      <c r="BA164" s="240" t="str">
        <f t="shared" ca="1" si="77"/>
        <v>-1,71851015104231+5,09480535799305E-14i</v>
      </c>
      <c r="BB164" s="240" t="str">
        <f t="shared" ca="1" si="78"/>
        <v>5,38954693374985E-14+1,71851015104231i</v>
      </c>
      <c r="BC164" s="240" t="str">
        <f t="shared" ca="1" si="79"/>
        <v>1,71851015104231-5,68428850950667E-14i</v>
      </c>
      <c r="BD164" s="240" t="str">
        <f t="shared" ca="1" si="80"/>
        <v>-5,97903008526347E-14-1,71851015104231i</v>
      </c>
      <c r="BE164" s="240" t="str">
        <f t="shared" ca="1" si="81"/>
        <v>-1,71851015104231+7,49484656517337E-14i</v>
      </c>
      <c r="BF164" s="240" t="str">
        <f t="shared" ca="1" si="82"/>
        <v>9,01066304508328E-14+1,71851015104231i</v>
      </c>
      <c r="BG164" s="240" t="str">
        <f t="shared" ca="1" si="83"/>
        <v>1,71851015104231+9,01071894145647E-14i</v>
      </c>
      <c r="BH164" s="240" t="str">
        <f t="shared" ca="1" si="84"/>
        <v>7,49490246154656E-14-1,71851015104231i</v>
      </c>
      <c r="BI164" s="240" t="str">
        <f t="shared" ca="1" si="85"/>
        <v>-1,71851015104231-8,42123578994285E-14i</v>
      </c>
      <c r="BJ164" s="240" t="str">
        <f t="shared" ca="1" si="86"/>
        <v>-6,90541931003294E-14+1,71851015104231i</v>
      </c>
      <c r="BK164" s="240" t="str">
        <f t="shared" ca="1" si="87"/>
        <v>1,71851015104231+5,38960283012304E-14i</v>
      </c>
      <c r="BL164" s="240" t="str">
        <f t="shared" ca="1" si="88"/>
        <v>6,31593615851934E-14-1,71851015104231i</v>
      </c>
      <c r="BM164" s="240" t="str">
        <f t="shared" ca="1" si="89"/>
        <v>-1,71851015104231-4,80011967860943E-14i</v>
      </c>
      <c r="BN164" s="240" t="str">
        <f t="shared" ca="1" si="90"/>
        <v>-5,72645300700572E-14+1,71851015104231i</v>
      </c>
      <c r="BO164" s="240" t="str">
        <f t="shared" ca="1" si="91"/>
        <v>1,71851015104231+4,21063652709581E-14i</v>
      </c>
      <c r="BP164" s="240" t="str">
        <f t="shared" ca="1" si="92"/>
        <v>2,69482004718591E-14-1,71851015104231i</v>
      </c>
      <c r="BQ164" s="240" t="str">
        <f t="shared" ca="1" si="93"/>
        <v>-1,71851015104231-3,62115337558221E-14i</v>
      </c>
      <c r="BR164" s="240" t="str">
        <f t="shared" ca="1" si="94"/>
        <v>-2,10533689567231E-14+1,71851015104231i</v>
      </c>
      <c r="BS164" s="240" t="str">
        <f t="shared" ca="1" si="95"/>
        <v>1,71851015104231+3,03167022406859E-14i</v>
      </c>
      <c r="BT164" s="240" t="str">
        <f t="shared" ca="1" si="96"/>
        <v>1,51585374415869E-14-1,71851015104231i</v>
      </c>
      <c r="BU164" s="240" t="str">
        <f t="shared" ca="1" si="97"/>
        <v>-1,71851015104231-3,72642487839692E-19i</v>
      </c>
      <c r="BV164" s="240" t="str">
        <f t="shared" ca="1" si="98"/>
        <v>-9,26370592645083E-15+1,71851015104231i</v>
      </c>
      <c r="BW164" s="240" t="str">
        <f t="shared" ca="1" si="99"/>
        <v>1,71851015104231-5,89445887264825E-15i</v>
      </c>
      <c r="BX164" s="240" t="str">
        <f t="shared" ca="1" si="100"/>
        <v>-2,10526236717474E-14-1,71851015104231i</v>
      </c>
      <c r="BY164" s="240" t="str">
        <f t="shared" ca="1" si="101"/>
        <v>-1,71851015104231+1,17892903877843E-14i</v>
      </c>
      <c r="BZ164" s="240" t="str">
        <f t="shared" ca="1" si="102"/>
        <v>2,69474551868834E-14+1,71851015104231i</v>
      </c>
      <c r="CA164" s="240" t="str">
        <f t="shared" ca="1" si="103"/>
        <v>1,71851015104231+6,66117824422818E-13i</v>
      </c>
      <c r="CB164" s="240" t="str">
        <f t="shared" ca="1" si="104"/>
        <v>4,80009173042284E-13-1,71851015104231i</v>
      </c>
      <c r="CC164" s="240" t="str">
        <f t="shared" ca="1" si="105"/>
        <v>-1,71851015104231-2,9390052166175E-13i</v>
      </c>
      <c r="CD164" s="240" t="str">
        <f t="shared" ca="1" si="106"/>
        <v>-1,32213368364279E-13+1,71851015104231i</v>
      </c>
      <c r="CE164" s="240" t="str">
        <f t="shared" ca="1" si="107"/>
        <v>1,71851015104231-5,38952830162547E-14i</v>
      </c>
      <c r="CF164" s="240" t="str">
        <f t="shared" ca="1" si="108"/>
        <v>-2,40003934396789E-13-1,71851015104231i</v>
      </c>
      <c r="CG164" s="240" t="str">
        <f t="shared" ca="1" si="109"/>
        <v>-1,71851015104231+4,01691087694259E-13i</v>
      </c>
      <c r="CH164" s="240" t="str">
        <f t="shared" ca="1" si="110"/>
        <v>5,87799739074793E-13+1,71851015104231i</v>
      </c>
      <c r="CI164" s="240" t="str">
        <f t="shared" ca="1" si="111"/>
        <v>1,71851015104231-7,73908390455327E-13i</v>
      </c>
      <c r="CJ164" s="240" t="str">
        <f t="shared" ca="1" si="112"/>
        <v>7,73909322061546E-13-1,71851015104231i</v>
      </c>
      <c r="CK164" s="240" t="str">
        <f t="shared" ca="1" si="113"/>
        <v>-1,71851015104231-6,12222168764074E-13i</v>
      </c>
      <c r="CL164" s="240" t="str">
        <f t="shared" ca="1" si="114"/>
        <v>-4,26113517383542E-13+1,71851015104231i</v>
      </c>
      <c r="CM164" s="240" t="str">
        <f t="shared" ca="1" si="115"/>
        <v>1,71851015104231+2,40004866003008E-13i</v>
      </c>
      <c r="CN164" s="240" t="str">
        <f t="shared" ca="1" si="116"/>
        <v>7,83177127055363E-14-1,71851015104231i</v>
      </c>
      <c r="CO164" s="240" t="str">
        <f t="shared" ca="1" si="117"/>
        <v>-1,71851015104231+1,07790938674997E-13i</v>
      </c>
      <c r="CP164" s="240" t="str">
        <f t="shared" ca="1" si="118"/>
        <v>2,93899590055531E-13+1,71851015104231i</v>
      </c>
      <c r="CQ164" s="240" t="str">
        <f t="shared" ca="1" si="119"/>
        <v>1,71851015104231-4,55586743353003E-13i</v>
      </c>
      <c r="CR164" s="240" t="str">
        <f t="shared" ca="1" si="120"/>
        <v>-6,41695394733535E-13-1,71851015104231i</v>
      </c>
      <c r="CS164" s="240" t="str">
        <f t="shared" ca="1" si="121"/>
        <v>-1,71851015104231+8,03382548031007E-13i</v>
      </c>
      <c r="CT164" s="240" t="str">
        <f t="shared" ca="1" si="122"/>
        <v>-7,20013666402804E-13+1,71851015104231i</v>
      </c>
      <c r="CU164" s="240" t="str">
        <f t="shared" ca="1" si="123"/>
        <v>1,71851015104231+5,3390501502227E-13i</v>
      </c>
      <c r="CV164" s="240" t="str">
        <f t="shared" ca="1" si="124"/>
        <v>3,47796363641736E-13-1,71851015104231i</v>
      </c>
      <c r="CW164" s="240" t="str">
        <f t="shared" ca="1" si="125"/>
        <v>-1,71851015104231-2,10530708427328E-13i</v>
      </c>
      <c r="CX164" s="240" t="str">
        <f t="shared" ca="1" si="126"/>
        <v>-2,44220570467937E-14+1,71851015104231i</v>
      </c>
      <c r="CY164" s="240" t="str">
        <f t="shared" ca="1" si="127"/>
        <v>1,71851015104231-1,6168659433374E-13i</v>
      </c>
      <c r="CZ164" s="240" t="str">
        <f t="shared" ca="1" si="128"/>
        <v>-3,47795245714273E-13-1,71851015104231i</v>
      </c>
      <c r="DA164" s="240" t="str">
        <f t="shared" ca="1" si="129"/>
        <v>-1,71851015104231+5,33903897094807E-13i</v>
      </c>
      <c r="DB164" s="240" t="str">
        <f t="shared" ca="1" si="130"/>
        <v>7,20012548475341E-13+1,71851015104231i</v>
      </c>
      <c r="DC164" s="240" t="str">
        <f t="shared" ca="1" si="131"/>
        <v>1,71851015104231+8,52226662124595E-13i</v>
      </c>
      <c r="DD164" s="240" t="str">
        <f t="shared" ca="1" si="132"/>
        <v>6,66118010744062E-13-1,71851015104231i</v>
      </c>
      <c r="DE164" s="240" t="str">
        <f t="shared" ca="1" si="133"/>
        <v>-1,71851015104231-4,80009359363528E-13i</v>
      </c>
      <c r="DF164" s="240" t="str">
        <f t="shared" ca="1" si="134"/>
        <v>-2,93900707982994E-13+1,71851015104231i</v>
      </c>
      <c r="DG164" s="240" t="str">
        <f t="shared" ca="1" si="135"/>
        <v>1,71851015104231+1,07792056602461E-13i</v>
      </c>
      <c r="DH164" s="240" t="str">
        <f t="shared" ca="1" si="136"/>
        <v>-2,94735986119486E-14-1,71851015104231i</v>
      </c>
      <c r="DI164" s="240" t="str">
        <f t="shared" ca="1" si="137"/>
        <v>-1,71851015104231+2,15582249992482E-13i</v>
      </c>
      <c r="DJ164" s="240" t="str">
        <f t="shared" ca="1" si="138"/>
        <v>4,01690901373016E-13+1,71851015104231i</v>
      </c>
      <c r="DK164" s="240" t="str">
        <f t="shared" ca="1" si="139"/>
        <v>1,71851015104231-5,87799552753549E-13i</v>
      </c>
      <c r="DL164" s="240" t="str">
        <f t="shared" ca="1" si="140"/>
        <v>-7,73908204134083E-13-1,71851015104231i</v>
      </c>
      <c r="DM164" s="240" t="str">
        <f t="shared" ca="1" si="141"/>
        <v>-1,71851015104231-7,98331006465853E-13i</v>
      </c>
      <c r="DN164" s="240" t="str">
        <f t="shared" ca="1" si="142"/>
        <v>-6,12222355085319E-13+1,71851015104231i</v>
      </c>
      <c r="DO164" s="240" t="str">
        <f t="shared" ca="1" si="143"/>
        <v>1,71851015104231+4,26113703704786E-13i</v>
      </c>
      <c r="DP164" s="240" t="str">
        <f t="shared" ca="1" si="144"/>
        <v>2,40005052324252E-13-1,71851015104231i</v>
      </c>
      <c r="DQ164" s="240" t="str">
        <f t="shared" ca="1" si="145"/>
        <v>-1,71851015104231-5,38964009437182E-14i</v>
      </c>
      <c r="DR164" s="240" t="str">
        <f t="shared" ca="1" si="146"/>
        <v>8,33692542706911E-14+1,71851015104231i</v>
      </c>
      <c r="DS164" s="240" t="str">
        <f t="shared" ca="1" si="147"/>
        <v>1,71851015104231-2,69477905651224E-13i</v>
      </c>
      <c r="DT164" s="240" t="str">
        <f t="shared" ca="1" si="148"/>
        <v>-4,55586557031758E-13-1,71851015104231i</v>
      </c>
      <c r="DU164" s="240" t="str">
        <f t="shared" ca="1" si="149"/>
        <v>-1,71851015104231+6,41695208412292E-13i</v>
      </c>
      <c r="DV164" s="240" t="str">
        <f t="shared" ca="1" si="150"/>
        <v>8,27803859792825E-13+1,71851015104231i</v>
      </c>
      <c r="DW164" s="240" t="str">
        <f t="shared" ca="1" si="151"/>
        <v>1,71851015104231+7,44435350807109E-13i</v>
      </c>
      <c r="DX164" s="240" t="str">
        <f t="shared" ca="1" si="152"/>
        <v>5,58326699426577E-13-1,71851015104231i</v>
      </c>
      <c r="DY164" s="240" t="str">
        <f t="shared" ca="1" si="153"/>
        <v>-1,71851015104231-3,72218048046043E-13i</v>
      </c>
      <c r="DZ164" s="240" t="str">
        <f t="shared" ca="1" si="154"/>
        <v>-1,8610939666551E-13+1,71851015104231i</v>
      </c>
      <c r="EA164" s="240" t="str">
        <f t="shared" ca="1" si="155"/>
        <v>1,71851015104231+7,45284975679385E-19i</v>
      </c>
      <c r="EB164" s="240" t="str">
        <f t="shared" ca="1" si="156"/>
        <v>-1,86107906095558E-13-1,71851015104231i</v>
      </c>
      <c r="EC164" s="240" t="str">
        <f t="shared" ca="1" si="157"/>
        <v>-1,71851015104231+3,23373561309968E-13i</v>
      </c>
      <c r="ED164" s="240" t="str">
        <f t="shared" ca="1" si="158"/>
        <v>5,09482212690502E-13+1,71851015104231i</v>
      </c>
      <c r="EE164" s="240" t="str">
        <f t="shared" ca="1" si="159"/>
        <v>1,71851015104231-6,95590864071034E-13i</v>
      </c>
      <c r="EF164" s="240" t="str">
        <f t="shared" ca="1" si="160"/>
        <v>8,27805350362777E-13-1,71851015104231i</v>
      </c>
      <c r="EG164" s="240" t="str">
        <f t="shared" ca="1" si="161"/>
        <v>-1,71851015104231-6,41696698982243E-13i</v>
      </c>
      <c r="EH164" s="240" t="str">
        <f t="shared" ca="1" si="162"/>
        <v>-5,04431043767833E-13+1,71851015104231i</v>
      </c>
      <c r="EI164" s="240" t="str">
        <f t="shared" ca="1" si="163"/>
        <v>1,71851015104231+3,18322392387299E-13i</v>
      </c>
      <c r="EJ164" s="240" t="str">
        <f t="shared" ca="1" si="164"/>
        <v>1,32213741006767E-13-1,71851015104231i</v>
      </c>
      <c r="EK164" s="240" t="str">
        <f t="shared" ca="1" si="165"/>
        <v>-1,71851015104231+5,38949103737668E-14i</v>
      </c>
      <c r="EL164" s="240" t="str">
        <f t="shared" ca="1" si="166"/>
        <v>2,400035617543E-13+1,71851015104231i</v>
      </c>
      <c r="EM164" s="240" t="str">
        <f t="shared" ca="1" si="167"/>
        <v>1,71851015104231-3,7726921696871E-13i</v>
      </c>
      <c r="EN164" s="240"/>
      <c r="EO164" s="240"/>
      <c r="EP164" s="240"/>
    </row>
    <row r="165" spans="1:146" ht="1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-0,0119026290164458-0,0246760076618774i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47" t="str">
        <f t="shared" si="180"/>
        <v>0,00217246753169116-0,00648900294193137i</v>
      </c>
      <c r="I165" s="247" t="str">
        <f t="shared" si="174"/>
        <v>-0,00318372736339167+0,00670169508012112i</v>
      </c>
      <c r="J165" s="275" t="str">
        <f ca="1">IMPRODUCT(1/N_FFT2,CB100)</f>
        <v>-0,0196012958769439-0,00445274872867594i</v>
      </c>
      <c r="K165" s="274" t="str">
        <f t="shared" ca="1" si="175"/>
        <v>0,0000922461462893457-0,00011718557017272i</v>
      </c>
      <c r="N165" s="265">
        <f t="shared" ref="N165:N228" ca="1" si="185">Ioutput2+O165</f>
        <v>21.824463945068619</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40" t="str">
        <f t="shared" ref="P165:P228" ca="1" si="187">IMPRODUCT(O165,IMEXP(COMPLEX(0,-2*PI()*1*B165/Nt_load2)))</f>
        <v>-0,167480729222326-6,82240854411993i</v>
      </c>
      <c r="Q165" s="240" t="str">
        <f t="shared" ref="Q165:Q228" ca="1" si="188">IMPRODUCT(O165,IMEXP(COMPLEX(0,-2*PI()*2*B165/Nt_load2)))</f>
        <v>-6,81624357937056+0,334860574315807i</v>
      </c>
      <c r="R165" s="240" t="str">
        <f t="shared" ref="R165:R228" ca="1" si="189">IMPRODUCT(O165,IMEXP(COMPLEX(0,-2*PI()*3*B165/Nt_load2)))</f>
        <v>0,502038711920635+6,80597276436474i</v>
      </c>
      <c r="S165" s="240" t="str">
        <f t="shared" ref="S165:S228" ca="1" si="190">IMPRODUCT(O165,IMEXP(COMPLEX(0,-2*PI()*4*B165/Nt_load2)))</f>
        <v>6,79160228585738-0,668914440177832i</v>
      </c>
      <c r="T165" s="240" t="str">
        <f t="shared" ref="T165:T228" ca="1" si="191">IMPRODUCT(O165,IMEXP(COMPLEX(0,-2*PI()*5*B165/Nt_load2)))</f>
        <v>-0,835387239388528-6,77314080008738i</v>
      </c>
      <c r="U165" s="241" t="str">
        <f t="shared" ref="U165:U228" ca="1" si="192">IMPRODUCT(O165,IMEXP(COMPLEX(0,-2*PI()*6*B165/Nt_load2)))</f>
        <v>-6,75059942756346+1,00135683256342i</v>
      </c>
      <c r="V165" s="240" t="str">
        <f t="shared" ref="V165:V228" ca="1" si="193">IMPRODUCT(O165,IMEXP(COMPLEX(0,-2*PI()*7*B165/Nt_load2)))</f>
        <v>1,16672324582572+6,72399174636551i</v>
      </c>
      <c r="W165" s="240" t="str">
        <f t="shared" ref="W165:W228" ca="1" si="194">IMPRODUCT(O165,IMEXP(COMPLEX(0,-2*PI()*8*B165/Nt_load2)))</f>
        <v>6,69333378396591-1,33138686863066i</v>
      </c>
      <c r="X165" s="240" t="str">
        <f t="shared" ref="X165:X228" ca="1" si="195">IMPRODUCT(O165,IMEXP(COMPLEX(0,-2*PI()*9*B165/Nt_load2)))</f>
        <v>-1,49524851377037-6,65864400757459i</v>
      </c>
      <c r="Y165" s="240" t="str">
        <f t="shared" ref="Y165:Y228" ca="1" si="196">IMPRODUCT(O165,IMEXP(COMPLEX(0,-2*PI()*10*B165/Nt_load2)))</f>
        <v>-6,61994331301585+1,65820947711631i</v>
      </c>
      <c r="Z165" s="240" t="str">
        <f t="shared" ref="Z165:Z228" ca="1" si="197">IMPRODUCT(O165,IMEXP(COMPLEX(0,-2*PI()*11*B165/Nt_load2)))</f>
        <v>1,82017159707705+6,57725501214112i</v>
      </c>
      <c r="AA165" s="240" t="str">
        <f t="shared" ref="AA165:AA228" ca="1" si="198">IMPRODUCT(O165,IMEXP(COMPLEX(0,-2*PI()*12*B165/Nt_load2)))</f>
        <v>6,53060481878632-1,98103731372895i</v>
      </c>
      <c r="AB165" s="240" t="str">
        <f t="shared" ref="AB165:AB228" ca="1" si="199">IMPRODUCT(O165,IMEXP(COMPLEX(0,-2*PI()*13*B165/Nt_load2)))</f>
        <v>-2,14070972757881-6,48002083328372i</v>
      </c>
      <c r="AC165" s="240" t="str">
        <f t="shared" ref="AC165:AC228" ca="1" si="200">IMPRODUCT(O165,IMEXP(COMPLEX(0,-2*PI()*14*B165/Nt_load2)))</f>
        <v>-6,42553352553495+2,29909265793443i</v>
      </c>
      <c r="AD165" s="240" t="str">
        <f t="shared" ref="AD165:AD228" ca="1" si="201">IMPRODUCT(O165,IMEXP(COMPLEX(0,-2*PI()*15*B165/Nt_load2)))</f>
        <v>2,45609070084216+6,36717571665634i</v>
      </c>
      <c r="AE165" s="240" t="str">
        <f t="shared" ref="AE165:AE228" ca="1" si="202">IMPRODUCT(O165,IMEXP(COMPLEX(0,-2*PI()*16*B165/Nt_load2)))</f>
        <v>6,30498255921005-2,61160928655085i</v>
      </c>
      <c r="AF165" s="240" t="str">
        <f t="shared" ref="AF165:AF228" ca="1" si="203">IMPRODUCT(O165,IMEXP(COMPLEX(0,-2*PI()*17*B165/Nt_load2)))</f>
        <v>-2,76555473647905-6,23899151602884i</v>
      </c>
      <c r="AG165" s="240" t="str">
        <f t="shared" ref="AG165:AG228" ca="1" si="204">IMPRODUCT(O165,IMEXP(COMPLEX(0,-2*PI()*18*B165/Nt_load2)))</f>
        <v>-6,16924233764902+2,91783431964538i</v>
      </c>
      <c r="AH165" s="240" t="str">
        <f t="shared" ref="AH165:AH228" ca="1" si="205">IMPRODUCT(O165,IMEXP(COMPLEX(0,-2*PI()*19*B165/Nt_load2)))</f>
        <v>3,0683563085224+6,09577703836782i</v>
      </c>
      <c r="AI165" s="240" t="str">
        <f t="shared" ref="AI165:AI228" ca="1" si="206">IMPRODUCT(O165,IMEXP(COMPLEX(0,-2*PI()*20*B165/Nt_load2)))</f>
        <v>6,0186398709348-3,21703003429179i</v>
      </c>
      <c r="AJ165" s="240" t="str">
        <f t="shared" ref="AJ165:AJ228" ca="1" si="207">IMPRODUCT(O165,IMEXP(COMPLEX(0,-2*PI()*21*B165/Nt_load2)))</f>
        <v>-3,36376594146165-5,93787729989464i</v>
      </c>
      <c r="AK165" s="240" t="str">
        <f t="shared" ref="AK165:AK228" ca="1" si="208">IMPRODUCT(O165,IMEXP(COMPLEX(0,-2*PI()*22*B165/Nt_load2)))</f>
        <v>-5,85353797360057+3,50847564180766i</v>
      </c>
      <c r="AL165" s="240" t="str">
        <f t="shared" ref="AL165:AL228" ca="1" si="209">IMPRODUCT(O165,IMEXP(COMPLEX(0,-2*PI()*23*B165/Nt_load2)))</f>
        <v>3,65107196761681+5,76567269490943i</v>
      </c>
      <c r="AM165" s="240" t="str">
        <f t="shared" ref="AM165:AM228" ca="1" si="210">IMPRODUCT(O165,IMEXP(COMPLEX(0,-2*PI()*24*B165/Nt_load2)))</f>
        <v>5,67433439057891-3,79146902419562i</v>
      </c>
      <c r="AN165" s="240" t="str">
        <f t="shared" ref="AN165:AN228" ca="1" si="211">IMPRODUCT(O165,IMEXP(COMPLEX(0,-2*PI()*25*B165/Nt_load2)))</f>
        <v>-3,92958224160642-5,57957807938853i</v>
      </c>
      <c r="AO165" s="240" t="str">
        <f t="shared" ref="AO165:AO228" ca="1" si="212">IMPRODUCT(O165,IMEXP(COMPLEX(0,-2*PI()*26*B165/Nt_load2)))</f>
        <v>-5,48146083899738+4,06532842561086i</v>
      </c>
      <c r="AP165" s="240" t="str">
        <f t="shared" ref="AP165:AP228" ca="1" si="213">IMPRODUCT(O165,IMEXP(COMPLEX(0,-2*PI()*27*B165/Nt_load2)))</f>
        <v>4,19862580778468+5,38004177156144i</v>
      </c>
      <c r="AQ165" s="240" t="str">
        <f t="shared" ref="AQ165:AQ228" ca="1" si="214">IMPRODUCT(O165,IMEXP(COMPLEX(0,-2*PI()*28*B165/Nt_load2)))</f>
        <v>5,27538196813502-4,32939409476862i</v>
      </c>
      <c r="AR165" s="240" t="str">
        <f t="shared" ref="AR165:AR228" ca="1" si="215">IMPRODUCT(O165,IMEXP(COMPLEX(0,-2*PI()*28*B165/Nt_load2)))</f>
        <v>5,27538196813502-4,32939409476862i</v>
      </c>
      <c r="AS165" s="240" t="str">
        <f t="shared" ref="AS165:AS228" ca="1" si="216">IMPRODUCT(O165,IMEXP(COMPLEX(0,-2*PI()*30*B165/Nt_load2)))</f>
        <v>-5,05659424004296+4,58302987434141i</v>
      </c>
      <c r="AT165" s="240" t="str">
        <f t="shared" ref="AT165:AT228" ca="1" si="217">IMPRODUCT(O165,IMEXP(COMPLEX(0,-2*PI()*31*B165/Nt_load2)))</f>
        <v>4,70574458622122+4,94259810492328i</v>
      </c>
      <c r="AU165" s="240" t="str">
        <f t="shared" ref="AU165:AU228" ca="1" si="218">IMPRODUCT(O165,IMEXP(COMPLEX(0,-2*PI()*32*B165/Nt_load2)))</f>
        <v>4,82562473352131-4,82562473352092i</v>
      </c>
      <c r="AV165" s="240" t="str">
        <f t="shared" ref="AV165:AV228" ca="1" si="219">IMPRODUCT(O165,IMEXP(COMPLEX(0,-2*PI()*33*B165/Nt_load2)))</f>
        <v>-4,94259810492337-4,70574458622112i</v>
      </c>
      <c r="AW165" s="240" t="str">
        <f t="shared" ref="AW165:AW228" ca="1" si="220">IMPRODUCT(O165,IMEXP(COMPLEX(0,-2*PI()*34*B165/Nt_load2)))</f>
        <v>-4,58302987434132+5,05659424004305i</v>
      </c>
      <c r="AX165" s="240" t="str">
        <f t="shared" ref="AX165:AX228" ca="1" si="221">IMPRODUCT(O165,IMEXP(COMPLEX(0,-2*PI()*35*B165/Nt_load2)))</f>
        <v>5,16754447187031+4,45755451663623i</v>
      </c>
      <c r="AY165" s="240" t="str">
        <f t="shared" ref="AY165:AY228" ca="1" si="222">IMPRODUCT(O165,IMEXP(COMPLEX(0,-2*PI()*36*B165/Nt_load2)))</f>
        <v>4,32939409476851-5,2753819681351i</v>
      </c>
      <c r="AZ165" s="240" t="str">
        <f t="shared" ref="AZ165:AZ228" ca="1" si="223">IMPRODUCT(O165,IMEXP(COMPLEX(0,-2*PI()*37*B165/Nt_load2)))</f>
        <v>-5,38004177156152-4,19862580778458i</v>
      </c>
      <c r="BA165" s="240" t="str">
        <f t="shared" ref="BA165:BA228" ca="1" si="224">IMPRODUCT(O165,IMEXP(COMPLEX(0,-2*PI()*38*B165/Nt_load2)))</f>
        <v>-4,0653284256113+5,48146083899705i</v>
      </c>
      <c r="BB165" s="240" t="str">
        <f t="shared" ref="BB165:BB228" ca="1" si="225">IMPRODUCT(O165,IMEXP(COMPLEX(0,-2*PI()*39*B165/Nt_load2)))</f>
        <v>5,57957807938861+3,92958224160631i</v>
      </c>
      <c r="BC165" s="240" t="str">
        <f t="shared" ref="BC165:BC228" ca="1" si="226">IMPRODUCT(O165,IMEXP(COMPLEX(0,-2*PI()*40*B165/Nt_load2)))</f>
        <v>3,79146902419551-5,67433439057899i</v>
      </c>
      <c r="BD165" s="240" t="str">
        <f t="shared" ref="BD165:BD228" ca="1" si="227">IMPRODUCT(O165,IMEXP(COMPLEX(0,-2*PI()*41*B165/Nt_load2)))</f>
        <v>-5,76567269490914-3,65107196761728i</v>
      </c>
      <c r="BE165" s="240" t="str">
        <f t="shared" ref="BE165:BE228" ca="1" si="228">IMPRODUCT(O165,IMEXP(COMPLEX(0,-2*PI()*42*B165/Nt_load2)))</f>
        <v>-3,5084756418075+5,85353797360066i</v>
      </c>
      <c r="BF165" s="240" t="str">
        <f t="shared" ref="BF165:BF228" ca="1" si="229">IMPRODUCT(O165,IMEXP(COMPLEX(0,-2*PI()*43*B165/Nt_load2)))</f>
        <v>5,93787729989471+3,36376594146153i</v>
      </c>
      <c r="BG165" s="240" t="str">
        <f t="shared" ref="BG165:BG228" ca="1" si="230">IMPRODUCT(O165,IMEXP(COMPLEX(0,-2*PI()*44*B165/Nt_load2)))</f>
        <v>3,21703003429226-6,01863987093455i</v>
      </c>
      <c r="BH165" s="240" t="str">
        <f t="shared" ref="BH165:BH228" ca="1" si="231">IMPRODUCT(O165,IMEXP(COMPLEX(0,-2*PI()*45*B165/Nt_load2)))</f>
        <v>-6,09577703836787-3,0683563085223i</v>
      </c>
      <c r="BI165" s="240" t="str">
        <f t="shared" ref="BI165:BI228" ca="1" si="232">IMPRODUCT(O165,IMEXP(COMPLEX(0,-2*PI()*46*B165/Nt_load2)))</f>
        <v>-2,91783431964524+6,16924233764908i</v>
      </c>
      <c r="BJ165" s="240" t="str">
        <f t="shared" ref="BJ165:BJ228" ca="1" si="233">IMPRODUCT(O165,IMEXP(COMPLEX(0,-2*PI()*47*B165/Nt_load2)))</f>
        <v>6,23899151602861+2,76555473647958i</v>
      </c>
      <c r="BK165" s="240" t="str">
        <f t="shared" ref="BK165:BK228" ca="1" si="234">IMPRODUCT(O165,IMEXP(COMPLEX(0,-2*PI()*48*B165/Nt_load2)))</f>
        <v>2,6116092865507-6,30498255921011i</v>
      </c>
      <c r="BL165" s="240" t="str">
        <f t="shared" ref="BL165:BL228" ca="1" si="235">IMPRODUCT(O165,IMEXP(COMPLEX(0,-2*PI()*49*B165/Nt_load2)))</f>
        <v>-6,36717571665638-2,45609070084206i</v>
      </c>
      <c r="BM165" s="240" t="str">
        <f t="shared" ref="BM165:BM228" ca="1" si="236">IMPRODUCT(O165,IMEXP(COMPLEX(0,-2*PI()*50*B165/Nt_load2)))</f>
        <v>-2,29909265793492+6,42553352553477i</v>
      </c>
      <c r="BN165" s="240" t="str">
        <f t="shared" ref="BN165:BN228" ca="1" si="237">IMPRODUCT(O165,IMEXP(COMPLEX(0,-2*PI()*51*B165/Nt_load2)))</f>
        <v>6,48002083328375+2,14070972757871i</v>
      </c>
      <c r="BO165" s="240" t="str">
        <f t="shared" ref="BO165:BO228" ca="1" si="238">IMPRODUCT(O165,IMEXP(COMPLEX(0,-2*PI()*52*B165/Nt_load2)))</f>
        <v>1,9810373137288-6,53060481878637i</v>
      </c>
      <c r="BP165" s="240" t="str">
        <f t="shared" ref="BP165:BP228" ca="1" si="239">IMPRODUCT(O165,IMEXP(COMPLEX(0,-2*PI()*53*B165/Nt_load2)))</f>
        <v>-6,57725501214097-1,8201715970776i</v>
      </c>
      <c r="BQ165" s="240" t="str">
        <f t="shared" ref="BQ165:BQ228" ca="1" si="240">IMPRODUCT(O165,IMEXP(COMPLEX(0,-2*PI()*54*B165/Nt_load2)))</f>
        <v>-1,65820947711617+6,61994331301588i</v>
      </c>
      <c r="BR165" s="240" t="str">
        <f t="shared" ref="BR165:BR228" ca="1" si="241">IMPRODUCT(O165,IMEXP(COMPLEX(0,-2*PI()*55*B165/Nt_load2)))</f>
        <v>6,65864400757461+1,49524851377027i</v>
      </c>
      <c r="BS165" s="240" t="str">
        <f t="shared" ref="BS165:BS228" ca="1" si="242">IMPRODUCT(O165,IMEXP(COMPLEX(0,-2*PI()*56*B165/Nt_load2)))</f>
        <v>1,33138686863119-6,6933337839658i</v>
      </c>
      <c r="BT165" s="240" t="str">
        <f t="shared" ref="BT165:BT228" ca="1" si="243">IMPRODUCT(O165,IMEXP(COMPLEX(0,-2*PI()*57*B165/Nt_load2)))</f>
        <v>-6,72399174636552-1,16672324582563i</v>
      </c>
      <c r="BU165" s="240" t="str">
        <f t="shared" ref="BU165:BU228" ca="1" si="244">IMPRODUCT(O165,IMEXP(COMPLEX(0,-2*PI()*58*B165/Nt_load2)))</f>
        <v>-1,00135683256328+6,75059942756348i</v>
      </c>
      <c r="BV165" s="240" t="str">
        <f t="shared" ref="BV165:BV228" ca="1" si="245">IMPRODUCT(O165,IMEXP(COMPLEX(0,-2*PI()*59*B165/Nt_load2)))</f>
        <v>6,77314080008734+0,83538723938891i</v>
      </c>
      <c r="BW165" s="240" t="str">
        <f t="shared" ref="BW165:BW228" ca="1" si="246">IMPRODUCT(O165,IMEXP(COMPLEX(0,-2*PI()*60*B165/Nt_load2)))</f>
        <v>0,668914440177901-6,79160228585737i</v>
      </c>
      <c r="BX165" s="240" t="str">
        <f t="shared" ref="BX165:BX228" ca="1" si="247">IMPRODUCT(O165,IMEXP(COMPLEX(0,-2*PI()*61*B165/Nt_load2)))</f>
        <v>-6,80597276436474-0,502038711920547i</v>
      </c>
      <c r="BY165" s="240" t="str">
        <f t="shared" ref="BY165:BY228" ca="1" si="248">IMPRODUCT(O165,IMEXP(COMPLEX(0,-2*PI()*62*B165/Nt_load2)))</f>
        <v>-0,334860574316149+6,81624357937054i</v>
      </c>
      <c r="BZ165" s="240" t="str">
        <f t="shared" ref="BZ165:BZ228" ca="1" si="249">IMPRODUCT(O165,IMEXP(COMPLEX(0,-2*PI()*63*B165/Nt_load2)))</f>
        <v>6,8224085441199+0,167480729223803i</v>
      </c>
      <c r="CA165" s="240" t="str">
        <f t="shared" ref="CA165:CA228" ca="1" si="250">IMPRODUCT(O165,IMEXP(COMPLEX(0,-2*PI()*64*B165/Nt_load2)))</f>
        <v>1,90618908636789E-12-6,82446394506862i</v>
      </c>
      <c r="CB165" s="240" t="str">
        <f t="shared" ref="CB165:CB228" ca="1" si="251">IMPRODUCT(O165,IMEXP(COMPLEX(0,-2*PI()*65*B165/Nt_load2)))</f>
        <v>-6,82240854411999+0,167480729219895i</v>
      </c>
      <c r="CC165" s="240" t="str">
        <f t="shared" ref="CC165:CC228" ca="1" si="252">IMPRODUCT(O165,IMEXP(COMPLEX(0,-2*PI()*66*B165/Nt_load2)))</f>
        <v>0,334860574313019+6,8162435793707i</v>
      </c>
      <c r="CD165" s="240" t="str">
        <f t="shared" ref="CD165:CD228" ca="1" si="253">IMPRODUCT(O165,IMEXP(COMPLEX(0,-2*PI()*67*B165/Nt_load2)))</f>
        <v>6,80597276436498-0,502038711917325i</v>
      </c>
      <c r="CE165" s="240" t="str">
        <f t="shared" ref="CE165:CE228" ca="1" si="254">IMPRODUCT(O165,IMEXP(COMPLEX(0,-2*PI()*68*B165/Nt_load2)))</f>
        <v>-0,668914440180863-6,79160228585708i</v>
      </c>
      <c r="CF165" s="240" t="str">
        <f t="shared" ref="CF165:CF228" ca="1" si="255">IMPRODUCT(O165,IMEXP(COMPLEX(0,-2*PI()*69*B165/Nt_load2)))</f>
        <v>-6,77314080008705+0,835387239391189i</v>
      </c>
      <c r="CG165" s="240" t="str">
        <f t="shared" ref="CG165:CG228" ca="1" si="256">IMPRODUCT(O165,IMEXP(COMPLEX(0,-2*PI()*70*B165/Nt_load2)))</f>
        <v>1,00135683256555+6,75059942756314i</v>
      </c>
      <c r="CH165" s="240" t="str">
        <f t="shared" ref="CH165:CH228" ca="1" si="257">IMPRODUCT(O165,IMEXP(COMPLEX(0,-2*PI()*71*B165/Nt_load2)))</f>
        <v>6,72399174636525-1,16672324582723i</v>
      </c>
      <c r="CI165" s="240" t="str">
        <f t="shared" ref="CI165:CI228" ca="1" si="258">IMPRODUCT(O165,IMEXP(COMPLEX(0,-2*PI()*72*B165/Nt_load2)))</f>
        <v>-1,33138686863211-6,69333378396562i</v>
      </c>
      <c r="CJ165" s="240" t="str">
        <f t="shared" ref="CJ165:CJ228" ca="1" si="259">IMPRODUCT(O165,IMEXP(COMPLEX(0,-2*PI()*73*B165/Nt_load2)))</f>
        <v>-6,65864400757441+1,49524851377119i</v>
      </c>
      <c r="CK165" s="240" t="str">
        <f t="shared" ref="CK165:CK228" ca="1" si="260">IMPRODUCT(O165,IMEXP(COMPLEX(0,-2*PI()*74*B165/Nt_load2)))</f>
        <v>1,65820947711643+6,61994331301581i</v>
      </c>
      <c r="CL165" s="240" t="str">
        <f t="shared" ref="CL165:CL228" ca="1" si="261">IMPRODUCT(O165,IMEXP(COMPLEX(0,-2*PI()*75*B165/Nt_load2)))</f>
        <v>6,57725501214108-1,8201715970772i</v>
      </c>
      <c r="CM165" s="240" t="str">
        <f t="shared" ref="CM165:CM228" ca="1" si="262">IMPRODUCT(O165,IMEXP(COMPLEX(0,-2*PI()*76*B165/Nt_load2)))</f>
        <v>-1,9810373137284-6,53060481878649i</v>
      </c>
      <c r="CN165" s="240" t="str">
        <f t="shared" ref="CN165:CN228" ca="1" si="263">IMPRODUCT(O165,IMEXP(COMPLEX(0,-2*PI()*77*B165/Nt_load2)))</f>
        <v>-6,48002083328409+2,14070972757767i</v>
      </c>
      <c r="CO165" s="240" t="str">
        <f t="shared" ref="CO165:CO228" ca="1" si="264">IMPRODUCT(O165,IMEXP(COMPLEX(0,-2*PI()*78*B165/Nt_load2)))</f>
        <v>2,29909265793325+6,42553352553537i</v>
      </c>
      <c r="CP165" s="240" t="str">
        <f t="shared" ref="CP165:CP228" ca="1" si="265">IMPRODUCT(O165,IMEXP(COMPLEX(0,-2*PI()*79*B165/Nt_load2)))</f>
        <v>6,36717571665702-2,4560907008404i</v>
      </c>
      <c r="CQ165" s="240" t="str">
        <f t="shared" ref="CQ165:CQ228" ca="1" si="266">IMPRODUCT(O165,IMEXP(COMPLEX(0,-2*PI()*80*B165/Nt_load2)))</f>
        <v>-2,61160928654844-6,30498255921105i</v>
      </c>
      <c r="CR165" s="240" t="str">
        <f t="shared" ref="CR165:CR228" ca="1" si="267">IMPRODUCT(O165,IMEXP(COMPLEX(0,-2*PI()*81*B165/Nt_load2)))</f>
        <v>-6,23899151602988+2,76555473647671i</v>
      </c>
      <c r="CS165" s="240" t="str">
        <f t="shared" ref="CS165:CS228" ca="1" si="268">IMPRODUCT(O165,IMEXP(COMPLEX(0,-2*PI()*82*B165/Nt_load2)))</f>
        <v>2,91783431964241+6,16924233765042i</v>
      </c>
      <c r="CT165" s="240" t="str">
        <f t="shared" ref="CT165:CT228" ca="1" si="269">IMPRODUCT(O165,IMEXP(COMPLEX(0,-2*PI()*83*B165/Nt_load2)))</f>
        <v>6,09577703836648-3,06835630852504i</v>
      </c>
      <c r="CU165" s="240" t="str">
        <f t="shared" ref="CU165:CU228" ca="1" si="270">IMPRODUCT(O165,IMEXP(COMPLEX(0,-2*PI()*84*B165/Nt_load2)))</f>
        <v>-3,21703003429436-6,01863987093343i</v>
      </c>
      <c r="CV165" s="240" t="str">
        <f t="shared" ref="CV165:CV228" ca="1" si="271">IMPRODUCT(O165,IMEXP(COMPLEX(0,-2*PI()*85*B165/Nt_load2)))</f>
        <v>-5,93787729989358+3,36376594146353i</v>
      </c>
      <c r="CW165" s="240" t="str">
        <f t="shared" ref="CW165:CW228" ca="1" si="272">IMPRODUCT(O165,IMEXP(COMPLEX(0,-2*PI()*86*B165/Nt_load2)))</f>
        <v>3,50847564180889+5,85353797359983i</v>
      </c>
      <c r="CX165" s="240" t="str">
        <f t="shared" ref="CX165:CX228" ca="1" si="273">IMPRODUCT(O165,IMEXP(COMPLEX(0,-2*PI()*87*B165/Nt_load2)))</f>
        <v>5,76567269490869-3,65107196761799i</v>
      </c>
      <c r="CY165" s="240" t="str">
        <f t="shared" ref="CY165:CY228" ca="1" si="274">IMPRODUCT(O165,IMEXP(COMPLEX(0,-2*PI()*88*B165/Nt_load2)))</f>
        <v>-3,79146902419634-5,67433439057844i</v>
      </c>
      <c r="CZ165" s="240" t="str">
        <f t="shared" ref="CZ165:CZ228" ca="1" si="275">IMPRODUCT(O165,IMEXP(COMPLEX(0,-2*PI()*89*B165/Nt_load2)))</f>
        <v>-5,57957807938846+3,92958224160652i</v>
      </c>
      <c r="DA165" s="240" t="str">
        <f t="shared" ref="DA165:DA228" ca="1" si="276">IMPRODUCT(O165,IMEXP(COMPLEX(0,-2*PI()*90*B165/Nt_load2)))</f>
        <v>4,06532842561093+5,48146083899733i</v>
      </c>
      <c r="DB165" s="240" t="str">
        <f t="shared" ref="DB165:DB228" ca="1" si="277">IMPRODUCT(O165,IMEXP(COMPLEX(0,-2*PI()*91*B165/Nt_load2)))</f>
        <v>5,38004177156184-4,19862580778417i</v>
      </c>
      <c r="DC165" s="240" t="str">
        <f t="shared" ref="DC165:DC228" ca="1" si="278">IMPRODUCT(O165,IMEXP(COMPLEX(0,-2*PI()*92*B165/Nt_load2)))</f>
        <v>-4,32939409476771-5,27538196813577i</v>
      </c>
      <c r="DD165" s="240" t="str">
        <f t="shared" ref="DD165:DD228" ca="1" si="279">IMPRODUCT(O165,IMEXP(COMPLEX(0,-2*PI()*93*B165/Nt_load2)))</f>
        <v>-5,16754447187147+4,45755451663489i</v>
      </c>
      <c r="DE165" s="240" t="str">
        <f t="shared" ref="DE165:DE228" ca="1" si="280">IMPRODUCT(O165,IMEXP(COMPLEX(0,-2*PI()*94*B165/Nt_load2)))</f>
        <v>4,58302987433996+5,05659424004428i</v>
      </c>
      <c r="DF165" s="240" t="str">
        <f t="shared" ref="DF165:DF228" ca="1" si="281">IMPRODUCT(O165,IMEXP(COMPLEX(0,-2*PI()*95*B165/Nt_load2)))</f>
        <v>4,94259810492513-4,70574458621927i</v>
      </c>
      <c r="DG165" s="240" t="str">
        <f t="shared" ref="DG165:DG228" ca="1" si="282">IMPRODUCT(O165,IMEXP(COMPLEX(0,-2*PI()*96*B165/Nt_load2)))</f>
        <v>-4,82562473351913-4,82562473352311i</v>
      </c>
      <c r="DH165" s="240" t="str">
        <f t="shared" ref="DH165:DH228" ca="1" si="283">IMPRODUCT(O165,IMEXP(COMPLEX(0,-2*PI()*97*B165/Nt_load2)))</f>
        <v>-4,70574458622349+4,94259810492112i</v>
      </c>
      <c r="DI165" s="240" t="str">
        <f t="shared" ref="DI165:DI228" ca="1" si="284">IMPRODUCT(O165,IMEXP(COMPLEX(0,-2*PI()*98*B165/Nt_load2)))</f>
        <v>5,05659424004493+4,58302987433924i</v>
      </c>
      <c r="DJ165" s="240" t="str">
        <f t="shared" ref="DJ165:DJ228" ca="1" si="285">IMPRODUCT(O165,IMEXP(COMPLEX(0,-2*PI()*99*B165/Nt_load2)))</f>
        <v>4,457554516634-5,16754447187224i</v>
      </c>
      <c r="DK165" s="240" t="str">
        <f t="shared" ref="DK165:DK228" ca="1" si="286">IMPRODUCT(O165,IMEXP(COMPLEX(0,-2*PI()*100*B165/Nt_load2)))</f>
        <v>-5,27538196813651-4,3293940947668i</v>
      </c>
      <c r="DL165" s="240" t="str">
        <f t="shared" ref="DL165:DL228" ca="1" si="287">IMPRODUCT(O165,IMEXP(COMPLEX(0,-2*PI()*101*B165/Nt_load2)))</f>
        <v>-4,1986258077834+5,38004177156244i</v>
      </c>
      <c r="DM165" s="240" t="str">
        <f t="shared" ref="DM165:DM228" ca="1" si="288">IMPRODUCT(O165,IMEXP(COMPLEX(0,-2*PI()*102*B165/Nt_load2)))</f>
        <v>5,48146083899791+4,06532842561014i</v>
      </c>
      <c r="DN165" s="240" t="str">
        <f t="shared" ref="DN165:DN228" ca="1" si="289">IMPRODUCT(O165,IMEXP(COMPLEX(0,-2*PI()*103*B165/Nt_load2)))</f>
        <v>3,92958224160557-5,57957807938913i</v>
      </c>
      <c r="DO165" s="240" t="str">
        <f t="shared" ref="DO165:DO228" ca="1" si="290">IMPRODUCT(O165,IMEXP(COMPLEX(0,-2*PI()*104*B165/Nt_load2)))</f>
        <v>-5,67433439057908-3,79146902419537i</v>
      </c>
      <c r="DP165" s="240" t="str">
        <f t="shared" ref="DP165:DP228" ca="1" si="291">IMPRODUCT(O165,IMEXP(COMPLEX(0,-2*PI()*105*B165/Nt_load2)))</f>
        <v>-3,65107196761716+5,76567269490921i</v>
      </c>
      <c r="DQ165" s="240" t="str">
        <f t="shared" ref="DQ165:DQ228" ca="1" si="292">IMPRODUCT(O165,IMEXP(COMPLEX(0,-2*PI()*106*B165/Nt_load2)))</f>
        <v>5,85353797360033+3,50847564180806i</v>
      </c>
      <c r="DR165" s="240" t="str">
        <f t="shared" ref="DR165:DR228" ca="1" si="293">IMPRODUCT(O165,IMEXP(COMPLEX(0,-2*PI()*107*B165/Nt_load2)))</f>
        <v>3,36376594146252-5,93787729989415i</v>
      </c>
      <c r="DS165" s="240" t="str">
        <f t="shared" ref="DS165:DS228" ca="1" si="294">IMPRODUCT(O165,IMEXP(COMPLEX(0,-2*PI()*108*B165/Nt_load2)))</f>
        <v>-6,01863987093398-3,21703003429333i</v>
      </c>
      <c r="DT165" s="240" t="str">
        <f t="shared" ref="DT165:DT228" ca="1" si="295">IMPRODUCT(O165,IMEXP(COMPLEX(0,-2*PI()*109*B165/Nt_load2)))</f>
        <v>-3,068356308524+6,09577703836701i</v>
      </c>
      <c r="DU165" s="240" t="str">
        <f t="shared" ref="DU165:DU228" ca="1" si="296">IMPRODUCT(O165,IMEXP(COMPLEX(0,-2*PI()*110*B165/Nt_load2)))</f>
        <v>6,16924233764794+2,91783431964766i</v>
      </c>
      <c r="DV165" s="240" t="str">
        <f t="shared" ref="DV165:DV228" ca="1" si="297">IMPRODUCT(O165,IMEXP(COMPLEX(0,-2*PI()*111*B165/Nt_load2)))</f>
        <v>2,76555473648185-6,2389915160276i</v>
      </c>
      <c r="DW165" s="240" t="str">
        <f t="shared" ref="DW165:DW228" ca="1" si="298">IMPRODUCT(O165,IMEXP(COMPLEX(0,-2*PI()*112*B165/Nt_load2)))</f>
        <v>-6,30498255920886-2,61160928655372i</v>
      </c>
      <c r="DX165" s="240" t="str">
        <f t="shared" ref="DX165:DX228" ca="1" si="299">IMPRODUCT(O165,IMEXP(COMPLEX(0,-2*PI()*113*B165/Nt_load2)))</f>
        <v>-2,45609070083941+6,36717571665741i</v>
      </c>
      <c r="DY165" s="240" t="str">
        <f t="shared" ref="DY165:DY228" ca="1" si="300">IMPRODUCT(O165,IMEXP(COMPLEX(0,-2*PI()*114*B165/Nt_load2)))</f>
        <v>6,4255335255357+2,29909265793233i</v>
      </c>
      <c r="DZ165" s="240" t="str">
        <f t="shared" ref="DZ165:DZ228" ca="1" si="301">IMPRODUCT(O165,IMEXP(COMPLEX(0,-2*PI()*115*B165/Nt_load2)))</f>
        <v>2,14070972757656-6,48002083328446i</v>
      </c>
      <c r="EA165" s="240" t="str">
        <f t="shared" ref="EA165:EA228" ca="1" si="302">IMPRODUCT(O165,IMEXP(COMPLEX(0,-2*PI()*116*B165/Nt_load2)))</f>
        <v>-6,5306048187868-1,98103731372737i</v>
      </c>
      <c r="EB165" s="240" t="str">
        <f t="shared" ref="EB165:EB228" ca="1" si="303">IMPRODUCT(O165,IMEXP(COMPLEX(0,-2*PI()*117*B165/Nt_load2)))</f>
        <v>-1,82017159707617+6,57725501214137i</v>
      </c>
      <c r="EC165" s="240" t="str">
        <f t="shared" ref="EC165:EC228" ca="1" si="304">IMPRODUCT(O165,IMEXP(COMPLEX(0,-2*PI()*118*B165/Nt_load2)))</f>
        <v>6,61994331301605+1,65820947711548i</v>
      </c>
      <c r="ED165" s="240" t="str">
        <f t="shared" ref="ED165:ED228" ca="1" si="305">IMPRODUCT(O165,IMEXP(COMPLEX(0,-2*PI()*119*B165/Nt_load2)))</f>
        <v>1,49524851377005-6,65864400757466i</v>
      </c>
      <c r="EE165" s="240" t="str">
        <f t="shared" ref="EE165:EE228" ca="1" si="306">IMPRODUCT(O165,IMEXP(COMPLEX(0,-2*PI()*120*B165/Nt_load2)))</f>
        <v>-6,69333378396583-1,33138686863106i</v>
      </c>
      <c r="EF165" s="240" t="str">
        <f t="shared" ref="EF165:EF228" ca="1" si="307">IMPRODUCT(O165,IMEXP(COMPLEX(0,-2*PI()*121*B165/Nt_load2)))</f>
        <v>-1,16672324582617+6,72399174636542i</v>
      </c>
      <c r="EG165" s="240" t="str">
        <f t="shared" ref="EG165:EG228" ca="1" si="308">IMPRODUCT(O165,IMEXP(COMPLEX(0,-2*PI()*122*B165/Nt_load2)))</f>
        <v>6,75059942756329+1,00135683256459i</v>
      </c>
      <c r="EH165" s="240" t="str">
        <f t="shared" ref="EH165:EH228" ca="1" si="309">IMPRODUCT(O165,IMEXP(COMPLEX(0,-2*PI()*123*B165/Nt_load2)))</f>
        <v>0,835387239390029-6,77314080008719i</v>
      </c>
      <c r="EI165" s="240" t="str">
        <f t="shared" ref="EI165:EI228" ca="1" si="310">IMPRODUCT(O165,IMEXP(COMPLEX(0,-2*PI()*124*B165/Nt_load2)))</f>
        <v>-6,79160228585718-0,668914440179798i</v>
      </c>
      <c r="EJ165" s="240" t="str">
        <f t="shared" ref="EJ165:EJ228" ca="1" si="311">IMPRODUCT(O165,IMEXP(COMPLEX(0,-2*PI()*125*B165/Nt_load2)))</f>
        <v>-0,502038711923125+6,80597276436455i</v>
      </c>
      <c r="EK165" s="240" t="str">
        <f t="shared" ref="EK165:EK228" ca="1" si="312">IMPRODUCT(O165,IMEXP(COMPLEX(0,-2*PI()*126*B165/Nt_load2)))</f>
        <v>6,81624357937041+0,334860574318828i</v>
      </c>
      <c r="EL165" s="240" t="str">
        <f t="shared" ref="EL165:EL228" ca="1" si="313">IMPRODUCT(O165,IMEXP(COMPLEX(0,-2*PI()*127*B165/Nt_load2)))</f>
        <v>0,167480729225612-6,82240854411985i</v>
      </c>
      <c r="EM165" s="240" t="str">
        <f t="shared" ref="EM165:EM228" ca="1" si="314">IMPRODUCT(O165,IMEXP(COMPLEX(0,-2*PI()*128*B165/Nt_load2)))</f>
        <v>-6,82446394506862+2,97632442153954E-12i</v>
      </c>
      <c r="EN165" s="240"/>
      <c r="EO165" s="240"/>
      <c r="EP165" s="240"/>
    </row>
    <row r="166" spans="1:146" ht="1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-0,0121287770132856-0,0242446843517129i</v>
      </c>
      <c r="G166" s="247" t="str">
        <f t="shared" si="184"/>
        <v>-4,97033639481532+1,06490470124047i</v>
      </c>
      <c r="H166" s="247" t="str">
        <f t="shared" si="180"/>
        <v>0,00216799327742681-0,00639155253972123i</v>
      </c>
      <c r="I166" s="247" t="str">
        <f t="shared" ref="I166:I229" si="317">IMDIV(IMPRODUCT(-1,H166),IMSUM(1,IMPRODUCT(F166,G166,-1)))</f>
        <v>-0,00315190123449368+0,00662267291760474i</v>
      </c>
      <c r="J166" s="275" t="str">
        <f ca="1">IMPRODUCT(1/N_FFT2,CC100)</f>
        <v>0,0202632736775204+0,000259867018821716i</v>
      </c>
      <c r="K166" s="274" t="str">
        <f t="shared" ref="K166:K229" ca="1" si="318">IMPRODUCT(I166,J166)</f>
        <v>-0,0000655888515867891+0,000133377958628699i</v>
      </c>
      <c r="N166" s="265">
        <f t="shared" ca="1" si="185"/>
        <v>22.153766647759731</v>
      </c>
      <c r="O166" s="240">
        <f t="shared" ca="1" si="186"/>
        <v>7.1537666477597295</v>
      </c>
      <c r="P166" s="240" t="str">
        <f t="shared" ca="1" si="187"/>
        <v>-0,35101869208664-7,14514962253452i</v>
      </c>
      <c r="Q166" s="240" t="str">
        <f t="shared" ca="1" si="188"/>
        <v>-7,11931930602745+0,701191749398364i</v>
      </c>
      <c r="R166" s="240" t="str">
        <f t="shared" ca="1" si="189"/>
        <v>1,04967557436872+7,07633792573342i</v>
      </c>
      <c r="S166" s="240" t="str">
        <f t="shared" ca="1" si="190"/>
        <v>7,0163090275623-1,3956306389397i</v>
      </c>
      <c r="T166" s="240" t="str">
        <f t="shared" ca="1" si="191"/>
        <v>-1,73822350705859-6,93937722638772i</v>
      </c>
      <c r="U166" s="241" t="str">
        <f t="shared" ca="1" si="192"/>
        <v>-6,84572785765708+2,07662884249865i</v>
      </c>
      <c r="V166" s="240" t="str">
        <f t="shared" ca="1" si="193"/>
        <v>2,41003139716619+6,73558653090232i</v>
      </c>
      <c r="W166" s="240" t="str">
        <f t="shared" ca="1" si="194"/>
        <v>6,60921858622708-2,73762797510362i</v>
      </c>
      <c r="X166" s="240" t="str">
        <f t="shared" ca="1" si="195"/>
        <v>-3,05862936746112-6,46692845507849i</v>
      </c>
      <c r="Y166" s="240" t="str">
        <f t="shared" ca="1" si="196"/>
        <v>-6,30905892684525+3,37226225376878i</v>
      </c>
      <c r="Z166" s="240" t="str">
        <f t="shared" ca="1" si="197"/>
        <v>3,67777106493116+6,13599032304929i</v>
      </c>
      <c r="AA166" s="240" t="str">
        <f t="shared" ca="1" si="198"/>
        <v>5,94813958111584-3,97441980346346i</v>
      </c>
      <c r="AB166" s="240" t="str">
        <f t="shared" ca="1" si="199"/>
        <v>-4,26149381657174-5,74595924993558i</v>
      </c>
      <c r="AC166" s="240" t="str">
        <f t="shared" ca="1" si="200"/>
        <v>-5,52993639963607+4,53830151781253i</v>
      </c>
      <c r="AD166" s="240" t="str">
        <f t="shared" ca="1" si="201"/>
        <v>4,80417605318921+5,30059144818414i</v>
      </c>
      <c r="AE166" s="240" t="str">
        <f t="shared" ca="1" si="202"/>
        <v>5,05847690765703-5,05847690765709i</v>
      </c>
      <c r="AF166" s="240" t="str">
        <f t="shared" ca="1" si="203"/>
        <v>-5,30059144818419-4,80417605318915i</v>
      </c>
      <c r="AG166" s="240" t="str">
        <f t="shared" ca="1" si="204"/>
        <v>-4,53830151781247+5,52993639963612i</v>
      </c>
      <c r="AH166" s="240" t="str">
        <f t="shared" ca="1" si="205"/>
        <v>5,74595924993564+4,26149381657166i</v>
      </c>
      <c r="AI166" s="240" t="str">
        <f t="shared" ca="1" si="206"/>
        <v>3,97441980346397-5,9481395811155i</v>
      </c>
      <c r="AJ166" s="240" t="str">
        <f t="shared" ca="1" si="207"/>
        <v>-6,13599032304934-3,67777106493107i</v>
      </c>
      <c r="AK166" s="240" t="str">
        <f t="shared" ca="1" si="208"/>
        <v>-3,37226225376872+6,30905892684529i</v>
      </c>
      <c r="AL166" s="240" t="str">
        <f t="shared" ca="1" si="209"/>
        <v>6,46692845507822+3,0586293674617i</v>
      </c>
      <c r="AM166" s="240" t="str">
        <f t="shared" ca="1" si="210"/>
        <v>2,73762797510354-6,60921858622712i</v>
      </c>
      <c r="AN166" s="240" t="str">
        <f t="shared" ca="1" si="211"/>
        <v>-6,73558653090234-2,41003139716611i</v>
      </c>
      <c r="AO166" s="240" t="str">
        <f t="shared" ca="1" si="212"/>
        <v>-2,07662884249842+6,84572785765715i</v>
      </c>
      <c r="AP166" s="240" t="str">
        <f t="shared" ca="1" si="213"/>
        <v>6,93937722638769+1,73822350705867i</v>
      </c>
      <c r="AQ166" s="240" t="str">
        <f t="shared" ca="1" si="214"/>
        <v>1,39563063893998-7,01630902756224i</v>
      </c>
      <c r="AR166" s="240" t="str">
        <f t="shared" ca="1" si="215"/>
        <v>1,39563063893998-7,01630902756224i</v>
      </c>
      <c r="AS166" s="240" t="str">
        <f t="shared" ca="1" si="216"/>
        <v>-0,701191749398495+7,11931930602743i</v>
      </c>
      <c r="AT166" s="240" t="str">
        <f t="shared" ca="1" si="217"/>
        <v>7,14514962253451+0,351018692086975i</v>
      </c>
      <c r="AU166" s="240" t="str">
        <f t="shared" ca="1" si="218"/>
        <v>-9,99074776537809E-14-7,15376664775973i</v>
      </c>
      <c r="AV166" s="240" t="str">
        <f t="shared" ca="1" si="219"/>
        <v>-7,14514962253454+0,351018692086412i</v>
      </c>
      <c r="AW166" s="240" t="str">
        <f t="shared" ca="1" si="220"/>
        <v>0,701191749398644+7,11931930602742i</v>
      </c>
      <c r="AX166" s="240" t="str">
        <f t="shared" ca="1" si="221"/>
        <v>7,07633792573342-1,04967557436872i</v>
      </c>
      <c r="AY166" s="240" t="str">
        <f t="shared" ca="1" si="222"/>
        <v>-1,39563063893942-7,01630902756236i</v>
      </c>
      <c r="AZ166" s="240" t="str">
        <f t="shared" ca="1" si="223"/>
        <v>-6,93937722638765+1,73822350705881i</v>
      </c>
      <c r="BA166" s="240" t="str">
        <f t="shared" ca="1" si="224"/>
        <v>2,07662884249861+6,84572785765709i</v>
      </c>
      <c r="BB166" s="240" t="str">
        <f t="shared" ca="1" si="225"/>
        <v>6,73558653090253-2,41003139716558i</v>
      </c>
      <c r="BC166" s="240" t="str">
        <f t="shared" ca="1" si="226"/>
        <v>-2,73762797510373-6,60921858622704i</v>
      </c>
      <c r="BD166" s="240" t="str">
        <f t="shared" ca="1" si="227"/>
        <v>-6,46692845507845+3,0586293674612i</v>
      </c>
      <c r="BE166" s="240" t="str">
        <f t="shared" ca="1" si="228"/>
        <v>3,37226225376889+6,3090589268452i</v>
      </c>
      <c r="BF166" s="240" t="str">
        <f t="shared" ca="1" si="229"/>
        <v>6,13599032304924-3,67777106493124i</v>
      </c>
      <c r="BG166" s="240" t="str">
        <f t="shared" ca="1" si="230"/>
        <v>-3,9744198034635-5,94813958111582i</v>
      </c>
      <c r="BH166" s="240" t="str">
        <f t="shared" ca="1" si="231"/>
        <v>-5,74595924993552+4,26149381657182i</v>
      </c>
      <c r="BI166" s="240" t="str">
        <f t="shared" ca="1" si="232"/>
        <v>4,53830151781259+5,52993639963603i</v>
      </c>
      <c r="BJ166" s="240" t="str">
        <f t="shared" ca="1" si="233"/>
        <v>5,30059144818453-4,80417605318877i</v>
      </c>
      <c r="BK166" s="240" t="str">
        <f t="shared" ca="1" si="234"/>
        <v>-5,05847690765715-5,05847690765697i</v>
      </c>
      <c r="BL166" s="240" t="str">
        <f t="shared" ca="1" si="235"/>
        <v>-4,80417605318912+5,30059144818422i</v>
      </c>
      <c r="BM166" s="240" t="str">
        <f t="shared" ca="1" si="236"/>
        <v>5,52993639963618+4,53830151781239i</v>
      </c>
      <c r="BN166" s="240" t="str">
        <f t="shared" ca="1" si="237"/>
        <v>4,26149381657162-5,74595924993567i</v>
      </c>
      <c r="BO166" s="240" t="str">
        <f t="shared" ca="1" si="238"/>
        <v>-5,94813958111556-3,97441980346389i</v>
      </c>
      <c r="BP166" s="240" t="str">
        <f t="shared" ca="1" si="239"/>
        <v>-3,67777106493104+6,13599032304937i</v>
      </c>
      <c r="BQ166" s="240" t="str">
        <f t="shared" ca="1" si="240"/>
        <v>6,30905892684531+3,37226225376867i</v>
      </c>
      <c r="BR166" s="240" t="str">
        <f t="shared" ca="1" si="241"/>
        <v>3,05862936746161-6,46692845507826i</v>
      </c>
      <c r="BS166" s="240" t="str">
        <f t="shared" ca="1" si="242"/>
        <v>-6,60921858622714-2,73762797510349i</v>
      </c>
      <c r="BT166" s="240" t="str">
        <f t="shared" ca="1" si="243"/>
        <v>-2,41003139716601+6,73558653090237i</v>
      </c>
      <c r="BU166" s="240" t="str">
        <f t="shared" ca="1" si="244"/>
        <v>6,84572785765716+2,07662884249837i</v>
      </c>
      <c r="BV166" s="240" t="str">
        <f t="shared" ca="1" si="245"/>
        <v>1,73822350705852-6,93937722638773i</v>
      </c>
      <c r="BW166" s="240" t="str">
        <f t="shared" ca="1" si="246"/>
        <v>-7,01630902756227-1,39563063893988i</v>
      </c>
      <c r="BX166" s="240" t="str">
        <f t="shared" ca="1" si="247"/>
        <v>-1,04967557436852+7,07633792573345i</v>
      </c>
      <c r="BY166" s="240" t="str">
        <f t="shared" ca="1" si="248"/>
        <v>7,11931930602765+0,701191749396271i</v>
      </c>
      <c r="BZ166" s="240" t="str">
        <f t="shared" ca="1" si="249"/>
        <v>0,351018692086215-7,14514962253454i</v>
      </c>
      <c r="CA166" s="240" t="str">
        <f t="shared" ca="1" si="250"/>
        <v>-7,15376664775973-1,22344098366123E-12i</v>
      </c>
      <c r="CB166" s="240" t="str">
        <f t="shared" ca="1" si="251"/>
        <v>0,35101869208367+7,14514962253467i</v>
      </c>
      <c r="CC166" s="240" t="str">
        <f t="shared" ca="1" si="252"/>
        <v>7,11931930602719-0,701191749400918i</v>
      </c>
      <c r="CD166" s="240" t="str">
        <f t="shared" ca="1" si="253"/>
        <v>-1,04967557436952-7,0763379257333i</v>
      </c>
      <c r="CE166" s="240" t="str">
        <f t="shared" ca="1" si="254"/>
        <v>-7,01630902756249+1,39563063893877i</v>
      </c>
      <c r="CF166" s="240" t="str">
        <f t="shared" ca="1" si="255"/>
        <v>1,73822350705615+6,93937722638833i</v>
      </c>
      <c r="CG166" s="240" t="str">
        <f t="shared" ca="1" si="256"/>
        <v>6,84572785765625-2,07662884250138i</v>
      </c>
      <c r="CH166" s="240" t="str">
        <f t="shared" ca="1" si="257"/>
        <v>-2,41003139716707-6,735586530902i</v>
      </c>
      <c r="CI166" s="240" t="str">
        <f t="shared" ca="1" si="258"/>
        <v>-6,6092185862273+2,73762797510311i</v>
      </c>
      <c r="CJ166" s="240" t="str">
        <f t="shared" ca="1" si="259"/>
        <v>3,05862936745931+6,46692845507935i</v>
      </c>
      <c r="CK166" s="240" t="str">
        <f t="shared" ca="1" si="260"/>
        <v>6,30905892684383-3,37226225377144i</v>
      </c>
      <c r="CL166" s="240" t="str">
        <f t="shared" ca="1" si="261"/>
        <v>-3,67777106493251-6,13599032304849i</v>
      </c>
      <c r="CM166" s="240" t="str">
        <f t="shared" ca="1" si="262"/>
        <v>-5,94813958111573+3,97441980346363i</v>
      </c>
      <c r="CN166" s="240" t="str">
        <f t="shared" ca="1" si="263"/>
        <v>4,26149381657015+5,74595924993676i</v>
      </c>
      <c r="CO166" s="240" t="str">
        <f t="shared" ca="1" si="264"/>
        <v>5,52993639963825-4,53830151780988i</v>
      </c>
      <c r="CP166" s="240" t="str">
        <f t="shared" ca="1" si="265"/>
        <v>-4,8041760531904-5,30059144818306i</v>
      </c>
      <c r="CQ166" s="240" t="str">
        <f t="shared" ca="1" si="266"/>
        <v>-5,05847690765686+5,05847690765726i</v>
      </c>
      <c r="CR166" s="240" t="str">
        <f t="shared" ca="1" si="267"/>
        <v>5,3005914481833+4,80417605319014i</v>
      </c>
      <c r="CS166" s="240" t="str">
        <f t="shared" ca="1" si="268"/>
        <v>4,53830151781511-5,52993639963396i</v>
      </c>
      <c r="CT166" s="240" t="str">
        <f t="shared" ca="1" si="269"/>
        <v>-5,74595924993703-4,26149381656979i</v>
      </c>
      <c r="CU166" s="240" t="str">
        <f t="shared" ca="1" si="270"/>
        <v>-3,97441980346317+5,94813958111604i</v>
      </c>
      <c r="CV166" s="240" t="str">
        <f t="shared" ca="1" si="271"/>
        <v>6,13599032304866+3,67777106493221i</v>
      </c>
      <c r="CW166" s="240" t="str">
        <f t="shared" ca="1" si="272"/>
        <v>3,37226225377105-6,30905892684404i</v>
      </c>
      <c r="CX166" s="240" t="str">
        <f t="shared" ca="1" si="273"/>
        <v>-6,46692845507954-3,0586293674589i</v>
      </c>
      <c r="CY166" s="240" t="str">
        <f t="shared" ca="1" si="274"/>
        <v>-2,73762797510279+6,60921858622743i</v>
      </c>
      <c r="CZ166" s="240" t="str">
        <f t="shared" ca="1" si="275"/>
        <v>6,73558653090215+2,41003139716664i</v>
      </c>
      <c r="DA166" s="240" t="str">
        <f t="shared" ca="1" si="276"/>
        <v>2,07662884250095-6,84572785765638i</v>
      </c>
      <c r="DB166" s="240" t="str">
        <f t="shared" ca="1" si="277"/>
        <v>-6,93937722638845-1,73822350705562i</v>
      </c>
      <c r="DC166" s="240" t="str">
        <f t="shared" ca="1" si="278"/>
        <v>-1,39563063893844+7,01630902756255i</v>
      </c>
      <c r="DD166" s="240" t="str">
        <f t="shared" ca="1" si="279"/>
        <v>7,07633792573337+1,04967557436908i</v>
      </c>
      <c r="DE166" s="240" t="str">
        <f t="shared" ca="1" si="280"/>
        <v>0,701191749400371-7,11931930602725i</v>
      </c>
      <c r="DF166" s="240" t="str">
        <f t="shared" ca="1" si="281"/>
        <v>-7,14514962253469-0,351018692083323i</v>
      </c>
      <c r="DG166" s="240" t="str">
        <f t="shared" ca="1" si="282"/>
        <v>1,67214780268125E-12+7,15376664775973i</v>
      </c>
      <c r="DH166" s="240" t="str">
        <f t="shared" ca="1" si="283"/>
        <v>7,14514962253452-0,351018692086663i</v>
      </c>
      <c r="DI166" s="240" t="str">
        <f t="shared" ca="1" si="284"/>
        <v>-0,701191749396617-7,11931930602762i</v>
      </c>
      <c r="DJ166" s="240" t="str">
        <f t="shared" ca="1" si="285"/>
        <v>-7,07633792573392+1,04967557436535i</v>
      </c>
      <c r="DK166" s="240" t="str">
        <f t="shared" ca="1" si="286"/>
        <v>1,39563063894171+7,0163090275619i</v>
      </c>
      <c r="DL166" s="240" t="str">
        <f t="shared" ca="1" si="287"/>
        <v>6,9393772263876-1,73822350705906i</v>
      </c>
      <c r="DM166" s="240" t="str">
        <f t="shared" ca="1" si="288"/>
        <v>-2,07662884249734-6,84572785765748i</v>
      </c>
      <c r="DN166" s="240" t="str">
        <f t="shared" ca="1" si="289"/>
        <v>-6,73558653090342+2,41003139716309i</v>
      </c>
      <c r="DO166" s="240" t="str">
        <f t="shared" ca="1" si="290"/>
        <v>2,73762797510588+6,60921858622615i</v>
      </c>
      <c r="DP166" s="240" t="str">
        <f t="shared" ca="1" si="291"/>
        <v>6,46692845507811-3,05862936746193i</v>
      </c>
      <c r="DQ166" s="240" t="str">
        <f t="shared" ca="1" si="292"/>
        <v>-3,37226225376772-6,30905892684582i</v>
      </c>
      <c r="DR166" s="240" t="str">
        <f t="shared" ca="1" si="293"/>
        <v>-6,1359903230506+3,67777106492898i</v>
      </c>
      <c r="DS166" s="240" t="str">
        <f t="shared" ca="1" si="294"/>
        <v>3,97441980346612+5,94813958111406i</v>
      </c>
      <c r="DT166" s="240" t="str">
        <f t="shared" ca="1" si="295"/>
        <v>5,74595924993504-4,26149381657247i</v>
      </c>
      <c r="DU166" s="240" t="str">
        <f t="shared" ca="1" si="296"/>
        <v>-4,53830151781219-5,52993639963635i</v>
      </c>
      <c r="DV166" s="240" t="str">
        <f t="shared" ca="1" si="297"/>
        <v>-5,30059144818583+4,80417605318734i</v>
      </c>
      <c r="DW166" s="240" t="str">
        <f t="shared" ca="1" si="298"/>
        <v>5,05847690765923+5,05847690765489i</v>
      </c>
      <c r="DX166" s="240" t="str">
        <f t="shared" ca="1" si="299"/>
        <v>4,80417605318791-5,30059144818531i</v>
      </c>
      <c r="DY166" s="240" t="str">
        <f t="shared" ca="1" si="300"/>
        <v>-5,52993639963585-4,5383015178128i</v>
      </c>
      <c r="DZ166" s="240" t="str">
        <f t="shared" ca="1" si="301"/>
        <v>-4,26149381657326+5,74595924993446i</v>
      </c>
      <c r="EA166" s="240" t="str">
        <f t="shared" ca="1" si="302"/>
        <v>5,94813958111759+3,97441980346085i</v>
      </c>
      <c r="EB166" s="240" t="str">
        <f t="shared" ca="1" si="303"/>
        <v>3,67777106492964-6,1359903230502i</v>
      </c>
      <c r="EC166" s="240" t="str">
        <f t="shared" ca="1" si="304"/>
        <v>-6,30905892684545-3,3722622537684i</v>
      </c>
      <c r="ED166" s="240" t="str">
        <f t="shared" ca="1" si="305"/>
        <v>-3,05862936746281+6,46692845507769i</v>
      </c>
      <c r="EE166" s="240" t="str">
        <f t="shared" ca="1" si="306"/>
        <v>6,60921858622585+2,73762797510659i</v>
      </c>
      <c r="EF166" s="240" t="str">
        <f t="shared" ca="1" si="307"/>
        <v>2,41003139716382-6,73558653090316i</v>
      </c>
      <c r="EG166" s="240" t="str">
        <f t="shared" ca="1" si="308"/>
        <v>-6,84572785765719-2,07662884249828i</v>
      </c>
      <c r="EH166" s="240" t="str">
        <f t="shared" ca="1" si="309"/>
        <v>-1,73822350705981+6,93937722638741i</v>
      </c>
      <c r="EI166" s="240" t="str">
        <f t="shared" ca="1" si="310"/>
        <v>7,01630902756175+1,39563063894248i</v>
      </c>
      <c r="EJ166" s="240" t="str">
        <f t="shared" ca="1" si="311"/>
        <v>1,04967557436612-7,07633792573381i</v>
      </c>
      <c r="EK166" s="240" t="str">
        <f t="shared" ca="1" si="312"/>
        <v>-7,11931930602752-0,70119174939759i</v>
      </c>
      <c r="EL166" s="240" t="str">
        <f t="shared" ca="1" si="313"/>
        <v>-0,351018692087437+7,14514962253449i</v>
      </c>
      <c r="EM166" s="240" t="str">
        <f t="shared" ca="1" si="314"/>
        <v>7,15376664775973+2,44688196732247E-12i</v>
      </c>
      <c r="EN166" s="240"/>
      <c r="EO166" s="240"/>
      <c r="EP166" s="240"/>
    </row>
    <row r="167" spans="1:146" ht="15" thickBot="1">
      <c r="A167" s="277">
        <f t="shared" si="181"/>
        <v>1.3085937500000007E-3</v>
      </c>
      <c r="B167" s="276">
        <v>67</v>
      </c>
      <c r="C167" s="248">
        <f t="shared" si="182"/>
        <v>13400</v>
      </c>
      <c r="D167" s="247">
        <f t="shared" si="315"/>
        <v>84194.683116206463</v>
      </c>
      <c r="E167" s="247" t="str">
        <f t="shared" si="316"/>
        <v>84194,6831162065i</v>
      </c>
      <c r="F167" s="247" t="str">
        <f t="shared" si="183"/>
        <v>-0,0123542446288579-0,0238129836085088i</v>
      </c>
      <c r="G167" s="247" t="str">
        <f t="shared" si="184"/>
        <v>-4,95849153516891+1,11229252601195i</v>
      </c>
      <c r="H167" s="247" t="str">
        <f t="shared" si="180"/>
        <v>0,00216369272148689-0,00629702718882137i</v>
      </c>
      <c r="I167" s="247" t="str">
        <f t="shared" si="317"/>
        <v>-0,00312045626502851+0,00654582032065512i</v>
      </c>
      <c r="J167" s="275" t="str">
        <f ca="1">IMPRODUCT(1/N_FFT2,CD100)</f>
        <v>0,0755520133346887+0,00445331898121207i</v>
      </c>
      <c r="K167" s="274" t="str">
        <f t="shared" ca="1" si="318"/>
        <v>-0,000264907379227324+0,000480653517037518i</v>
      </c>
      <c r="N167" s="265">
        <f t="shared" ca="1" si="185"/>
        <v>22.269012324465265</v>
      </c>
      <c r="O167" s="240">
        <f t="shared" ca="1" si="186"/>
        <v>7.2690123244652671</v>
      </c>
      <c r="P167" s="240" t="str">
        <f t="shared" ca="1" si="187"/>
        <v>-0,53474171944991-7,24931662066899i</v>
      </c>
      <c r="Q167" s="240" t="str">
        <f t="shared" ca="1" si="188"/>
        <v>-7,19033624200554+1,06658562719063i</v>
      </c>
      <c r="R167" s="240" t="str">
        <f t="shared" ca="1" si="189"/>
        <v>1,5926496150059+7,09239080825708i</v>
      </c>
      <c r="S167" s="240" t="str">
        <f t="shared" ca="1" si="190"/>
        <v>6,95601109421536-2,11008289656611i</v>
      </c>
      <c r="T167" s="240" t="str">
        <f t="shared" ca="1" si="191"/>
        <v>-2,61608145608673-6,78193615336705i</v>
      </c>
      <c r="U167" s="241" t="str">
        <f t="shared" ca="1" si="192"/>
        <v>-6,57110931289897+3,1079032435326i</v>
      </c>
      <c r="V167" s="240" t="str">
        <f t="shared" ca="1" si="193"/>
        <v>3,58288303402526+6,32467306172595i</v>
      </c>
      <c r="W167" s="240" t="str">
        <f t="shared" ca="1" si="194"/>
        <v>6,0439628592454-4,03844687092577i</v>
      </c>
      <c r="X167" s="240" t="str">
        <f t="shared" ca="1" si="195"/>
        <v>-4,47212601433114-5,73049989836582i</v>
      </c>
      <c r="Y167" s="240" t="str">
        <f t="shared" ca="1" si="196"/>
        <v>-5,38598286203147+4,88157031938813i</v>
      </c>
      <c r="Z167" s="240" t="str">
        <f t="shared" ca="1" si="197"/>
        <v>5,26456097193233+5,01227871791213i</v>
      </c>
      <c r="AA167" s="240" t="str">
        <f t="shared" ca="1" si="198"/>
        <v>4,61141260114347-5,61902251243427i</v>
      </c>
      <c r="AB167" s="240" t="str">
        <f t="shared" ca="1" si="199"/>
        <v>-5,9430340830945-4,18555683994436i</v>
      </c>
      <c r="AC167" s="240" t="str">
        <f t="shared" ca="1" si="200"/>
        <v>-3,73701918358196+6,23483983713843i</v>
      </c>
      <c r="AD167" s="240" t="str">
        <f t="shared" ca="1" si="201"/>
        <v>6,49285845390204+3,26823029647862i</v>
      </c>
      <c r="AE167" s="240" t="str">
        <f t="shared" ca="1" si="202"/>
        <v>2,78173058623064-6,7156917081457i</v>
      </c>
      <c r="AF167" s="240" t="str">
        <f t="shared" ca="1" si="203"/>
        <v>-6,9021320471578-2,28015643691945i</v>
      </c>
      <c r="AG167" s="240" t="str">
        <f t="shared" ca="1" si="204"/>
        <v>-1,76622592231784+7,05116913458757i</v>
      </c>
      <c r="AH167" s="240" t="str">
        <f t="shared" ca="1" si="205"/>
        <v>7,16199532554524+1,24272407641278i</v>
      </c>
      <c r="AI167" s="240" t="str">
        <f t="shared" ca="1" si="206"/>
        <v>0,712487801064745-7,23401004329976i</v>
      </c>
      <c r="AJ167" s="240" t="str">
        <f t="shared" ca="1" si="207"/>
        <v>-7,26682303385608-0,178390492590261i</v>
      </c>
      <c r="AK167" s="240" t="str">
        <f t="shared" ca="1" si="208"/>
        <v>0,356673529419122+7,2602564807753i</v>
      </c>
      <c r="AL167" s="240" t="str">
        <f t="shared" ca="1" si="209"/>
        <v>7,21434596877755-0,889804706669456i</v>
      </c>
      <c r="AM167" s="240" t="str">
        <f t="shared" ca="1" si="210"/>
        <v>-1,41811395511928-7,12934029090517i</v>
      </c>
      <c r="AN167" s="240" t="str">
        <f t="shared" ca="1" si="211"/>
        <v>-7,00570010029167+1,93873832117727i</v>
      </c>
      <c r="AO167" s="240" t="str">
        <f t="shared" ca="1" si="212"/>
        <v>2,44885649629537+6,84409541384249i</v>
      </c>
      <c r="AP167" s="240" t="str">
        <f t="shared" ca="1" si="213"/>
        <v>6,64540198135535-2,94570410588476i</v>
      </c>
      <c r="AQ167" s="240" t="str">
        <f t="shared" ca="1" si="214"/>
        <v>-3,42658868970085-6,4106965397562i</v>
      </c>
      <c r="AR167" s="240" t="str">
        <f t="shared" ca="1" si="215"/>
        <v>-3,42658868970085-6,4106965397562i</v>
      </c>
      <c r="AS167" s="240" t="str">
        <f t="shared" ca="1" si="216"/>
        <v>4,33014558603076+5,83852544543623i</v>
      </c>
      <c r="AT167" s="240" t="str">
        <f t="shared" ca="1" si="217"/>
        <v>5,50416043744989-4,74792144543688i</v>
      </c>
      <c r="AU167" s="240" t="str">
        <f t="shared" ca="1" si="218"/>
        <v>-5,13996790715778-5,13996790715818i</v>
      </c>
      <c r="AV167" s="240" t="str">
        <f t="shared" ca="1" si="219"/>
        <v>-4,74792144543726+5,50416043744956i</v>
      </c>
      <c r="AW167" s="240" t="str">
        <f t="shared" ca="1" si="220"/>
        <v>5,83852544543636+4,33014558603058i</v>
      </c>
      <c r="AX167" s="240" t="str">
        <f t="shared" ca="1" si="221"/>
        <v>3,88890429251865-6,14125097816869i</v>
      </c>
      <c r="AY167" s="240" t="str">
        <f t="shared" ca="1" si="222"/>
        <v>-6,4106965397563-3,42658868970066i</v>
      </c>
      <c r="AZ167" s="240" t="str">
        <f t="shared" ca="1" si="223"/>
        <v>-2,94570410588462+6,64540198135541i</v>
      </c>
      <c r="BA167" s="240" t="str">
        <f t="shared" ca="1" si="224"/>
        <v>6,84409541384255+2,44885649629522i</v>
      </c>
      <c r="BB167" s="240" t="str">
        <f t="shared" ca="1" si="225"/>
        <v>1,93873832117711-7,00570010029172i</v>
      </c>
      <c r="BC167" s="240" t="str">
        <f t="shared" ca="1" si="226"/>
        <v>-7,12934029090522-1,41811395511907i</v>
      </c>
      <c r="BD167" s="240" t="str">
        <f t="shared" ca="1" si="227"/>
        <v>-0,889804706669238+7,21434596877758i</v>
      </c>
      <c r="BE167" s="240" t="str">
        <f t="shared" ca="1" si="228"/>
        <v>7,2602564807753+0,356673529418958i</v>
      </c>
      <c r="BF167" s="240" t="str">
        <f t="shared" ca="1" si="229"/>
        <v>-0,178390492590476-7,26682303385608i</v>
      </c>
      <c r="BG167" s="240" t="str">
        <f t="shared" ca="1" si="230"/>
        <v>-7,23401004329981+0,71248780106424i</v>
      </c>
      <c r="BH167" s="240" t="str">
        <f t="shared" ca="1" si="231"/>
        <v>1,24272407641223+7,16199532554534i</v>
      </c>
      <c r="BI167" s="240" t="str">
        <f t="shared" ca="1" si="232"/>
        <v>7,05116913458769-1,76622592231737i</v>
      </c>
      <c r="BJ167" s="240" t="str">
        <f t="shared" ca="1" si="233"/>
        <v>-2,28015643691894-6,90213204715797i</v>
      </c>
      <c r="BK167" s="240" t="str">
        <f t="shared" ca="1" si="234"/>
        <v>-6,71569170814564+2,78173058623079i</v>
      </c>
      <c r="BL167" s="240" t="str">
        <f t="shared" ca="1" si="235"/>
        <v>3,2682302964781+6,49285845390231i</v>
      </c>
      <c r="BM167" s="240" t="str">
        <f t="shared" ca="1" si="236"/>
        <v>6,23483983713832-3,73701918358214i</v>
      </c>
      <c r="BN167" s="240" t="str">
        <f t="shared" ca="1" si="237"/>
        <v>-4,18555683994449-5,94303408309441i</v>
      </c>
      <c r="BO167" s="240" t="str">
        <f t="shared" ca="1" si="238"/>
        <v>-5,61902251243418+4,61141260114358i</v>
      </c>
      <c r="BP167" s="240" t="str">
        <f t="shared" ca="1" si="239"/>
        <v>5,01227871791229+5,26456097193217i</v>
      </c>
      <c r="BQ167" s="240" t="str">
        <f t="shared" ca="1" si="240"/>
        <v>4,881570319388-5,3859828620316i</v>
      </c>
      <c r="BR167" s="240" t="str">
        <f t="shared" ca="1" si="241"/>
        <v>-5,73049989836591-4,47212601433102i</v>
      </c>
      <c r="BS167" s="240" t="str">
        <f t="shared" ca="1" si="242"/>
        <v>-4,03844687092559+6,04396285924551i</v>
      </c>
      <c r="BT167" s="240" t="str">
        <f t="shared" ca="1" si="243"/>
        <v>6,32467306172604+3,58288303402509i</v>
      </c>
      <c r="BU167" s="240" t="str">
        <f t="shared" ca="1" si="244"/>
        <v>3,10790324353284-6,57110931289885i</v>
      </c>
      <c r="BV167" s="240" t="str">
        <f t="shared" ca="1" si="245"/>
        <v>-6,78193615336697-2,61608145608692i</v>
      </c>
      <c r="BW167" s="240" t="str">
        <f t="shared" ca="1" si="246"/>
        <v>-2,11008289656641+6,95601109421526i</v>
      </c>
      <c r="BX167" s="240" t="str">
        <f t="shared" ca="1" si="247"/>
        <v>7,09239080825731+1,59264961500489i</v>
      </c>
      <c r="BY167" s="240" t="str">
        <f t="shared" ca="1" si="248"/>
        <v>1,06658562719247-7,19033624200526i</v>
      </c>
      <c r="BZ167" s="240" t="str">
        <f t="shared" ca="1" si="249"/>
        <v>-7,24931662066917-0,534741719447479i</v>
      </c>
      <c r="CA167" s="240" t="str">
        <f t="shared" ca="1" si="250"/>
        <v>-5,59240574468593E-13+7,26901232446527i</v>
      </c>
      <c r="CB167" s="240" t="str">
        <f t="shared" ca="1" si="251"/>
        <v>7,24931662066925-0,534741719446363i</v>
      </c>
      <c r="CC167" s="240" t="str">
        <f t="shared" ca="1" si="252"/>
        <v>-1,06658562719147-7,19033624200541i</v>
      </c>
      <c r="CD167" s="240" t="str">
        <f t="shared" ca="1" si="253"/>
        <v>-7,09239080825755+1,5926496150038i</v>
      </c>
      <c r="CE167" s="240" t="str">
        <f t="shared" ca="1" si="254"/>
        <v>2,11008289656821+6,95601109421472i</v>
      </c>
      <c r="CF167" s="240" t="str">
        <f t="shared" ca="1" si="255"/>
        <v>6,78193615336735-2,61608145608598i</v>
      </c>
      <c r="CG167" s="240" t="str">
        <f t="shared" ca="1" si="256"/>
        <v>-3,10790324353575-6,57110931289747i</v>
      </c>
      <c r="CH167" s="240" t="str">
        <f t="shared" ca="1" si="257"/>
        <v>-6,32467306172583+3,58288303402547i</v>
      </c>
      <c r="CI167" s="240" t="str">
        <f t="shared" ca="1" si="258"/>
        <v>4,03844687092354+6,04396285924689i</v>
      </c>
      <c r="CJ167" s="240" t="str">
        <f t="shared" ca="1" si="259"/>
        <v>5,73049989836482-4,47212601433242i</v>
      </c>
      <c r="CK167" s="240" t="str">
        <f t="shared" ca="1" si="260"/>
        <v>-4,88157031938717-5,38598286203236i</v>
      </c>
      <c r="CL167" s="240" t="str">
        <f t="shared" ca="1" si="261"/>
        <v>-5,01227871790989+5,26456097193447i</v>
      </c>
      <c r="CM167" s="240" t="str">
        <f t="shared" ca="1" si="262"/>
        <v>5,61902251243439+4,61141260114333i</v>
      </c>
      <c r="CN167" s="240" t="str">
        <f t="shared" ca="1" si="263"/>
        <v>4,18555683994659-5,94303408309293i</v>
      </c>
      <c r="CO167" s="240" t="str">
        <f t="shared" ca="1" si="264"/>
        <v>-6,23483983713923-3,73701918358062i</v>
      </c>
      <c r="CP167" s="240" t="str">
        <f t="shared" ca="1" si="265"/>
        <v>-3,26823029647983+6,49285845390143i</v>
      </c>
      <c r="CQ167" s="240" t="str">
        <f t="shared" ca="1" si="266"/>
        <v>6,71569170814691+2,78173058622772i</v>
      </c>
      <c r="CR167" s="240" t="str">
        <f t="shared" ca="1" si="267"/>
        <v>2,28015643691922-6,90213204715787i</v>
      </c>
      <c r="CS167" s="240" t="str">
        <f t="shared" ca="1" si="268"/>
        <v>-7,05116913458692-1,76622592232046i</v>
      </c>
      <c r="CT167" s="240" t="str">
        <f t="shared" ca="1" si="269"/>
        <v>-1,24272407641119+7,16199532554552i</v>
      </c>
      <c r="CU167" s="240" t="str">
        <f t="shared" ca="1" si="270"/>
        <v>7,23401004329964+0,712487801066073i</v>
      </c>
      <c r="CV167" s="240" t="str">
        <f t="shared" ca="1" si="271"/>
        <v>0,178390492587774-7,26682303385615i</v>
      </c>
      <c r="CW167" s="240" t="str">
        <f t="shared" ca="1" si="272"/>
        <v>-7,26025648077532+0,356673529418666i</v>
      </c>
      <c r="CX167" s="240" t="str">
        <f t="shared" ca="1" si="273"/>
        <v>0,889804706666076+7,21434596877796i</v>
      </c>
      <c r="CY167" s="240" t="str">
        <f t="shared" ca="1" si="274"/>
        <v>7,12934029090499-1,4181139551202i</v>
      </c>
      <c r="CZ167" s="240" t="str">
        <f t="shared" ca="1" si="275"/>
        <v>-1,93873832117533-7,0057001002922i</v>
      </c>
      <c r="DA167" s="240" t="str">
        <f t="shared" ca="1" si="276"/>
        <v>-6,84409541384171+2,44885649629757i</v>
      </c>
      <c r="DB167" s="240" t="str">
        <f t="shared" ca="1" si="277"/>
        <v>2,94570410588421+6,64540198135559i</v>
      </c>
      <c r="DC167" s="240" t="str">
        <f t="shared" ca="1" si="278"/>
        <v>6,41069653975788-3,42658868969772i</v>
      </c>
      <c r="DD167" s="240" t="str">
        <f t="shared" ca="1" si="279"/>
        <v>-3,88890429251963-6,14125097816807i</v>
      </c>
      <c r="DE167" s="240" t="str">
        <f t="shared" ca="1" si="280"/>
        <v>-5,83852544543739+4,33014558602919i</v>
      </c>
      <c r="DF167" s="240" t="str">
        <f t="shared" ca="1" si="281"/>
        <v>4,74792144543864+5,50416043744837i</v>
      </c>
      <c r="DG167" s="240" t="str">
        <f t="shared" ca="1" si="282"/>
        <v>5,13996790715857-5,13996790715739i</v>
      </c>
      <c r="DH167" s="240" t="str">
        <f t="shared" ca="1" si="283"/>
        <v>-5,50416043745199-4,74792144543443i</v>
      </c>
      <c r="DI167" s="240" t="str">
        <f t="shared" ca="1" si="284"/>
        <v>-4,33014558603037+5,83852544543651i</v>
      </c>
      <c r="DJ167" s="240" t="str">
        <f t="shared" ca="1" si="285"/>
        <v>6,14125097816729+3,88890429252087i</v>
      </c>
      <c r="DK167" s="240" t="str">
        <f t="shared" ca="1" si="286"/>
        <v>3,4265886896992-6,41069653975708i</v>
      </c>
      <c r="DL167" s="240" t="str">
        <f t="shared" ca="1" si="287"/>
        <v>-6,64540198135491-2,94570410588575i</v>
      </c>
      <c r="DM167" s="240" t="str">
        <f t="shared" ca="1" si="288"/>
        <v>-2,44885649629234+6,84409541384358i</v>
      </c>
      <c r="DN167" s="240" t="str">
        <f t="shared" ca="1" si="289"/>
        <v>7,00570010029176+1,93873832117695i</v>
      </c>
      <c r="DO167" s="240" t="str">
        <f t="shared" ca="1" si="290"/>
        <v>1,41811395512185-7,12934029090466i</v>
      </c>
      <c r="DP167" s="240" t="str">
        <f t="shared" ca="1" si="291"/>
        <v>-7,21434596877778-0,889804706667537i</v>
      </c>
      <c r="DQ167" s="240" t="str">
        <f t="shared" ca="1" si="292"/>
        <v>-0,356673529420136+7,26025648077525i</v>
      </c>
      <c r="DR167" s="240" t="str">
        <f t="shared" ca="1" si="293"/>
        <v>7,266823033856-0,178390492593532i</v>
      </c>
      <c r="DS167" s="240" t="str">
        <f t="shared" ca="1" si="294"/>
        <v>-0,712487801064404-7,2340100432998i</v>
      </c>
      <c r="DT167" s="240" t="str">
        <f t="shared" ca="1" si="295"/>
        <v>-7,16199532554581+1,24272407640954i</v>
      </c>
      <c r="DU167" s="240" t="str">
        <f t="shared" ca="1" si="296"/>
        <v>1,76622592231884+7,05116913458732i</v>
      </c>
      <c r="DV167" s="240" t="str">
        <f t="shared" ca="1" si="297"/>
        <v>6,90213204715834-2,28015643691782i</v>
      </c>
      <c r="DW167" s="240" t="str">
        <f t="shared" ca="1" si="298"/>
        <v>-2,78173058623304-6,71569170814471i</v>
      </c>
      <c r="DX167" s="240" t="str">
        <f t="shared" ca="1" si="299"/>
        <v>-6,49285845390218+3,26823029647834i</v>
      </c>
      <c r="DY167" s="240" t="str">
        <f t="shared" ca="1" si="300"/>
        <v>3,73701918357918+6,2348398371401i</v>
      </c>
      <c r="DZ167" s="240" t="str">
        <f t="shared" ca="1" si="301"/>
        <v>5,9430340830939-4,18555683994522i</v>
      </c>
      <c r="EA167" s="240" t="str">
        <f t="shared" ca="1" si="302"/>
        <v>-4,61141260114203-5,61902251243545i</v>
      </c>
      <c r="EB167" s="240" t="str">
        <f t="shared" ca="1" si="303"/>
        <v>-5,26456097193049+5,01227871791406i</v>
      </c>
      <c r="EC167" s="240" t="str">
        <f t="shared" ca="1" si="304"/>
        <v>5,38598286203129+4,88157031938834i</v>
      </c>
      <c r="ED167" s="240" t="str">
        <f t="shared" ca="1" si="305"/>
        <v>4,47212601433366-5,73049989836385i</v>
      </c>
      <c r="EE167" s="240" t="str">
        <f t="shared" ca="1" si="306"/>
        <v>-6,04396285924601-4,03844687092485i</v>
      </c>
      <c r="EF167" s="240" t="str">
        <f t="shared" ca="1" si="307"/>
        <v>-3,58288303402683+6,32467306172505i</v>
      </c>
      <c r="EG167" s="240" t="str">
        <f t="shared" ca="1" si="308"/>
        <v>6,57110931289985+3,10790324353074i</v>
      </c>
      <c r="EH167" s="240" t="str">
        <f t="shared" ca="1" si="309"/>
        <v>2,61608145608754-6,78193615336674i</v>
      </c>
      <c r="EI167" s="240" t="str">
        <f t="shared" ca="1" si="310"/>
        <v>-6,95601109421429-2,11008289656962i</v>
      </c>
      <c r="EJ167" s="240" t="str">
        <f t="shared" ca="1" si="311"/>
        <v>-1,59264961500534+7,0923908082572i</v>
      </c>
      <c r="EK167" s="240" t="str">
        <f t="shared" ca="1" si="312"/>
        <v>7,19033624200519+1,06658562719302i</v>
      </c>
      <c r="EL167" s="240" t="str">
        <f t="shared" ca="1" si="313"/>
        <v>0,534741719448036-7,24931662066913i</v>
      </c>
      <c r="EM167" s="240" t="str">
        <f t="shared" ca="1" si="314"/>
        <v>-7,26901232446527-1,11848114893719E-12i</v>
      </c>
      <c r="EN167" s="240"/>
      <c r="EO167" s="240"/>
      <c r="EP167" s="240"/>
    </row>
    <row r="168" spans="1:146" ht="15" thickBot="1">
      <c r="A168" s="277">
        <f t="shared" si="181"/>
        <v>1.3281250000000007E-3</v>
      </c>
      <c r="B168" s="276">
        <v>68</v>
      </c>
      <c r="C168" s="248">
        <f t="shared" si="182"/>
        <v>13600</v>
      </c>
      <c r="D168" s="247">
        <f t="shared" si="315"/>
        <v>85451.320177642367</v>
      </c>
      <c r="E168" s="247" t="str">
        <f t="shared" si="316"/>
        <v>85451,3201776424i</v>
      </c>
      <c r="F168" s="247" t="str">
        <f t="shared" si="183"/>
        <v>-0,0125785359857695-0,0233802292830531i</v>
      </c>
      <c r="G168" s="247" t="str">
        <f t="shared" si="184"/>
        <v>-4,94560646581725+1,15896566214393i</v>
      </c>
      <c r="H168" s="247" t="str">
        <f t="shared" si="180"/>
        <v>0,0021595538810504-0,00620529747124072i</v>
      </c>
      <c r="I168" s="247" t="str">
        <f t="shared" si="317"/>
        <v>-0,00308935390894662+0,00647101014188219i</v>
      </c>
      <c r="J168" s="275" t="str">
        <f ca="1">IMPRODUCT(1/N_FFT2,CE100)</f>
        <v>0,0381565252454332-0,000251497790856123i</v>
      </c>
      <c r="K168" s="274" t="str">
        <f t="shared" ca="1" si="318"/>
        <v>-0,000116251565663509+0,000247688227525455i</v>
      </c>
      <c r="N168" s="265">
        <f t="shared" ca="1" si="185"/>
        <v>22.327323286342832</v>
      </c>
      <c r="O168" s="240">
        <f t="shared" ca="1" si="186"/>
        <v>7.3273232863428301</v>
      </c>
      <c r="P168" s="240" t="str">
        <f t="shared" ca="1" si="187"/>
        <v>-0,718203274797539-7,29204022195791i</v>
      </c>
      <c r="Q168" s="240" t="str">
        <f t="shared" ca="1" si="188"/>
        <v>-7,18653082400087+1,42948985944893i</v>
      </c>
      <c r="R168" s="240" t="str">
        <f t="shared" ca="1" si="189"/>
        <v>2,12700967531511+7,01181120565135i</v>
      </c>
      <c r="S168" s="240" t="str">
        <f t="shared" ca="1" si="190"/>
        <v>6,76956401234548-2,80404522526632i</v>
      </c>
      <c r="T168" s="240" t="str">
        <f t="shared" ca="1" si="191"/>
        <v>-3,45407628685117-6,46212221698061i</v>
      </c>
      <c r="U168" s="241" t="str">
        <f t="shared" ca="1" si="192"/>
        <v>-6,09244665211074+4,07084270560365i</v>
      </c>
      <c r="V168" s="240" t="str">
        <f t="shared" ca="1" si="193"/>
        <v>4,64840468375154+5,66409749551142i</v>
      </c>
      <c r="W168" s="240" t="str">
        <f t="shared" ca="1" si="194"/>
        <v>5,18119998371922-5,18119998371901i</v>
      </c>
      <c r="X168" s="240" t="str">
        <f t="shared" ca="1" si="195"/>
        <v>-5,66409749551122-4,64840468375177i</v>
      </c>
      <c r="Y168" s="240" t="str">
        <f t="shared" ca="1" si="196"/>
        <v>-4,0708427056033+6,09244665211099i</v>
      </c>
      <c r="Z168" s="240" t="str">
        <f t="shared" ca="1" si="197"/>
        <v>6,46212221698077+3,45407628685085i</v>
      </c>
      <c r="AA168" s="240" t="str">
        <f t="shared" ca="1" si="198"/>
        <v>2,80404522526655-6,76956401234539i</v>
      </c>
      <c r="AB168" s="240" t="str">
        <f t="shared" ca="1" si="199"/>
        <v>-7,01181120565132-2,12700967531521i</v>
      </c>
      <c r="AC168" s="240" t="str">
        <f t="shared" ca="1" si="200"/>
        <v>-1,42948985944881+7,18653082400089i</v>
      </c>
      <c r="AD168" s="240" t="str">
        <f t="shared" ca="1" si="201"/>
        <v>7,29204022195794+0,718203274797268i</v>
      </c>
      <c r="AE168" s="240" t="str">
        <f t="shared" ca="1" si="202"/>
        <v>3,06997139168859E-13-7,32732328634283i</v>
      </c>
      <c r="AF168" s="240" t="str">
        <f t="shared" ca="1" si="203"/>
        <v>-7,29204022195793+0,718203274797382i</v>
      </c>
      <c r="AG168" s="240" t="str">
        <f t="shared" ca="1" si="204"/>
        <v>1,42948985944893+7,18653082400087i</v>
      </c>
      <c r="AH168" s="240" t="str">
        <f t="shared" ca="1" si="205"/>
        <v>7,01181120565128-2,12700967531532i</v>
      </c>
      <c r="AI168" s="240" t="str">
        <f t="shared" ca="1" si="206"/>
        <v>-2,80404522526666-6,76956401234534i</v>
      </c>
      <c r="AJ168" s="240" t="str">
        <f t="shared" ca="1" si="207"/>
        <v>-6,46212221698072+3,45407628685095i</v>
      </c>
      <c r="AK168" s="240" t="str">
        <f t="shared" ca="1" si="208"/>
        <v>4,07084270560341+6,0924466521109i</v>
      </c>
      <c r="AL168" s="240" t="str">
        <f t="shared" ca="1" si="209"/>
        <v>5,66409749551114-4,64840468375186i</v>
      </c>
      <c r="AM168" s="240" t="str">
        <f t="shared" ca="1" si="210"/>
        <v>-5,18119998371929-5,18119998371894i</v>
      </c>
      <c r="AN168" s="240" t="str">
        <f t="shared" ca="1" si="211"/>
        <v>-4,64840468375202+5,66409749551102i</v>
      </c>
      <c r="AO168" s="240" t="str">
        <f t="shared" ca="1" si="212"/>
        <v>6,0924466521108+4,07084270560357i</v>
      </c>
      <c r="AP168" s="240" t="str">
        <f t="shared" ca="1" si="213"/>
        <v>3,45407628685112-6,46212221698063i</v>
      </c>
      <c r="AQ168" s="240" t="str">
        <f t="shared" ca="1" si="214"/>
        <v>-6,76956401234555-2,80404522526616i</v>
      </c>
      <c r="AR168" s="240" t="str">
        <f t="shared" ca="1" si="215"/>
        <v>-6,76956401234555-2,80404522526616i</v>
      </c>
      <c r="AS168" s="240" t="str">
        <f t="shared" ca="1" si="216"/>
        <v>7,18653082400083+1,42948985944911i</v>
      </c>
      <c r="AT168" s="240" t="str">
        <f t="shared" ca="1" si="217"/>
        <v>0,718203274797599-7,29204022195791i</v>
      </c>
      <c r="AU168" s="240" t="str">
        <f t="shared" ca="1" si="218"/>
        <v>-7,32732328634283+1,14898408377024E-13i</v>
      </c>
      <c r="AV168" s="240" t="str">
        <f t="shared" ca="1" si="219"/>
        <v>0,718203274797777+7,29204022195789i</v>
      </c>
      <c r="AW168" s="240" t="str">
        <f t="shared" ca="1" si="220"/>
        <v>7,18653082400093-1,42948985944862i</v>
      </c>
      <c r="AX168" s="240" t="str">
        <f t="shared" ca="1" si="221"/>
        <v>-2,127009675315-7,01181120565138i</v>
      </c>
      <c r="AY168" s="240" t="str">
        <f t="shared" ca="1" si="222"/>
        <v>-6,76956401234546+2,80404522526637i</v>
      </c>
      <c r="AZ168" s="240" t="str">
        <f t="shared" ca="1" si="223"/>
        <v>3,45407628685133+6,46212221698052i</v>
      </c>
      <c r="BA168" s="240" t="str">
        <f t="shared" ca="1" si="224"/>
        <v>6,0924466521111-4,07084270560311i</v>
      </c>
      <c r="BB168" s="240" t="str">
        <f t="shared" ca="1" si="225"/>
        <v>-4,64840468375158-5,66409749551137i</v>
      </c>
      <c r="BC168" s="240" t="str">
        <f t="shared" ca="1" si="226"/>
        <v>-5,18119998371913+5,1811999837191i</v>
      </c>
      <c r="BD168" s="240" t="str">
        <f t="shared" ca="1" si="227"/>
        <v>5,66409749551129+4,64840468375169i</v>
      </c>
      <c r="BE168" s="240" t="str">
        <f t="shared" ca="1" si="228"/>
        <v>4,07084270560322-6,09244665211104i</v>
      </c>
      <c r="BF168" s="240" t="str">
        <f t="shared" ca="1" si="229"/>
        <v>-6,46212221698046-3,45407628685144i</v>
      </c>
      <c r="BG168" s="240" t="str">
        <f t="shared" ca="1" si="230"/>
        <v>-2,80404522526639+6,76956401234545i</v>
      </c>
      <c r="BH168" s="240" t="str">
        <f t="shared" ca="1" si="231"/>
        <v>7,01181120565136+2,12700967531507i</v>
      </c>
      <c r="BI168" s="240" t="str">
        <f t="shared" ca="1" si="232"/>
        <v>1,4294898594487-7,18653082400091i</v>
      </c>
      <c r="BJ168" s="240" t="str">
        <f t="shared" ca="1" si="233"/>
        <v>-7,29204022195794-0,718203274797179i</v>
      </c>
      <c r="BK168" s="240" t="str">
        <f t="shared" ca="1" si="234"/>
        <v>-2,44162494128602E-13+7,32732328634283i</v>
      </c>
      <c r="BL168" s="240" t="str">
        <f t="shared" ca="1" si="235"/>
        <v>7,29204022195791-0,718203274797522i</v>
      </c>
      <c r="BM168" s="240" t="str">
        <f t="shared" ca="1" si="236"/>
        <v>-1,42948985944904-7,18653082400085i</v>
      </c>
      <c r="BN168" s="240" t="str">
        <f t="shared" ca="1" si="237"/>
        <v>-7,01181120565126+2,1270096753154i</v>
      </c>
      <c r="BO168" s="240" t="str">
        <f t="shared" ca="1" si="238"/>
        <v>2,80404522526604+6,7695640123456i</v>
      </c>
      <c r="BP168" s="240" t="str">
        <f t="shared" ca="1" si="239"/>
        <v>6,46212221698069-3,454076286851i</v>
      </c>
      <c r="BQ168" s="240" t="str">
        <f t="shared" ca="1" si="240"/>
        <v>-4,07084270560351-6,09244665211084i</v>
      </c>
      <c r="BR168" s="240" t="str">
        <f t="shared" ca="1" si="241"/>
        <v>-5,66409749551107+4,64840468375195i</v>
      </c>
      <c r="BS168" s="240" t="str">
        <f t="shared" ca="1" si="242"/>
        <v>5,18119998371885+5,18119998371937i</v>
      </c>
      <c r="BT168" s="240" t="str">
        <f t="shared" ca="1" si="243"/>
        <v>4,64840468375196-5,66409749551107i</v>
      </c>
      <c r="BU168" s="240" t="str">
        <f t="shared" ca="1" si="244"/>
        <v>-6,09244665211089-4,07084270560343i</v>
      </c>
      <c r="BV168" s="240" t="str">
        <f t="shared" ca="1" si="245"/>
        <v>-3,45407628685102+6,46212221698069i</v>
      </c>
      <c r="BW168" s="240" t="str">
        <f t="shared" ca="1" si="246"/>
        <v>6,76956401234643+2,80404522526403i</v>
      </c>
      <c r="BX168" s="240" t="str">
        <f t="shared" ca="1" si="247"/>
        <v>2,12700967531681-7,01181120565083i</v>
      </c>
      <c r="BY168" s="240" t="str">
        <f t="shared" ca="1" si="248"/>
        <v>-7,18653082400115-1,42948985944752i</v>
      </c>
      <c r="BZ168" s="240" t="str">
        <f t="shared" ca="1" si="249"/>
        <v>-0,718203274800335+7,29204022195763i</v>
      </c>
      <c r="CA168" s="240" t="str">
        <f t="shared" ca="1" si="250"/>
        <v>7,32732328634283-2,29796816754048E-13i</v>
      </c>
      <c r="CB168" s="240" t="str">
        <f t="shared" ca="1" si="251"/>
        <v>-0,718203274800792-7,29204022195759i</v>
      </c>
      <c r="CC168" s="240" t="str">
        <f t="shared" ca="1" si="252"/>
        <v>-7,18653082400106+1,42948985944797i</v>
      </c>
      <c r="CD168" s="240" t="str">
        <f t="shared" ca="1" si="253"/>
        <v>2,12700967531725+7,0118112056507i</v>
      </c>
      <c r="CE168" s="240" t="str">
        <f t="shared" ca="1" si="254"/>
        <v>6,76956401234625-2,80404522526446i</v>
      </c>
      <c r="CF168" s="240" t="str">
        <f t="shared" ca="1" si="255"/>
        <v>-3,45407628685207-6,46212221698012i</v>
      </c>
      <c r="CG168" s="240" t="str">
        <f t="shared" ca="1" si="256"/>
        <v>-6,09244665211266+4,07084270560078i</v>
      </c>
      <c r="CH168" s="240" t="str">
        <f t="shared" ca="1" si="257"/>
        <v>4,64840468375167+5,6640974955113i</v>
      </c>
      <c r="CI168" s="240" t="str">
        <f t="shared" ca="1" si="258"/>
        <v>5,18119998371698-5,18119998372125i</v>
      </c>
      <c r="CJ168" s="240" t="str">
        <f t="shared" ca="1" si="259"/>
        <v>-5,66409749551044-4,64840468375273i</v>
      </c>
      <c r="CK168" s="240" t="str">
        <f t="shared" ca="1" si="260"/>
        <v>-4,07084270560191+6,09244665211191i</v>
      </c>
      <c r="CL168" s="240" t="str">
        <f t="shared" ca="1" si="261"/>
        <v>6,46212221697948+3,45407628685327i</v>
      </c>
      <c r="CM168" s="240" t="str">
        <f t="shared" ca="1" si="262"/>
        <v>2,80404522526561-6,76956401234577i</v>
      </c>
      <c r="CN168" s="240" t="str">
        <f t="shared" ca="1" si="263"/>
        <v>-7,01181120565034-2,12700967531845i</v>
      </c>
      <c r="CO168" s="240" t="str">
        <f t="shared" ca="1" si="264"/>
        <v>-1,4294898594494+7,18653082400077i</v>
      </c>
      <c r="CP168" s="240" t="str">
        <f t="shared" ca="1" si="265"/>
        <v>7,29204022195817+0,718203274794889i</v>
      </c>
      <c r="CQ168" s="240" t="str">
        <f t="shared" ca="1" si="266"/>
        <v>1,48292193250752E-12-7,32732328634283i</v>
      </c>
      <c r="CR168" s="240" t="str">
        <f t="shared" ca="1" si="267"/>
        <v>-7,29204022195777+0,718203274798984i</v>
      </c>
      <c r="CS168" s="240" t="str">
        <f t="shared" ca="1" si="268"/>
        <v>1,42948985944629+7,18653082400139i</v>
      </c>
      <c r="CT168" s="240" t="str">
        <f t="shared" ca="1" si="269"/>
        <v>7,01181120565119-2,12700967531562i</v>
      </c>
      <c r="CU168" s="240" t="str">
        <f t="shared" ca="1" si="270"/>
        <v>-2,80404522526951-6,76956401234416i</v>
      </c>
      <c r="CV168" s="240" t="str">
        <f t="shared" ca="1" si="271"/>
        <v>-6,46212221698093+3,45407628685056i</v>
      </c>
      <c r="CW168" s="240" t="str">
        <f t="shared" ca="1" si="272"/>
        <v>4,07084270560533+6,09244665210962i</v>
      </c>
      <c r="CX168" s="240" t="str">
        <f t="shared" ca="1" si="273"/>
        <v>5,66409749551239-4,64840468375035i</v>
      </c>
      <c r="CY168" s="240" t="str">
        <f t="shared" ca="1" si="274"/>
        <v>-5,18119998372003-5,18119998371819i</v>
      </c>
      <c r="CZ168" s="240" t="str">
        <f t="shared" ca="1" si="275"/>
        <v>-4,64840468375412+5,66409749550928i</v>
      </c>
      <c r="DA168" s="240" t="str">
        <f t="shared" ca="1" si="276"/>
        <v>6,09244665211096+4,07084270560334i</v>
      </c>
      <c r="DB168" s="240" t="str">
        <f t="shared" ca="1" si="277"/>
        <v>3,45407628684844-6,46212221698206i</v>
      </c>
      <c r="DC168" s="240" t="str">
        <f t="shared" ca="1" si="278"/>
        <v>-6,76956401234508-2,80404522526729i</v>
      </c>
      <c r="DD168" s="240" t="str">
        <f t="shared" ca="1" si="279"/>
        <v>-2,12700967531312+7,01181120565196i</v>
      </c>
      <c r="DE168" s="240" t="str">
        <f t="shared" ca="1" si="280"/>
        <v>7,18653082400044+1,42948985945108i</v>
      </c>
      <c r="DF168" s="240" t="str">
        <f t="shared" ca="1" si="281"/>
        <v>0,718203274796593-7,292040221958i</v>
      </c>
      <c r="DG168" s="240" t="str">
        <f t="shared" ca="1" si="282"/>
        <v>-7,32732328634283-3,40389573511617E-12i</v>
      </c>
      <c r="DH168" s="240" t="str">
        <f t="shared" ca="1" si="283"/>
        <v>0,71820327479728+7,29204022195794i</v>
      </c>
      <c r="DI168" s="240" t="str">
        <f t="shared" ca="1" si="284"/>
        <v>7,18653082400031-1,42948985945176i</v>
      </c>
      <c r="DJ168" s="240" t="str">
        <f t="shared" ca="1" si="285"/>
        <v>-2,12700967531378-7,01181120565175i</v>
      </c>
      <c r="DK168" s="240" t="str">
        <f t="shared" ca="1" si="286"/>
        <v>-6,76956401234481+2,80404522526793i</v>
      </c>
      <c r="DL168" s="240" t="str">
        <f t="shared" ca="1" si="287"/>
        <v>3,45407628684886+6,46212221698184i</v>
      </c>
      <c r="DM168" s="240" t="str">
        <f t="shared" ca="1" si="288"/>
        <v>6,09244665211058-4,07084270560391i</v>
      </c>
      <c r="DN168" s="240" t="str">
        <f t="shared" ca="1" si="289"/>
        <v>-4,64840468374903-5,66409749551347i</v>
      </c>
      <c r="DO168" s="240" t="str">
        <f t="shared" ca="1" si="290"/>
        <v>-5,18119998371955+5,18119998371868i</v>
      </c>
      <c r="DP168" s="240" t="str">
        <f t="shared" ca="1" si="291"/>
        <v>5,66409749551282+4,64840468374982i</v>
      </c>
      <c r="DQ168" s="240" t="str">
        <f t="shared" ca="1" si="292"/>
        <v>4,07084270560494-6,09244665210989i</v>
      </c>
      <c r="DR168" s="240" t="str">
        <f t="shared" ca="1" si="293"/>
        <v>-6,46212221698126-3,45407628684995i</v>
      </c>
      <c r="DS168" s="240" t="str">
        <f t="shared" ca="1" si="294"/>
        <v>-2,80404522526888+6,76956401234443i</v>
      </c>
      <c r="DT168" s="240" t="str">
        <f t="shared" ca="1" si="295"/>
        <v>7,01181120565139+2,12700967531496i</v>
      </c>
      <c r="DU168" s="240" t="str">
        <f t="shared" ca="1" si="296"/>
        <v>1,42948985944561-7,18653082400153i</v>
      </c>
      <c r="DV168" s="240" t="str">
        <f t="shared" ca="1" si="297"/>
        <v>-7,29204022195783-0,718203274798298i</v>
      </c>
      <c r="DW168" s="240" t="str">
        <f t="shared" ca="1" si="298"/>
        <v>2,17231238276967E-12+7,32732328634283i</v>
      </c>
      <c r="DX168" s="240" t="str">
        <f t="shared" ca="1" si="299"/>
        <v>7,2920402219581-0,718203274795575i</v>
      </c>
      <c r="DY168" s="240" t="str">
        <f t="shared" ca="1" si="300"/>
        <v>-1,42948985944987-7,18653082400068i</v>
      </c>
      <c r="DZ168" s="240" t="str">
        <f t="shared" ca="1" si="301"/>
        <v>-7,01181120565225+2,12700967531214i</v>
      </c>
      <c r="EA168" s="240" t="str">
        <f t="shared" ca="1" si="302"/>
        <v>2,80404522526635+6,76956401234547i</v>
      </c>
      <c r="EB168" s="240" t="str">
        <f t="shared" ca="1" si="303"/>
        <v>6,46212221697921-3,45407628685378i</v>
      </c>
      <c r="EC168" s="240" t="str">
        <f t="shared" ca="1" si="304"/>
        <v>-4,07084270560249-6,09244665211152i</v>
      </c>
      <c r="ED168" s="240" t="str">
        <f t="shared" ca="1" si="305"/>
        <v>-5,66409749551007+4,64840468375317i</v>
      </c>
      <c r="EE168" s="240" t="str">
        <f t="shared" ca="1" si="306"/>
        <v>5,18119998371747+5,18119998372076i</v>
      </c>
      <c r="EF168" s="240" t="str">
        <f t="shared" ca="1" si="307"/>
        <v>4,64840468375114-5,66409749551174i</v>
      </c>
      <c r="EG168" s="240" t="str">
        <f t="shared" ca="1" si="308"/>
        <v>-6,09244665210893-4,07084270560636i</v>
      </c>
      <c r="EH168" s="240" t="str">
        <f t="shared" ca="1" si="309"/>
        <v>-3,45407628685146+6,46212221698045i</v>
      </c>
      <c r="EI168" s="240" t="str">
        <f t="shared" ca="1" si="310"/>
        <v>6,76956401234656+2,80404522526372i</v>
      </c>
      <c r="EJ168" s="240" t="str">
        <f t="shared" ca="1" si="311"/>
        <v>2,12700967531659-7,0118112056509i</v>
      </c>
      <c r="EK168" s="240" t="str">
        <f t="shared" ca="1" si="312"/>
        <v>-7,18653082400119-1,42948985944729i</v>
      </c>
      <c r="EL168" s="240" t="str">
        <f t="shared" ca="1" si="313"/>
        <v>-0,71820327480021+7,29204022195765i</v>
      </c>
      <c r="EM168" s="240" t="str">
        <f t="shared" ca="1" si="314"/>
        <v>7,32732328634283-4,59593633508096E-13i</v>
      </c>
      <c r="EN168" s="240"/>
      <c r="EO168" s="240"/>
      <c r="EP168" s="240"/>
    </row>
    <row r="169" spans="1:146" ht="15" thickBot="1">
      <c r="A169" s="277">
        <f t="shared" si="181"/>
        <v>1.3476562500000008E-3</v>
      </c>
      <c r="B169" s="276">
        <v>69</v>
      </c>
      <c r="C169" s="248">
        <f t="shared" si="182"/>
        <v>13800</v>
      </c>
      <c r="D169" s="247">
        <f t="shared" si="315"/>
        <v>86707.957239078285</v>
      </c>
      <c r="E169" s="247" t="str">
        <f t="shared" si="316"/>
        <v>86707,9572390783i</v>
      </c>
      <c r="F169" s="247" t="str">
        <f t="shared" si="183"/>
        <v>-0,0128011171230449-0,0229457992755941i</v>
      </c>
      <c r="G169" s="247" t="str">
        <f t="shared" si="184"/>
        <v>-4,93172638758914+1,20491000853959i</v>
      </c>
      <c r="H169" s="247" t="str">
        <f t="shared" si="180"/>
        <v>0,00215556561170859-0,00611624132227071i</v>
      </c>
      <c r="I169" s="247" t="str">
        <f t="shared" si="317"/>
        <v>-0,00305856008707547+0,00639811949883423i</v>
      </c>
      <c r="J169" s="275" t="str">
        <f ca="1">IMPRODUCT(1/N_FFT2,CF100)</f>
        <v>-0,0147858714907595-0,00445387087364508i</v>
      </c>
      <c r="K169" s="274" t="str">
        <f t="shared" ca="1" si="318"/>
        <v>0,0000737198744762225-0,0000809793410051667i</v>
      </c>
      <c r="N169" s="265">
        <f t="shared" ca="1" si="185"/>
        <v>22.362453259696707</v>
      </c>
      <c r="O169" s="240">
        <f t="shared" ca="1" si="186"/>
        <v>7.3624532596967072</v>
      </c>
      <c r="P169" s="240" t="str">
        <f t="shared" ca="1" si="187"/>
        <v>-0,901242874642157-7,30708418468854i</v>
      </c>
      <c r="Q169" s="240" t="str">
        <f t="shared" ca="1" si="188"/>
        <v>-7,14180976208984+1,78893021757051i</v>
      </c>
      <c r="R169" s="240" t="str">
        <f t="shared" ca="1" si="189"/>
        <v>2,64971038488566+6,86911587305439i</v>
      </c>
      <c r="S169" s="240" t="str">
        <f t="shared" ca="1" si="190"/>
        <v>6,4931040874974-3,47063644165494i</v>
      </c>
      <c r="T169" s="240" t="str">
        <f t="shared" ca="1" si="191"/>
        <v>-4,23936089586439-6,0194299726664i</v>
      </c>
      <c r="U169" s="241" t="str">
        <f t="shared" ca="1" si="192"/>
        <v>-5,4552180281455+4,94432141619201i</v>
      </c>
      <c r="V169" s="240" t="str">
        <f t="shared" ca="1" si="193"/>
        <v>5,57491474023268+4,8089545267506i</v>
      </c>
      <c r="W169" s="240" t="str">
        <f t="shared" ca="1" si="194"/>
        <v>4,09035987308552-6,1216561574357i</v>
      </c>
      <c r="X169" s="240" t="str">
        <f t="shared" ca="1" si="195"/>
        <v>-6,57632216797713-3,31024239961234i</v>
      </c>
      <c r="Y169" s="240" t="str">
        <f t="shared" ca="1" si="196"/>
        <v>-2,48033579926615+6,93207417185487i</v>
      </c>
      <c r="Z169" s="240" t="str">
        <f t="shared" ca="1" si="197"/>
        <v>7,18356132779514+1,61312263979674i</v>
      </c>
      <c r="AA169" s="240" t="str">
        <f t="shared" ca="1" si="198"/>
        <v>0,721646614325331-7,32700103488811i</v>
      </c>
      <c r="AB169" s="240" t="str">
        <f t="shared" ca="1" si="199"/>
        <v>-7,36023582642482+0,180683647935307i</v>
      </c>
      <c r="AC169" s="240" t="str">
        <f t="shared" ca="1" si="200"/>
        <v>1,08029625995095+7,28276582020558i</v>
      </c>
      <c r="AD169" s="240" t="str">
        <f t="shared" ca="1" si="201"/>
        <v>7,09575623723334-1,96366021067363i</v>
      </c>
      <c r="AE169" s="240" t="str">
        <f t="shared" ca="1" si="202"/>
        <v>-2,81748888404852-6,80201987570469i</v>
      </c>
      <c r="AF169" s="240" t="str">
        <f t="shared" ca="1" si="203"/>
        <v>-6,40597480390809+3,62893990208069i</v>
      </c>
      <c r="AG169" s="240" t="str">
        <f t="shared" ca="1" si="204"/>
        <v>4,38580828615959+5,91357790836247i</v>
      </c>
      <c r="AH169" s="240" t="str">
        <f t="shared" ca="1" si="205"/>
        <v>5,33223529670193-5,07671003129239i</v>
      </c>
      <c r="AI169" s="240" t="str">
        <f t="shared" ca="1" si="206"/>
        <v>-5,69125333214032-4,67069090292008i</v>
      </c>
      <c r="AJ169" s="240" t="str">
        <f t="shared" ca="1" si="207"/>
        <v>-3,93889497046777+6,22019488543907i</v>
      </c>
      <c r="AK169" s="240" t="str">
        <f t="shared" ca="1" si="208"/>
        <v>6,65557891788745+3,14785439132608i</v>
      </c>
      <c r="AL169" s="240" t="str">
        <f t="shared" ca="1" si="209"/>
        <v>2,30946715210719-6,99085684838107i</v>
      </c>
      <c r="AM169" s="240" t="str">
        <f t="shared" ca="1" si="210"/>
        <v>-7,22098578476724-1,43634337726326i</v>
      </c>
      <c r="AN169" s="240" t="str">
        <f t="shared" ca="1" si="211"/>
        <v>-0,541615661072515+7,34250437363844i</v>
      </c>
      <c r="AO169" s="240" t="str">
        <f t="shared" ca="1" si="212"/>
        <v>7,35358486230805-0,361258458797295i</v>
      </c>
      <c r="AP169" s="240" t="str">
        <f t="shared" ca="1" si="213"/>
        <v>-1,25869891518721-7,25406058991275i</v>
      </c>
      <c r="AQ169" s="240" t="str">
        <f t="shared" ca="1" si="214"/>
        <v>-7,04542849414694+2,13720736829186i</v>
      </c>
      <c r="AR169" s="240" t="str">
        <f t="shared" ca="1" si="215"/>
        <v>-7,04542849414694+2,13720736829186i</v>
      </c>
      <c r="AS169" s="240" t="str">
        <f t="shared" ca="1" si="216"/>
        <v>6,31498680063177-3,78505742480417i</v>
      </c>
      <c r="AT169" s="240" t="str">
        <f t="shared" ca="1" si="217"/>
        <v>-4,5296138295388-5,80416372584971i</v>
      </c>
      <c r="AU169" s="240" t="str">
        <f t="shared" ca="1" si="218"/>
        <v>-5,20604062610074+5,20604062610035i</v>
      </c>
      <c r="AV169" s="240" t="str">
        <f t="shared" ca="1" si="219"/>
        <v>5,80416372584985+4,52961382953861i</v>
      </c>
      <c r="AW169" s="240" t="str">
        <f t="shared" ca="1" si="220"/>
        <v>3,78505742480459-6,31498680063152i</v>
      </c>
      <c r="AX169" s="240" t="str">
        <f t="shared" ca="1" si="221"/>
        <v>-6,73082659592605-2,98357023325967i</v>
      </c>
      <c r="AY169" s="240" t="str">
        <f t="shared" ca="1" si="222"/>
        <v>-2,13720736829232+7,0454284941468i</v>
      </c>
      <c r="AZ169" s="240" t="str">
        <f t="shared" ca="1" si="223"/>
        <v>7,25406058991278+1,25869891518697i</v>
      </c>
      <c r="BA169" s="240" t="str">
        <f t="shared" ca="1" si="224"/>
        <v>0,361258458797835-7,35358486230802i</v>
      </c>
      <c r="BB169" s="240" t="str">
        <f t="shared" ca="1" si="225"/>
        <v>-7,34250437363842+0,54161566107281i</v>
      </c>
      <c r="BC169" s="240" t="str">
        <f t="shared" ca="1" si="226"/>
        <v>1,43634337726283+7,22098578476733i</v>
      </c>
      <c r="BD169" s="240" t="str">
        <f t="shared" ca="1" si="227"/>
        <v>6,990856848381-2,30946715210742i</v>
      </c>
      <c r="BE169" s="240" t="str">
        <f t="shared" ca="1" si="228"/>
        <v>-3,14785439132564-6,65557891788765i</v>
      </c>
      <c r="BF169" s="240" t="str">
        <f t="shared" ca="1" si="229"/>
        <v>-6,22019488543894+3,93889497046798i</v>
      </c>
      <c r="BG169" s="240" t="str">
        <f t="shared" ca="1" si="230"/>
        <v>4,67069090292027+5,69125333214016i</v>
      </c>
      <c r="BH169" s="240" t="str">
        <f t="shared" ca="1" si="231"/>
        <v>5,07671003129225-5,33223529670206i</v>
      </c>
      <c r="BI169" s="240" t="str">
        <f t="shared" ca="1" si="232"/>
        <v>-5,91357790836258-4,38580828615943i</v>
      </c>
      <c r="BJ169" s="240" t="str">
        <f t="shared" ca="1" si="233"/>
        <v>-3,62893990208116+6,40597480390782i</v>
      </c>
      <c r="BK169" s="240" t="str">
        <f t="shared" ca="1" si="234"/>
        <v>6,80201987570481+2,81748888404824i</v>
      </c>
      <c r="BL169" s="240" t="str">
        <f t="shared" ca="1" si="235"/>
        <v>1,96366021067408-7,09575623723322i</v>
      </c>
      <c r="BM169" s="240" t="str">
        <f t="shared" ca="1" si="236"/>
        <v>-7,28276582020562-1,08029625995068i</v>
      </c>
      <c r="BN169" s="240" t="str">
        <f t="shared" ca="1" si="237"/>
        <v>-0,180683647935796+7,36023582642481i</v>
      </c>
      <c r="BO169" s="240" t="str">
        <f t="shared" ca="1" si="238"/>
        <v>7,32700103488809-0,721646614325574i</v>
      </c>
      <c r="BP169" s="240" t="str">
        <f t="shared" ca="1" si="239"/>
        <v>-1,61312263979623-7,18356132779526i</v>
      </c>
      <c r="BQ169" s="240" t="str">
        <f t="shared" ca="1" si="240"/>
        <v>-6,9320741718548+2,48033579926635i</v>
      </c>
      <c r="BR169" s="240" t="str">
        <f t="shared" ca="1" si="241"/>
        <v>3,31024239961185+6,57632216797737i</v>
      </c>
      <c r="BS169" s="240" t="str">
        <f t="shared" ca="1" si="242"/>
        <v>6,12165615743554-4,09035987308577i</v>
      </c>
      <c r="BT169" s="240" t="str">
        <f t="shared" ca="1" si="243"/>
        <v>-4,80895452675025-5,57491474023298i</v>
      </c>
      <c r="BU169" s="240" t="str">
        <f t="shared" ca="1" si="244"/>
        <v>-4,94432141619182+5,45521802814568i</v>
      </c>
      <c r="BV169" s="240" t="str">
        <f t="shared" ca="1" si="245"/>
        <v>6,01942997266629+4,23936089586453i</v>
      </c>
      <c r="BW169" s="240" t="str">
        <f t="shared" ca="1" si="246"/>
        <v>3,47063644165415-6,49310408749781i</v>
      </c>
      <c r="BX169" s="240" t="str">
        <f t="shared" ca="1" si="247"/>
        <v>-6,86911587305536-2,64971038488313i</v>
      </c>
      <c r="BY169" s="240" t="str">
        <f t="shared" ca="1" si="248"/>
        <v>-1,78893021757314+7,14180976208918i</v>
      </c>
      <c r="BZ169" s="240" t="str">
        <f t="shared" ca="1" si="249"/>
        <v>7,30708418468843+0,901242874643048i</v>
      </c>
      <c r="CA169" s="240" t="str">
        <f t="shared" ca="1" si="250"/>
        <v>-1,02822654150047E-12-7,36245325969671i</v>
      </c>
      <c r="CB169" s="240" t="str">
        <f t="shared" ca="1" si="251"/>
        <v>-7,30708418468819+0,901242874644985i</v>
      </c>
      <c r="CC169" s="240" t="str">
        <f t="shared" ca="1" si="252"/>
        <v>1,78893021756793+7,14180976209049i</v>
      </c>
      <c r="CD169" s="240" t="str">
        <f t="shared" ca="1" si="253"/>
        <v>6,86911587305467-2,64971038488495i</v>
      </c>
      <c r="CE169" s="240" t="str">
        <f t="shared" ca="1" si="254"/>
        <v>-3,47063644165587-6,49310408749689i</v>
      </c>
      <c r="CF169" s="240" t="str">
        <f t="shared" ca="1" si="255"/>
        <v>-6,01942997266475+4,23936089586673i</v>
      </c>
      <c r="CG169" s="240" t="str">
        <f t="shared" ca="1" si="256"/>
        <v>4,94432141619+5,45521802814732i</v>
      </c>
      <c r="CH169" s="240" t="str">
        <f t="shared" ca="1" si="257"/>
        <v>4,80895452675099-5,57491474023234i</v>
      </c>
      <c r="CI169" s="240" t="str">
        <f t="shared" ca="1" si="258"/>
        <v>-6,12165615743622-4,09035987308475i</v>
      </c>
      <c r="CJ169" s="240" t="str">
        <f t="shared" ca="1" si="259"/>
        <v>-3,31024239960946+6,57632216797858i</v>
      </c>
      <c r="CK169" s="240" t="str">
        <f t="shared" ca="1" si="260"/>
        <v>6,93207417185398+2,48033579926865i</v>
      </c>
      <c r="CL169" s="240" t="str">
        <f t="shared" ca="1" si="261"/>
        <v>1,61312263979719-7,18356132779504i</v>
      </c>
      <c r="CM169" s="240" t="str">
        <f t="shared" ca="1" si="262"/>
        <v>-7,3270010348882-0,721646614324464i</v>
      </c>
      <c r="CN169" s="240" t="str">
        <f t="shared" ca="1" si="263"/>
        <v>0,180683647938584+7,36023582642474i</v>
      </c>
      <c r="CO169" s="240" t="str">
        <f t="shared" ca="1" si="264"/>
        <v>7,28276582020596-1,08029625994837i</v>
      </c>
      <c r="CP169" s="240" t="str">
        <f t="shared" ca="1" si="265"/>
        <v>-1,96366021067324-7,09575623723345i</v>
      </c>
      <c r="CQ169" s="240" t="str">
        <f t="shared" ca="1" si="266"/>
        <v>-6,8020198757043+2,81748888404947i</v>
      </c>
      <c r="CR169" s="240" t="str">
        <f t="shared" ca="1" si="267"/>
        <v>3,6289399020835+6,4059748039065i</v>
      </c>
      <c r="CS169" s="240" t="str">
        <f t="shared" ca="1" si="268"/>
        <v>5,91357790836403-4,38580828615748i</v>
      </c>
      <c r="CT169" s="240" t="str">
        <f t="shared" ca="1" si="269"/>
        <v>-5,07671003129207-5,33223529670223i</v>
      </c>
      <c r="CU169" s="240" t="str">
        <f t="shared" ca="1" si="270"/>
        <v>-4,67069090291933+5,69125333214094i</v>
      </c>
      <c r="CV169" s="240" t="str">
        <f t="shared" ca="1" si="271"/>
        <v>6,22019488544077+3,93889497046509i</v>
      </c>
      <c r="CW169" s="240" t="str">
        <f t="shared" ca="1" si="272"/>
        <v>3,14785439132784-6,65557891788661i</v>
      </c>
      <c r="CX169" s="240" t="str">
        <f t="shared" ca="1" si="273"/>
        <v>-6,99085684838092-2,30946715210765i</v>
      </c>
      <c r="CY169" s="240" t="str">
        <f t="shared" ca="1" si="274"/>
        <v>-1,43634337726164+7,22098578476757i</v>
      </c>
      <c r="CZ169" s="240" t="str">
        <f t="shared" ca="1" si="275"/>
        <v>7,34250437363867+0,541615661069403i</v>
      </c>
      <c r="DA169" s="240" t="str">
        <f t="shared" ca="1" si="276"/>
        <v>-0,361258458795292-7,35358486230815i</v>
      </c>
      <c r="DB169" s="240" t="str">
        <f t="shared" ca="1" si="277"/>
        <v>-7,25406058991283+1,25869891518668i</v>
      </c>
      <c r="DC169" s="240" t="str">
        <f t="shared" ca="1" si="278"/>
        <v>2,13720736829339+7,04542849414648i</v>
      </c>
      <c r="DD169" s="240" t="str">
        <f t="shared" ca="1" si="279"/>
        <v>6,73082659592463-2,98357023326289i</v>
      </c>
      <c r="DE169" s="240" t="str">
        <f t="shared" ca="1" si="280"/>
        <v>-3,78505742480241-6,31498680063283i</v>
      </c>
      <c r="DF169" s="240" t="str">
        <f t="shared" ca="1" si="281"/>
        <v>-5,80416372584994+4,5296138295385i</v>
      </c>
      <c r="DG169" s="240" t="str">
        <f t="shared" ca="1" si="282"/>
        <v>5,20604062610164+5,20604062609945i</v>
      </c>
      <c r="DH169" s="240" t="str">
        <f t="shared" ca="1" si="283"/>
        <v>4,52961382953606-5,80416372585184i</v>
      </c>
      <c r="DI169" s="240" t="str">
        <f t="shared" ca="1" si="284"/>
        <v>-6,31498680063054-3,78505742480622i</v>
      </c>
      <c r="DJ169" s="240" t="str">
        <f t="shared" ca="1" si="285"/>
        <v>-2,98357023326007+6,73082659592587i</v>
      </c>
      <c r="DK169" s="240" t="str">
        <f t="shared" ca="1" si="286"/>
        <v>7,04542849414731+2,13720736829063i</v>
      </c>
      <c r="DL169" s="240" t="str">
        <f t="shared" ca="1" si="287"/>
        <v>1,25869891518385-7,25406058991333i</v>
      </c>
      <c r="DM169" s="240" t="str">
        <f t="shared" ca="1" si="288"/>
        <v>-7,35358486230793-0,361258458799734i</v>
      </c>
      <c r="DN169" s="240" t="str">
        <f t="shared" ca="1" si="289"/>
        <v>0,541615661072271+7,34250437363846i</v>
      </c>
      <c r="DO169" s="240" t="str">
        <f t="shared" ca="1" si="290"/>
        <v>7,22098578476701-1,43634337726446i</v>
      </c>
      <c r="DP169" s="240" t="str">
        <f t="shared" ca="1" si="291"/>
        <v>-2,30946715211038-6,99085684838002i</v>
      </c>
      <c r="DQ169" s="240" t="str">
        <f t="shared" ca="1" si="292"/>
        <v>-6,65557891788851+3,14785439132383i</v>
      </c>
      <c r="DR169" s="240" t="str">
        <f t="shared" ca="1" si="293"/>
        <v>3,93889497046752+6,22019488543923i</v>
      </c>
      <c r="DS169" s="240" t="str">
        <f t="shared" ca="1" si="294"/>
        <v>5,69125333213911-4,67069090292155i</v>
      </c>
      <c r="DT169" s="240" t="str">
        <f t="shared" ca="1" si="295"/>
        <v>-5,33223529670422-5,07671003128999i</v>
      </c>
      <c r="DU169" s="240" t="str">
        <f t="shared" ca="1" si="296"/>
        <v>-4,38580828616105+5,91357790836138i</v>
      </c>
      <c r="DV169" s="240" t="str">
        <f t="shared" ca="1" si="297"/>
        <v>6,40597480390801+3,62893990208082i</v>
      </c>
      <c r="DW169" s="240" t="str">
        <f t="shared" ca="1" si="298"/>
        <v>2,81748888404662-6,80201987570548i</v>
      </c>
      <c r="DX169" s="240" t="str">
        <f t="shared" ca="1" si="299"/>
        <v>-7,09575623723232-1,96366021067732i</v>
      </c>
      <c r="DY169" s="240" t="str">
        <f t="shared" ca="1" si="300"/>
        <v>-1,08029625995256+7,28276582020534i</v>
      </c>
      <c r="DZ169" s="240" t="str">
        <f t="shared" ca="1" si="301"/>
        <v>7,36023582642482+0,1806836479355i</v>
      </c>
      <c r="EA169" s="240" t="str">
        <f t="shared" ca="1" si="302"/>
        <v>-0,721646614327325-7,32700103488792i</v>
      </c>
      <c r="EB169" s="240" t="str">
        <f t="shared" ca="1" si="303"/>
        <v>-7,18356132779599+1,61312263979295i</v>
      </c>
      <c r="EC169" s="240" t="str">
        <f t="shared" ca="1" si="304"/>
        <v>2,48033579926456+6,93207417185544i</v>
      </c>
      <c r="ED169" s="240" t="str">
        <f t="shared" ca="1" si="305"/>
        <v>6,57632216797724-3,31024239961212i</v>
      </c>
      <c r="EE169" s="240" t="str">
        <f t="shared" ca="1" si="306"/>
        <v>-4,09035987308715-6,12165615743462i</v>
      </c>
      <c r="EF169" s="240" t="str">
        <f t="shared" ca="1" si="307"/>
        <v>-5,57491474023046+4,80895452675317i</v>
      </c>
      <c r="EG169" s="240" t="str">
        <f t="shared" ca="1" si="308"/>
        <v>5,45521802814433+4,9443214161933i</v>
      </c>
      <c r="EH169" s="240" t="str">
        <f t="shared" ca="1" si="309"/>
        <v>4,23936089586438-6,0194299726664i</v>
      </c>
      <c r="EI169" s="240" t="str">
        <f t="shared" ca="1" si="310"/>
        <v>-6,49310408749826-3,47063644165334i</v>
      </c>
      <c r="EJ169" s="240" t="str">
        <f t="shared" ca="1" si="311"/>
        <v>-2,6497103848891+6,86911587305306i</v>
      </c>
      <c r="EK169" s="240" t="str">
        <f t="shared" ca="1" si="312"/>
        <v>7,14180976208941+1,78893021757225i</v>
      </c>
      <c r="EL169" s="240" t="str">
        <f t="shared" ca="1" si="313"/>
        <v>0,901242874642128-7,30708418468854i</v>
      </c>
      <c r="EM169" s="240" t="str">
        <f t="shared" ca="1" si="314"/>
        <v>-7,36245325969671+2,05645308300092E-12i</v>
      </c>
      <c r="EN169" s="240"/>
      <c r="EO169" s="240"/>
      <c r="EP169" s="240"/>
    </row>
    <row r="170" spans="1:146" ht="15" thickBot="1">
      <c r="A170" s="277">
        <f t="shared" si="181"/>
        <v>1.3671875000000008E-3</v>
      </c>
      <c r="B170" s="276">
        <v>70</v>
      </c>
      <c r="C170" s="248">
        <f t="shared" si="182"/>
        <v>14000</v>
      </c>
      <c r="D170" s="247">
        <f t="shared" si="315"/>
        <v>87964.594300514203</v>
      </c>
      <c r="E170" s="247" t="str">
        <f t="shared" si="316"/>
        <v>87964,5943005142i</v>
      </c>
      <c r="F170" s="247" t="str">
        <f t="shared" si="183"/>
        <v>-0,0130214173820628-0,0225091281633723i</v>
      </c>
      <c r="G170" s="247" t="str">
        <f t="shared" si="184"/>
        <v>-4,91689535812515+1,25011335514385i</v>
      </c>
      <c r="H170" s="247" t="str">
        <f t="shared" si="180"/>
        <v>0,00215171754798162-0,00602974350022932i</v>
      </c>
      <c r="I170" s="247" t="str">
        <f t="shared" si="317"/>
        <v>-0,00302804524967966+0,00632702955099192i</v>
      </c>
      <c r="J170" s="275" t="str">
        <f ca="1">IMPRODUCT(1/N_FFT2,CG100)</f>
        <v>0,0202620105048857+0,000243127227763366i</v>
      </c>
      <c r="K170" s="274" t="str">
        <f t="shared" ca="1" si="318"/>
        <v>-0,0000628925578129881+0,000127462138979824i</v>
      </c>
      <c r="N170" s="265">
        <f t="shared" ca="1" si="185"/>
        <v>22.385904668309237</v>
      </c>
      <c r="O170" s="240">
        <f t="shared" ca="1" si="186"/>
        <v>7.3859046683092391</v>
      </c>
      <c r="P170" s="240" t="str">
        <f t="shared" ca="1" si="187"/>
        <v>-1,0837372962631-7,30596340273072i</v>
      </c>
      <c r="Q170" s="240" t="str">
        <f t="shared" ca="1" si="188"/>
        <v>-7,06787009297793+2,1440149528724i</v>
      </c>
      <c r="R170" s="240" t="str">
        <f t="shared" ca="1" si="189"/>
        <v>3,15788116052608+6,67677874018202i</v>
      </c>
      <c r="S170" s="240" t="str">
        <f t="shared" ca="1" si="190"/>
        <v>6,14115529106265-4,10338877763312i</v>
      </c>
      <c r="T170" s="240" t="str">
        <f t="shared" ca="1" si="191"/>
        <v>-4,96007041964946-5,47259437574818i</v>
      </c>
      <c r="U170" s="241" t="str">
        <f t="shared" ca="1" si="192"/>
        <v>-4,68556831904835+5,70938151614364i</v>
      </c>
      <c r="V170" s="240" t="str">
        <f t="shared" ca="1" si="193"/>
        <v>6,3351017447433+3,79711385832748i</v>
      </c>
      <c r="W170" s="240" t="str">
        <f t="shared" ca="1" si="194"/>
        <v>2,82646334959023-6,82368615213034i</v>
      </c>
      <c r="X170" s="240" t="str">
        <f t="shared" ca="1" si="195"/>
        <v>-7,16455836137551-1,79462844505388i</v>
      </c>
      <c r="Y170" s="240" t="str">
        <f t="shared" ca="1" si="196"/>
        <v>-0,723945254334282+7,35033951855825i</v>
      </c>
      <c r="Z170" s="240" t="str">
        <f t="shared" ca="1" si="197"/>
        <v>7,37700802267184-0,362409164877961i</v>
      </c>
      <c r="AA170" s="240" t="str">
        <f t="shared" ca="1" si="198"/>
        <v>-1,44091852012075-7,24398658113923i</v>
      </c>
      <c r="AB170" s="240" t="str">
        <f t="shared" ca="1" si="199"/>
        <v>-6,95415470645422+2,48823634087536i</v>
      </c>
      <c r="AC170" s="240" t="str">
        <f t="shared" ca="1" si="200"/>
        <v>3,48169135914918+6,51378638343155i</v>
      </c>
      <c r="AD170" s="240" t="str">
        <f t="shared" ca="1" si="201"/>
        <v>5,93241425638392-4,39977827395939i</v>
      </c>
      <c r="AE170" s="240" t="str">
        <f t="shared" ca="1" si="202"/>
        <v>-5,22262327615889-5,22262327615879i</v>
      </c>
      <c r="AF170" s="240" t="str">
        <f t="shared" ca="1" si="203"/>
        <v>-4,39977827395929+5,93241425638399i</v>
      </c>
      <c r="AG170" s="240" t="str">
        <f t="shared" ca="1" si="204"/>
        <v>6,51378638343161+3,48169135914906i</v>
      </c>
      <c r="AH170" s="240" t="str">
        <f t="shared" ca="1" si="205"/>
        <v>2,48823634087591-6,95415470645402i</v>
      </c>
      <c r="AI170" s="240" t="str">
        <f t="shared" ca="1" si="206"/>
        <v>-7,24398658113926-1,4409185201206i</v>
      </c>
      <c r="AJ170" s="240" t="str">
        <f t="shared" ca="1" si="207"/>
        <v>-0,362409164877806+7,37700802267184i</v>
      </c>
      <c r="AK170" s="240" t="str">
        <f t="shared" ca="1" si="208"/>
        <v>7,35033951855823-0,723945254334436i</v>
      </c>
      <c r="AL170" s="240" t="str">
        <f t="shared" ca="1" si="209"/>
        <v>-1,79462844505402-7,16455836137547i</v>
      </c>
      <c r="AM170" s="240" t="str">
        <f t="shared" ca="1" si="210"/>
        <v>-6,82368615213057+2,82646334958968i</v>
      </c>
      <c r="AN170" s="240" t="str">
        <f t="shared" ca="1" si="211"/>
        <v>3,7971138583276+6,33510174474323i</v>
      </c>
      <c r="AO170" s="240" t="str">
        <f t="shared" ca="1" si="212"/>
        <v>5,70938151614355-4,68556831904846i</v>
      </c>
      <c r="AP170" s="240" t="str">
        <f t="shared" ca="1" si="213"/>
        <v>-5,47259437574823-4,96007041964941i</v>
      </c>
      <c r="AQ170" s="240" t="str">
        <f t="shared" ca="1" si="214"/>
        <v>-4,10338877763319+6,1411552910626i</v>
      </c>
      <c r="AR170" s="240" t="str">
        <f t="shared" ca="1" si="215"/>
        <v>-4,10338877763319+6,1411552910626i</v>
      </c>
      <c r="AS170" s="240" t="str">
        <f t="shared" ca="1" si="216"/>
        <v>2,1440149528727-7,06787009297784i</v>
      </c>
      <c r="AT170" s="240" t="str">
        <f t="shared" ca="1" si="217"/>
        <v>-7,30596340273075-1,08373729626282i</v>
      </c>
      <c r="AU170" s="240" t="str">
        <f t="shared" ca="1" si="218"/>
        <v>1,28484573037961E-13+7,38590466830924i</v>
      </c>
      <c r="AV170" s="240" t="str">
        <f t="shared" ca="1" si="219"/>
        <v>7,30596340273072-1,08373729626308i</v>
      </c>
      <c r="AW170" s="240" t="str">
        <f t="shared" ca="1" si="220"/>
        <v>-2,14401495287224-7,06787009297797i</v>
      </c>
      <c r="AX170" s="240" t="str">
        <f t="shared" ca="1" si="221"/>
        <v>-6,67677874018213+3,15788116052586i</v>
      </c>
      <c r="AY170" s="240" t="str">
        <f t="shared" ca="1" si="222"/>
        <v>4,1033887776334+6,14115529106246i</v>
      </c>
      <c r="AZ170" s="240" t="str">
        <f t="shared" ca="1" si="223"/>
        <v>5,47259437574805-4,9600704196496i</v>
      </c>
      <c r="BA170" s="240" t="str">
        <f t="shared" ca="1" si="224"/>
        <v>-5,70938151614375-4,68556831904822i</v>
      </c>
      <c r="BB170" s="240" t="str">
        <f t="shared" ca="1" si="225"/>
        <v>-3,79711385832733+6,33510174474339i</v>
      </c>
      <c r="BC170" s="240" t="str">
        <f t="shared" ca="1" si="226"/>
        <v>6,82368615213041+2,82646334959008i</v>
      </c>
      <c r="BD170" s="240" t="str">
        <f t="shared" ca="1" si="227"/>
        <v>1,79462844505443-7,16455836137537i</v>
      </c>
      <c r="BE170" s="240" t="str">
        <f t="shared" ca="1" si="228"/>
        <v>-7,35033951855826-0,723945254334128i</v>
      </c>
      <c r="BF170" s="240" t="str">
        <f t="shared" ca="1" si="229"/>
        <v>0,362409164878115+7,37700802267183i</v>
      </c>
      <c r="BG170" s="240" t="str">
        <f t="shared" ca="1" si="230"/>
        <v>7,2439865811392-1,4409185201209i</v>
      </c>
      <c r="BH170" s="240" t="str">
        <f t="shared" ca="1" si="231"/>
        <v>-2,48823634087551-6,95415470645417i</v>
      </c>
      <c r="BI170" s="240" t="str">
        <f t="shared" ca="1" si="232"/>
        <v>-6,51378638343182+3,48169135914866i</v>
      </c>
      <c r="BJ170" s="240" t="str">
        <f t="shared" ca="1" si="233"/>
        <v>4,39977827395952+5,93241425638382i</v>
      </c>
      <c r="BK170" s="240" t="str">
        <f t="shared" ca="1" si="234"/>
        <v>5,22262327615869-5,22262327615899i</v>
      </c>
      <c r="BL170" s="240" t="str">
        <f t="shared" ca="1" si="235"/>
        <v>-5,93241425638409-4,39977827395916i</v>
      </c>
      <c r="BM170" s="240" t="str">
        <f t="shared" ca="1" si="236"/>
        <v>-3,48169135914892+6,51378638343168i</v>
      </c>
      <c r="BN170" s="240" t="str">
        <f t="shared" ca="1" si="237"/>
        <v>6,95415470645407+2,48823634087579i</v>
      </c>
      <c r="BO170" s="240" t="str">
        <f t="shared" ca="1" si="238"/>
        <v>1,44091852012119-7,24398658113914i</v>
      </c>
      <c r="BP170" s="240" t="str">
        <f t="shared" ca="1" si="239"/>
        <v>-7,37700802267185-0,362409164877678i</v>
      </c>
      <c r="BQ170" s="240" t="str">
        <f t="shared" ca="1" si="240"/>
        <v>0,723945254334564+7,35033951855822i</v>
      </c>
      <c r="BR170" s="240" t="str">
        <f t="shared" ca="1" si="241"/>
        <v>7,16455836137544-1,79462844505414i</v>
      </c>
      <c r="BS170" s="240" t="str">
        <f t="shared" ca="1" si="242"/>
        <v>-2,8264633495898-6,82368615213052i</v>
      </c>
      <c r="BT170" s="240" t="str">
        <f t="shared" ca="1" si="243"/>
        <v>-6,33510174474354+3,79711385832708i</v>
      </c>
      <c r="BU170" s="240" t="str">
        <f t="shared" ca="1" si="244"/>
        <v>4,68556831904855+5,70938151614347i</v>
      </c>
      <c r="BV170" s="240" t="str">
        <f t="shared" ca="1" si="245"/>
        <v>4,96007041965041-5,47259437574733i</v>
      </c>
      <c r="BW170" s="240" t="str">
        <f t="shared" ca="1" si="246"/>
        <v>-6,14115529106227-4,10338877763369i</v>
      </c>
      <c r="BX170" s="240" t="str">
        <f t="shared" ca="1" si="247"/>
        <v>-3,15788116052618+6,67677874018198i</v>
      </c>
      <c r="BY170" s="240" t="str">
        <f t="shared" ca="1" si="248"/>
        <v>7,06787009297809+2,14401495287187i</v>
      </c>
      <c r="BZ170" s="240" t="str">
        <f t="shared" ca="1" si="249"/>
        <v>1,08373729626197-7,30596340273088i</v>
      </c>
      <c r="CA170" s="240" t="str">
        <f t="shared" ca="1" si="250"/>
        <v>-7,38590466830924+1,72640940061937E-12i</v>
      </c>
      <c r="CB170" s="240" t="str">
        <f t="shared" ca="1" si="251"/>
        <v>1,08373729626538+7,30596340273038i</v>
      </c>
      <c r="CC170" s="240" t="str">
        <f t="shared" ca="1" si="252"/>
        <v>7,06787009297708-2,14401495287517i</v>
      </c>
      <c r="CD170" s="240" t="str">
        <f t="shared" ca="1" si="253"/>
        <v>-3,1578811605293-6,6767787401805i</v>
      </c>
      <c r="CE170" s="240" t="str">
        <f t="shared" ca="1" si="254"/>
        <v>-6,14115529106444+4,10338877763045i</v>
      </c>
      <c r="CF170" s="240" t="str">
        <f t="shared" ca="1" si="255"/>
        <v>4,96007041964752+5,47259437574994i</v>
      </c>
      <c r="CG170" s="240" t="str">
        <f t="shared" ca="1" si="256"/>
        <v>4,68556831904986-5,7093815161424i</v>
      </c>
      <c r="CH170" s="240" t="str">
        <f t="shared" ca="1" si="257"/>
        <v>-6,33510174474267-3,79711385832853i</v>
      </c>
      <c r="CI170" s="240" t="str">
        <f t="shared" ca="1" si="258"/>
        <v>-2,82646334959068+6,82368615213015i</v>
      </c>
      <c r="CJ170" s="240" t="str">
        <f t="shared" ca="1" si="259"/>
        <v>7,16455836137539+1,79462844505436i</v>
      </c>
      <c r="CK170" s="240" t="str">
        <f t="shared" ca="1" si="260"/>
        <v>0,723945254334053-7,35033951855827i</v>
      </c>
      <c r="CL170" s="240" t="str">
        <f t="shared" ca="1" si="261"/>
        <v>-7,37700802267179+0,362409164878925i</v>
      </c>
      <c r="CM170" s="240" t="str">
        <f t="shared" ca="1" si="262"/>
        <v>1,44091852012252+7,24398658113888i</v>
      </c>
      <c r="CN170" s="240" t="str">
        <f t="shared" ca="1" si="263"/>
        <v>6,9541547064534-2,48823634087766i</v>
      </c>
      <c r="CO170" s="240" t="str">
        <f t="shared" ca="1" si="264"/>
        <v>-3,48169135915141-6,51378638343035i</v>
      </c>
      <c r="CP170" s="240" t="str">
        <f t="shared" ca="1" si="265"/>
        <v>-5,93241425638203+4,39977827396194i</v>
      </c>
      <c r="CQ170" s="240" t="str">
        <f t="shared" ca="1" si="266"/>
        <v>5,22262327615653+5,22262327616116i</v>
      </c>
      <c r="CR170" s="240" t="str">
        <f t="shared" ca="1" si="267"/>
        <v>4,39977827396147-5,93241425638238i</v>
      </c>
      <c r="CS170" s="240" t="str">
        <f t="shared" ca="1" si="268"/>
        <v>-6,51378638343073-3,4816913591507i</v>
      </c>
      <c r="CT170" s="240" t="str">
        <f t="shared" ca="1" si="269"/>
        <v>-2,4882363408771+6,9541547064536i</v>
      </c>
      <c r="CU170" s="240" t="str">
        <f t="shared" ca="1" si="270"/>
        <v>7,24398658113903+1,44091852012174i</v>
      </c>
      <c r="CV170" s="240" t="str">
        <f t="shared" ca="1" si="271"/>
        <v>0,362409164878336-7,37700802267182i</v>
      </c>
      <c r="CW170" s="240" t="str">
        <f t="shared" ca="1" si="272"/>
        <v>-7,3503395185582+0,723945254334744i</v>
      </c>
      <c r="CX170" s="240" t="str">
        <f t="shared" ca="1" si="273"/>
        <v>1,79462844505493+7,16455836137524i</v>
      </c>
      <c r="CY170" s="240" t="str">
        <f t="shared" ca="1" si="274"/>
        <v>6,82368615212989-2,82646334959132i</v>
      </c>
      <c r="CZ170" s="240" t="str">
        <f t="shared" ca="1" si="275"/>
        <v>-3,79711385832904-6,33510174474237i</v>
      </c>
      <c r="DA170" s="240" t="str">
        <f t="shared" ca="1" si="276"/>
        <v>-5,70938151614195+4,6855683190504i</v>
      </c>
      <c r="DB170" s="240" t="str">
        <f t="shared" ca="1" si="277"/>
        <v>5,47259437575033+4,96007041964709i</v>
      </c>
      <c r="DC170" s="240" t="str">
        <f t="shared" ca="1" si="278"/>
        <v>4,10338877763598-6,14115529106073i</v>
      </c>
      <c r="DD170" s="240" t="str">
        <f t="shared" ca="1" si="279"/>
        <v>-6,67677874018075-3,15788116052876i</v>
      </c>
      <c r="DE170" s="240" t="str">
        <f t="shared" ca="1" si="280"/>
        <v>-2,14401495287451+7,06787009297728i</v>
      </c>
      <c r="DF170" s="240" t="str">
        <f t="shared" ca="1" si="281"/>
        <v>7,30596340273046+1,0837372962648i</v>
      </c>
      <c r="DG170" s="240" t="str">
        <f t="shared" ca="1" si="282"/>
        <v>1,03150652633873E-12-7,38590466830924i</v>
      </c>
      <c r="DH170" s="240" t="str">
        <f t="shared" ca="1" si="283"/>
        <v>-7,3059634027308+1,08373729626256i</v>
      </c>
      <c r="DI170" s="240" t="str">
        <f t="shared" ca="1" si="284"/>
        <v>2,14401495287253+7,06787009297788i</v>
      </c>
      <c r="DJ170" s="240" t="str">
        <f t="shared" ca="1" si="285"/>
        <v>6,67677874018173-3,15788116052671i</v>
      </c>
      <c r="DK170" s="240" t="str">
        <f t="shared" ca="1" si="286"/>
        <v>-4,10338877763427-6,14115529106189i</v>
      </c>
      <c r="DL170" s="240" t="str">
        <f t="shared" ca="1" si="287"/>
        <v>-5,47259437574693+4,96007041965084i</v>
      </c>
      <c r="DM170" s="240" t="str">
        <f t="shared" ca="1" si="288"/>
        <v>5,70938151614531+4,68556831904632i</v>
      </c>
      <c r="DN170" s="240" t="str">
        <f t="shared" ca="1" si="289"/>
        <v>3,79711385832469-6,33510174474498i</v>
      </c>
      <c r="DO170" s="240" t="str">
        <f t="shared" ca="1" si="290"/>
        <v>-6,8236861521291-2,82646334959323i</v>
      </c>
      <c r="DP170" s="240" t="str">
        <f t="shared" ca="1" si="291"/>
        <v>-1,79462844505714+7,16455836137469i</v>
      </c>
      <c r="DQ170" s="240" t="str">
        <f t="shared" ca="1" si="292"/>
        <v>7,350339518558+0,723945254336797i</v>
      </c>
      <c r="DR170" s="240" t="str">
        <f t="shared" ca="1" si="293"/>
        <v>-0,362409164876065-7,37700802267193i</v>
      </c>
      <c r="DS170" s="240" t="str">
        <f t="shared" ca="1" si="294"/>
        <v>-7,24398658113944+1,44091852011971i</v>
      </c>
      <c r="DT170" s="240" t="str">
        <f t="shared" ca="1" si="295"/>
        <v>2,48823634087496+6,95415470645436i</v>
      </c>
      <c r="DU170" s="240" t="str">
        <f t="shared" ca="1" si="296"/>
        <v>6,51378638343169-3,48169135914889i</v>
      </c>
      <c r="DV170" s="240" t="str">
        <f t="shared" ca="1" si="297"/>
        <v>-4,39977827395963-5,93241425638373i</v>
      </c>
      <c r="DW170" s="240" t="str">
        <f t="shared" ca="1" si="298"/>
        <v>-5,22262327615799+5,22262327615969i</v>
      </c>
      <c r="DX170" s="240" t="str">
        <f t="shared" ca="1" si="299"/>
        <v>5,93241425638517+4,39977827395769i</v>
      </c>
      <c r="DY170" s="240" t="str">
        <f t="shared" ca="1" si="300"/>
        <v>3,48169135914675-6,51378638343284i</v>
      </c>
      <c r="DZ170" s="240" t="str">
        <f t="shared" ca="1" si="301"/>
        <v>-6,95415470645518-2,48823634087268i</v>
      </c>
      <c r="EA170" s="240" t="str">
        <f t="shared" ca="1" si="302"/>
        <v>-1,44091852011733+7,24398658113991i</v>
      </c>
      <c r="EB170" s="240" t="str">
        <f t="shared" ca="1" si="303"/>
        <v>7,37700802267168+0,362409164881195i</v>
      </c>
      <c r="EC170" s="240" t="str">
        <f t="shared" ca="1" si="304"/>
        <v>-0,723945254331895-7,35033951855848i</v>
      </c>
      <c r="ED170" s="240" t="str">
        <f t="shared" ca="1" si="305"/>
        <v>-7,16455836137594+1,79462844505215i</v>
      </c>
      <c r="EE170" s="240" t="str">
        <f t="shared" ca="1" si="306"/>
        <v>2,82646334958868+6,82368615213098i</v>
      </c>
      <c r="EF170" s="240" t="str">
        <f t="shared" ca="1" si="307"/>
        <v>6,33510174474373-3,79711385832676i</v>
      </c>
      <c r="EG170" s="240" t="str">
        <f t="shared" ca="1" si="308"/>
        <v>-4,68556831904818-5,70938151614377i</v>
      </c>
      <c r="EH170" s="240" t="str">
        <f t="shared" ca="1" si="309"/>
        <v>-4,96007041964905+5,47259437574855i</v>
      </c>
      <c r="EI170" s="240" t="str">
        <f t="shared" ca="1" si="310"/>
        <v>6,14115529106323+4,10338877763225i</v>
      </c>
      <c r="EJ170" s="240" t="str">
        <f t="shared" ca="1" si="311"/>
        <v>3,15788116052452-6,67677874018276i</v>
      </c>
      <c r="EK170" s="240" t="str">
        <f t="shared" ca="1" si="312"/>
        <v>-7,06787009297858-2,14401495287022i</v>
      </c>
      <c r="EL170" s="240" t="str">
        <f t="shared" ca="1" si="313"/>
        <v>-1,08373729626016+7,30596340273115i</v>
      </c>
      <c r="EM170" s="240" t="str">
        <f t="shared" ca="1" si="314"/>
        <v>7,38590466830924-3,45281880123874E-12i</v>
      </c>
      <c r="EN170" s="240"/>
      <c r="EO170" s="240"/>
      <c r="EP170" s="240"/>
    </row>
    <row r="171" spans="1:146" ht="15" thickBot="1">
      <c r="A171" s="277">
        <f t="shared" si="181"/>
        <v>1.3867187500000008E-3</v>
      </c>
      <c r="B171" s="276">
        <v>71</v>
      </c>
      <c r="C171" s="248">
        <f t="shared" si="182"/>
        <v>14200</v>
      </c>
      <c r="D171" s="247">
        <f t="shared" si="315"/>
        <v>89221.231361950122</v>
      </c>
      <c r="E171" s="247" t="str">
        <f t="shared" si="316"/>
        <v>89221,2313619501i</v>
      </c>
      <c r="F171" s="247" t="str">
        <f t="shared" si="183"/>
        <v>-0,0132388313109218-0,0220697100616718i</v>
      </c>
      <c r="G171" s="247" t="str">
        <f t="shared" si="184"/>
        <v>-4,90115628438484+1,29456525860327i</v>
      </c>
      <c r="H171" s="247" t="str">
        <f t="shared" si="180"/>
        <v>0,00214800005100211-0,00594569510180568i</v>
      </c>
      <c r="I171" s="247" t="str">
        <f t="shared" si="317"/>
        <v>-0,00299778444597569+0,00625762534824171i</v>
      </c>
      <c r="J171" s="275" t="str">
        <f ca="1">IMPRODUCT(1/N_FFT2,CH100)</f>
        <v>0,0709685721429066+0,00445440440256742i</v>
      </c>
      <c r="K171" s="274" t="str">
        <f t="shared" ca="1" si="318"/>
        <v>-0,000240622475623934+0,000430741391735871i</v>
      </c>
      <c r="N171" s="265">
        <f t="shared" ca="1" si="185"/>
        <v>22.402656286403914</v>
      </c>
      <c r="O171" s="240">
        <f t="shared" ca="1" si="186"/>
        <v>7.4026562864039134</v>
      </c>
      <c r="P171" s="240" t="str">
        <f t="shared" ca="1" si="187"/>
        <v>-1,26557210056694-7,29367173328372i</v>
      </c>
      <c r="Q171" s="240" t="str">
        <f t="shared" ca="1" si="188"/>
        <v>-6,96992709305338+2,49387979103963i</v>
      </c>
      <c r="R171" s="240" t="str">
        <f t="shared" ca="1" si="189"/>
        <v>3,64875590126696+6,44095493444915i</v>
      </c>
      <c r="S171" s="240" t="str">
        <f t="shared" ca="1" si="190"/>
        <v>5,72233069204162-4,69619543306642i</v>
      </c>
      <c r="T171" s="240" t="str">
        <f t="shared" ca="1" si="191"/>
        <v>-5,60535682771187-4,83521405200011i</v>
      </c>
      <c r="U171" s="241" t="str">
        <f t="shared" ca="1" si="192"/>
        <v>-3,80572591115965+6,34947008684689i</v>
      </c>
      <c r="V171" s="240" t="str">
        <f t="shared" ca="1" si="193"/>
        <v>6,90662500746351+2,66417925465143i</v>
      </c>
      <c r="W171" s="240" t="str">
        <f t="shared" ca="1" si="194"/>
        <v>1,44418659868931-7,26041632158939i</v>
      </c>
      <c r="X171" s="240" t="str">
        <f t="shared" ca="1" si="195"/>
        <v>-7,40042674473202-0,181670279601183i</v>
      </c>
      <c r="Y171" s="240" t="str">
        <f t="shared" ca="1" si="196"/>
        <v>1,08619526913413+7,32253370985385i</v>
      </c>
      <c r="Z171" s="240" t="str">
        <f t="shared" ca="1" si="197"/>
        <v>7,02903075518466-2,32207810749416i</v>
      </c>
      <c r="AA171" s="240" t="str">
        <f t="shared" ca="1" si="198"/>
        <v>-3,48958801725552-6,5285599916415i</v>
      </c>
      <c r="AB171" s="240" t="str">
        <f t="shared" ca="1" si="199"/>
        <v>-5,83585763833393+4,55434800160625i</v>
      </c>
      <c r="AC171" s="240" t="str">
        <f t="shared" ca="1" si="200"/>
        <v>5,48500650602675+4,97132011878934i</v>
      </c>
      <c r="AD171" s="240" t="str">
        <f t="shared" ca="1" si="201"/>
        <v>3,96040349406852-6,2541605558864i</v>
      </c>
      <c r="AE171" s="240" t="str">
        <f t="shared" ca="1" si="202"/>
        <v>-6,83916262922454-2,83287391630016i</v>
      </c>
      <c r="AF171" s="240" t="str">
        <f t="shared" ca="1" si="203"/>
        <v>-1,62193117280618+7,22278750658739i</v>
      </c>
      <c r="AG171" s="240" t="str">
        <f t="shared" ca="1" si="204"/>
        <v>7,39373946270889+0,363231127819023i</v>
      </c>
      <c r="AH171" s="240" t="str">
        <f t="shared" ca="1" si="205"/>
        <v>-0,906164154286579-7,34698486592436i</v>
      </c>
      <c r="AI171" s="240" t="str">
        <f t="shared" ca="1" si="206"/>
        <v>-7,08390039202143+2,14887769092471i</v>
      </c>
      <c r="AJ171" s="240" t="str">
        <f t="shared" ca="1" si="207"/>
        <v>3,3283181359064+6,61223248841357i</v>
      </c>
      <c r="AK171" s="240" t="str">
        <f t="shared" ca="1" si="208"/>
        <v>5,94586928220238-4,40975720120707i</v>
      </c>
      <c r="AL171" s="240" t="str">
        <f t="shared" ca="1" si="209"/>
        <v>-5,36135222152019-5,10443164822842i</v>
      </c>
      <c r="AM171" s="240" t="str">
        <f t="shared" ca="1" si="210"/>
        <v>-4,11269547800158+6,15508375246517i</v>
      </c>
      <c r="AN171" s="240" t="str">
        <f t="shared" ca="1" si="211"/>
        <v>6,7675805951505+2,99986216062969i</v>
      </c>
      <c r="AO171" s="240" t="str">
        <f t="shared" ca="1" si="212"/>
        <v>1,79869875623243-7,18080795446886i</v>
      </c>
      <c r="AP171" s="240" t="str">
        <f t="shared" ca="1" si="213"/>
        <v>-7,38259846850314-0,544573179187526i</v>
      </c>
      <c r="AQ171" s="240" t="str">
        <f t="shared" ca="1" si="214"/>
        <v>0,72558720003611+7,36701047303309i</v>
      </c>
      <c r="AR171" s="240" t="str">
        <f t="shared" ca="1" si="215"/>
        <v>0,72558720003611+7,36701047303309i</v>
      </c>
      <c r="AS171" s="240" t="str">
        <f t="shared" ca="1" si="216"/>
        <v>-3,16504340016533-6,69192202358226i</v>
      </c>
      <c r="AT171" s="240" t="str">
        <f t="shared" ca="1" si="217"/>
        <v>-6,05229935674511+4,26251012796193i</v>
      </c>
      <c r="AU171" s="240" t="str">
        <f t="shared" ca="1" si="218"/>
        <v>5,23446845890929+5,23446845890958i</v>
      </c>
      <c r="AV171" s="240" t="str">
        <f t="shared" ca="1" si="219"/>
        <v>4,26251012796227-6,05229935674488i</v>
      </c>
      <c r="AW171" s="240" t="str">
        <f t="shared" ca="1" si="220"/>
        <v>-6,69192202358206-3,16504340016576i</v>
      </c>
      <c r="AX171" s="240" t="str">
        <f t="shared" ca="1" si="221"/>
        <v>-1,97438287078566+7,13450295214625i</v>
      </c>
      <c r="AY171" s="240" t="str">
        <f t="shared" ca="1" si="222"/>
        <v>7,36701047303311+0,725587200035841i</v>
      </c>
      <c r="AZ171" s="240" t="str">
        <f t="shared" ca="1" si="223"/>
        <v>-0,544573179187848-7,38259846850312i</v>
      </c>
      <c r="BA171" s="240" t="str">
        <f t="shared" ca="1" si="224"/>
        <v>-7,18080795446878+1,79869875623275i</v>
      </c>
      <c r="BB171" s="240" t="str">
        <f t="shared" ca="1" si="225"/>
        <v>2,99986216062931+6,76758059515066i</v>
      </c>
      <c r="BC171" s="240" t="str">
        <f t="shared" ca="1" si="226"/>
        <v>6,1550837524654-4,11269547800124i</v>
      </c>
      <c r="BD171" s="240" t="str">
        <f t="shared" ca="1" si="227"/>
        <v>-5,10443164822812-5,36135222152048i</v>
      </c>
      <c r="BE171" s="240" t="str">
        <f t="shared" ca="1" si="228"/>
        <v>-4,4097572012074+5,94586928220213i</v>
      </c>
      <c r="BF171" s="240" t="str">
        <f t="shared" ca="1" si="229"/>
        <v>6,61223248841369+3,32831813590616i</v>
      </c>
      <c r="BG171" s="240" t="str">
        <f t="shared" ca="1" si="230"/>
        <v>2,14887769092445-7,08390039202152i</v>
      </c>
      <c r="BH171" s="240" t="str">
        <f t="shared" ca="1" si="231"/>
        <v>-7,34698486592439-0,906164154286305i</v>
      </c>
      <c r="BI171" s="240" t="str">
        <f t="shared" ca="1" si="232"/>
        <v>0,363231127819293+7,39373946270887i</v>
      </c>
      <c r="BJ171" s="240" t="str">
        <f t="shared" ca="1" si="233"/>
        <v>7,22278750658733-1,62193117280644i</v>
      </c>
      <c r="BK171" s="240" t="str">
        <f t="shared" ca="1" si="234"/>
        <v>-2,83287391629975-6,83916262922471i</v>
      </c>
      <c r="BL171" s="240" t="str">
        <f t="shared" ca="1" si="235"/>
        <v>-6,25416055588664+3,96040349406815i</v>
      </c>
      <c r="BM171" s="240" t="str">
        <f t="shared" ca="1" si="236"/>
        <v>4,97132011878901+5,48500650602704i</v>
      </c>
      <c r="BN171" s="240" t="str">
        <f t="shared" ca="1" si="237"/>
        <v>4,554348001606-5,83585763833413i</v>
      </c>
      <c r="BO171" s="240" t="str">
        <f t="shared" ca="1" si="238"/>
        <v>-6,52855999164165-3,48958801725523i</v>
      </c>
      <c r="BP171" s="240" t="str">
        <f t="shared" ca="1" si="239"/>
        <v>-2,32207810749384+7,02903075518475i</v>
      </c>
      <c r="BQ171" s="240" t="str">
        <f t="shared" ca="1" si="240"/>
        <v>7,3225337098539+1,08619526913378i</v>
      </c>
      <c r="BR171" s="240" t="str">
        <f t="shared" ca="1" si="241"/>
        <v>-0,181670279601426-7,40042674473201i</v>
      </c>
      <c r="BS171" s="240" t="str">
        <f t="shared" ca="1" si="242"/>
        <v>-7,26041632158934+1,44418659868956i</v>
      </c>
      <c r="BT171" s="240" t="str">
        <f t="shared" ca="1" si="243"/>
        <v>2,66417925465098+6,90662500746368i</v>
      </c>
      <c r="BU171" s="240" t="str">
        <f t="shared" ca="1" si="244"/>
        <v>6,34947008684751-3,80572591115862i</v>
      </c>
      <c r="BV171" s="240" t="str">
        <f t="shared" ca="1" si="245"/>
        <v>-4,83521405199886-5,60535682771294i</v>
      </c>
      <c r="BW171" s="240" t="str">
        <f t="shared" ca="1" si="246"/>
        <v>-4,69619543306819+5,72233069204017i</v>
      </c>
      <c r="BX171" s="240" t="str">
        <f t="shared" ca="1" si="247"/>
        <v>6,44095493444774+3,64875590126946i</v>
      </c>
      <c r="BY171" s="240" t="str">
        <f t="shared" ca="1" si="248"/>
        <v>2,49387979104295-6,96992709305219i</v>
      </c>
      <c r="BZ171" s="240" t="str">
        <f t="shared" ca="1" si="249"/>
        <v>-7,29367173328427-1,2655721005638i</v>
      </c>
      <c r="CA171" s="240" t="str">
        <f t="shared" ca="1" si="250"/>
        <v>2,5320068263603E-12+7,40265628640391i</v>
      </c>
      <c r="CB171" s="240" t="str">
        <f t="shared" ca="1" si="251"/>
        <v>7,2936717332834-1,26557210056879i</v>
      </c>
      <c r="CC171" s="240" t="str">
        <f t="shared" ca="1" si="252"/>
        <v>-2,49387979104079-6,96992709305296i</v>
      </c>
      <c r="CD171" s="240" t="str">
        <f t="shared" ca="1" si="253"/>
        <v>-6,44095493444887+3,64875590126746i</v>
      </c>
      <c r="CE171" s="240" t="str">
        <f t="shared" ca="1" si="254"/>
        <v>4,69619543306632+5,72233069204169i</v>
      </c>
      <c r="CF171" s="240" t="str">
        <f t="shared" ca="1" si="255"/>
        <v>4,83521405200069-5,60535682771137i</v>
      </c>
      <c r="CG171" s="240" t="str">
        <f t="shared" ca="1" si="256"/>
        <v>-6,34947008684627-3,80572591116068i</v>
      </c>
      <c r="CH171" s="240" t="str">
        <f t="shared" ca="1" si="257"/>
        <v>-2,66417925465323+6,90662500746282i</v>
      </c>
      <c r="CI171" s="240" t="str">
        <f t="shared" ca="1" si="258"/>
        <v>7,26041632158887+1,44418659869192i</v>
      </c>
      <c r="CJ171" s="240" t="str">
        <f t="shared" ca="1" si="259"/>
        <v>0,181670279604567-7,40042674473194i</v>
      </c>
      <c r="CK171" s="240" t="str">
        <f t="shared" ca="1" si="260"/>
        <v>-7,32253370985337+1,08619526913734i</v>
      </c>
      <c r="CL171" s="240" t="str">
        <f t="shared" ca="1" si="261"/>
        <v>2,32207810749656+7,02903075518386i</v>
      </c>
      <c r="CM171" s="240" t="str">
        <f t="shared" ca="1" si="262"/>
        <v>6,52855999164066-3,48958801725709i</v>
      </c>
      <c r="CN171" s="240" t="str">
        <f t="shared" ca="1" si="263"/>
        <v>-4,55434800160709-5,83585763833328i</v>
      </c>
      <c r="CO171" s="240" t="str">
        <f t="shared" ca="1" si="264"/>
        <v>-4,97132011878853+5,48500650602747i</v>
      </c>
      <c r="CP171" s="240" t="str">
        <f t="shared" ca="1" si="265"/>
        <v>6,25416055588658+3,96040349406822i</v>
      </c>
      <c r="CQ171" s="240" t="str">
        <f t="shared" ca="1" si="266"/>
        <v>2,83287391630051-6,83916262922439i</v>
      </c>
      <c r="CR171" s="240" t="str">
        <f t="shared" ca="1" si="267"/>
        <v>-7,22278750658715-1,62193117280725i</v>
      </c>
      <c r="CS171" s="240" t="str">
        <f t="shared" ca="1" si="268"/>
        <v>-0,363231127820854+7,3937394627088i</v>
      </c>
      <c r="CT171" s="240" t="str">
        <f t="shared" ca="1" si="269"/>
        <v>7,34698486592467-0,906164154284025i</v>
      </c>
      <c r="CU171" s="240" t="str">
        <f t="shared" ca="1" si="270"/>
        <v>-2,14887769092135-7,08390039202246i</v>
      </c>
      <c r="CV171" s="240" t="str">
        <f t="shared" ca="1" si="271"/>
        <v>-6,61223248841208+3,32831813590936i</v>
      </c>
      <c r="CW171" s="240" t="str">
        <f t="shared" ca="1" si="272"/>
        <v>4,40975720120978+5,94586928220037i</v>
      </c>
      <c r="CX171" s="240" t="str">
        <f t="shared" ca="1" si="273"/>
        <v>5,10443164822666-5,36135222152187i</v>
      </c>
      <c r="CY171" s="240" t="str">
        <f t="shared" ca="1" si="274"/>
        <v>-6,1550837524661-4,11269547800018i</v>
      </c>
      <c r="CZ171" s="240" t="str">
        <f t="shared" ca="1" si="275"/>
        <v>-2,99986216062881+6,76758059515088i</v>
      </c>
      <c r="DA171" s="240" t="str">
        <f t="shared" ca="1" si="276"/>
        <v>7,18080795446892+1,79869875623222i</v>
      </c>
      <c r="DB171" s="240" t="str">
        <f t="shared" ca="1" si="277"/>
        <v>0,544573179188043-7,3825984685031i</v>
      </c>
      <c r="DC171" s="240" t="str">
        <f t="shared" ca="1" si="278"/>
        <v>-7,3670104730332+0,725587200034913i</v>
      </c>
      <c r="DD171" s="240" t="str">
        <f t="shared" ca="1" si="279"/>
        <v>1,97438287078405+7,1345029521467i</v>
      </c>
      <c r="DE171" s="240" t="str">
        <f t="shared" ca="1" si="280"/>
        <v>6,69192202358308-3,16504340016358i</v>
      </c>
      <c r="DF171" s="240" t="str">
        <f t="shared" ca="1" si="281"/>
        <v>-4,26251012795975-6,05229935674665i</v>
      </c>
      <c r="DG171" s="240" t="str">
        <f t="shared" ca="1" si="282"/>
        <v>-5,23446845891199+5,23446845890687i</v>
      </c>
      <c r="DH171" s="240" t="str">
        <f t="shared" ca="1" si="283"/>
        <v>6,05229935674673+4,26251012795965i</v>
      </c>
      <c r="DI171" s="240" t="str">
        <f t="shared" ca="1" si="284"/>
        <v>3,16504340016347-6,69192202358314i</v>
      </c>
      <c r="DJ171" s="240" t="str">
        <f t="shared" ca="1" si="285"/>
        <v>-7,13450295214673-1,97438287078393i</v>
      </c>
      <c r="DK171" s="240" t="str">
        <f t="shared" ca="1" si="286"/>
        <v>-0,725587200034787+7,36701047303321i</v>
      </c>
      <c r="DL171" s="240" t="str">
        <f t="shared" ca="1" si="287"/>
        <v>7,3825984685031-0,54457317918817i</v>
      </c>
      <c r="DM171" s="240" t="str">
        <f t="shared" ca="1" si="288"/>
        <v>-1,79869875623234-7,18080795446889i</v>
      </c>
      <c r="DN171" s="240" t="str">
        <f t="shared" ca="1" si="289"/>
        <v>-6,76758059515083+2,99986216062893i</v>
      </c>
      <c r="DO171" s="240" t="str">
        <f t="shared" ca="1" si="290"/>
        <v>4,11269547800029+6,15508375246604i</v>
      </c>
      <c r="DP171" s="240" t="str">
        <f t="shared" ca="1" si="291"/>
        <v>5,36135222152178-5,10443164822675i</v>
      </c>
      <c r="DQ171" s="240" t="str">
        <f t="shared" ca="1" si="292"/>
        <v>-5,94586928220057-4,4097572012095i</v>
      </c>
      <c r="DR171" s="240" t="str">
        <f t="shared" ca="1" si="293"/>
        <v>-3,32831813590907+6,61223248841223i</v>
      </c>
      <c r="DS171" s="240" t="str">
        <f t="shared" ca="1" si="294"/>
        <v>7,08390039202249+2,14887769092122i</v>
      </c>
      <c r="DT171" s="240" t="str">
        <f t="shared" ca="1" si="295"/>
        <v>0,906164154283692-7,34698486592471i</v>
      </c>
      <c r="DU171" s="240" t="str">
        <f t="shared" ca="1" si="296"/>
        <v>-7,39373946270878+0,363231127821191i</v>
      </c>
      <c r="DV171" s="240" t="str">
        <f t="shared" ca="1" si="297"/>
        <v>1,62193117280738+7,22278750658712i</v>
      </c>
      <c r="DW171" s="240" t="str">
        <f t="shared" ca="1" si="298"/>
        <v>6,83916262922435-2,83287391630063i</v>
      </c>
      <c r="DX171" s="240" t="str">
        <f t="shared" ca="1" si="299"/>
        <v>-3,96040349406833-6,25416055588652i</v>
      </c>
      <c r="DY171" s="240" t="str">
        <f t="shared" ca="1" si="300"/>
        <v>-5,48500650602739+4,97132011878863i</v>
      </c>
      <c r="DZ171" s="240" t="str">
        <f t="shared" ca="1" si="301"/>
        <v>5,83585763833336+4,55434800160699i</v>
      </c>
      <c r="EA171" s="240" t="str">
        <f t="shared" ca="1" si="302"/>
        <v>3,48958801725698-6,52855999164072i</v>
      </c>
      <c r="EB171" s="240" t="str">
        <f t="shared" ca="1" si="303"/>
        <v>-7,0290307551839-2,32207810749644i</v>
      </c>
      <c r="EC171" s="240" t="str">
        <f t="shared" ca="1" si="304"/>
        <v>-1,08619526913721+7,3225337098534i</v>
      </c>
      <c r="ED171" s="240" t="str">
        <f t="shared" ca="1" si="305"/>
        <v>7,40042674473194-0,181670279604694i</v>
      </c>
      <c r="EE171" s="240" t="str">
        <f t="shared" ca="1" si="306"/>
        <v>-1,44418659869204-7,26041632158885i</v>
      </c>
      <c r="EF171" s="240" t="str">
        <f t="shared" ca="1" si="307"/>
        <v>-6,90662500746277+2,66417925465335i</v>
      </c>
      <c r="EG171" s="240" t="str">
        <f t="shared" ca="1" si="308"/>
        <v>3,80572591116079+6,3494700868462i</v>
      </c>
      <c r="EH171" s="240" t="str">
        <f t="shared" ca="1" si="309"/>
        <v>5,60535682771129-4,83521405200078i</v>
      </c>
      <c r="EI171" s="240" t="str">
        <f t="shared" ca="1" si="310"/>
        <v>-5,72233069204177-4,69619543306622i</v>
      </c>
      <c r="EJ171" s="240" t="str">
        <f t="shared" ca="1" si="311"/>
        <v>-3,64875590126726+6,44095493444899i</v>
      </c>
      <c r="EK171" s="240" t="str">
        <f t="shared" ca="1" si="312"/>
        <v>6,96992709305305+2,49387979104057i</v>
      </c>
      <c r="EL171" s="240" t="str">
        <f t="shared" ca="1" si="313"/>
        <v>1,26557210056856-7,29367173328344i</v>
      </c>
      <c r="EM171" s="240" t="str">
        <f t="shared" ca="1" si="314"/>
        <v>-7,40265628640391-2,29985145676579E-12i</v>
      </c>
      <c r="EN171" s="240"/>
      <c r="EO171" s="240"/>
      <c r="EP171" s="240"/>
    </row>
    <row r="172" spans="1:146" ht="15" thickBot="1">
      <c r="A172" s="277">
        <f t="shared" si="181"/>
        <v>1.4062500000000008E-3</v>
      </c>
      <c r="B172" s="276">
        <v>72</v>
      </c>
      <c r="C172" s="248">
        <f t="shared" si="182"/>
        <v>14400</v>
      </c>
      <c r="D172" s="247">
        <f t="shared" si="315"/>
        <v>90477.86842338604</v>
      </c>
      <c r="E172" s="247" t="str">
        <f t="shared" si="316"/>
        <v>90477,868423386i</v>
      </c>
      <c r="F172" s="247" t="str">
        <f t="shared" si="183"/>
        <v>-0,0134527211297989-0,0216271016378282i</v>
      </c>
      <c r="G172" s="247" t="str">
        <f t="shared" si="184"/>
        <v>-4,88455091979713+1,33825692495762i</v>
      </c>
      <c r="H172" s="247" t="str">
        <f t="shared" si="180"/>
        <v>0,00214440416252873-0,00586399311879362i</v>
      </c>
      <c r="I172" s="247" t="str">
        <f t="shared" si="317"/>
        <v>-0,00296775739266416+0,00618979574841249i</v>
      </c>
      <c r="J172" s="275" t="str">
        <f ca="1">IMPRODUCT(1/N_FFT2,CI100)</f>
        <v>0,0381577463805351-0,000234755373990605i</v>
      </c>
      <c r="K172" s="274" t="str">
        <f t="shared" ca="1" si="318"/>
        <v>-0,000111789846092393+0,000236885353311866i</v>
      </c>
      <c r="N172" s="265">
        <f t="shared" ca="1" si="185"/>
        <v>22.415210832859728</v>
      </c>
      <c r="O172" s="240">
        <f t="shared" ca="1" si="186"/>
        <v>7.4152108328597297</v>
      </c>
      <c r="P172" s="240" t="str">
        <f t="shared" ca="1" si="187"/>
        <v>-1,44663586920009-7,2727296359554i</v>
      </c>
      <c r="Q172" s="240" t="str">
        <f t="shared" ca="1" si="188"/>
        <v>-6,85076151773507+2,83767833322957i</v>
      </c>
      <c r="R172" s="240" t="str">
        <f t="shared" ca="1" si="189"/>
        <v>4,11967041030139+6,1655224763395i</v>
      </c>
      <c r="S172" s="240" t="str">
        <f t="shared" ca="1" si="190"/>
        <v>5,24334586384309-5,24334586384304i</v>
      </c>
      <c r="T172" s="240" t="str">
        <f t="shared" ca="1" si="191"/>
        <v>-6,1655224763395-4,11967041030138i</v>
      </c>
      <c r="U172" s="241" t="str">
        <f t="shared" ca="1" si="192"/>
        <v>-2,83767833322923+6,85076151773521i</v>
      </c>
      <c r="V172" s="240" t="str">
        <f t="shared" ca="1" si="193"/>
        <v>7,27272963595538+1,44663586920017i</v>
      </c>
      <c r="W172" s="240" t="str">
        <f t="shared" ca="1" si="194"/>
        <v>-2,19836897792654E-13-7,41521083285973i</v>
      </c>
      <c r="X172" s="240" t="str">
        <f t="shared" ca="1" si="195"/>
        <v>-7,27272963595544+1,44663586919989i</v>
      </c>
      <c r="Y172" s="240" t="str">
        <f t="shared" ca="1" si="196"/>
        <v>2,83767833322966+6,85076151773503i</v>
      </c>
      <c r="Z172" s="240" t="str">
        <f t="shared" ca="1" si="197"/>
        <v>6,1655224763397-4,11967041030108i</v>
      </c>
      <c r="AA172" s="240" t="str">
        <f t="shared" ca="1" si="198"/>
        <v>-5,24334586384304-5,24334586384309i</v>
      </c>
      <c r="AB172" s="240" t="str">
        <f t="shared" ca="1" si="199"/>
        <v>-4,11967041030112+6,16552247633967i</v>
      </c>
      <c r="AC172" s="240" t="str">
        <f t="shared" ca="1" si="200"/>
        <v>6,85076151773502+2,8376783332297i</v>
      </c>
      <c r="AD172" s="240" t="str">
        <f t="shared" ca="1" si="201"/>
        <v>1,44663586919994-7,27272963595543i</v>
      </c>
      <c r="AE172" s="240" t="str">
        <f t="shared" ca="1" si="202"/>
        <v>-7,41521083285973-2,97961591213225E-13i</v>
      </c>
      <c r="AF172" s="240" t="str">
        <f t="shared" ca="1" si="203"/>
        <v>1,44663586920011+7,2727296359554i</v>
      </c>
      <c r="AG172" s="240" t="str">
        <f t="shared" ca="1" si="204"/>
        <v>6,85076151773495-2,83767833322986i</v>
      </c>
      <c r="AH172" s="240" t="str">
        <f t="shared" ca="1" si="205"/>
        <v>-4,11967041030126-6,16552247633958i</v>
      </c>
      <c r="AI172" s="240" t="str">
        <f t="shared" ca="1" si="206"/>
        <v>-5,24334586384292+5,24334586384321i</v>
      </c>
      <c r="AJ172" s="240" t="str">
        <f t="shared" ca="1" si="207"/>
        <v>6,16552247633937+4,11967041030157i</v>
      </c>
      <c r="AK172" s="240" t="str">
        <f t="shared" ca="1" si="208"/>
        <v>2,8376783332295-6,8507615177351i</v>
      </c>
      <c r="AL172" s="240" t="str">
        <f t="shared" ca="1" si="209"/>
        <v>-7,27272963595533-1,44663586920043i</v>
      </c>
      <c r="AM172" s="240" t="str">
        <f t="shared" ca="1" si="210"/>
        <v>-7,81246934205708E-14+7,41521083285973i</v>
      </c>
      <c r="AN172" s="240" t="str">
        <f t="shared" ca="1" si="211"/>
        <v>7,27272963595535-1,44663586920033i</v>
      </c>
      <c r="AO172" s="240" t="str">
        <f t="shared" ca="1" si="212"/>
        <v>-2,8376783332294-6,85076151773514i</v>
      </c>
      <c r="AP172" s="240" t="str">
        <f t="shared" ca="1" si="213"/>
        <v>-6,16552247633945+4,11967041030145i</v>
      </c>
      <c r="AQ172" s="240" t="str">
        <f t="shared" ca="1" si="214"/>
        <v>5,24334586384284+5,24334586384328i</v>
      </c>
      <c r="AR172" s="240" t="str">
        <f t="shared" ca="1" si="215"/>
        <v>5,24334586384284+5,24334586384328i</v>
      </c>
      <c r="AS172" s="240" t="str">
        <f t="shared" ca="1" si="216"/>
        <v>-6,85076151773518-2,83767833322929i</v>
      </c>
      <c r="AT172" s="240" t="str">
        <f t="shared" ca="1" si="217"/>
        <v>-1,44663586920021+7,27272963595538i</v>
      </c>
      <c r="AU172" s="240" t="str">
        <f t="shared" ca="1" si="218"/>
        <v>7,41521083285973-1,41712204372083E-13i</v>
      </c>
      <c r="AV172" s="240" t="str">
        <f t="shared" ca="1" si="219"/>
        <v>-1,44663586919982-7,27272963595546i</v>
      </c>
      <c r="AW172" s="240" t="str">
        <f t="shared" ca="1" si="220"/>
        <v>-6,85076151773506+2,8376783332296i</v>
      </c>
      <c r="AX172" s="240" t="str">
        <f t="shared" ca="1" si="221"/>
        <v>4,11967041030102+6,16552247633974i</v>
      </c>
      <c r="AY172" s="240" t="str">
        <f t="shared" ca="1" si="222"/>
        <v>5,24334586384312-5,243345863843i</v>
      </c>
      <c r="AZ172" s="240" t="str">
        <f t="shared" ca="1" si="223"/>
        <v>-6,16552247633962-4,11967041030121i</v>
      </c>
      <c r="BA172" s="240" t="str">
        <f t="shared" ca="1" si="224"/>
        <v>-2,83767833322977+6,85076151773499i</v>
      </c>
      <c r="BB172" s="240" t="str">
        <f t="shared" ca="1" si="225"/>
        <v>7,27272963595542+1,4466358692i</v>
      </c>
      <c r="BC172" s="240" t="str">
        <f t="shared" ca="1" si="226"/>
        <v>3,23398042719615E-13-7,41521083285973i</v>
      </c>
      <c r="BD172" s="240" t="str">
        <f t="shared" ca="1" si="227"/>
        <v>-7,2727296359554+1,44663586920009i</v>
      </c>
      <c r="BE172" s="240" t="str">
        <f t="shared" ca="1" si="228"/>
        <v>2,83767833322976+6,85076151773499i</v>
      </c>
      <c r="BF172" s="240" t="str">
        <f t="shared" ca="1" si="229"/>
        <v>6,16552247633962-4,11967041030119i</v>
      </c>
      <c r="BG172" s="240" t="str">
        <f t="shared" ca="1" si="230"/>
        <v>-5,24334586384315-5,24334586384297i</v>
      </c>
      <c r="BH172" s="240" t="str">
        <f t="shared" ca="1" si="231"/>
        <v>-4,11967041030159+6,16552247633936i</v>
      </c>
      <c r="BI172" s="240" t="str">
        <f t="shared" ca="1" si="232"/>
        <v>6,85076151773509+2,83767833322952i</v>
      </c>
      <c r="BJ172" s="240" t="str">
        <f t="shared" ca="1" si="233"/>
        <v>1,44663586919983-7,27272963595545i</v>
      </c>
      <c r="BK172" s="240" t="str">
        <f t="shared" ca="1" si="234"/>
        <v>-7,41521083285973-1,56249386841142E-13i</v>
      </c>
      <c r="BL172" s="240" t="str">
        <f t="shared" ca="1" si="235"/>
        <v>1,44663586920025+7,27272963595537i</v>
      </c>
      <c r="BM172" s="240" t="str">
        <f t="shared" ca="1" si="236"/>
        <v>6,85076151773517-2,83767833322933i</v>
      </c>
      <c r="BN172" s="240" t="str">
        <f t="shared" ca="1" si="237"/>
        <v>-4,11967041030142-6,16552247633947i</v>
      </c>
      <c r="BO172" s="240" t="str">
        <f t="shared" ca="1" si="238"/>
        <v>-5,2433458638433+5,24334586384282i</v>
      </c>
      <c r="BP172" s="240" t="str">
        <f t="shared" ca="1" si="239"/>
        <v>6,16552247633944+4,11967041030145i</v>
      </c>
      <c r="BQ172" s="240" t="str">
        <f t="shared" ca="1" si="240"/>
        <v>2,83767833322937-6,85076151773515i</v>
      </c>
      <c r="BR172" s="240" t="str">
        <f t="shared" ca="1" si="241"/>
        <v>-7,27272963595536-1,44663586920029i</v>
      </c>
      <c r="BS172" s="240" t="str">
        <f t="shared" ca="1" si="242"/>
        <v>1,16275752865693E-13+7,41521083285973i</v>
      </c>
      <c r="BT172" s="240" t="str">
        <f t="shared" ca="1" si="243"/>
        <v>7,27272963595503-1,44663586920197i</v>
      </c>
      <c r="BU172" s="240" t="str">
        <f t="shared" ca="1" si="244"/>
        <v>-2,83767833322948-6,85076151773511i</v>
      </c>
      <c r="BV172" s="240" t="str">
        <f t="shared" ca="1" si="245"/>
        <v>-6,16552247634061+4,11967041029973i</v>
      </c>
      <c r="BW172" s="240" t="str">
        <f t="shared" ca="1" si="246"/>
        <v>5,24334586384555+5,24334586384057i</v>
      </c>
      <c r="BX172" s="240" t="str">
        <f t="shared" ca="1" si="247"/>
        <v>4,1196704103-6,16552247634042i</v>
      </c>
      <c r="BY172" s="240" t="str">
        <f t="shared" ca="1" si="248"/>
        <v>-6,85076151773497-2,8376783332298i</v>
      </c>
      <c r="BZ172" s="240" t="str">
        <f t="shared" ca="1" si="249"/>
        <v>-1,4466358692023+7,27272963595496i</v>
      </c>
      <c r="CA172" s="240" t="str">
        <f t="shared" ca="1" si="250"/>
        <v>7,41521083285973-3,33934243976665E-12i</v>
      </c>
      <c r="CB172" s="240" t="str">
        <f t="shared" ca="1" si="251"/>
        <v>-1,44663586920141-7,27272963595514i</v>
      </c>
      <c r="CC172" s="240" t="str">
        <f t="shared" ca="1" si="252"/>
        <v>-6,85076151773529+2,83767833322905i</v>
      </c>
      <c r="CD172" s="240" t="str">
        <f t="shared" ca="1" si="253"/>
        <v>4,11967041029933+6,16552247634087i</v>
      </c>
      <c r="CE172" s="240" t="str">
        <f t="shared" ca="1" si="254"/>
        <v>5,2433458638409-5,24334586384522i</v>
      </c>
      <c r="CF172" s="240" t="str">
        <f t="shared" ca="1" si="255"/>
        <v>-6,1655224763401-4,11967041030047i</v>
      </c>
      <c r="CG172" s="240" t="str">
        <f t="shared" ca="1" si="256"/>
        <v>-2,83767833323032+6,85076151773476i</v>
      </c>
      <c r="CH172" s="240" t="str">
        <f t="shared" ca="1" si="257"/>
        <v>7,27272963595487+1,44663586920275i</v>
      </c>
      <c r="CI172" s="240" t="str">
        <f t="shared" ca="1" si="258"/>
        <v>-2,76885570884659E-12-7,41521083285973i</v>
      </c>
      <c r="CJ172" s="240" t="str">
        <f t="shared" ca="1" si="259"/>
        <v>-7,27272963595523+1,44663586920095i</v>
      </c>
      <c r="CK172" s="240" t="str">
        <f t="shared" ca="1" si="260"/>
        <v>2,83767833322853+6,8507615177355i</v>
      </c>
      <c r="CL172" s="240" t="str">
        <f t="shared" ca="1" si="261"/>
        <v>6,16552247634112-4,11967041029895i</v>
      </c>
      <c r="CM172" s="240" t="str">
        <f t="shared" ca="1" si="262"/>
        <v>-5,24334586384482-5,24334586384131i</v>
      </c>
      <c r="CN172" s="240" t="str">
        <f t="shared" ca="1" si="263"/>
        <v>-4,11967041030078+6,1655224763399i</v>
      </c>
      <c r="CO172" s="240" t="str">
        <f t="shared" ca="1" si="264"/>
        <v>6,85076151773458+2,83767833323075i</v>
      </c>
      <c r="CP172" s="240" t="str">
        <f t="shared" ca="1" si="265"/>
        <v>1,44663586920331-7,27272963595476i</v>
      </c>
      <c r="CQ172" s="240" t="str">
        <f t="shared" ca="1" si="266"/>
        <v>-7,41521083285973+2,3037454617549E-12i</v>
      </c>
      <c r="CR172" s="240" t="str">
        <f t="shared" ca="1" si="267"/>
        <v>1,44663586920039+7,27272963595534i</v>
      </c>
      <c r="CS172" s="240" t="str">
        <f t="shared" ca="1" si="268"/>
        <v>6,85076151773572-2,837678333228i</v>
      </c>
      <c r="CT172" s="240" t="str">
        <f t="shared" ca="1" si="269"/>
        <v>-4,11967041029847-6,16552247634144i</v>
      </c>
      <c r="CU172" s="240" t="str">
        <f t="shared" ca="1" si="270"/>
        <v>-5,24334586384171+5,24334586384441i</v>
      </c>
      <c r="CV172" s="240" t="str">
        <f t="shared" ca="1" si="271"/>
        <v>6,16552247633959+4,11967041030125i</v>
      </c>
      <c r="CW172" s="240" t="str">
        <f t="shared" ca="1" si="272"/>
        <v>2,83767833323128-6,85076151773436i</v>
      </c>
      <c r="CX172" s="240" t="str">
        <f t="shared" ca="1" si="273"/>
        <v>-7,27272963595465-1,44663586920387i</v>
      </c>
      <c r="CY172" s="240" t="str">
        <f t="shared" ca="1" si="274"/>
        <v>1,73325873083484E-12+7,41521083285973i</v>
      </c>
      <c r="CZ172" s="240" t="str">
        <f t="shared" ca="1" si="275"/>
        <v>7,27272963595545-1,44663586919983i</v>
      </c>
      <c r="DA172" s="240" t="str">
        <f t="shared" ca="1" si="276"/>
        <v>-2,83767833322767-6,85076151773586i</v>
      </c>
      <c r="DB172" s="240" t="str">
        <f t="shared" ca="1" si="277"/>
        <v>-6,16552247633766+4,11967041030413i</v>
      </c>
      <c r="DC172" s="240" t="str">
        <f t="shared" ca="1" si="278"/>
        <v>5,24334586384416+5,24334586384196i</v>
      </c>
      <c r="DD172" s="240" t="str">
        <f t="shared" ca="1" si="279"/>
        <v>4,11967041030173-6,16552247633927i</v>
      </c>
      <c r="DE172" s="240" t="str">
        <f t="shared" ca="1" si="280"/>
        <v>-6,85076151773414-2,83767833323181i</v>
      </c>
      <c r="DF172" s="240" t="str">
        <f t="shared" ca="1" si="281"/>
        <v>-1,44663586919699+7,27272963595601i</v>
      </c>
      <c r="DG172" s="240" t="str">
        <f t="shared" ca="1" si="282"/>
        <v>7,41521083285973-1,16277199991478E-12i</v>
      </c>
      <c r="DH172" s="240" t="str">
        <f t="shared" ca="1" si="283"/>
        <v>-1,44663586919948-7,27272963595552i</v>
      </c>
      <c r="DI172" s="240" t="str">
        <f t="shared" ca="1" si="284"/>
        <v>-6,85076151773608+2,83767833322714i</v>
      </c>
      <c r="DJ172" s="240" t="str">
        <f t="shared" ca="1" si="285"/>
        <v>4,11967041030383+6,16552247633786i</v>
      </c>
      <c r="DK172" s="240" t="str">
        <f t="shared" ca="1" si="286"/>
        <v>5,24334586384237-5,24334586384376i</v>
      </c>
      <c r="DL172" s="240" t="str">
        <f t="shared" ca="1" si="287"/>
        <v>-6,16552247633895-4,1196704103022i</v>
      </c>
      <c r="DM172" s="240" t="str">
        <f t="shared" ca="1" si="288"/>
        <v>-2,83767833323214+6,85076151773401i</v>
      </c>
      <c r="DN172" s="240" t="str">
        <f t="shared" ca="1" si="289"/>
        <v>7,2727296359559+1,44663586919755i</v>
      </c>
      <c r="DO172" s="240" t="str">
        <f t="shared" ca="1" si="290"/>
        <v>-8,03038236651446E-13-7,41521083285973i</v>
      </c>
      <c r="DP172" s="240" t="str">
        <f t="shared" ca="1" si="291"/>
        <v>-7,27272963595564+1,44663586919892i</v>
      </c>
      <c r="DQ172" s="240" t="str">
        <f t="shared" ca="1" si="292"/>
        <v>2,83767833322662+6,8507615177363i</v>
      </c>
      <c r="DR172" s="240" t="str">
        <f t="shared" ca="1" si="293"/>
        <v>6,16552247633818-4,11967041030336i</v>
      </c>
      <c r="DS172" s="240" t="str">
        <f t="shared" ca="1" si="294"/>
        <v>-5,24334586384335-5,24334586384277i</v>
      </c>
      <c r="DT172" s="240" t="str">
        <f t="shared" ca="1" si="295"/>
        <v>-4,1196704103025+6,16552247633875i</v>
      </c>
      <c r="DU172" s="240" t="str">
        <f t="shared" ca="1" si="296"/>
        <v>6,85076151773379+2,83767833323267i</v>
      </c>
      <c r="DV172" s="240" t="str">
        <f t="shared" ca="1" si="297"/>
        <v>1,44663586919811-7,27272963595579i</v>
      </c>
      <c r="DW172" s="240" t="str">
        <f t="shared" ca="1" si="298"/>
        <v>-7,41521083285973+2,32551505731386E-13i</v>
      </c>
      <c r="DX172" s="240" t="str">
        <f t="shared" ca="1" si="299"/>
        <v>1,44663586919836+7,27272963595575i</v>
      </c>
      <c r="DY172" s="240" t="str">
        <f t="shared" ca="1" si="300"/>
        <v>6,85076151773644-2,83767833322628i</v>
      </c>
      <c r="DZ172" s="240" t="str">
        <f t="shared" ca="1" si="301"/>
        <v>-4,11967041030288-6,1655224763385i</v>
      </c>
      <c r="EA172" s="240" t="str">
        <f t="shared" ca="1" si="302"/>
        <v>-5,24334586384318+5,24334586384295i</v>
      </c>
      <c r="EB172" s="240" t="str">
        <f t="shared" ca="1" si="303"/>
        <v>6,16552247633844+4,11967041030297i</v>
      </c>
      <c r="EC172" s="240" t="str">
        <f t="shared" ca="1" si="304"/>
        <v>2,83767833322638-6,85076151773639i</v>
      </c>
      <c r="ED172" s="240" t="str">
        <f t="shared" ca="1" si="305"/>
        <v>-7,27272963595572-1,44663586919846i</v>
      </c>
      <c r="EE172" s="240" t="str">
        <f t="shared" ca="1" si="306"/>
        <v>-3,37935225188672E-13+7,41521083285973i</v>
      </c>
      <c r="EF172" s="240" t="str">
        <f t="shared" ca="1" si="307"/>
        <v>7,27272963595586-1,4466358691978i</v>
      </c>
      <c r="EG172" s="240" t="str">
        <f t="shared" ca="1" si="308"/>
        <v>-2,83767833323257-6,85076151773383i</v>
      </c>
      <c r="EH172" s="240" t="str">
        <f t="shared" ca="1" si="309"/>
        <v>-6,16552247633881+4,11967041030241i</v>
      </c>
      <c r="EI172" s="240" t="str">
        <f t="shared" ca="1" si="310"/>
        <v>5,24334586384269+5,24334586384343i</v>
      </c>
      <c r="EJ172" s="240" t="str">
        <f t="shared" ca="1" si="311"/>
        <v>4,11967041030345-6,16552247633812i</v>
      </c>
      <c r="EK172" s="240" t="str">
        <f t="shared" ca="1" si="312"/>
        <v>-6,85076151773626-2,83767833322671i</v>
      </c>
      <c r="EL172" s="240" t="str">
        <f t="shared" ca="1" si="313"/>
        <v>-1,44663586919903+7,27272963595561i</v>
      </c>
      <c r="EM172" s="240" t="str">
        <f t="shared" ca="1" si="314"/>
        <v>7,41521083285973+9,08421956108731E-13i</v>
      </c>
      <c r="EN172" s="240"/>
      <c r="EO172" s="240"/>
      <c r="EP172" s="240"/>
    </row>
    <row r="173" spans="1:146" ht="15" thickBot="1">
      <c r="A173" s="277">
        <f t="shared" si="181"/>
        <v>1.4257812500000008E-3</v>
      </c>
      <c r="B173" s="276">
        <v>73</v>
      </c>
      <c r="C173" s="248">
        <f t="shared" si="182"/>
        <v>14600</v>
      </c>
      <c r="D173" s="247">
        <f t="shared" si="315"/>
        <v>91734.505484821959</v>
      </c>
      <c r="E173" s="247" t="str">
        <f t="shared" si="316"/>
        <v>91734,505484822i</v>
      </c>
      <c r="F173" s="247" t="str">
        <f t="shared" si="183"/>
        <v>-0,0136624197919344-0,0211809251892333i</v>
      </c>
      <c r="G173" s="247" t="str">
        <f t="shared" si="184"/>
        <v>-4,86711986546085+1,38118109903531i</v>
      </c>
      <c r="H173" s="247" t="str">
        <f t="shared" si="180"/>
        <v>0,00214092156451969-0,00578454003246817i</v>
      </c>
      <c r="I173" s="247" t="str">
        <f t="shared" si="317"/>
        <v>-0,0029379485332405+0,00612343340081933i</v>
      </c>
      <c r="J173" s="275" t="str">
        <f ca="1">IMPRODUCT(1/N_FFT2,CJ100)</f>
        <v>-0,0104137316508888-0,00445491956470621i</v>
      </c>
      <c r="K173" s="274" t="str">
        <f t="shared" ca="1" si="318"/>
        <v>0,0000578744108897744-0,0000506794678173889i</v>
      </c>
      <c r="N173" s="265">
        <f t="shared" ca="1" si="185"/>
        <v>22.424963168588118</v>
      </c>
      <c r="O173" s="240">
        <f t="shared" ca="1" si="186"/>
        <v>7.4249631685881177</v>
      </c>
      <c r="P173" s="240" t="str">
        <f t="shared" ca="1" si="187"/>
        <v>-1,62681863835675-7,24455237904904i</v>
      </c>
      <c r="Q173" s="240" t="str">
        <f t="shared" ca="1" si="188"/>
        <v>-6,71208720623957+3,17458082126211i</v>
      </c>
      <c r="R173" s="240" t="str">
        <f t="shared" ca="1" si="189"/>
        <v>4,56807190021305+5,85344318921555i</v>
      </c>
      <c r="S173" s="240" t="str">
        <f t="shared" ca="1" si="190"/>
        <v>4,7103467693147-5,73957414515194i</v>
      </c>
      <c r="T173" s="240" t="str">
        <f t="shared" ca="1" si="191"/>
        <v>-6,63215753766458-3,33834756286535i</v>
      </c>
      <c r="U173" s="241" t="str">
        <f t="shared" ca="1" si="192"/>
        <v>-1,80411888647846+7,20244632734892i</v>
      </c>
      <c r="V173" s="240" t="str">
        <f t="shared" ca="1" si="193"/>
        <v>7,42272690850037+0,182217717894551i</v>
      </c>
      <c r="W173" s="240" t="str">
        <f t="shared" ca="1" si="194"/>
        <v>-1,44853845551752-7,2822945832874i</v>
      </c>
      <c r="X173" s="240" t="str">
        <f t="shared" ca="1" si="195"/>
        <v>-6,78797376446254+3,00890183087757i</v>
      </c>
      <c r="Y173" s="240" t="str">
        <f t="shared" ca="1" si="196"/>
        <v>4,42304539540994+5,96378633797632i</v>
      </c>
      <c r="Z173" s="240" t="str">
        <f t="shared" ca="1" si="197"/>
        <v>4,84978430165388-5,62224779623966i</v>
      </c>
      <c r="AA173" s="240" t="str">
        <f t="shared" ca="1" si="198"/>
        <v>-6,54823290538103-3,50010340872598i</v>
      </c>
      <c r="AB173" s="240" t="str">
        <f t="shared" ca="1" si="199"/>
        <v>-1,98033240084354+7,15600179129794i</v>
      </c>
      <c r="AC173" s="240" t="str">
        <f t="shared" ca="1" si="200"/>
        <v>7,41601947527657+0,364325674649401i</v>
      </c>
      <c r="AD173" s="240" t="str">
        <f t="shared" ca="1" si="201"/>
        <v>-1,26938572727724-7,31565020557127i</v>
      </c>
      <c r="AE173" s="240" t="str">
        <f t="shared" ca="1" si="202"/>
        <v>-6,85977150110861+2,84141039053993i</v>
      </c>
      <c r="AF173" s="240" t="str">
        <f t="shared" ca="1" si="203"/>
        <v>4,27535461344889+6,07053712484747i</v>
      </c>
      <c r="AG173" s="240" t="str">
        <f t="shared" ca="1" si="204"/>
        <v>4,98630050527475-5,50153481548439i</v>
      </c>
      <c r="AH173" s="240" t="str">
        <f t="shared" ca="1" si="205"/>
        <v>-6,46036386244965-3,65975092317015i</v>
      </c>
      <c r="AI173" s="240" t="str">
        <f t="shared" ca="1" si="206"/>
        <v>-2,15535303701971+7,10524674734804i</v>
      </c>
      <c r="AJ173" s="240" t="str">
        <f t="shared" ca="1" si="207"/>
        <v>7,4048449092237+0,546214175240857i</v>
      </c>
      <c r="AK173" s="240" t="str">
        <f t="shared" ca="1" si="208"/>
        <v>-1,08946836854027-7,34459915372107i</v>
      </c>
      <c r="AL173" s="240" t="str">
        <f t="shared" ca="1" si="209"/>
        <v>-6,92743716790579+2,67220739083019i</v>
      </c>
      <c r="AM173" s="240" t="str">
        <f t="shared" ca="1" si="210"/>
        <v>4,12508851773448+6,17363124714663i</v>
      </c>
      <c r="AN173" s="240" t="str">
        <f t="shared" ca="1" si="211"/>
        <v>5,11981314792104-5,37750791587191i</v>
      </c>
      <c r="AO173" s="240" t="str">
        <f t="shared" ca="1" si="212"/>
        <v>-6,36860333789647-3,81719394050447i</v>
      </c>
      <c r="AP173" s="240" t="str">
        <f t="shared" ca="1" si="213"/>
        <v>-2,32907536912025+7,05021176843983i</v>
      </c>
      <c r="AQ173" s="240" t="str">
        <f t="shared" ca="1" si="214"/>
        <v>7,38920994148249+0,727773656837411i</v>
      </c>
      <c r="AR173" s="240" t="str">
        <f t="shared" ca="1" si="215"/>
        <v>7,38920994148249+0,727773656837411i</v>
      </c>
      <c r="AS173" s="240" t="str">
        <f t="shared" ca="1" si="216"/>
        <v>-6,99093000558658+2,5013947533085i</v>
      </c>
      <c r="AT173" s="240" t="str">
        <f t="shared" ca="1" si="217"/>
        <v>3,97233762294404+6,27300660482941i</v>
      </c>
      <c r="AU173" s="240" t="str">
        <f t="shared" ca="1" si="218"/>
        <v>5,25024180656915-5,25024180656888i</v>
      </c>
      <c r="AV173" s="240" t="str">
        <f t="shared" ca="1" si="219"/>
        <v>-6,2730066048296-3,97233762294374i</v>
      </c>
      <c r="AW173" s="240" t="str">
        <f t="shared" ca="1" si="220"/>
        <v>-2,50139475330817+6,9909300055867i</v>
      </c>
      <c r="AX173" s="240" t="str">
        <f t="shared" ca="1" si="221"/>
        <v>7,36912398997288+0,908894754796293i</v>
      </c>
      <c r="AY173" s="240" t="str">
        <f t="shared" ca="1" si="222"/>
        <v>-0,727773656837023-7,38920994148253i</v>
      </c>
      <c r="AZ173" s="240" t="str">
        <f t="shared" ca="1" si="223"/>
        <v>-7,0502117684397+2,32907536912063i</v>
      </c>
      <c r="BA173" s="240" t="str">
        <f t="shared" ca="1" si="224"/>
        <v>3,81719394050472+6,36860333789632i</v>
      </c>
      <c r="BB173" s="240" t="str">
        <f t="shared" ca="1" si="225"/>
        <v>5,37750791587217-5,11981314792075i</v>
      </c>
      <c r="BC173" s="240" t="str">
        <f t="shared" ca="1" si="226"/>
        <v>-6,17363124714682-4,12508851773418i</v>
      </c>
      <c r="BD173" s="240" t="str">
        <f t="shared" ca="1" si="227"/>
        <v>-2,67220739082992+6,92743716790589i</v>
      </c>
      <c r="BE173" s="240" t="str">
        <f t="shared" ca="1" si="228"/>
        <v>7,34459915372101+1,08946836854066i</v>
      </c>
      <c r="BF173" s="240" t="str">
        <f t="shared" ca="1" si="229"/>
        <v>-0,546214175240468-7,40484490922372i</v>
      </c>
      <c r="BG173" s="240" t="str">
        <f t="shared" ca="1" si="230"/>
        <v>-7,10524674734793+2,15535303702009i</v>
      </c>
      <c r="BH173" s="240" t="str">
        <f t="shared" ca="1" si="231"/>
        <v>3,65975092316976+6,46036386244987i</v>
      </c>
      <c r="BI173" s="240" t="str">
        <f t="shared" ca="1" si="232"/>
        <v>5,50153481548465-4,98630050527446i</v>
      </c>
      <c r="BJ173" s="240" t="str">
        <f t="shared" ca="1" si="233"/>
        <v>-6,07053712484769-4,27535461344858i</v>
      </c>
      <c r="BK173" s="240" t="str">
        <f t="shared" ca="1" si="234"/>
        <v>-2,84141039053965+6,85977150110872i</v>
      </c>
      <c r="BL173" s="240" t="str">
        <f t="shared" ca="1" si="235"/>
        <v>7,3156502055712+1,26938572727765i</v>
      </c>
      <c r="BM173" s="240" t="str">
        <f t="shared" ca="1" si="236"/>
        <v>-0,364325674649012-7,41601947527659i</v>
      </c>
      <c r="BN173" s="240" t="str">
        <f t="shared" ca="1" si="237"/>
        <v>-7,15600179129784+1,9803324008439i</v>
      </c>
      <c r="BO173" s="240" t="str">
        <f t="shared" ca="1" si="238"/>
        <v>3,50010340872559+6,54823290538124i</v>
      </c>
      <c r="BP173" s="240" t="str">
        <f t="shared" ca="1" si="239"/>
        <v>5,62224779623992-4,84978430165358i</v>
      </c>
      <c r="BQ173" s="240" t="str">
        <f t="shared" ca="1" si="240"/>
        <v>-5,96378633797654-4,42304539540964i</v>
      </c>
      <c r="BR173" s="240" t="str">
        <f t="shared" ca="1" si="241"/>
        <v>-3,00890183087721+6,7879737644627i</v>
      </c>
      <c r="BS173" s="240" t="str">
        <f t="shared" ca="1" si="242"/>
        <v>7,28229458328732+1,44853845551792i</v>
      </c>
      <c r="BT173" s="240" t="str">
        <f t="shared" ca="1" si="243"/>
        <v>-0,182217717891208-7,42272690850045i</v>
      </c>
      <c r="BU173" s="240" t="str">
        <f t="shared" ca="1" si="244"/>
        <v>-7,20244632734864+1,80411888647955i</v>
      </c>
      <c r="BV173" s="240" t="str">
        <f t="shared" ca="1" si="245"/>
        <v>3,33834756286332+6,6321575376656i</v>
      </c>
      <c r="BW173" s="240" t="str">
        <f t="shared" ca="1" si="246"/>
        <v>5,7395741451507-4,71034676931621i</v>
      </c>
      <c r="BX173" s="240" t="str">
        <f t="shared" ca="1" si="247"/>
        <v>-5,85344318921482-4,56807190021399i</v>
      </c>
      <c r="BY173" s="240" t="str">
        <f t="shared" ca="1" si="248"/>
        <v>-3,17458082125935+6,71208720624087i</v>
      </c>
      <c r="BZ173" s="240" t="str">
        <f t="shared" ca="1" si="249"/>
        <v>7,244552379049+1,62681863835694i</v>
      </c>
      <c r="CA173" s="240" t="str">
        <f t="shared" ca="1" si="250"/>
        <v>3,34373830067211E-12-7,42496316858812i</v>
      </c>
      <c r="CB173" s="240" t="str">
        <f t="shared" ca="1" si="251"/>
        <v>-7,24455237904885+1,62681863835762i</v>
      </c>
      <c r="CC173" s="240" t="str">
        <f t="shared" ca="1" si="252"/>
        <v>3,17458082125998+6,71208720624057i</v>
      </c>
      <c r="CD173" s="240" t="str">
        <f t="shared" ca="1" si="253"/>
        <v>5,85344318921439-4,56807190021454i</v>
      </c>
      <c r="CE173" s="240" t="str">
        <f t="shared" ca="1" si="254"/>
        <v>-5,73957414515115-4,71034676931568i</v>
      </c>
      <c r="CF173" s="240" t="str">
        <f t="shared" ca="1" si="255"/>
        <v>-3,33834756286269+6,63215753766592i</v>
      </c>
      <c r="CG173" s="240" t="str">
        <f t="shared" ca="1" si="256"/>
        <v>7,20244632734881+1,80411888647887i</v>
      </c>
      <c r="CH173" s="240" t="str">
        <f t="shared" ca="1" si="257"/>
        <v>0,182217717897894-7,42272690850028i</v>
      </c>
      <c r="CI173" s="240" t="str">
        <f t="shared" ca="1" si="258"/>
        <v>-7,28229458328718+1,44853845551861i</v>
      </c>
      <c r="CJ173" s="240" t="str">
        <f t="shared" ca="1" si="259"/>
        <v>3,00890183087524+6,78797376446357i</v>
      </c>
      <c r="CK173" s="240" t="str">
        <f t="shared" ca="1" si="260"/>
        <v>5,96378633797518-4,42304539541148i</v>
      </c>
      <c r="CL173" s="240" t="str">
        <f t="shared" ca="1" si="261"/>
        <v>-5,62224779623885-4,84978430165481i</v>
      </c>
      <c r="CM173" s="240" t="str">
        <f t="shared" ca="1" si="262"/>
        <v>-3,50010340872311+6,54823290538256i</v>
      </c>
      <c r="CN173" s="240" t="str">
        <f t="shared" ca="1" si="263"/>
        <v>7,15600179129783+1,98033240084394i</v>
      </c>
      <c r="CO173" s="240" t="str">
        <f t="shared" ca="1" si="264"/>
        <v>0,36432567465274-7,41601947527641i</v>
      </c>
      <c r="CP173" s="240" t="str">
        <f t="shared" ca="1" si="265"/>
        <v>-7,31565020557107+1,26938572727834i</v>
      </c>
      <c r="CQ173" s="240" t="str">
        <f t="shared" ca="1" si="266"/>
        <v>2,84141039053757+6,85977150110958i</v>
      </c>
      <c r="CR173" s="240" t="str">
        <f t="shared" ca="1" si="267"/>
        <v>6,07053712484637-4,27535461345045i</v>
      </c>
      <c r="CS173" s="240" t="str">
        <f t="shared" ca="1" si="268"/>
        <v>-5,50153481548356-4,98630050527566i</v>
      </c>
      <c r="CT173" s="240" t="str">
        <f t="shared" ca="1" si="269"/>
        <v>-3,65975092316732+6,46036386245125i</v>
      </c>
      <c r="CU173" s="240" t="str">
        <f t="shared" ca="1" si="270"/>
        <v>7,10524674734792+2,15535303702014i</v>
      </c>
      <c r="CV173" s="240" t="str">
        <f t="shared" ca="1" si="271"/>
        <v>0,546214175244191-7,40484490922344i</v>
      </c>
      <c r="CW173" s="240" t="str">
        <f t="shared" ca="1" si="272"/>
        <v>-7,34459915372091+1,08946836854135i</v>
      </c>
      <c r="CX173" s="240" t="str">
        <f t="shared" ca="1" si="273"/>
        <v>2,67220739082782+6,92743716790671i</v>
      </c>
      <c r="CY173" s="240" t="str">
        <f t="shared" ca="1" si="274"/>
        <v>6,17363124714556-4,12508851773608i</v>
      </c>
      <c r="CZ173" s="240" t="str">
        <f t="shared" ca="1" si="275"/>
        <v>-5,37750791587105-5,11981314792193i</v>
      </c>
      <c r="DA173" s="240" t="str">
        <f t="shared" ca="1" si="276"/>
        <v>-3,81719394050231+6,36860333789776i</v>
      </c>
      <c r="DB173" s="240" t="str">
        <f t="shared" ca="1" si="277"/>
        <v>7,05021176843969+2,32907536912067i</v>
      </c>
      <c r="DC173" s="240" t="str">
        <f t="shared" ca="1" si="278"/>
        <v>0,727773656840739-7,38920994148216i</v>
      </c>
      <c r="DD173" s="240" t="str">
        <f t="shared" ca="1" si="279"/>
        <v>-7,3691239899728+0,908894754796991i</v>
      </c>
      <c r="DE173" s="240" t="str">
        <f t="shared" ca="1" si="280"/>
        <v>2,50139475330609+6,99093000558744i</v>
      </c>
      <c r="DF173" s="240" t="str">
        <f t="shared" ca="1" si="281"/>
        <v>6,27300660482841-3,97233762294563i</v>
      </c>
      <c r="DG173" s="240" t="str">
        <f t="shared" ca="1" si="282"/>
        <v>-5,25024180656801-5,25024180657003i</v>
      </c>
      <c r="DH173" s="240" t="str">
        <f t="shared" ca="1" si="283"/>
        <v>-3,97233762294162+6,27300660483094i</v>
      </c>
      <c r="DI173" s="240" t="str">
        <f t="shared" ca="1" si="284"/>
        <v>6,99093000558655+2,50139475330859i</v>
      </c>
      <c r="DJ173" s="240" t="str">
        <f t="shared" ca="1" si="285"/>
        <v>0,908894754799612-7,36912398997247i</v>
      </c>
      <c r="DK173" s="240" t="str">
        <f t="shared" ca="1" si="286"/>
        <v>-7,38920994148241+0,727773656838106i</v>
      </c>
      <c r="DL173" s="240" t="str">
        <f t="shared" ca="1" si="287"/>
        <v>2,32907536911816+7,05021176844052i</v>
      </c>
      <c r="DM173" s="240" t="str">
        <f t="shared" ca="1" si="288"/>
        <v>6,36860333789533-3,81719394050638i</v>
      </c>
      <c r="DN173" s="240" t="str">
        <f t="shared" ca="1" si="289"/>
        <v>-5,11981314791986-5,37750791587303i</v>
      </c>
      <c r="DO173" s="240" t="str">
        <f t="shared" ca="1" si="290"/>
        <v>-4,12508851773214+6,1736312471482i</v>
      </c>
      <c r="DP173" s="240" t="str">
        <f t="shared" ca="1" si="291"/>
        <v>6,92743716790575+2,67220739083028i</v>
      </c>
      <c r="DQ173" s="240" t="str">
        <f t="shared" ca="1" si="292"/>
        <v>1,08946836854396-7,34459915372052i</v>
      </c>
      <c r="DR173" s="240" t="str">
        <f t="shared" ca="1" si="293"/>
        <v>-7,40484490922364+0,546214175241553i</v>
      </c>
      <c r="DS173" s="240" t="str">
        <f t="shared" ca="1" si="294"/>
        <v>2,1553530370176+7,10524674734869i</v>
      </c>
      <c r="DT173" s="240" t="str">
        <f t="shared" ca="1" si="295"/>
        <v>6,46036386244892-3,65975092317145i</v>
      </c>
      <c r="DU173" s="240" t="str">
        <f t="shared" ca="1" si="296"/>
        <v>-4,98630050527355-5,50153481548548i</v>
      </c>
      <c r="DV173" s="240" t="str">
        <f t="shared" ca="1" si="297"/>
        <v>-4,27535461344657+6,07053712484911i</v>
      </c>
      <c r="DW173" s="240" t="str">
        <f t="shared" ca="1" si="298"/>
        <v>6,85977150110857+2,84141039054001i</v>
      </c>
      <c r="DX173" s="240" t="str">
        <f t="shared" ca="1" si="299"/>
        <v>1,26938572728095-7,31565020557063i</v>
      </c>
      <c r="DY173" s="240" t="str">
        <f t="shared" ca="1" si="300"/>
        <v>-7,41601947527654+0,364325674650099i</v>
      </c>
      <c r="DZ173" s="240" t="str">
        <f t="shared" ca="1" si="301"/>
        <v>1,98033240084139+7,15600179129854i</v>
      </c>
      <c r="EA173" s="240" t="str">
        <f t="shared" ca="1" si="302"/>
        <v>6,54823290538032-3,50010340872729i</v>
      </c>
      <c r="EB173" s="240" t="str">
        <f t="shared" ca="1" si="303"/>
        <v>-4,84978430165265-5,62224779624072i</v>
      </c>
      <c r="EC173" s="240" t="str">
        <f t="shared" ca="1" si="304"/>
        <v>-4,42304539540767+5,96378633797801i</v>
      </c>
      <c r="ED173" s="240" t="str">
        <f t="shared" ca="1" si="305"/>
        <v>6,7879737644625+3,00890183087766i</v>
      </c>
      <c r="EE173" s="240" t="str">
        <f t="shared" ca="1" si="306"/>
        <v>1,44853845552121-7,28229458328667i</v>
      </c>
      <c r="EF173" s="240" t="str">
        <f t="shared" ca="1" si="307"/>
        <v>-7,42272690850035+0,182217717895249i</v>
      </c>
      <c r="EG173" s="240" t="str">
        <f t="shared" ca="1" si="308"/>
        <v>1,8041188864763+7,20244632734945i</v>
      </c>
      <c r="EH173" s="240" t="str">
        <f t="shared" ca="1" si="309"/>
        <v>6,63215753766374-3,33834756286702i</v>
      </c>
      <c r="EI173" s="240" t="str">
        <f t="shared" ca="1" si="310"/>
        <v>-4,71034676931355-5,73957414515289i</v>
      </c>
      <c r="EJ173" s="240" t="str">
        <f t="shared" ca="1" si="311"/>
        <v>-4,56807190021089+5,85344318921725i</v>
      </c>
      <c r="EK173" s="240" t="str">
        <f t="shared" ca="1" si="312"/>
        <v>6,7120872062394+3,17458082126247i</v>
      </c>
      <c r="EL173" s="240" t="str">
        <f t="shared" ca="1" si="313"/>
        <v>1,6268186383602-7,24455237904827i</v>
      </c>
      <c r="EM173" s="240" t="str">
        <f t="shared" ca="1" si="314"/>
        <v>-7,42496316858812+6,98578498472986E-13i</v>
      </c>
      <c r="EN173" s="240"/>
      <c r="EO173" s="240"/>
      <c r="EP173" s="240"/>
    </row>
    <row r="174" spans="1:146" ht="15" thickBot="1">
      <c r="A174" s="277">
        <f t="shared" si="181"/>
        <v>1.4453125000000009E-3</v>
      </c>
      <c r="B174" s="276">
        <v>74</v>
      </c>
      <c r="C174" s="248">
        <f t="shared" si="182"/>
        <v>14800</v>
      </c>
      <c r="D174" s="247">
        <f t="shared" si="315"/>
        <v>92991.142546257877</v>
      </c>
      <c r="E174" s="247" t="str">
        <f t="shared" si="316"/>
        <v>92991,1425462579i</v>
      </c>
      <c r="F174" s="247" t="str">
        <f t="shared" si="183"/>
        <v>-0,0138672346647961-0,020730871688458i</v>
      </c>
      <c r="G174" s="247" t="str">
        <f t="shared" si="184"/>
        <v>-4,84890257486787+1,42333196022826i</v>
      </c>
      <c r="H174" s="247" t="str">
        <f t="shared" si="180"/>
        <v>0,00213754454355089-0,00570724344225942i</v>
      </c>
      <c r="I174" s="247" t="str">
        <f t="shared" si="317"/>
        <v>-0,0029083470796715+0,0060584347919038i</v>
      </c>
      <c r="J174" s="275" t="str">
        <f ca="1">IMPRODUCT(1/N_FFT2,CK100)</f>
        <v>0,0202608314146363+0,000226382273979885i</v>
      </c>
      <c r="K174" s="274" t="str">
        <f t="shared" ca="1" si="318"/>
        <v>-0,0000602970521214241+0,000122090527729911i</v>
      </c>
      <c r="N174" s="265">
        <f t="shared" ca="1" si="185"/>
        <v>22.432751940383923</v>
      </c>
      <c r="O174" s="240">
        <f t="shared" ca="1" si="186"/>
        <v>7.4327519403839233</v>
      </c>
      <c r="P174" s="240" t="str">
        <f t="shared" ca="1" si="187"/>
        <v>-1,80601140365083-7,2100016794148i</v>
      </c>
      <c r="Q174" s="240" t="str">
        <f t="shared" ca="1" si="188"/>
        <v>-6,55510198885107+3,50377501033409i</v>
      </c>
      <c r="R174" s="240" t="str">
        <f t="shared" ca="1" si="189"/>
        <v>4,99153112472139+5,50730591471171i</v>
      </c>
      <c r="S174" s="240" t="str">
        <f t="shared" ca="1" si="190"/>
        <v>4,12941572749597-6,18010737421202i</v>
      </c>
      <c r="T174" s="240" t="str">
        <f t="shared" ca="1" si="191"/>
        <v>-6,99826347744607-2,50401871149665i</v>
      </c>
      <c r="U174" s="241" t="str">
        <f t="shared" ca="1" si="192"/>
        <v>-0,728537089975386+7,39696120821322i</v>
      </c>
      <c r="V174" s="240" t="str">
        <f t="shared" ca="1" si="193"/>
        <v>7,35230362382292-1,09061121872159i</v>
      </c>
      <c r="W174" s="240" t="str">
        <f t="shared" ca="1" si="194"/>
        <v>-2,84439102446445-6,86696738795424i</v>
      </c>
      <c r="X174" s="240" t="str">
        <f t="shared" ca="1" si="195"/>
        <v>-5,97004233814372+4,42768516135152i</v>
      </c>
      <c r="Y174" s="240" t="str">
        <f t="shared" ca="1" si="196"/>
        <v>5,74559494716898+4,71528791383382i</v>
      </c>
      <c r="Z174" s="240" t="str">
        <f t="shared" ca="1" si="197"/>
        <v>3,17791095031491-6,71912817254959i</v>
      </c>
      <c r="AA174" s="240" t="str">
        <f t="shared" ca="1" si="198"/>
        <v>-7,28993369601712-1,45005796951543i</v>
      </c>
      <c r="AB174" s="240" t="str">
        <f t="shared" ca="1" si="199"/>
        <v>0,364707851567314+7,42379886515564i</v>
      </c>
      <c r="AC174" s="240" t="str">
        <f t="shared" ca="1" si="200"/>
        <v>7,11270013724519-2,15761399812691i</v>
      </c>
      <c r="AD174" s="240" t="str">
        <f t="shared" ca="1" si="201"/>
        <v>-3,82119816945894-6,37528399030228i</v>
      </c>
      <c r="AE174" s="240" t="str">
        <f t="shared" ca="1" si="202"/>
        <v>-5,25574929992287+5,25574929992301i</v>
      </c>
      <c r="AF174" s="240" t="str">
        <f t="shared" ca="1" si="203"/>
        <v>6,37528399030238+3,82119816945879i</v>
      </c>
      <c r="AG174" s="240" t="str">
        <f t="shared" ca="1" si="204"/>
        <v>2,15761399812674-7,11270013724524i</v>
      </c>
      <c r="AH174" s="240" t="str">
        <f t="shared" ca="1" si="205"/>
        <v>-7,42379886515565-0,364707851567107i</v>
      </c>
      <c r="AI174" s="240" t="str">
        <f t="shared" ca="1" si="206"/>
        <v>1,45005796951563+7,28993369601708i</v>
      </c>
      <c r="AJ174" s="240" t="str">
        <f t="shared" ca="1" si="207"/>
        <v>6,71912817254951-3,17791095031507i</v>
      </c>
      <c r="AK174" s="240" t="str">
        <f t="shared" ca="1" si="208"/>
        <v>-4,71528791383396-5,74559494716887i</v>
      </c>
      <c r="AL174" s="240" t="str">
        <f t="shared" ca="1" si="209"/>
        <v>-4,4276851613514+5,97004233814381i</v>
      </c>
      <c r="AM174" s="240" t="str">
        <f t="shared" ca="1" si="210"/>
        <v>6,86696738795432+2,84439102446425i</v>
      </c>
      <c r="AN174" s="240" t="str">
        <f t="shared" ca="1" si="211"/>
        <v>1,0906112187214-7,35230362382295i</v>
      </c>
      <c r="AO174" s="240" t="str">
        <f t="shared" ca="1" si="212"/>
        <v>-7,3969612082132+0,728537089975567i</v>
      </c>
      <c r="AP174" s="240" t="str">
        <f t="shared" ca="1" si="213"/>
        <v>2,5040187114968+6,99826347744602i</v>
      </c>
      <c r="AQ174" s="240" t="str">
        <f t="shared" ca="1" si="214"/>
        <v>6,18010737421191-4,12941572749614i</v>
      </c>
      <c r="AR174" s="240" t="str">
        <f t="shared" ca="1" si="215"/>
        <v>6,18010737421191-4,12941572749614i</v>
      </c>
      <c r="AS174" s="240" t="str">
        <f t="shared" ca="1" si="216"/>
        <v>-3,50377501033394+6,55510198885116i</v>
      </c>
      <c r="AT174" s="240" t="str">
        <f t="shared" ca="1" si="217"/>
        <v>7,21000167941483+1,80601140365066i</v>
      </c>
      <c r="AU174" s="240" t="str">
        <f t="shared" ca="1" si="218"/>
        <v>-2,07608220235091E-13-7,43275194038392i</v>
      </c>
      <c r="AV174" s="240" t="str">
        <f t="shared" ca="1" si="219"/>
        <v>-7,21000167941474+1,80601140365101i</v>
      </c>
      <c r="AW174" s="240" t="str">
        <f t="shared" ca="1" si="220"/>
        <v>3,50377501033426+6,55510198885099i</v>
      </c>
      <c r="AX174" s="240" t="str">
        <f t="shared" ca="1" si="221"/>
        <v>5,5073059147116-4,99153112472151i</v>
      </c>
      <c r="AY174" s="240" t="str">
        <f t="shared" ca="1" si="222"/>
        <v>-6,18010737421211-4,12941572749585i</v>
      </c>
      <c r="AZ174" s="240" t="str">
        <f t="shared" ca="1" si="223"/>
        <v>-2,50401871149646+6,99826347744614i</v>
      </c>
      <c r="BA174" s="240" t="str">
        <f t="shared" ca="1" si="224"/>
        <v>7,39696120821324+0,728537089975154i</v>
      </c>
      <c r="BB174" s="240" t="str">
        <f t="shared" ca="1" si="225"/>
        <v>-1,09061121872175-7,35230362382289i</v>
      </c>
      <c r="BC174" s="240" t="str">
        <f t="shared" ca="1" si="226"/>
        <v>-6,86696738795416+2,84439102446464i</v>
      </c>
      <c r="BD174" s="240" t="str">
        <f t="shared" ca="1" si="227"/>
        <v>4,42768516135165+5,97004233814363i</v>
      </c>
      <c r="BE174" s="240" t="str">
        <f t="shared" ca="1" si="228"/>
        <v>4,71528791383368-5,7455949471691i</v>
      </c>
      <c r="BF174" s="240" t="str">
        <f t="shared" ca="1" si="229"/>
        <v>-6,71912817254969-3,1779109503147i</v>
      </c>
      <c r="BG174" s="240" t="str">
        <f t="shared" ca="1" si="230"/>
        <v>-1,45005796951528+7,28993369601715i</v>
      </c>
      <c r="BH174" s="240" t="str">
        <f t="shared" ca="1" si="231"/>
        <v>7,42379886515563-0,364707851567521i</v>
      </c>
      <c r="BI174" s="240" t="str">
        <f t="shared" ca="1" si="232"/>
        <v>-2,15761399812704-7,11270013724515i</v>
      </c>
      <c r="BJ174" s="240" t="str">
        <f t="shared" ca="1" si="233"/>
        <v>-6,37528399030219+3,82119816945909i</v>
      </c>
      <c r="BK174" s="240" t="str">
        <f t="shared" ca="1" si="234"/>
        <v>5,25574929992316+5,25574929992272i</v>
      </c>
      <c r="BL174" s="240" t="str">
        <f t="shared" ca="1" si="235"/>
        <v>3,82119816945865-6,37528399030245i</v>
      </c>
      <c r="BM174" s="240" t="str">
        <f t="shared" ca="1" si="236"/>
        <v>-7,1127001372453-2,15761399812654i</v>
      </c>
      <c r="BN174" s="240" t="str">
        <f t="shared" ca="1" si="237"/>
        <v>-0,364707851567637+7,42379886515562i</v>
      </c>
      <c r="BO174" s="240" t="str">
        <f t="shared" ca="1" si="238"/>
        <v>7,28993369601705-1,45005796951578i</v>
      </c>
      <c r="BP174" s="240" t="str">
        <f t="shared" ca="1" si="239"/>
        <v>-3,17791095031526-6,71912817254942i</v>
      </c>
      <c r="BQ174" s="240" t="str">
        <f t="shared" ca="1" si="240"/>
        <v>-5,74559494716877+4,71528791383408i</v>
      </c>
      <c r="BR174" s="240" t="str">
        <f t="shared" ca="1" si="241"/>
        <v>5,97004233814393+4,42768516135123i</v>
      </c>
      <c r="BS174" s="240" t="str">
        <f t="shared" ca="1" si="242"/>
        <v>2,84439102446133-6,86696738795553i</v>
      </c>
      <c r="BT174" s="240" t="str">
        <f t="shared" ca="1" si="243"/>
        <v>-7,35230362382275-1,09061121872271i</v>
      </c>
      <c r="BU174" s="240" t="str">
        <f t="shared" ca="1" si="244"/>
        <v>0,728537089977244+7,39696120821304i</v>
      </c>
      <c r="BV174" s="240" t="str">
        <f t="shared" ca="1" si="245"/>
        <v>6,99826347744697-2,50401871149417i</v>
      </c>
      <c r="BW174" s="240" t="str">
        <f t="shared" ca="1" si="246"/>
        <v>-4,12941572749628-6,18010737421182i</v>
      </c>
      <c r="BX174" s="240" t="str">
        <f t="shared" ca="1" si="247"/>
        <v>-4,9915311247189+5,50730591471397i</v>
      </c>
      <c r="BY174" s="240" t="str">
        <f t="shared" ca="1" si="248"/>
        <v>6,55510198885054+3,5037750103351i</v>
      </c>
      <c r="BZ174" s="240" t="str">
        <f t="shared" ca="1" si="249"/>
        <v>1,80601140364903-7,21000167941524i</v>
      </c>
      <c r="CA174" s="240" t="str">
        <f t="shared" ca="1" si="250"/>
        <v>-7,43275194038392-2,64793054033883E-12i</v>
      </c>
      <c r="CB174" s="240" t="str">
        <f t="shared" ca="1" si="251"/>
        <v>1,80601140365116+7,21000167941471i</v>
      </c>
      <c r="CC174" s="240" t="str">
        <f t="shared" ca="1" si="252"/>
        <v>6,5551019888495-3,50377501033704i</v>
      </c>
      <c r="CD174" s="240" t="str">
        <f t="shared" ca="1" si="253"/>
        <v>-4,99153112472053-5,50730591471249i</v>
      </c>
      <c r="CE174" s="240" t="str">
        <f t="shared" ca="1" si="254"/>
        <v>-4,12941572749444+6,18010737421305i</v>
      </c>
      <c r="CF174" s="240" t="str">
        <f t="shared" ca="1" si="255"/>
        <v>6,99826347744521+2,50401871149906i</v>
      </c>
      <c r="CG174" s="240" t="str">
        <f t="shared" ca="1" si="256"/>
        <v>0,728537089975052-7,39696120821325i</v>
      </c>
      <c r="CH174" s="240" t="str">
        <f t="shared" ca="1" si="257"/>
        <v>-7,35230362382242+1,09061121872488i</v>
      </c>
      <c r="CI174" s="240" t="str">
        <f t="shared" ca="1" si="258"/>
        <v>2,84439102446337+6,86696738795468i</v>
      </c>
      <c r="CJ174" s="240" t="str">
        <f t="shared" ca="1" si="259"/>
        <v>5,97004233814256-4,42768516135309i</v>
      </c>
      <c r="CK174" s="240" t="str">
        <f t="shared" ca="1" si="260"/>
        <v>-5,74559494716735-4,7152879138358i</v>
      </c>
      <c r="CL174" s="240" t="str">
        <f t="shared" ca="1" si="261"/>
        <v>-3,1779109503146+6,71912817254973i</v>
      </c>
      <c r="CM174" s="240" t="str">
        <f t="shared" ca="1" si="262"/>
        <v>7,28993369601778+1,45005796951207i</v>
      </c>
      <c r="CN174" s="240" t="str">
        <f t="shared" ca="1" si="263"/>
        <v>-0,364707851566252-7,42379886515569i</v>
      </c>
      <c r="CO174" s="240" t="str">
        <f t="shared" ca="1" si="264"/>
        <v>-7,11270013724466+2,15761399812865i</v>
      </c>
      <c r="CP174" s="240" t="str">
        <f t="shared" ca="1" si="265"/>
        <v>3,82119816945665+6,37528399030366i</v>
      </c>
      <c r="CQ174" s="240" t="str">
        <f t="shared" ca="1" si="266"/>
        <v>5,25574929992257-5,25574929992331i</v>
      </c>
      <c r="CR174" s="240" t="str">
        <f t="shared" ca="1" si="267"/>
        <v>-6,37528399030408-3,82119816945593i</v>
      </c>
      <c r="CS174" s="240" t="str">
        <f t="shared" ca="1" si="268"/>
        <v>-2,15761399812786+7,11270013724491i</v>
      </c>
      <c r="CT174" s="240" t="str">
        <f t="shared" ca="1" si="269"/>
        <v>7,42379886515574+0,364707851565215i</v>
      </c>
      <c r="CU174" s="240" t="str">
        <f t="shared" ca="1" si="270"/>
        <v>-1,45005796951308-7,28993369601758i</v>
      </c>
      <c r="CV174" s="240" t="str">
        <f t="shared" ca="1" si="271"/>
        <v>-6,71912817254938+3,17791095031535i</v>
      </c>
      <c r="CW174" s="240" t="str">
        <f t="shared" ca="1" si="272"/>
        <v>4,7152879138366+5,74559494716669i</v>
      </c>
      <c r="CX174" s="240" t="str">
        <f t="shared" ca="1" si="273"/>
        <v>4,42768516135225-5,97004233814317i</v>
      </c>
      <c r="CY174" s="240" t="str">
        <f t="shared" ca="1" si="274"/>
        <v>-6,866967387955-2,8443910244626i</v>
      </c>
      <c r="CZ174" s="240" t="str">
        <f t="shared" ca="1" si="275"/>
        <v>-1,09061121872407+7,35230362382255i</v>
      </c>
      <c r="DA174" s="240" t="str">
        <f t="shared" ca="1" si="276"/>
        <v>7,39696120821316-0,72853708997598i</v>
      </c>
      <c r="DB174" s="240" t="str">
        <f t="shared" ca="1" si="277"/>
        <v>-2,50401871149993-6,9982634774449i</v>
      </c>
      <c r="DC174" s="240" t="str">
        <f t="shared" ca="1" si="278"/>
        <v>-6,18010737421259+4,12941572749513i</v>
      </c>
      <c r="DD174" s="240" t="str">
        <f t="shared" ca="1" si="279"/>
        <v>5,50730591471311+4,99153112471984i</v>
      </c>
      <c r="DE174" s="240" t="str">
        <f t="shared" ca="1" si="280"/>
        <v>3,50377501033623-6,55510198884993i</v>
      </c>
      <c r="DF174" s="240" t="str">
        <f t="shared" ca="1" si="281"/>
        <v>-7,21000167941491-1,80601140365036i</v>
      </c>
      <c r="DG174" s="240" t="str">
        <f t="shared" ca="1" si="282"/>
        <v>3,58034588355536E-12+7,43275194038392i</v>
      </c>
      <c r="DH174" s="240" t="str">
        <f t="shared" ca="1" si="283"/>
        <v>7,21000167941502-1,80601140364993i</v>
      </c>
      <c r="DI174" s="240" t="str">
        <f t="shared" ca="1" si="284"/>
        <v>-3,50377501033583-6,55510198885014i</v>
      </c>
      <c r="DJ174" s="240" t="str">
        <f t="shared" ca="1" si="285"/>
        <v>-5,50730591471327+4,99153112471967i</v>
      </c>
      <c r="DK174" s="240" t="str">
        <f t="shared" ca="1" si="286"/>
        <v>6,18010737421234+4,1294157274955i</v>
      </c>
      <c r="DL174" s="240" t="str">
        <f t="shared" ca="1" si="287"/>
        <v>2,50401871149339-6,99826347744724i</v>
      </c>
      <c r="DM174" s="240" t="str">
        <f t="shared" ca="1" si="288"/>
        <v>-7,39696120821313-0,728537089976212i</v>
      </c>
      <c r="DN174" s="240" t="str">
        <f t="shared" ca="1" si="289"/>
        <v>1,09061121872363+7,35230362382261i</v>
      </c>
      <c r="DO174" s="240" t="str">
        <f t="shared" ca="1" si="290"/>
        <v>6,86696738795517-2,8443910244622i</v>
      </c>
      <c r="DP174" s="240" t="str">
        <f t="shared" ca="1" si="291"/>
        <v>-4,42768516135189-5,97004233814344i</v>
      </c>
      <c r="DQ174" s="240" t="str">
        <f t="shared" ca="1" si="292"/>
        <v>-4,71528791383107+5,74559494717124i</v>
      </c>
      <c r="DR174" s="240" t="str">
        <f t="shared" ca="1" si="293"/>
        <v>6,71912817254919+3,17791095031575i</v>
      </c>
      <c r="DS174" s="240" t="str">
        <f t="shared" ca="1" si="294"/>
        <v>1,45005796951352-7,28993369601749i</v>
      </c>
      <c r="DT174" s="240" t="str">
        <f t="shared" ca="1" si="295"/>
        <v>-7,42379886515575+0,364707851564982i</v>
      </c>
      <c r="DU174" s="240" t="str">
        <f t="shared" ca="1" si="296"/>
        <v>2,15761399812743+7,11270013724503i</v>
      </c>
      <c r="DV174" s="240" t="str">
        <f t="shared" ca="1" si="297"/>
        <v>6,37528399030051-3,8211981694619i</v>
      </c>
      <c r="DW174" s="240" t="str">
        <f t="shared" ca="1" si="298"/>
        <v>-5,25574929992241-5,25574929992347i</v>
      </c>
      <c r="DX174" s="240" t="str">
        <f t="shared" ca="1" si="299"/>
        <v>-3,82119816945703+6,37528399030343i</v>
      </c>
      <c r="DY174" s="240" t="str">
        <f t="shared" ca="1" si="300"/>
        <v>7,11270013724454+2,15761399812908i</v>
      </c>
      <c r="DZ174" s="240" t="str">
        <f t="shared" ca="1" si="301"/>
        <v>0,364707851566484-7,42379886515567i</v>
      </c>
      <c r="EA174" s="240" t="str">
        <f t="shared" ca="1" si="302"/>
        <v>-7,28993369601639+1,45005796951909i</v>
      </c>
      <c r="EB174" s="240" t="str">
        <f t="shared" ca="1" si="303"/>
        <v>3,1779109503142+6,71912817254993i</v>
      </c>
      <c r="EC174" s="240" t="str">
        <f t="shared" ca="1" si="304"/>
        <v>5,7455949471675-4,71528791383562i</v>
      </c>
      <c r="ED174" s="240" t="str">
        <f t="shared" ca="1" si="305"/>
        <v>-5,97004233814242-4,42768516135328i</v>
      </c>
      <c r="EE174" s="240" t="str">
        <f t="shared" ca="1" si="306"/>
        <v>-2,84439102446378+6,86696738795451i</v>
      </c>
      <c r="EF174" s="240" t="str">
        <f t="shared" ca="1" si="307"/>
        <v>7,35230362382348+1,0906112187178i</v>
      </c>
      <c r="EG174" s="240" t="str">
        <f t="shared" ca="1" si="308"/>
        <v>-0,728537089974715-7,39696120821328i</v>
      </c>
      <c r="EH174" s="240" t="str">
        <f t="shared" ca="1" si="309"/>
        <v>-6,99826347744533+2,50401871149874i</v>
      </c>
      <c r="EI174" s="240" t="str">
        <f t="shared" ca="1" si="310"/>
        <v>4,12941572749408+6,1801073742133i</v>
      </c>
      <c r="EJ174" s="240" t="str">
        <f t="shared" ca="1" si="311"/>
        <v>4,99153112472078-5,50730591471226i</v>
      </c>
      <c r="EK174" s="240" t="str">
        <f t="shared" ca="1" si="312"/>
        <v>-6,55510198885282-3,50377501033082i</v>
      </c>
      <c r="EL174" s="240" t="str">
        <f t="shared" ca="1" si="313"/>
        <v>-1,80601140365159+7,2100016794146i</v>
      </c>
      <c r="EM174" s="240" t="str">
        <f t="shared" ca="1" si="314"/>
        <v>7,43275194038392-2,30919349236541E-12i</v>
      </c>
      <c r="EN174" s="240"/>
      <c r="EO174" s="240"/>
      <c r="EP174" s="240"/>
    </row>
    <row r="175" spans="1:146" ht="15" thickBot="1">
      <c r="A175" s="277">
        <f t="shared" si="181"/>
        <v>1.4648437500000009E-3</v>
      </c>
      <c r="B175" s="276">
        <v>75</v>
      </c>
      <c r="C175" s="248">
        <f t="shared" si="182"/>
        <v>15000</v>
      </c>
      <c r="D175" s="247">
        <f t="shared" si="315"/>
        <v>94247.779607693796</v>
      </c>
      <c r="E175" s="247" t="str">
        <f t="shared" si="316"/>
        <v>94247,7796076938i</v>
      </c>
      <c r="F175" s="247" t="str">
        <f t="shared" si="183"/>
        <v>-0,0140664518436812-0,0202767036916928i</v>
      </c>
      <c r="G175" s="247" t="str">
        <f t="shared" si="184"/>
        <v>-4,82993736167658+1,46470502432547i</v>
      </c>
      <c r="H175" s="247" t="str">
        <f t="shared" si="180"/>
        <v>0,00213426595940866-0,00563201572572685i</v>
      </c>
      <c r="I175" s="247" t="str">
        <f t="shared" si="317"/>
        <v>-0,00287894702802769+0,00599470034802419i</v>
      </c>
      <c r="J175" s="275" t="str">
        <f ca="1">IMPRODUCT(1/N_FFT2,CL100)</f>
        <v>0,0667892327846945+0,00445541635699484i</v>
      </c>
      <c r="K175" s="274" t="str">
        <f t="shared" ca="1" si="318"/>
        <v>-0,000218991549215615+0,00038755452933908i</v>
      </c>
      <c r="N175" s="265">
        <f t="shared" ca="1" si="185"/>
        <v>22.439111580052852</v>
      </c>
      <c r="O175" s="240">
        <f t="shared" ca="1" si="186"/>
        <v>7.4391115800528524</v>
      </c>
      <c r="P175" s="240" t="str">
        <f t="shared" ca="1" si="187"/>
        <v>-1,98410596267935-7,16963769163664i</v>
      </c>
      <c r="Q175" s="240" t="str">
        <f t="shared" ca="1" si="188"/>
        <v>-6,38073883519565+3,82446767766475i</v>
      </c>
      <c r="R175" s="240" t="str">
        <f t="shared" ca="1" si="189"/>
        <v>5,38775486160376+5,12956905126946i</v>
      </c>
      <c r="S175" s="240" t="str">
        <f t="shared" ca="1" si="190"/>
        <v>3,50677292372139-6,56071069030871i</v>
      </c>
      <c r="T175" s="240" t="str">
        <f t="shared" ca="1" si="191"/>
        <v>-7,25835701425185-1,62991857285489i</v>
      </c>
      <c r="U175" s="241" t="str">
        <f t="shared" ca="1" si="192"/>
        <v>0,365019904295235+7,43015084436007i</v>
      </c>
      <c r="V175" s="240" t="str">
        <f t="shared" ca="1" si="193"/>
        <v>7,06364608383614-2,33351346745262i</v>
      </c>
      <c r="W175" s="240" t="str">
        <f t="shared" ca="1" si="194"/>
        <v>-4,13294895398905-6,18539522134174i</v>
      </c>
      <c r="X175" s="240" t="str">
        <f t="shared" ca="1" si="195"/>
        <v>-4,85902565979362+5,63296109856474i</v>
      </c>
      <c r="Y175" s="240" t="str">
        <f t="shared" ca="1" si="196"/>
        <v>6,72487721871842+3,18063004664775i</v>
      </c>
      <c r="Z175" s="240" t="str">
        <f t="shared" ca="1" si="197"/>
        <v>1,2718045664242-7,32959031906279i</v>
      </c>
      <c r="AA175" s="240" t="str">
        <f t="shared" ca="1" si="198"/>
        <v>-7,4032902244789+0,729160443669054i</v>
      </c>
      <c r="AB175" s="240" t="str">
        <f t="shared" ca="1" si="199"/>
        <v>2,67729933389095+6,94063753391744i</v>
      </c>
      <c r="AC175" s="240" t="str">
        <f t="shared" ca="1" si="200"/>
        <v>5,97515044862321-4,43147359427925i</v>
      </c>
      <c r="AD175" s="240" t="str">
        <f t="shared" ca="1" si="201"/>
        <v>-5,86459703885019-4,57677644990292i</v>
      </c>
      <c r="AE175" s="240" t="str">
        <f t="shared" ca="1" si="202"/>
        <v>-2,8468247532016+6,87284292887849i</v>
      </c>
      <c r="AF175" s="240" t="str">
        <f t="shared" ca="1" si="203"/>
        <v>7,38316599879874+0,910626671396442i</v>
      </c>
      <c r="AG175" s="240" t="str">
        <f t="shared" ca="1" si="204"/>
        <v>-1,09154437166791-7,35859442999521i</v>
      </c>
      <c r="AH175" s="240" t="str">
        <f t="shared" ca="1" si="205"/>
        <v>-6,80090838025148+3,01463535173024i</v>
      </c>
      <c r="AI175" s="240" t="str">
        <f t="shared" ca="1" si="206"/>
        <v>4,71932242652961+5,75051101511258i</v>
      </c>
      <c r="AJ175" s="240" t="str">
        <f t="shared" ca="1" si="207"/>
        <v>4,28350138466553-6,08210465119148i</v>
      </c>
      <c r="AK175" s="240" t="str">
        <f t="shared" ca="1" si="208"/>
        <v>-7,00425135843298-2,50616120957256i</v>
      </c>
      <c r="AL175" s="240" t="str">
        <f t="shared" ca="1" si="209"/>
        <v>-0,547254996955798+7,41895498495464i</v>
      </c>
      <c r="AM175" s="240" t="str">
        <f t="shared" ca="1" si="210"/>
        <v>7,29617113699301-1,45129867366666i</v>
      </c>
      <c r="AN175" s="240" t="str">
        <f t="shared" ca="1" si="211"/>
        <v>-3,3447088489563-6,6447952426083i</v>
      </c>
      <c r="AO175" s="240" t="str">
        <f t="shared" ca="1" si="212"/>
        <v>-5,5120180968813+4,99580199769061i</v>
      </c>
      <c r="AP175" s="240" t="str">
        <f t="shared" ca="1" si="213"/>
        <v>6,28495994069813+3,97990698940267i</v>
      </c>
      <c r="AQ175" s="240" t="str">
        <f t="shared" ca="1" si="214"/>
        <v>2,1594601040759-7,11878593296504i</v>
      </c>
      <c r="AR175" s="240" t="str">
        <f t="shared" ca="1" si="215"/>
        <v>2,1594601040759-7,11878593296504i</v>
      </c>
      <c r="AS175" s="240" t="str">
        <f t="shared" ca="1" si="216"/>
        <v>1,8075566700418+7,21617072865268i</v>
      </c>
      <c r="AT175" s="240" t="str">
        <f t="shared" ca="1" si="217"/>
        <v>6,47267421121036-3,66672464960335i</v>
      </c>
      <c r="AU175" s="240" t="str">
        <f t="shared" ca="1" si="218"/>
        <v>-5,26024624425861-5,26024624425887i</v>
      </c>
      <c r="AV175" s="240" t="str">
        <f t="shared" ca="1" si="219"/>
        <v>-3,66672464960367+6,47267421121018i</v>
      </c>
      <c r="AW175" s="240" t="str">
        <f t="shared" ca="1" si="220"/>
        <v>7,21617072865278+1,80755667004144i</v>
      </c>
      <c r="AX175" s="240" t="str">
        <f t="shared" ca="1" si="221"/>
        <v>-0,18256493729327-7,4368710587281i</v>
      </c>
      <c r="AY175" s="240" t="str">
        <f t="shared" ca="1" si="222"/>
        <v>-7,11878593296513+2,1594601040756i</v>
      </c>
      <c r="AZ175" s="240" t="str">
        <f t="shared" ca="1" si="223"/>
        <v>3,97990698940299+6,28495994069793i</v>
      </c>
      <c r="BA175" s="240" t="str">
        <f t="shared" ca="1" si="224"/>
        <v>4,99580199769084-5,51201809688109i</v>
      </c>
      <c r="BB175" s="240" t="str">
        <f t="shared" ca="1" si="225"/>
        <v>-6,64479524260814-3,34470884895663i</v>
      </c>
      <c r="BC175" s="240" t="str">
        <f t="shared" ca="1" si="226"/>
        <v>-1,45129867366624+7,29617113699309i</v>
      </c>
      <c r="BD175" s="240" t="str">
        <f t="shared" ca="1" si="227"/>
        <v>7,41895498495467-0,547254996955434i</v>
      </c>
      <c r="BE175" s="240" t="str">
        <f t="shared" ca="1" si="228"/>
        <v>-2,50616120957227-7,00425135843309i</v>
      </c>
      <c r="BF175" s="240" t="str">
        <f t="shared" ca="1" si="229"/>
        <v>-6,08210465119126+4,28350138466583i</v>
      </c>
      <c r="BG175" s="240" t="str">
        <f t="shared" ca="1" si="230"/>
        <v>5,75051101511239+4,71932242652984i</v>
      </c>
      <c r="BH175" s="240" t="str">
        <f t="shared" ca="1" si="231"/>
        <v>3,01463535173056-6,80090838025133i</v>
      </c>
      <c r="BI175" s="240" t="str">
        <f t="shared" ca="1" si="232"/>
        <v>-7,35859442999528-1,09154437166749i</v>
      </c>
      <c r="BJ175" s="240" t="str">
        <f t="shared" ca="1" si="233"/>
        <v>0,910626671396792+7,3831659987987i</v>
      </c>
      <c r="BK175" s="240" t="str">
        <f t="shared" ca="1" si="234"/>
        <v>6,87284292887863-2,84682475320128i</v>
      </c>
      <c r="BL175" s="240" t="str">
        <f t="shared" ca="1" si="235"/>
        <v>-4,57677644990262-5,86459703885043i</v>
      </c>
      <c r="BM175" s="240" t="str">
        <f t="shared" ca="1" si="236"/>
        <v>-4,43147359427893+5,97515044862345i</v>
      </c>
      <c r="BN175" s="240" t="str">
        <f t="shared" ca="1" si="237"/>
        <v>6,94063753391729+2,67729933389132i</v>
      </c>
      <c r="BO175" s="240" t="str">
        <f t="shared" ca="1" si="238"/>
        <v>0,72916044366939-7,40329022447887i</v>
      </c>
      <c r="BP175" s="240" t="str">
        <f t="shared" ca="1" si="239"/>
        <v>-7,32959031906273+1,27180456642454i</v>
      </c>
      <c r="BQ175" s="240" t="str">
        <f t="shared" ca="1" si="240"/>
        <v>3,18063004664745+6,72487721871856i</v>
      </c>
      <c r="BR175" s="240" t="str">
        <f t="shared" ca="1" si="241"/>
        <v>5,63296109856644-4,85902565979164i</v>
      </c>
      <c r="BS175" s="240" t="str">
        <f t="shared" ca="1" si="242"/>
        <v>-6,18539522134155-4,13294895398935i</v>
      </c>
      <c r="BT175" s="240" t="str">
        <f t="shared" ca="1" si="243"/>
        <v>-2,3335134674515+7,06364608383651i</v>
      </c>
      <c r="BU175" s="240" t="str">
        <f t="shared" ca="1" si="244"/>
        <v>7,4301508443602+0,365019904292629i</v>
      </c>
      <c r="BV175" s="240" t="str">
        <f t="shared" ca="1" si="245"/>
        <v>-1,62991857285197-7,25835701425251i</v>
      </c>
      <c r="BW175" s="240" t="str">
        <f t="shared" ca="1" si="246"/>
        <v>-6,5607106903093+3,50677292372029i</v>
      </c>
      <c r="BX175" s="240" t="str">
        <f t="shared" ca="1" si="247"/>
        <v>5,12956905126982+5,38775486160342i</v>
      </c>
      <c r="BY175" s="240" t="str">
        <f t="shared" ca="1" si="248"/>
        <v>3,8244676776629-6,38073883519676i</v>
      </c>
      <c r="BZ175" s="240" t="str">
        <f t="shared" ca="1" si="249"/>
        <v>-7,1696376916357-1,98410596268271i</v>
      </c>
      <c r="CA175" s="240" t="str">
        <f t="shared" ca="1" si="250"/>
        <v>-1,84456635281576E-12+7,43911158005285i</v>
      </c>
      <c r="CB175" s="240" t="str">
        <f t="shared" ca="1" si="251"/>
        <v>7,16963769163666-1,98410596267926i</v>
      </c>
      <c r="CC175" s="240" t="str">
        <f t="shared" ca="1" si="252"/>
        <v>-3,82446767766609-6,38073883519486i</v>
      </c>
      <c r="CD175" s="240" t="str">
        <f t="shared" ca="1" si="253"/>
        <v>-5,12956905126706+5,38775486160605i</v>
      </c>
      <c r="CE175" s="240" t="str">
        <f t="shared" ca="1" si="254"/>
        <v>6,56071069030755+3,50677292372355i</v>
      </c>
      <c r="CF175" s="240" t="str">
        <f t="shared" ca="1" si="255"/>
        <v>1,62991857285557-7,25835701425171i</v>
      </c>
      <c r="CG175" s="240" t="str">
        <f t="shared" ca="1" si="256"/>
        <v>-7,43015084436002+0,365019904296335i</v>
      </c>
      <c r="CH175" s="240" t="str">
        <f t="shared" ca="1" si="257"/>
        <v>2,33351346745513+7,06364608383532i</v>
      </c>
      <c r="CI175" s="240" t="str">
        <f t="shared" ca="1" si="258"/>
        <v>6,18539522134353-4,13294895398637i</v>
      </c>
      <c r="CJ175" s="240" t="str">
        <f t="shared" ca="1" si="259"/>
        <v>-5,63296109856396-4,85902565979451i</v>
      </c>
      <c r="CK175" s="240" t="str">
        <f t="shared" ca="1" si="260"/>
        <v>-3,18063004664743+6,72487721871857i</v>
      </c>
      <c r="CL175" s="240" t="str">
        <f t="shared" ca="1" si="261"/>
        <v>7,32959031906312+1,27180456642234i</v>
      </c>
      <c r="CM175" s="240" t="str">
        <f t="shared" ca="1" si="262"/>
        <v>-0,729160443665824-7,40329022447922i</v>
      </c>
      <c r="CN175" s="240" t="str">
        <f t="shared" ca="1" si="263"/>
        <v>-6,94063753391813+2,67729933388916i</v>
      </c>
      <c r="CO175" s="240" t="str">
        <f t="shared" ca="1" si="264"/>
        <v>4,43147359427894+5,97515044862344i</v>
      </c>
      <c r="CP175" s="240" t="str">
        <f t="shared" ca="1" si="265"/>
        <v>4,57677644990144-5,86459703885135i</v>
      </c>
      <c r="CQ175" s="240" t="str">
        <f t="shared" ca="1" si="266"/>
        <v>-6,8728429288798-2,84682475319844i</v>
      </c>
      <c r="CR175" s="240" t="str">
        <f t="shared" ca="1" si="267"/>
        <v>-0,910626671399091+7,38316599879842i</v>
      </c>
      <c r="CS175" s="240" t="str">
        <f t="shared" ca="1" si="268"/>
        <v>7,35859442999538-1,09154437166677i</v>
      </c>
      <c r="CT175" s="240" t="str">
        <f t="shared" ca="1" si="269"/>
        <v>-3,01463535173126-6,80090838025103i</v>
      </c>
      <c r="CU175" s="240" t="str">
        <f t="shared" ca="1" si="270"/>
        <v>-5,7505110151109+4,71932242653165i</v>
      </c>
      <c r="CV175" s="240" t="str">
        <f t="shared" ca="1" si="271"/>
        <v>6,0821046511895+4,28350138466833i</v>
      </c>
      <c r="CW175" s="240" t="str">
        <f t="shared" ca="1" si="272"/>
        <v>2,50616120957365-7,00425135843259i</v>
      </c>
      <c r="CX175" s="240" t="str">
        <f t="shared" ca="1" si="273"/>
        <v>-7,41895498495467-0,547254996955424i</v>
      </c>
      <c r="CY175" s="240" t="str">
        <f t="shared" ca="1" si="274"/>
        <v>1,45129867366853+7,29617113699264i</v>
      </c>
      <c r="CZ175" s="240" t="str">
        <f t="shared" ca="1" si="275"/>
        <v>6,64479524260984-3,34470884895324i</v>
      </c>
      <c r="DA175" s="240" t="str">
        <f t="shared" ca="1" si="276"/>
        <v>-4,99580199768921-5,51201809688258i</v>
      </c>
      <c r="DB175" s="240" t="str">
        <f t="shared" ca="1" si="277"/>
        <v>-3,97990698940297+6,28495994069794i</v>
      </c>
      <c r="DC175" s="240" t="str">
        <f t="shared" ca="1" si="278"/>
        <v>7,11878593296559+2,15946010407407i</v>
      </c>
      <c r="DD175" s="240" t="str">
        <f t="shared" ca="1" si="279"/>
        <v>0,182564937290194-7,43687105872817i</v>
      </c>
      <c r="DE175" s="240" t="str">
        <f t="shared" ca="1" si="280"/>
        <v>-7,21617072865333+1,80755667003924i</v>
      </c>
      <c r="DF175" s="240" t="str">
        <f t="shared" ca="1" si="281"/>
        <v>3,66672464960303+6,47267421121054i</v>
      </c>
      <c r="DG175" s="240" t="str">
        <f t="shared" ca="1" si="282"/>
        <v>5,26024624425805-5,26024624425944i</v>
      </c>
      <c r="DH175" s="240" t="str">
        <f t="shared" ca="1" si="283"/>
        <v>-6,47267421121151-3,66672464960132i</v>
      </c>
      <c r="DI175" s="240" t="str">
        <f t="shared" ca="1" si="284"/>
        <v>-1,80755667004472+7,21617072865195i</v>
      </c>
      <c r="DJ175" s="240" t="str">
        <f t="shared" ca="1" si="285"/>
        <v>7,43687105872813-0,182564937292166i</v>
      </c>
      <c r="DK175" s="240" t="str">
        <f t="shared" ca="1" si="286"/>
        <v>-2,15946010407596-7,11878593296502i</v>
      </c>
      <c r="DL175" s="240" t="str">
        <f t="shared" ca="1" si="287"/>
        <v>-6,28495994069688+3,97990698940464i</v>
      </c>
      <c r="DM175" s="240" t="str">
        <f t="shared" ca="1" si="288"/>
        <v>5,51201809687878+4,99580199769339i</v>
      </c>
      <c r="DN175" s="240" t="str">
        <f t="shared" ca="1" si="289"/>
        <v>3,34470884895827-6,6447952426073i</v>
      </c>
      <c r="DO175" s="240" t="str">
        <f t="shared" ca="1" si="290"/>
        <v>-7,29617113699302-1,4512986736666i</v>
      </c>
      <c r="DP175" s="240" t="str">
        <f t="shared" ca="1" si="291"/>
        <v>0,54725499695739+7,41895498495453i</v>
      </c>
      <c r="DQ175" s="240" t="str">
        <f t="shared" ca="1" si="292"/>
        <v>7,00425135843193-2,50616120957551i</v>
      </c>
      <c r="DR175" s="240" t="str">
        <f t="shared" ca="1" si="293"/>
        <v>-4,28350138466372-6,08210465119275i</v>
      </c>
      <c r="DS175" s="240" t="str">
        <f t="shared" ca="1" si="294"/>
        <v>-4,71932242653013+5,75051101511215i</v>
      </c>
      <c r="DT175" s="240" t="str">
        <f t="shared" ca="1" si="295"/>
        <v>6,80090838025183+3,01463535172945i</v>
      </c>
      <c r="DU175" s="240" t="str">
        <f t="shared" ca="1" si="296"/>
        <v>1,09154437166482-7,35859442999567i</v>
      </c>
      <c r="DV175" s="240" t="str">
        <f t="shared" ca="1" si="297"/>
        <v>-7,38316599879911+0,910626671393489i</v>
      </c>
      <c r="DW175" s="240" t="str">
        <f t="shared" ca="1" si="298"/>
        <v>2,84682475320026+6,87284292887904i</v>
      </c>
      <c r="DX175" s="240" t="str">
        <f t="shared" ca="1" si="299"/>
        <v>5,86459703885014-4,576776449903i</v>
      </c>
      <c r="DY175" s="240" t="str">
        <f t="shared" ca="1" si="300"/>
        <v>-5,97515044862462-4,43147359427735i</v>
      </c>
      <c r="DZ175" s="240" t="str">
        <f t="shared" ca="1" si="301"/>
        <v>-2,67729933388751+6,94063753391876i</v>
      </c>
      <c r="EA175" s="240" t="str">
        <f t="shared" ca="1" si="302"/>
        <v>7,40329022447868+0,729160443671226i</v>
      </c>
      <c r="EB175" s="240" t="str">
        <f t="shared" ca="1" si="303"/>
        <v>-1,27180456642428-7,32959031906277i</v>
      </c>
      <c r="EC175" s="240" t="str">
        <f t="shared" ca="1" si="304"/>
        <v>-6,72487721871773+3,18063004664922i</v>
      </c>
      <c r="ED175" s="240" t="str">
        <f t="shared" ca="1" si="305"/>
        <v>4,85902565979585+5,63296109856281i</v>
      </c>
      <c r="EE175" s="240" t="str">
        <f t="shared" ca="1" si="306"/>
        <v>4,13294895399088-6,18539522134052i</v>
      </c>
      <c r="EF175" s="240" t="str">
        <f t="shared" ca="1" si="307"/>
        <v>-7,06364608383593-2,33351346745325i</v>
      </c>
      <c r="EG175" s="240" t="str">
        <f t="shared" ca="1" si="308"/>
        <v>-0,365019904294366+7,43015084436012i</v>
      </c>
      <c r="EH175" s="240" t="str">
        <f t="shared" ca="1" si="309"/>
        <v>7,2583570142513-1,62991857285739i</v>
      </c>
      <c r="EI175" s="240" t="str">
        <f t="shared" ca="1" si="310"/>
        <v>-3,50677292371867-6,56071069031017i</v>
      </c>
      <c r="EJ175" s="240" t="str">
        <f t="shared" ca="1" si="311"/>
        <v>-5,38775486160469+5,12956905126849i</v>
      </c>
      <c r="EK175" s="240" t="str">
        <f t="shared" ca="1" si="312"/>
        <v>6,38073883519587+3,8244676776644i</v>
      </c>
      <c r="EL175" s="240" t="str">
        <f t="shared" ca="1" si="313"/>
        <v>1,98410596267746-7,16963769163716i</v>
      </c>
      <c r="EM175" s="240" t="str">
        <f t="shared" ca="1" si="314"/>
        <v>-7,43911158005285-3,6891327056315E-12i</v>
      </c>
      <c r="EN175" s="240"/>
      <c r="EO175" s="240"/>
      <c r="EP175" s="240"/>
    </row>
    <row r="176" spans="1:146" ht="15" thickBot="1">
      <c r="A176" s="277">
        <f t="shared" si="181"/>
        <v>1.4843750000000009E-3</v>
      </c>
      <c r="B176" s="276">
        <v>76</v>
      </c>
      <c r="C176" s="248">
        <f t="shared" si="182"/>
        <v>15200</v>
      </c>
      <c r="D176" s="247">
        <f t="shared" si="315"/>
        <v>95504.416669129714</v>
      </c>
      <c r="E176" s="247" t="str">
        <f t="shared" si="316"/>
        <v>95504,4166691297i</v>
      </c>
      <c r="F176" s="247" t="str">
        <f t="shared" si="183"/>
        <v>-0,0142593410956132-0,0198182580013028i</v>
      </c>
      <c r="G176" s="247" t="str">
        <f t="shared" si="184"/>
        <v>-4,8102614101153+1,50529705109272i</v>
      </c>
      <c r="H176" s="247" t="str">
        <f t="shared" si="180"/>
        <v>0,00213107921722563-0,00555877372713678i</v>
      </c>
      <c r="I176" s="247" t="str">
        <f t="shared" si="317"/>
        <v>-0,00284974713989536+0,0059321345892689i</v>
      </c>
      <c r="J176" s="275" t="str">
        <f ca="1">IMPRODUCT(1/N_FFT2,CM100)</f>
        <v>0,0381588834193192-0,000218007972070639i</v>
      </c>
      <c r="K176" s="274" t="str">
        <f t="shared" ca="1" si="318"/>
        <v>-0,000107449916253949+0,000226984899814506i</v>
      </c>
      <c r="N176" s="265">
        <f t="shared" ca="1" si="185"/>
        <v>22.444398725296089</v>
      </c>
      <c r="O176" s="240">
        <f t="shared" ca="1" si="186"/>
        <v>7.4443987252960904</v>
      </c>
      <c r="P176" s="240" t="str">
        <f t="shared" ca="1" si="187"/>
        <v>-2,16099488132611-7,12384541550927i</v>
      </c>
      <c r="Q176" s="240" t="str">
        <f t="shared" ca="1" si="188"/>
        <v>-6,1897913219475+4,13588633450358i</v>
      </c>
      <c r="R176" s="240" t="str">
        <f t="shared" ca="1" si="189"/>
        <v>5,75459803365412+4,72267655596424i</v>
      </c>
      <c r="S176" s="240" t="str">
        <f t="shared" ca="1" si="190"/>
        <v>2,8488480560906-6,87772761415417i</v>
      </c>
      <c r="T176" s="240" t="str">
        <f t="shared" ca="1" si="191"/>
        <v>-7,40855191067264-0,729678674526536i</v>
      </c>
      <c r="U176" s="241" t="str">
        <f t="shared" ca="1" si="192"/>
        <v>1,45233014453419+7,30135669122303i</v>
      </c>
      <c r="V176" s="240" t="str">
        <f t="shared" ca="1" si="193"/>
        <v>6,56537353612633-3,50926526673635i</v>
      </c>
      <c r="W176" s="240" t="str">
        <f t="shared" ca="1" si="194"/>
        <v>-5,26398482051326-5,26398482051345i</v>
      </c>
      <c r="X176" s="240" t="str">
        <f t="shared" ca="1" si="195"/>
        <v>-3,50926526673592+6,56537353612656i</v>
      </c>
      <c r="Y176" s="240" t="str">
        <f t="shared" ca="1" si="196"/>
        <v>7,30135669122298+1,45233014453444i</v>
      </c>
      <c r="Z176" s="240" t="str">
        <f t="shared" ca="1" si="197"/>
        <v>-0,729678674526265-7,40855191067267i</v>
      </c>
      <c r="AA176" s="240" t="str">
        <f t="shared" ca="1" si="198"/>
        <v>-6,87772761415411+2,84884805609076i</v>
      </c>
      <c r="AB176" s="240" t="str">
        <f t="shared" ca="1" si="199"/>
        <v>4,72267655596415+5,75459803365419i</v>
      </c>
      <c r="AC176" s="240" t="str">
        <f t="shared" ca="1" si="200"/>
        <v>4,13588633450329-6,18979132194769i</v>
      </c>
      <c r="AD176" s="240" t="str">
        <f t="shared" ca="1" si="201"/>
        <v>-7,12384541550928-2,16099488132608i</v>
      </c>
      <c r="AE176" s="240" t="str">
        <f t="shared" ca="1" si="202"/>
        <v>-2,59918732143361E-13+7,44439872529609i</v>
      </c>
      <c r="AF176" s="240" t="str">
        <f t="shared" ca="1" si="203"/>
        <v>7,12384541550921-2,16099488132629i</v>
      </c>
      <c r="AG176" s="240" t="str">
        <f t="shared" ca="1" si="204"/>
        <v>-4,13588633450348-6,18979132194757i</v>
      </c>
      <c r="AH176" s="240" t="str">
        <f t="shared" ca="1" si="205"/>
        <v>-4,72267655596398+5,75459803365433i</v>
      </c>
      <c r="AI176" s="240" t="str">
        <f t="shared" ca="1" si="206"/>
        <v>6,87772761415419+2,84884805609056i</v>
      </c>
      <c r="AJ176" s="240" t="str">
        <f t="shared" ca="1" si="207"/>
        <v>0,729678674526781-7,40855191067262i</v>
      </c>
      <c r="AK176" s="240" t="str">
        <f t="shared" ca="1" si="208"/>
        <v>-7,30135669122294+1,45233014453463i</v>
      </c>
      <c r="AL176" s="240" t="str">
        <f t="shared" ca="1" si="209"/>
        <v>3,50926526673609+6,56537353612646i</v>
      </c>
      <c r="AM176" s="240" t="str">
        <f t="shared" ca="1" si="210"/>
        <v>5,26398482051364-5,26398482051307i</v>
      </c>
      <c r="AN176" s="240" t="str">
        <f t="shared" ca="1" si="211"/>
        <v>-6,56537353612643-3,50926526673615i</v>
      </c>
      <c r="AO176" s="240" t="str">
        <f t="shared" ca="1" si="212"/>
        <v>-1,4523301445347+7,30135669122293i</v>
      </c>
      <c r="AP176" s="240" t="str">
        <f t="shared" ca="1" si="213"/>
        <v>7,40855191067262-0,729678674526768i</v>
      </c>
      <c r="AQ176" s="240" t="str">
        <f t="shared" ca="1" si="214"/>
        <v>-2,8488480560905-6,87772761415422i</v>
      </c>
      <c r="AR176" s="240" t="str">
        <f t="shared" ca="1" si="215"/>
        <v>-2,8488480560905-6,87772761415422i</v>
      </c>
      <c r="AS176" s="240" t="str">
        <f t="shared" ca="1" si="216"/>
        <v>6,18979132194753+4,13588633450354i</v>
      </c>
      <c r="AT176" s="240" t="str">
        <f t="shared" ca="1" si="217"/>
        <v>2,16099488132633-7,1238454155092i</v>
      </c>
      <c r="AU176" s="240" t="str">
        <f t="shared" ca="1" si="218"/>
        <v>-7,44439872529609+2,20701416803801E-13i</v>
      </c>
      <c r="AV176" s="240" t="str">
        <f t="shared" ca="1" si="219"/>
        <v>2,16099488132604+7,12384541550928i</v>
      </c>
      <c r="AW176" s="240" t="str">
        <f t="shared" ca="1" si="220"/>
        <v>6,18979132194728-4,1358863345039i</v>
      </c>
      <c r="AX176" s="240" t="str">
        <f t="shared" ca="1" si="221"/>
        <v>-5,75459803365418-4,72267655596417i</v>
      </c>
      <c r="AY176" s="240" t="str">
        <f t="shared" ca="1" si="222"/>
        <v>-2,84884805609082+6,87772761415408i</v>
      </c>
      <c r="AZ176" s="240" t="str">
        <f t="shared" ca="1" si="223"/>
        <v>7,40855191067266+0,729678674526277i</v>
      </c>
      <c r="BA176" s="240" t="str">
        <f t="shared" ca="1" si="224"/>
        <v>-1,45233014453441-7,30135669122299i</v>
      </c>
      <c r="BB176" s="240" t="str">
        <f t="shared" ca="1" si="225"/>
        <v>-6,5653735361266+3,50926526673584i</v>
      </c>
      <c r="BC176" s="240" t="str">
        <f t="shared" ca="1" si="226"/>
        <v>5,26398482051343+5,26398482051329i</v>
      </c>
      <c r="BD176" s="240" t="str">
        <f t="shared" ca="1" si="227"/>
        <v>3,5092652667364-6,5653735361263i</v>
      </c>
      <c r="BE176" s="240" t="str">
        <f t="shared" ca="1" si="228"/>
        <v>-7,30135669122303-1,4523301445342i</v>
      </c>
      <c r="BF176" s="240" t="str">
        <f t="shared" ca="1" si="229"/>
        <v>0,729678674526484+7,40855191067265i</v>
      </c>
      <c r="BG176" s="240" t="str">
        <f t="shared" ca="1" si="230"/>
        <v>6,87772761415432-2,84884805609024i</v>
      </c>
      <c r="BH176" s="240" t="str">
        <f t="shared" ca="1" si="231"/>
        <v>-4,72267655596432-5,75459803365405i</v>
      </c>
      <c r="BI176" s="240" t="str">
        <f t="shared" ca="1" si="232"/>
        <v>-4,13588633450377+6,18979132194737i</v>
      </c>
      <c r="BJ176" s="240" t="str">
        <f t="shared" ca="1" si="233"/>
        <v>7,12384541550934+2,16099488132584i</v>
      </c>
      <c r="BK176" s="240" t="str">
        <f t="shared" ca="1" si="234"/>
        <v>6,56651325213642E-14-7,44439872529609i</v>
      </c>
      <c r="BL176" s="240" t="str">
        <f t="shared" ca="1" si="235"/>
        <v>-7,12384541550935+2,16099488132582i</v>
      </c>
      <c r="BM176" s="240" t="str">
        <f t="shared" ca="1" si="236"/>
        <v>4,13588633450367+6,18979132194744i</v>
      </c>
      <c r="BN176" s="240" t="str">
        <f t="shared" ca="1" si="237"/>
        <v>4,72267655596443-5,75459803365396i</v>
      </c>
      <c r="BO176" s="240" t="str">
        <f t="shared" ca="1" si="238"/>
        <v>-6,87772761415428-2,84884805609036i</v>
      </c>
      <c r="BP176" s="240" t="str">
        <f t="shared" ca="1" si="239"/>
        <v>-0,729678674526615+7,40855191067263i</v>
      </c>
      <c r="BQ176" s="240" t="str">
        <f t="shared" ca="1" si="240"/>
        <v>7,3013566912226-1,45233014453636i</v>
      </c>
      <c r="BR176" s="240" t="str">
        <f t="shared" ca="1" si="241"/>
        <v>-3,50926526673824-6,56537353612532i</v>
      </c>
      <c r="BS176" s="240" t="str">
        <f t="shared" ca="1" si="242"/>
        <v>-5,26398482051135+5,26398482051536i</v>
      </c>
      <c r="BT176" s="240" t="str">
        <f t="shared" ca="1" si="243"/>
        <v>6,56537353612794+3,50926526673334i</v>
      </c>
      <c r="BU176" s="240" t="str">
        <f t="shared" ca="1" si="244"/>
        <v>1,4523301445309-7,30135669122369i</v>
      </c>
      <c r="BV176" s="240" t="str">
        <f t="shared" ca="1" si="245"/>
        <v>-7,40855191067296+0,729678674523304i</v>
      </c>
      <c r="BW176" s="240" t="str">
        <f t="shared" ca="1" si="246"/>
        <v>2,84884805608797+6,87772761415527i</v>
      </c>
      <c r="BX176" s="240" t="str">
        <f t="shared" ca="1" si="247"/>
        <v>5,75459803365567-4,72267655596234i</v>
      </c>
      <c r="BY176" s="240" t="str">
        <f t="shared" ca="1" si="248"/>
        <v>-6,18979132194642-4,1358863345052i</v>
      </c>
      <c r="BZ176" s="240" t="str">
        <f t="shared" ca="1" si="249"/>
        <v>-2,16099488132759+7,12384541550882i</v>
      </c>
      <c r="CA176" s="240" t="str">
        <f t="shared" ca="1" si="250"/>
        <v>7,44439872529609+1,03967492857345E-12i</v>
      </c>
      <c r="CB176" s="240" t="str">
        <f t="shared" ca="1" si="251"/>
        <v>-2,16099488132549-7,12384541550946i</v>
      </c>
      <c r="CC176" s="240" t="str">
        <f t="shared" ca="1" si="252"/>
        <v>-6,18979132194757+4,13588633450347i</v>
      </c>
      <c r="CD176" s="240" t="str">
        <f t="shared" ca="1" si="253"/>
        <v>5,75459803365428+4,72267655596403i</v>
      </c>
      <c r="CE176" s="240" t="str">
        <f t="shared" ca="1" si="254"/>
        <v>2,84884805608989-6,87772761415447i</v>
      </c>
      <c r="CF176" s="240" t="str">
        <f t="shared" ca="1" si="255"/>
        <v>-7,40855191067275-0,729678674525478i</v>
      </c>
      <c r="CG176" s="240" t="str">
        <f t="shared" ca="1" si="256"/>
        <v>1,45233014453613+7,30135669122265i</v>
      </c>
      <c r="CH176" s="240" t="str">
        <f t="shared" ca="1" si="257"/>
        <v>6,56537353612543-3,50926526673803i</v>
      </c>
      <c r="CI176" s="240" t="str">
        <f t="shared" ca="1" si="258"/>
        <v>-5,26398482051512-5,2639848205116i</v>
      </c>
      <c r="CJ176" s="240" t="str">
        <f t="shared" ca="1" si="259"/>
        <v>-3,50926526673364+6,56537353612777i</v>
      </c>
      <c r="CK176" s="240" t="str">
        <f t="shared" ca="1" si="260"/>
        <v>7,30135669122366+1,45233014453103i</v>
      </c>
      <c r="CL176" s="240" t="str">
        <f t="shared" ca="1" si="261"/>
        <v>-0,729678674523071-7,40855191067298i</v>
      </c>
      <c r="CM176" s="240" t="str">
        <f t="shared" ca="1" si="262"/>
        <v>-6,87772761415536+2,84884805608775i</v>
      </c>
      <c r="CN176" s="240" t="str">
        <f t="shared" ca="1" si="263"/>
        <v>4,72267655596216+5,75459803365582i</v>
      </c>
      <c r="CO176" s="240" t="str">
        <f t="shared" ca="1" si="264"/>
        <v>4,13588633450548-6,18979132194623i</v>
      </c>
      <c r="CP176" s="240" t="str">
        <f t="shared" ca="1" si="265"/>
        <v>-7,12384541550879-2,16099488132771i</v>
      </c>
      <c r="CQ176" s="240" t="str">
        <f t="shared" ca="1" si="266"/>
        <v>-1,273145843535E-12+7,44439872529609i</v>
      </c>
      <c r="CR176" s="240" t="str">
        <f t="shared" ca="1" si="267"/>
        <v>7,12384541550952-2,16099488132527i</v>
      </c>
      <c r="CS176" s="240" t="str">
        <f t="shared" ca="1" si="268"/>
        <v>-4,13588633450319-6,18979132194776i</v>
      </c>
      <c r="CT176" s="240" t="str">
        <f t="shared" ca="1" si="269"/>
        <v>-4,72267655596429+5,75459803365407i</v>
      </c>
      <c r="CU176" s="240" t="str">
        <f t="shared" ca="1" si="270"/>
        <v>6,87772761415438+2,8488480560901i</v>
      </c>
      <c r="CV176" s="240" t="str">
        <f t="shared" ca="1" si="271"/>
        <v>0,729678674525605-7,40855191067273i</v>
      </c>
      <c r="CW176" s="240" t="str">
        <f t="shared" ca="1" si="272"/>
        <v>-7,30135669122271+1,45233014453579i</v>
      </c>
      <c r="CX176" s="240" t="str">
        <f t="shared" ca="1" si="273"/>
        <v>3,50926526673774+6,56537353612558i</v>
      </c>
      <c r="CY176" s="240" t="str">
        <f t="shared" ca="1" si="274"/>
        <v>5,26398482051183-5,26398482051488i</v>
      </c>
      <c r="CZ176" s="240" t="str">
        <f t="shared" ca="1" si="275"/>
        <v>-6,56537353612771-3,50926526673375i</v>
      </c>
      <c r="DA176" s="240" t="str">
        <f t="shared" ca="1" si="276"/>
        <v>-1,45233014453136+7,30135669122359i</v>
      </c>
      <c r="DB176" s="240" t="str">
        <f t="shared" ca="1" si="277"/>
        <v>7,40855191067229-0,729678674530104i</v>
      </c>
      <c r="DC176" s="240" t="str">
        <f t="shared" ca="1" si="278"/>
        <v>-2,84884805608744-6,87772761415548i</v>
      </c>
      <c r="DD176" s="240" t="str">
        <f t="shared" ca="1" si="279"/>
        <v>-5,75459803365603+4,7226765559619i</v>
      </c>
      <c r="DE176" s="240" t="str">
        <f t="shared" ca="1" si="280"/>
        <v>6,18979132194616+4,13588633450559i</v>
      </c>
      <c r="DF176" s="240" t="str">
        <f t="shared" ca="1" si="281"/>
        <v>2,16099488132803-7,12384541550868i</v>
      </c>
      <c r="DG176" s="240" t="str">
        <f t="shared" ca="1" si="282"/>
        <v>-7,44439872529609-1,61240802722378E-12i</v>
      </c>
      <c r="DH176" s="240" t="str">
        <f t="shared" ca="1" si="283"/>
        <v>2,16099488132495+7,12384541550962i</v>
      </c>
      <c r="DI176" s="240" t="str">
        <f t="shared" ca="1" si="284"/>
        <v>6,18979132194784-4,13588633450309i</v>
      </c>
      <c r="DJ176" s="240" t="str">
        <f t="shared" ca="1" si="285"/>
        <v>-5,75459803365399-4,7226765559644i</v>
      </c>
      <c r="DK176" s="240" t="str">
        <f t="shared" ca="1" si="286"/>
        <v>-2,84884805609042+6,87772761415425i</v>
      </c>
      <c r="DL176" s="240" t="str">
        <f t="shared" ca="1" si="287"/>
        <v>7,4085519106727+0,729678674525943i</v>
      </c>
      <c r="DM176" s="240" t="str">
        <f t="shared" ca="1" si="288"/>
        <v>-1,45233014453546-7,30135669122278i</v>
      </c>
      <c r="DN176" s="240" t="str">
        <f t="shared" ca="1" si="289"/>
        <v>-6,56537353612564+3,50926526673763i</v>
      </c>
      <c r="DO176" s="240" t="str">
        <f t="shared" ca="1" si="290"/>
        <v>5,26398482051479+5,26398482051192i</v>
      </c>
      <c r="DP176" s="240" t="str">
        <f t="shared" ca="1" si="291"/>
        <v>3,50926526673405-6,56537353612756i</v>
      </c>
      <c r="DQ176" s="240" t="str">
        <f t="shared" ca="1" si="292"/>
        <v>-7,30135669122353-1,45233014453169i</v>
      </c>
      <c r="DR176" s="240" t="str">
        <f t="shared" ca="1" si="293"/>
        <v>0,729678674529766+7,40855191067232i</v>
      </c>
      <c r="DS176" s="240" t="str">
        <f t="shared" ca="1" si="294"/>
        <v>6,87772761415554-2,84884805608732i</v>
      </c>
      <c r="DT176" s="240" t="str">
        <f t="shared" ca="1" si="295"/>
        <v>-4,7226765559618-5,75459803365611i</v>
      </c>
      <c r="DU176" s="240" t="str">
        <f t="shared" ca="1" si="296"/>
        <v>-4,13588633450587+6,18979132194597i</v>
      </c>
      <c r="DV176" s="240" t="str">
        <f t="shared" ca="1" si="297"/>
        <v>7,12384541550858+2,16099488132836i</v>
      </c>
      <c r="DW176" s="240" t="str">
        <f t="shared" ca="1" si="298"/>
        <v>1,95167021091255E-12-7,44439872529609i</v>
      </c>
      <c r="DX176" s="240" t="str">
        <f t="shared" ca="1" si="299"/>
        <v>-7,12384541550966+2,16099488132482i</v>
      </c>
      <c r="DY176" s="240" t="str">
        <f t="shared" ca="1" si="300"/>
        <v>4,1358863345028+6,18979132194802i</v>
      </c>
      <c r="DZ176" s="240" t="str">
        <f t="shared" ca="1" si="301"/>
        <v>4,72267655596466-5,75459803365377i</v>
      </c>
      <c r="EA176" s="240" t="str">
        <f t="shared" ca="1" si="302"/>
        <v>-6,87772761415412-2,84884805609073i</v>
      </c>
      <c r="EB176" s="240" t="str">
        <f t="shared" ca="1" si="303"/>
        <v>-0,72967867452607+7,40855191067269i</v>
      </c>
      <c r="EC176" s="240" t="str">
        <f t="shared" ca="1" si="304"/>
        <v>7,3013566912228-1,45233014453534i</v>
      </c>
      <c r="ED176" s="240" t="str">
        <f t="shared" ca="1" si="305"/>
        <v>-3,50926526673733-6,56537353612581i</v>
      </c>
      <c r="EE176" s="240" t="str">
        <f t="shared" ca="1" si="306"/>
        <v>-5,26398482051216+5,26398482051455i</v>
      </c>
      <c r="EF176" s="240" t="str">
        <f t="shared" ca="1" si="307"/>
        <v>6,56537353612739+3,50926526673435i</v>
      </c>
      <c r="EG176" s="240" t="str">
        <f t="shared" ca="1" si="308"/>
        <v>1,45233014453182-7,3013566912235i</v>
      </c>
      <c r="EH176" s="240" t="str">
        <f t="shared" ca="1" si="309"/>
        <v>-7,40855191067234+0,729678674529638i</v>
      </c>
      <c r="EI176" s="240" t="str">
        <f t="shared" ca="1" si="310"/>
        <v>2,84884805609385+6,87772761415283i</v>
      </c>
      <c r="EJ176" s="240" t="str">
        <f t="shared" ca="1" si="311"/>
        <v>5,75459803365633-4,72267655596154i</v>
      </c>
      <c r="EK176" s="240" t="str">
        <f t="shared" ca="1" si="312"/>
        <v>-6,18979132194578-4,13588633450615i</v>
      </c>
      <c r="EL176" s="240" t="str">
        <f t="shared" ca="1" si="313"/>
        <v>-2,16099488132848+7,12384541550855i</v>
      </c>
      <c r="EM176" s="240" t="str">
        <f t="shared" ca="1" si="314"/>
        <v>7,44439872529609+2,07934985714689E-12i</v>
      </c>
      <c r="EN176" s="240"/>
      <c r="EO176" s="240"/>
      <c r="EP176" s="240"/>
    </row>
    <row r="177" spans="1:146" ht="15" thickBot="1">
      <c r="A177" s="277">
        <f t="shared" si="181"/>
        <v>1.5039062500000009E-3</v>
      </c>
      <c r="B177" s="276">
        <v>77</v>
      </c>
      <c r="C177" s="248">
        <f t="shared" si="182"/>
        <v>15400</v>
      </c>
      <c r="D177" s="247">
        <f t="shared" si="315"/>
        <v>96761.053730565633</v>
      </c>
      <c r="E177" s="247" t="str">
        <f t="shared" si="316"/>
        <v>96761,0537305656i</v>
      </c>
      <c r="F177" s="247" t="str">
        <f t="shared" si="183"/>
        <v>-0,0144451614150686-0,0193554479699595i</v>
      </c>
      <c r="G177" s="247" t="str">
        <f t="shared" si="184"/>
        <v>-4,78991078764139+1,54510595729422i</v>
      </c>
      <c r="H177" s="247" t="str">
        <f t="shared" si="180"/>
        <v>0,00212797824256146-0,00548743847220216i</v>
      </c>
      <c r="I177" s="247" t="str">
        <f t="shared" si="317"/>
        <v>-0,0028207508818977+0,00587064632689578i</v>
      </c>
      <c r="J177" s="275" t="str">
        <f ca="1">IMPRODUCT(1/N_FFT2,CN100)</f>
        <v>-0,00641058249758914-0,00445589477575457i</v>
      </c>
      <c r="K177" s="274" t="str">
        <f t="shared" ca="1" si="318"/>
        <v>0,0000442416385318702-0,000025065293474381i</v>
      </c>
      <c r="N177" s="265">
        <f t="shared" ca="1" si="185"/>
        <v>22.448860452612273</v>
      </c>
      <c r="O177" s="240">
        <f t="shared" ca="1" si="186"/>
        <v>7.4488604526122746</v>
      </c>
      <c r="P177" s="240" t="str">
        <f t="shared" ca="1" si="187"/>
        <v>-2,33657151076389-7,07290291306036i</v>
      </c>
      <c r="Q177" s="240" t="str">
        <f t="shared" ca="1" si="188"/>
        <v>-5,98298081648651+4,43728099088232i</v>
      </c>
      <c r="R177" s="240" t="str">
        <f t="shared" ca="1" si="189"/>
        <v>6,09007518134123+4,28911486534258i</v>
      </c>
      <c r="S177" s="240" t="str">
        <f t="shared" ca="1" si="190"/>
        <v>2,16229005240009-7,12811502234517i</v>
      </c>
      <c r="T177" s="240" t="str">
        <f t="shared" ca="1" si="191"/>
        <v>-7,44661699510936+0,182804186602845i</v>
      </c>
      <c r="U177" s="241" t="str">
        <f t="shared" ca="1" si="192"/>
        <v>2,50944550581993+7,0134303515335i</v>
      </c>
      <c r="V177" s="240" t="str">
        <f t="shared" ca="1" si="193"/>
        <v>5,87228252770586-4,58277426427396i</v>
      </c>
      <c r="W177" s="240" t="str">
        <f t="shared" ca="1" si="194"/>
        <v>-6,19350111262937-4,13836513738818i</v>
      </c>
      <c r="X177" s="240" t="str">
        <f t="shared" ca="1" si="195"/>
        <v>-1,98670611136185+7,17903342167792i</v>
      </c>
      <c r="Y177" s="240" t="str">
        <f t="shared" ca="1" si="196"/>
        <v>7,43988797397554-0,365498258799169i</v>
      </c>
      <c r="Z177" s="240" t="str">
        <f t="shared" ca="1" si="197"/>
        <v>-2,68080790473685-6,94973316181216i</v>
      </c>
      <c r="AA177" s="240" t="str">
        <f t="shared" ca="1" si="198"/>
        <v>-5,75804699550967+4,72550704580928i</v>
      </c>
      <c r="AB177" s="240" t="str">
        <f t="shared" ca="1" si="199"/>
        <v>6,29319631043691+3,98512261301887i</v>
      </c>
      <c r="AC177" s="240" t="str">
        <f t="shared" ca="1" si="200"/>
        <v>1,80992545285032-7,22562743971869i</v>
      </c>
      <c r="AD177" s="240" t="str">
        <f t="shared" ca="1" si="201"/>
        <v>-7,42867744252156+0,54797216851087i</v>
      </c>
      <c r="AE177" s="240" t="str">
        <f t="shared" ca="1" si="202"/>
        <v>2,8505554852145+6,88184971270113i</v>
      </c>
      <c r="AF177" s="240" t="str">
        <f t="shared" ca="1" si="203"/>
        <v>5,64034303111016-4,86539335859889i</v>
      </c>
      <c r="AG177" s="240" t="str">
        <f t="shared" ca="1" si="204"/>
        <v>-6,38910072210521-3,82947959980018i</v>
      </c>
      <c r="AH177" s="240" t="str">
        <f t="shared" ca="1" si="205"/>
        <v>-1,63205456292275+7,26786900997357i</v>
      </c>
      <c r="AI177" s="240" t="str">
        <f t="shared" ca="1" si="206"/>
        <v>7,41299215355228-0,730116000279024i</v>
      </c>
      <c r="AJ177" s="240" t="str">
        <f t="shared" ca="1" si="207"/>
        <v>-3,01858599765631-6,8098208946524i</v>
      </c>
      <c r="AK177" s="240" t="str">
        <f t="shared" ca="1" si="208"/>
        <v>-5,51924153497522+5,00234894035747i</v>
      </c>
      <c r="AL177" s="240" t="str">
        <f t="shared" ca="1" si="209"/>
        <v>6,48115657840199+3,6715298512647i</v>
      </c>
      <c r="AM177" s="240" t="str">
        <f t="shared" ca="1" si="210"/>
        <v>1,45320058435363-7,3057326876998i</v>
      </c>
      <c r="AN177" s="240" t="str">
        <f t="shared" ca="1" si="211"/>
        <v>-7,39284155529932+0,911820037469379i</v>
      </c>
      <c r="AO177" s="240" t="str">
        <f t="shared" ca="1" si="212"/>
        <v>3,18479822676606+6,73369009513201i</v>
      </c>
      <c r="AP177" s="240" t="str">
        <f t="shared" ca="1" si="213"/>
        <v>5,39481545411684-5,13629129416481i</v>
      </c>
      <c r="AQ177" s="240" t="str">
        <f t="shared" ca="1" si="214"/>
        <v>-6,56930842832235-3,51136851043351i</v>
      </c>
      <c r="AR177" s="240" t="str">
        <f t="shared" ca="1" si="215"/>
        <v>-6,56930842832235-3,51136851043351i</v>
      </c>
      <c r="AS177" s="240" t="str">
        <f t="shared" ca="1" si="216"/>
        <v>7,36823778572969-1,09297482836357i</v>
      </c>
      <c r="AT177" s="240" t="str">
        <f t="shared" ca="1" si="217"/>
        <v>-3,34909205251056-6,65350317248754i</v>
      </c>
      <c r="AU177" s="240" t="str">
        <f t="shared" ca="1" si="218"/>
        <v>-5,26713973815456+5,26713973815431i</v>
      </c>
      <c r="AV177" s="240" t="str">
        <f t="shared" ca="1" si="219"/>
        <v>6,65350317248741+3,34909205251082i</v>
      </c>
      <c r="AW177" s="240" t="str">
        <f t="shared" ca="1" si="220"/>
        <v>1,09297482836386-7,36823778572964i</v>
      </c>
      <c r="AX177" s="240" t="str">
        <f t="shared" ca="1" si="221"/>
        <v>-7,33919566523411+1,27347125209013i</v>
      </c>
      <c r="AY177" s="240" t="str">
        <f t="shared" ca="1" si="222"/>
        <v>3,51136851043396+6,56930842832211i</v>
      </c>
      <c r="AZ177" s="240" t="str">
        <f t="shared" ca="1" si="223"/>
        <v>5,13629129416448-5,39481545411715i</v>
      </c>
      <c r="BA177" s="240" t="str">
        <f t="shared" ca="1" si="224"/>
        <v>-6,7336900951322-3,18479822676565i</v>
      </c>
      <c r="BB177" s="240" t="str">
        <f t="shared" ca="1" si="225"/>
        <v>-0,911820037468976+7,39284155529937i</v>
      </c>
      <c r="BC177" s="240" t="str">
        <f t="shared" ca="1" si="226"/>
        <v>7,30573268769986-1,45320058435336i</v>
      </c>
      <c r="BD177" s="240" t="str">
        <f t="shared" ca="1" si="227"/>
        <v>-3,67152985126445-6,48115657840213i</v>
      </c>
      <c r="BE177" s="240" t="str">
        <f t="shared" ca="1" si="228"/>
        <v>-5,00234894035773+5,51924153497499i</v>
      </c>
      <c r="BF177" s="240" t="str">
        <f t="shared" ca="1" si="229"/>
        <v>6,80982089465228+3,01858599765657i</v>
      </c>
      <c r="BG177" s="240" t="str">
        <f t="shared" ca="1" si="230"/>
        <v>0,73011600027931-7,41299215355225i</v>
      </c>
      <c r="BH177" s="240" t="str">
        <f t="shared" ca="1" si="231"/>
        <v>-7,26786900997348+1,63205456292313i</v>
      </c>
      <c r="BI177" s="240" t="str">
        <f t="shared" ca="1" si="232"/>
        <v>3,82947959979999+6,38910072210533i</v>
      </c>
      <c r="BJ177" s="240" t="str">
        <f t="shared" ca="1" si="233"/>
        <v>4,86539335859855-5,64034303111046i</v>
      </c>
      <c r="BK177" s="240" t="str">
        <f t="shared" ca="1" si="234"/>
        <v>-6,88184971270129-2,85055548521413i</v>
      </c>
      <c r="BL177" s="240" t="str">
        <f t="shared" ca="1" si="235"/>
        <v>-0,54797216851113+7,42867744252154i</v>
      </c>
      <c r="BM177" s="240" t="str">
        <f t="shared" ca="1" si="236"/>
        <v>7,22562743971876-1,80992545285005i</v>
      </c>
      <c r="BN177" s="240" t="str">
        <f t="shared" ca="1" si="237"/>
        <v>-3,98512261301861-6,29319631043708i</v>
      </c>
      <c r="BO177" s="240" t="str">
        <f t="shared" ca="1" si="238"/>
        <v>-4,72550704580948+5,75804699550951i</v>
      </c>
      <c r="BP177" s="240" t="str">
        <f t="shared" ca="1" si="239"/>
        <v>6,94973316181258+2,68080790473574i</v>
      </c>
      <c r="BQ177" s="240" t="str">
        <f t="shared" ca="1" si="240"/>
        <v>0,365498258798742-7,43988797397556i</v>
      </c>
      <c r="BR177" s="240" t="str">
        <f t="shared" ca="1" si="241"/>
        <v>-7,17903342167798+1,98670611136163i</v>
      </c>
      <c r="BS177" s="240" t="str">
        <f t="shared" ca="1" si="242"/>
        <v>4,13836513738733+6,19350111262994i</v>
      </c>
      <c r="BT177" s="240" t="str">
        <f t="shared" ca="1" si="243"/>
        <v>4,58277426427537-5,87228252770475i</v>
      </c>
      <c r="BU177" s="240" t="str">
        <f t="shared" ca="1" si="244"/>
        <v>-7,01343035153263-2,50944550582236i</v>
      </c>
      <c r="BV177" s="240" t="str">
        <f t="shared" ca="1" si="245"/>
        <v>-0,182804186606452+7,44661699510927i</v>
      </c>
      <c r="BW177" s="240" t="str">
        <f t="shared" ca="1" si="246"/>
        <v>7,12811502234431-2,1622900524029i</v>
      </c>
      <c r="BX177" s="240" t="str">
        <f t="shared" ca="1" si="247"/>
        <v>-4,28911486534439-6,09007518133996i</v>
      </c>
      <c r="BY177" s="240" t="str">
        <f t="shared" ca="1" si="248"/>
        <v>-4,43728099088123+5,98298081648732i</v>
      </c>
      <c r="BZ177" s="240" t="str">
        <f t="shared" ca="1" si="249"/>
        <v>7,07290291306052+2,33657151076341i</v>
      </c>
      <c r="CA177" s="240" t="str">
        <f t="shared" ca="1" si="250"/>
        <v>3,39467132363164E-13-7,44886045261227i</v>
      </c>
      <c r="CB177" s="240" t="str">
        <f t="shared" ca="1" si="251"/>
        <v>-7,07290291306069+2,33657151076287i</v>
      </c>
      <c r="CC177" s="240" t="str">
        <f t="shared" ca="1" si="252"/>
        <v>4,43728099088077+5,98298081648765i</v>
      </c>
      <c r="CD177" s="240" t="str">
        <f t="shared" ca="1" si="253"/>
        <v>4,28911486534486-6,09007518133963i</v>
      </c>
      <c r="CE177" s="240" t="str">
        <f t="shared" ca="1" si="254"/>
        <v>-7,12811502234414-2,16229005240345i</v>
      </c>
      <c r="CF177" s="240" t="str">
        <f t="shared" ca="1" si="255"/>
        <v>0,182804186605984+7,44661699510929i</v>
      </c>
      <c r="CG177" s="240" t="str">
        <f t="shared" ca="1" si="256"/>
        <v>7,01343035153286-2,50944550582172i</v>
      </c>
      <c r="CH177" s="240" t="str">
        <f t="shared" ca="1" si="257"/>
        <v>-4,58277426427492-5,8722825277051i</v>
      </c>
      <c r="CI177" s="240" t="str">
        <f t="shared" ca="1" si="258"/>
        <v>-4,13836513738772+6,19350111262968i</v>
      </c>
      <c r="CJ177" s="240" t="str">
        <f t="shared" ca="1" si="259"/>
        <v>7,17903342167783+1,98670611136218i</v>
      </c>
      <c r="CK177" s="240" t="str">
        <f t="shared" ca="1" si="260"/>
        <v>-0,36549825879817-7,43988797397559i</v>
      </c>
      <c r="CL177" s="240" t="str">
        <f t="shared" ca="1" si="261"/>
        <v>-6,94973316181283+2,6808079047351i</v>
      </c>
      <c r="CM177" s="240" t="str">
        <f t="shared" ca="1" si="262"/>
        <v>4,72550704580732+5,75804699551128i</v>
      </c>
      <c r="CN177" s="240" t="str">
        <f t="shared" ca="1" si="263"/>
        <v>3,9851226130216-6,29319631043519i</v>
      </c>
      <c r="CO177" s="240" t="str">
        <f t="shared" ca="1" si="264"/>
        <v>-7,22562743971955-1,8099254528469i</v>
      </c>
      <c r="CP177" s="240" t="str">
        <f t="shared" ca="1" si="265"/>
        <v>0,547972168513514+7,42867744252136i</v>
      </c>
      <c r="CQ177" s="240" t="str">
        <f t="shared" ca="1" si="266"/>
        <v>6,88184971270065-2,85055548521566i</v>
      </c>
      <c r="CR177" s="240" t="str">
        <f t="shared" ca="1" si="267"/>
        <v>-4,86539335859916-5,64034303110993i</v>
      </c>
      <c r="CS177" s="240" t="str">
        <f t="shared" ca="1" si="268"/>
        <v>-3,82947959980048+6,38910072210504i</v>
      </c>
      <c r="CT177" s="240" t="str">
        <f t="shared" ca="1" si="269"/>
        <v>7,26786900997336+1,6320545629237i</v>
      </c>
      <c r="CU177" s="240" t="str">
        <f t="shared" ca="1" si="270"/>
        <v>-0,730116000277159-7,41299215355246i</v>
      </c>
      <c r="CV177" s="240" t="str">
        <f t="shared" ca="1" si="271"/>
        <v>-6,80982089465341+3,01858599765402i</v>
      </c>
      <c r="CW177" s="240" t="str">
        <f t="shared" ca="1" si="272"/>
        <v>5,0023489403551+5,51924153497736i</v>
      </c>
      <c r="CX177" s="240" t="str">
        <f t="shared" ca="1" si="273"/>
        <v>3,67152985126182-6,48115657840362i</v>
      </c>
      <c r="CY177" s="240" t="str">
        <f t="shared" ca="1" si="274"/>
        <v>-7,30573268770032-1,45320058435101i</v>
      </c>
      <c r="CZ177" s="240" t="str">
        <f t="shared" ca="1" si="275"/>
        <v>0,911820037470615+7,39284155529917i</v>
      </c>
      <c r="DA177" s="240" t="str">
        <f t="shared" ca="1" si="276"/>
        <v>6,73369009513186-3,18479822676638i</v>
      </c>
      <c r="DB177" s="240" t="str">
        <f t="shared" ca="1" si="277"/>
        <v>-5,13629129416461-5,39481545411704i</v>
      </c>
      <c r="DC177" s="240" t="str">
        <f t="shared" ca="1" si="278"/>
        <v>-3,51136851043438+6,56930842832189i</v>
      </c>
      <c r="DD177" s="240" t="str">
        <f t="shared" ca="1" si="279"/>
        <v>7,33919566523374+1,27347125209226i</v>
      </c>
      <c r="DE177" s="240" t="str">
        <f t="shared" ca="1" si="280"/>
        <v>-1,09297482836109-7,36823778573006i</v>
      </c>
      <c r="DF177" s="240" t="str">
        <f t="shared" ca="1" si="281"/>
        <v>-6,65350317248897+3,34909205250771i</v>
      </c>
      <c r="DG177" s="240" t="str">
        <f t="shared" ca="1" si="282"/>
        <v>5,2671397381567+5,26713973815217i</v>
      </c>
      <c r="DH177" s="240" t="str">
        <f t="shared" ca="1" si="283"/>
        <v>3,34909205250842-6,65350317248861i</v>
      </c>
      <c r="DI177" s="240" t="str">
        <f t="shared" ca="1" si="284"/>
        <v>-7,36823778572994-1,09297482836189i</v>
      </c>
      <c r="DJ177" s="240" t="str">
        <f t="shared" ca="1" si="285"/>
        <v>1,27347125209125+7,33919566523392i</v>
      </c>
      <c r="DK177" s="240" t="str">
        <f t="shared" ca="1" si="286"/>
        <v>6,56930842832227-3,51136851043366i</v>
      </c>
      <c r="DL177" s="240" t="str">
        <f t="shared" ca="1" si="287"/>
        <v>-5,39481545411648-5,13629129416519i</v>
      </c>
      <c r="DM177" s="240" t="str">
        <f t="shared" ca="1" si="288"/>
        <v>-3,1847982267673+6,73369009513142i</v>
      </c>
      <c r="DN177" s="240" t="str">
        <f t="shared" ca="1" si="289"/>
        <v>7,39284155529907+0,91182003747142i</v>
      </c>
      <c r="DO177" s="240" t="str">
        <f t="shared" ca="1" si="290"/>
        <v>-1,45320058435022-7,30573268770048i</v>
      </c>
      <c r="DP177" s="240" t="str">
        <f t="shared" ca="1" si="291"/>
        <v>-6,48115657840047+3,67152985126738i</v>
      </c>
      <c r="DQ177" s="240" t="str">
        <f t="shared" ca="1" si="292"/>
        <v>5,51924153497682+5,00234894035571i</v>
      </c>
      <c r="DR177" s="240" t="str">
        <f t="shared" ca="1" si="293"/>
        <v>3,01858599765476-6,80982089465309i</v>
      </c>
      <c r="DS177" s="240" t="str">
        <f t="shared" ca="1" si="294"/>
        <v>-7,41299215355237-0,730116000278173i</v>
      </c>
      <c r="DT177" s="240" t="str">
        <f t="shared" ca="1" si="295"/>
        <v>1,63205456292291+7,26786900997354i</v>
      </c>
      <c r="DU177" s="240" t="str">
        <f t="shared" ca="1" si="296"/>
        <v>6,38910072210545-3,82947959979979i</v>
      </c>
      <c r="DV177" s="240" t="str">
        <f t="shared" ca="1" si="297"/>
        <v>-5,64034303110926-4,86539335859992i</v>
      </c>
      <c r="DW177" s="240" t="str">
        <f t="shared" ca="1" si="298"/>
        <v>-2,8505554852164+6,88184971270035i</v>
      </c>
      <c r="DX177" s="240" t="str">
        <f t="shared" ca="1" si="299"/>
        <v>7,42867744252129+0,547972168514529i</v>
      </c>
      <c r="DY177" s="240" t="str">
        <f t="shared" ca="1" si="300"/>
        <v>-1,80992545285331-7,22562743971794i</v>
      </c>
      <c r="DZ177" s="240" t="str">
        <f t="shared" ca="1" si="301"/>
        <v>-6,29319631043562+3,98512261302091i</v>
      </c>
      <c r="EA177" s="240" t="str">
        <f t="shared" ca="1" si="302"/>
        <v>5,75804699551078+4,72550704580794i</v>
      </c>
      <c r="EB177" s="240" t="str">
        <f t="shared" ca="1" si="303"/>
        <v>2,68080790473606-6,94973316181246i</v>
      </c>
      <c r="EC177" s="240" t="str">
        <f t="shared" ca="1" si="304"/>
        <v>-7,43988797397556-0,365498258798975i</v>
      </c>
      <c r="ED177" s="240" t="str">
        <f t="shared" ca="1" si="305"/>
        <v>1,9867061113612+7,1790334216781i</v>
      </c>
      <c r="EE177" s="240" t="str">
        <f t="shared" ca="1" si="306"/>
        <v>6,19350111263013-4,13836513738705i</v>
      </c>
      <c r="EF177" s="240" t="str">
        <f t="shared" ca="1" si="307"/>
        <v>-5,8722825277046-4,58277426427555i</v>
      </c>
      <c r="EG177" s="240" t="str">
        <f t="shared" ca="1" si="308"/>
        <v>-2,50944550582268+7,01343035153252i</v>
      </c>
      <c r="EH177" s="240" t="str">
        <f t="shared" ca="1" si="309"/>
        <v>7,44661699510945+0,182804186599383i</v>
      </c>
      <c r="EI177" s="240" t="str">
        <f t="shared" ca="1" si="310"/>
        <v>-2,16229005240268-7,12811502234437i</v>
      </c>
      <c r="EJ177" s="240" t="str">
        <f t="shared" ca="1" si="311"/>
        <v>-6,09007518134021+4,28911486534403i</v>
      </c>
      <c r="EK177" s="240" t="str">
        <f t="shared" ca="1" si="312"/>
        <v>5,98298081648711+4,4372809908815i</v>
      </c>
      <c r="EL177" s="240" t="str">
        <f t="shared" ca="1" si="313"/>
        <v>2,33657151076363-7,07290291306044i</v>
      </c>
      <c r="EM177" s="240" t="str">
        <f t="shared" ca="1" si="314"/>
        <v>-7,44886045261227-6,78934264726328E-13i</v>
      </c>
      <c r="EN177" s="240"/>
      <c r="EO177" s="240"/>
      <c r="EP177" s="240"/>
    </row>
    <row r="178" spans="1:146" ht="15" thickBot="1">
      <c r="A178" s="277">
        <f t="shared" si="181"/>
        <v>1.5234375000000009E-3</v>
      </c>
      <c r="B178" s="276">
        <v>78</v>
      </c>
      <c r="C178" s="248">
        <f t="shared" si="182"/>
        <v>15600</v>
      </c>
      <c r="D178" s="247">
        <f t="shared" si="315"/>
        <v>98017.690792001551</v>
      </c>
      <c r="E178" s="247" t="str">
        <f t="shared" si="316"/>
        <v>98017,6907920016i</v>
      </c>
      <c r="F178" s="247" t="str">
        <f t="shared" si="183"/>
        <v>-0,014623167155158-0,0188882653330943i</v>
      </c>
      <c r="G178" s="247" t="str">
        <f t="shared" si="184"/>
        <v>-4,76892045952365+1,58413073486214i</v>
      </c>
      <c r="H178" s="247" t="str">
        <f t="shared" si="180"/>
        <v>0,00212495745886216-0,00541793490676384i</v>
      </c>
      <c r="I178" s="247" t="str">
        <f t="shared" si="317"/>
        <v>-0,00279196631647019+0,00581014889570704i</v>
      </c>
      <c r="J178" s="275" t="str">
        <f ca="1">IMPRODUCT(1/N_FFT2,CO100)</f>
        <v>0,0202597364335271+0,0002096325129314i</v>
      </c>
      <c r="K178" s="274" t="str">
        <f t="shared" ca="1" si="318"/>
        <v>-0,0000577824978164842+0,000117126798351632i</v>
      </c>
      <c r="N178" s="265">
        <f t="shared" ca="1" si="185"/>
        <v>22.452673334503228</v>
      </c>
      <c r="O178" s="240">
        <f t="shared" ca="1" si="186"/>
        <v>7.4526733345032286</v>
      </c>
      <c r="P178" s="240" t="str">
        <f t="shared" ca="1" si="187"/>
        <v>-2,5107300270409-7,01702034784927i</v>
      </c>
      <c r="Q178" s="240" t="str">
        <f t="shared" ca="1" si="188"/>
        <v>-5,76099439306872+4,72792591247433i</v>
      </c>
      <c r="R178" s="240" t="str">
        <f t="shared" ca="1" si="189"/>
        <v>6,39237113998955+3,83143981284377i</v>
      </c>
      <c r="S178" s="240" t="str">
        <f t="shared" ca="1" si="190"/>
        <v>1,45394444070926-7,30947230613442i</v>
      </c>
      <c r="T178" s="240" t="str">
        <f t="shared" ca="1" si="191"/>
        <v>-7,37200939893149+1,09353429433248i</v>
      </c>
      <c r="U178" s="241" t="str">
        <f t="shared" ca="1" si="192"/>
        <v>3,51316589051508+6,57267108994029i</v>
      </c>
      <c r="V178" s="240" t="str">
        <f t="shared" ca="1" si="193"/>
        <v>5,00490951533503-5,52206669410325i</v>
      </c>
      <c r="W178" s="240" t="str">
        <f t="shared" ca="1" si="194"/>
        <v>-6,88537235624006-2,85201461194376i</v>
      </c>
      <c r="X178" s="240" t="str">
        <f t="shared" ca="1" si="195"/>
        <v>-0,365685348046199+7,44369626308326i</v>
      </c>
      <c r="Y178" s="240" t="str">
        <f t="shared" ca="1" si="196"/>
        <v>7,131763722822-2,1633968735892i</v>
      </c>
      <c r="Z178" s="240" t="str">
        <f t="shared" ca="1" si="197"/>
        <v>-4,43955232197299-5,98604335193788i</v>
      </c>
      <c r="AA178" s="240" t="str">
        <f t="shared" ca="1" si="198"/>
        <v>-4,14048346106869+6,19667140805708i</v>
      </c>
      <c r="AB178" s="240" t="str">
        <f t="shared" ca="1" si="199"/>
        <v>7,22932605431765+1,81085190757817i</v>
      </c>
      <c r="AC178" s="240" t="str">
        <f t="shared" ca="1" si="200"/>
        <v>-0,730489728058195-7,41678667537478i</v>
      </c>
      <c r="AD178" s="240" t="str">
        <f t="shared" ca="1" si="201"/>
        <v>-6,73713689953752+3,18642844383887i</v>
      </c>
      <c r="AE178" s="240" t="str">
        <f t="shared" ca="1" si="202"/>
        <v>5,26983585279548+5,26983585279531i</v>
      </c>
      <c r="AF178" s="240" t="str">
        <f t="shared" ca="1" si="203"/>
        <v>3,18642844383868-6,73713689953761i</v>
      </c>
      <c r="AG178" s="240" t="str">
        <f t="shared" ca="1" si="204"/>
        <v>-7,41678667537474-0,730489728058701i</v>
      </c>
      <c r="AH178" s="240" t="str">
        <f t="shared" ca="1" si="205"/>
        <v>1,81085190757766+7,22932605431778i</v>
      </c>
      <c r="AI178" s="240" t="str">
        <f t="shared" ca="1" si="206"/>
        <v>6,19667140805693-4,14048346106891i</v>
      </c>
      <c r="AJ178" s="240" t="str">
        <f t="shared" ca="1" si="207"/>
        <v>-5,98604335193803-4,4395523219728i</v>
      </c>
      <c r="AK178" s="240" t="str">
        <f t="shared" ca="1" si="208"/>
        <v>-2,16339687358894+7,13176372282208i</v>
      </c>
      <c r="AL178" s="240" t="str">
        <f t="shared" ca="1" si="209"/>
        <v>7,44369626308329-0,365685348045692i</v>
      </c>
      <c r="AM178" s="240" t="str">
        <f t="shared" ca="1" si="210"/>
        <v>-2,85201461194332-6,88537235624024i</v>
      </c>
      <c r="AN178" s="240" t="str">
        <f t="shared" ca="1" si="211"/>
        <v>-5,52206669410309+5,0049095153352i</v>
      </c>
      <c r="AO178" s="240" t="str">
        <f t="shared" ca="1" si="212"/>
        <v>6,5726710899404+3,51316589051488i</v>
      </c>
      <c r="AP178" s="240" t="str">
        <f t="shared" ca="1" si="213"/>
        <v>1,09353429433223-7,37200939893153i</v>
      </c>
      <c r="AQ178" s="240" t="str">
        <f t="shared" ca="1" si="214"/>
        <v>-7,3094723061345+1,45394444070889i</v>
      </c>
      <c r="AR178" s="240" t="str">
        <f t="shared" ca="1" si="215"/>
        <v>-7,3094723061345+1,45394444070889i</v>
      </c>
      <c r="AS178" s="240" t="str">
        <f t="shared" ca="1" si="216"/>
        <v>4,72792591247438-5,76099439306868i</v>
      </c>
      <c r="AT178" s="240" t="str">
        <f t="shared" ca="1" si="217"/>
        <v>-7,01702034784931-2,5107300270408i</v>
      </c>
      <c r="AU178" s="240" t="str">
        <f t="shared" ca="1" si="218"/>
        <v>2,33728806861277E-13+7,45267333450323i</v>
      </c>
      <c r="AV178" s="240" t="str">
        <f t="shared" ca="1" si="219"/>
        <v>7,0170203478494-2,51073002704053i</v>
      </c>
      <c r="AW178" s="240" t="str">
        <f t="shared" ca="1" si="220"/>
        <v>-4,72792591247412-5,76099439306889i</v>
      </c>
      <c r="AX178" s="240" t="str">
        <f t="shared" ca="1" si="221"/>
        <v>-3,83143981284378+6,39237113998953i</v>
      </c>
      <c r="AY178" s="240" t="str">
        <f t="shared" ca="1" si="222"/>
        <v>7,30947230613445+1,45394444070916i</v>
      </c>
      <c r="AZ178" s="240" t="str">
        <f t="shared" ca="1" si="223"/>
        <v>-1,09353429433269-7,37200939893146i</v>
      </c>
      <c r="BA178" s="240" t="str">
        <f t="shared" ca="1" si="224"/>
        <v>-6,57267108994055+3,51316589051459i</v>
      </c>
      <c r="BB178" s="240" t="str">
        <f t="shared" ca="1" si="225"/>
        <v>5,52206669410294+5,00490951533536i</v>
      </c>
      <c r="BC178" s="240" t="str">
        <f t="shared" ca="1" si="226"/>
        <v>2,85201461194352-6,88537235624015i</v>
      </c>
      <c r="BD178" s="240" t="str">
        <f t="shared" ca="1" si="227"/>
        <v>-7,44369626308328-0,365685348045966i</v>
      </c>
      <c r="BE178" s="240" t="str">
        <f t="shared" ca="1" si="228"/>
        <v>2,16339687358939+7,13176372282194i</v>
      </c>
      <c r="BF178" s="240" t="str">
        <f t="shared" ca="1" si="229"/>
        <v>5,98604335193778-4,43955232197314i</v>
      </c>
      <c r="BG178" s="240" t="str">
        <f t="shared" ca="1" si="230"/>
        <v>-6,19667140805681-4,1404834610691i</v>
      </c>
      <c r="BH178" s="240" t="str">
        <f t="shared" ca="1" si="231"/>
        <v>-1,81085190757792+7,22932605431771i</v>
      </c>
      <c r="BI178" s="240" t="str">
        <f t="shared" ca="1" si="232"/>
        <v>7,41678667537476-0,730489728058429i</v>
      </c>
      <c r="BJ178" s="240" t="str">
        <f t="shared" ca="1" si="233"/>
        <v>-3,18642844383906-6,73713689953743i</v>
      </c>
      <c r="BK178" s="240" t="str">
        <f t="shared" ca="1" si="234"/>
        <v>-5,26983585279563+5,26983585279515i</v>
      </c>
      <c r="BL178" s="240" t="str">
        <f t="shared" ca="1" si="235"/>
        <v>6,73713689953742+3,18642844383909i</v>
      </c>
      <c r="BM178" s="240" t="str">
        <f t="shared" ca="1" si="236"/>
        <v>0,730489728058468-7,41678667537476i</v>
      </c>
      <c r="BN178" s="240" t="str">
        <f t="shared" ca="1" si="237"/>
        <v>-7,22932605431772+1,81085190757788i</v>
      </c>
      <c r="BO178" s="240" t="str">
        <f t="shared" ca="1" si="238"/>
        <v>4,14048346106906+6,19667140805683i</v>
      </c>
      <c r="BP178" s="240" t="str">
        <f t="shared" ca="1" si="239"/>
        <v>4,43955232197197-5,98604335193864i</v>
      </c>
      <c r="BQ178" s="240" t="str">
        <f t="shared" ca="1" si="240"/>
        <v>-7,13176372282172-2,16339687359014i</v>
      </c>
      <c r="BR178" s="240" t="str">
        <f t="shared" ca="1" si="241"/>
        <v>0,365685348042964+7,44369626308343i</v>
      </c>
      <c r="BS178" s="240" t="str">
        <f t="shared" ca="1" si="242"/>
        <v>6,88537235623932-2,85201461194554i</v>
      </c>
      <c r="BT178" s="240" t="str">
        <f t="shared" ca="1" si="243"/>
        <v>-5,00490951533541-5,5220666941029i</v>
      </c>
      <c r="BU178" s="240" t="str">
        <f t="shared" ca="1" si="244"/>
        <v>-3,51316589051659+6,57267108993948i</v>
      </c>
      <c r="BV178" s="240" t="str">
        <f t="shared" ca="1" si="245"/>
        <v>7,372009398932+1,09353429432906i</v>
      </c>
      <c r="BW178" s="240" t="str">
        <f t="shared" ca="1" si="246"/>
        <v>-1,45394444071057-7,30947230613416i</v>
      </c>
      <c r="BX178" s="240" t="str">
        <f t="shared" ca="1" si="247"/>
        <v>-6,39237113998993+3,83143981284312i</v>
      </c>
      <c r="BY178" s="240" t="str">
        <f t="shared" ca="1" si="248"/>
        <v>5,76099439306691+4,72792591247653i</v>
      </c>
      <c r="BZ178" s="240" t="str">
        <f t="shared" ca="1" si="249"/>
        <v>2,51073002703849-7,01702034785013i</v>
      </c>
      <c r="CA178" s="240" t="str">
        <f t="shared" ca="1" si="250"/>
        <v>-7,45267333450323+4,67457613722555E-13i</v>
      </c>
      <c r="CB178" s="240" t="str">
        <f t="shared" ca="1" si="251"/>
        <v>2,51073002703936+7,01702034784982i</v>
      </c>
      <c r="CC178" s="240" t="str">
        <f t="shared" ca="1" si="252"/>
        <v>5,76099439307109-4,72792591247144i</v>
      </c>
      <c r="CD178" s="240" t="str">
        <f t="shared" ca="1" si="253"/>
        <v>-6,39237113999036-3,8314398128424i</v>
      </c>
      <c r="CE178" s="240" t="str">
        <f t="shared" ca="1" si="254"/>
        <v>-1,45394444070976+7,30947230613433i</v>
      </c>
      <c r="CF178" s="240" t="str">
        <f t="shared" ca="1" si="255"/>
        <v>7,37200939893184-1,0935342943301i</v>
      </c>
      <c r="CG178" s="240" t="str">
        <f t="shared" ca="1" si="256"/>
        <v>-3,51316589051751-6,57267108993899i</v>
      </c>
      <c r="CH178" s="240" t="str">
        <f t="shared" ca="1" si="257"/>
        <v>-5,00490951533464+5,5220666941036i</v>
      </c>
      <c r="CI178" s="240" t="str">
        <f t="shared" ca="1" si="258"/>
        <v>6,88537235623968+2,85201461194468i</v>
      </c>
      <c r="CJ178" s="240" t="str">
        <f t="shared" ca="1" si="259"/>
        <v>0,365685348049434-7,44369626308311i</v>
      </c>
      <c r="CK178" s="240" t="str">
        <f t="shared" ca="1" si="260"/>
        <v>-7,13176372282144+2,16339687359104i</v>
      </c>
      <c r="CL178" s="240" t="str">
        <f t="shared" ca="1" si="261"/>
        <v>4,43955232197273+5,98604335193808i</v>
      </c>
      <c r="CM178" s="240" t="str">
        <f t="shared" ca="1" si="262"/>
        <v>4,14048346107084-6,19667140805564i</v>
      </c>
      <c r="CN178" s="240" t="str">
        <f t="shared" ca="1" si="263"/>
        <v>-7,22932605431851-1,81085190757472i</v>
      </c>
      <c r="CO178" s="240" t="str">
        <f t="shared" ca="1" si="264"/>
        <v>0,730489728059504+7,41678667537465i</v>
      </c>
      <c r="CP178" s="240" t="str">
        <f t="shared" ca="1" si="265"/>
        <v>6,73713689953792-3,18642844383803i</v>
      </c>
      <c r="CQ178" s="240" t="str">
        <f t="shared" ca="1" si="266"/>
        <v>-5,26983585279322-5,26983585279756i</v>
      </c>
      <c r="CR178" s="240" t="str">
        <f t="shared" ca="1" si="267"/>
        <v>-3,18642844383687+6,73713689953847i</v>
      </c>
      <c r="CS178" s="240" t="str">
        <f t="shared" ca="1" si="268"/>
        <v>7,41678667537478+0,730489728058236i</v>
      </c>
      <c r="CT178" s="240" t="str">
        <f t="shared" ca="1" si="269"/>
        <v>-1,81085190757595-7,22932605431821i</v>
      </c>
      <c r="CU178" s="240" t="str">
        <f t="shared" ca="1" si="270"/>
        <v>-6,19667140805505+4,14048346107172i</v>
      </c>
      <c r="CV178" s="240" t="str">
        <f t="shared" ca="1" si="271"/>
        <v>5,98604335193871+4,43955232197187i</v>
      </c>
      <c r="CW178" s="240" t="str">
        <f t="shared" ca="1" si="272"/>
        <v>2,16339687359002-7,13176372282175i</v>
      </c>
      <c r="CX178" s="240" t="str">
        <f t="shared" ca="1" si="273"/>
        <v>-7,44369626308342+0,365685348043091i</v>
      </c>
      <c r="CY178" s="240" t="str">
        <f t="shared" ca="1" si="274"/>
        <v>2,85201461194585+6,88537235623919i</v>
      </c>
      <c r="CZ178" s="240" t="str">
        <f t="shared" ca="1" si="275"/>
        <v>5,52206669410274-5,00490951533559i</v>
      </c>
      <c r="DA178" s="240" t="str">
        <f t="shared" ca="1" si="276"/>
        <v>-6,57267108993959-3,51316589051638i</v>
      </c>
      <c r="DB178" s="240" t="str">
        <f t="shared" ca="1" si="277"/>
        <v>-1,09353429433617+7,37200939893095i</v>
      </c>
      <c r="DC178" s="240" t="str">
        <f t="shared" ca="1" si="278"/>
        <v>7,30947230613412-1,4539444407108i</v>
      </c>
      <c r="DD178" s="240" t="str">
        <f t="shared" ca="1" si="279"/>
        <v>-3,83143981284331-6,39237113998981i</v>
      </c>
      <c r="DE178" s="240" t="str">
        <f t="shared" ca="1" si="280"/>
        <v>-4,72792591247635+5,76099439306706i</v>
      </c>
      <c r="DF178" s="240" t="str">
        <f t="shared" ca="1" si="281"/>
        <v>7,01702034785018+2,51073002703836i</v>
      </c>
      <c r="DG178" s="240" t="str">
        <f t="shared" ca="1" si="282"/>
        <v>-8,07095278580319E-13-7,45267333450323i</v>
      </c>
      <c r="DH178" s="240" t="str">
        <f t="shared" ca="1" si="283"/>
        <v>-7,0170203478497+2,51073002703969i</v>
      </c>
      <c r="DI178" s="240" t="str">
        <f t="shared" ca="1" si="284"/>
        <v>4,7279259124717+5,76099439307088i</v>
      </c>
      <c r="DJ178" s="240" t="str">
        <f t="shared" ca="1" si="285"/>
        <v>3,83143981284211-6,39237113999053i</v>
      </c>
      <c r="DK178" s="240" t="str">
        <f t="shared" ca="1" si="286"/>
        <v>-7,30947230613439-1,45394444070942i</v>
      </c>
      <c r="DL178" s="240" t="str">
        <f t="shared" ca="1" si="287"/>
        <v>1,09353429433023+7,37200939893183i</v>
      </c>
      <c r="DM178" s="240" t="str">
        <f t="shared" ca="1" si="288"/>
        <v>6,57267108993893-3,51316589051762i</v>
      </c>
      <c r="DN178" s="240" t="str">
        <f t="shared" ca="1" si="289"/>
        <v>-5,52206669410369-5,00490951533454i</v>
      </c>
      <c r="DO178" s="240" t="str">
        <f t="shared" ca="1" si="290"/>
        <v>-2,85201461194456+6,88537235623973i</v>
      </c>
      <c r="DP178" s="240" t="str">
        <f t="shared" ca="1" si="291"/>
        <v>7,44369626308312+0,365685348049307i</v>
      </c>
      <c r="DQ178" s="240" t="str">
        <f t="shared" ca="1" si="292"/>
        <v>-2,16339687359136-7,13176372282135i</v>
      </c>
      <c r="DR178" s="240" t="str">
        <f t="shared" ca="1" si="293"/>
        <v>-5,98604335193788+4,43955232197299i</v>
      </c>
      <c r="DS178" s="240" t="str">
        <f t="shared" ca="1" si="294"/>
        <v>6,19667140805583+4,14048346107056i</v>
      </c>
      <c r="DT178" s="240" t="str">
        <f t="shared" ca="1" si="295"/>
        <v>1,81085190757459-7,22932605431855i</v>
      </c>
      <c r="DU178" s="240" t="str">
        <f t="shared" ca="1" si="296"/>
        <v>-7,41678667537464+0,730489728059632i</v>
      </c>
      <c r="DV178" s="240" t="str">
        <f t="shared" ca="1" si="297"/>
        <v>3,18642844383814+6,73713689953787i</v>
      </c>
      <c r="DW178" s="240" t="str">
        <f t="shared" ca="1" si="298"/>
        <v>5,26983585279747-5,26983585279331i</v>
      </c>
      <c r="DX178" s="240" t="str">
        <f t="shared" ca="1" si="299"/>
        <v>-6,73713689953852-3,18642844383675i</v>
      </c>
      <c r="DY178" s="240" t="str">
        <f t="shared" ca="1" si="300"/>
        <v>-0,730489728057898+7,41678667537481i</v>
      </c>
      <c r="DZ178" s="240" t="str">
        <f t="shared" ca="1" si="301"/>
        <v>7,22932605431812-1,81085190757628i</v>
      </c>
      <c r="EA178" s="240" t="str">
        <f t="shared" ca="1" si="302"/>
        <v>-4,140483461072-6,19667140805487i</v>
      </c>
      <c r="EB178" s="240" t="str">
        <f t="shared" ca="1" si="303"/>
        <v>-4,4395523219716+5,98604335193891i</v>
      </c>
      <c r="EC178" s="240" t="str">
        <f t="shared" ca="1" si="304"/>
        <v>7,13176372282185+2,1633968735897i</v>
      </c>
      <c r="ED178" s="240" t="str">
        <f t="shared" ca="1" si="305"/>
        <v>-0,365685348043431-7,44369626308341i</v>
      </c>
      <c r="EE178" s="240" t="str">
        <f t="shared" ca="1" si="306"/>
        <v>-6,88537235623914+2,85201461194597i</v>
      </c>
      <c r="EF178" s="240" t="str">
        <f t="shared" ca="1" si="307"/>
        <v>5,00490951533568+5,52206669410266i</v>
      </c>
      <c r="EG178" s="240" t="str">
        <f t="shared" ca="1" si="308"/>
        <v>3,51316589051627-6,57267108993965i</v>
      </c>
      <c r="EH178" s="240" t="str">
        <f t="shared" ca="1" si="309"/>
        <v>-7,37200939893096-1,09353429433605i</v>
      </c>
      <c r="EI178" s="240" t="str">
        <f t="shared" ca="1" si="310"/>
        <v>1,45394444071114+7,30947230613405i</v>
      </c>
      <c r="EJ178" s="240" t="str">
        <f t="shared" ca="1" si="311"/>
        <v>6,39237113998964-3,8314398128436i</v>
      </c>
      <c r="EK178" s="240" t="str">
        <f t="shared" ca="1" si="312"/>
        <v>-5,76099439306728-4,72792591247609i</v>
      </c>
      <c r="EL178" s="240" t="str">
        <f t="shared" ca="1" si="313"/>
        <v>-2,51073002703805+7,01702034785029i</v>
      </c>
      <c r="EM178" s="240" t="str">
        <f t="shared" ca="1" si="314"/>
        <v>7,45267333450323-9,34915227445112E-13i</v>
      </c>
      <c r="EN178" s="240"/>
      <c r="EO178" s="240"/>
      <c r="EP178" s="240"/>
    </row>
    <row r="179" spans="1:146" ht="15" thickBot="1">
      <c r="A179" s="277">
        <f t="shared" si="181"/>
        <v>1.5429687500000009E-3</v>
      </c>
      <c r="B179" s="276">
        <v>79</v>
      </c>
      <c r="C179" s="248">
        <f t="shared" si="182"/>
        <v>15800</v>
      </c>
      <c r="D179" s="247">
        <f t="shared" si="315"/>
        <v>99274.327853437469</v>
      </c>
      <c r="E179" s="247" t="str">
        <f t="shared" si="316"/>
        <v>99274,3278534375i</v>
      </c>
      <c r="F179" s="247" t="str">
        <f t="shared" si="183"/>
        <v>-0,014792614678853-0,0184167814587886i</v>
      </c>
      <c r="G179" s="247" t="str">
        <f t="shared" si="184"/>
        <v>-4,74732430505235+1,62237137393109i</v>
      </c>
      <c r="H179" s="247" t="str">
        <f t="shared" si="180"/>
        <v>0,00212201176676189-0,0053501916573795i</v>
      </c>
      <c r="I179" s="247" t="str">
        <f t="shared" si="317"/>
        <v>-0,00276340593817577+0,00575056041143176i</v>
      </c>
      <c r="J179" s="275" t="str">
        <f ca="1">IMPRODUCT(1/N_FFT2,CP100)</f>
        <v>0,0629473083016004+0,00445635481854418i</v>
      </c>
      <c r="K179" s="274" t="str">
        <f t="shared" ca="1" si="318"/>
        <v>-0,000199575503151637+0,00034966758175719i</v>
      </c>
      <c r="N179" s="265">
        <f t="shared" ca="1" si="185"/>
        <v>22.455966904079027</v>
      </c>
      <c r="O179" s="240">
        <f t="shared" ca="1" si="186"/>
        <v>7.4559669040790268</v>
      </c>
      <c r="P179" s="240" t="str">
        <f t="shared" ca="1" si="187"/>
        <v>-2,68336548134718-6,95636342985587i</v>
      </c>
      <c r="Q179" s="240" t="str">
        <f t="shared" ca="1" si="188"/>
        <v>-5,52450706818669+5,00712134147727i</v>
      </c>
      <c r="R179" s="240" t="str">
        <f t="shared" ca="1" si="189"/>
        <v>6,65985082763288+3,35228719360372i</v>
      </c>
      <c r="S179" s="240" t="str">
        <f t="shared" ca="1" si="190"/>
        <v>0,730812554329686-7,42006438551283i</v>
      </c>
      <c r="T179" s="240" t="str">
        <f t="shared" ca="1" si="191"/>
        <v>-7,18588244951429+1,98860149262848i</v>
      </c>
      <c r="U179" s="241" t="str">
        <f t="shared" ca="1" si="192"/>
        <v>4,44151429907846+5,98868877182671i</v>
      </c>
      <c r="V179" s="240" t="str">
        <f t="shared" ca="1" si="193"/>
        <v>3,98892454763896-6,29920022129517i</v>
      </c>
      <c r="W179" s="240" t="str">
        <f t="shared" ca="1" si="194"/>
        <v>-7,31270259069435-1,4545869842584i</v>
      </c>
      <c r="X179" s="240" t="str">
        <f t="shared" ca="1" si="195"/>
        <v>1,27468618445597+7,3461974929809i</v>
      </c>
      <c r="Y179" s="240" t="str">
        <f t="shared" ca="1" si="196"/>
        <v>6,39519612884375-3,83313304600084i</v>
      </c>
      <c r="Z179" s="240" t="str">
        <f t="shared" ca="1" si="197"/>
        <v>-5,87788487333311-4,5871463777128i</v>
      </c>
      <c r="AA179" s="240" t="str">
        <f t="shared" ca="1" si="198"/>
        <v>-2,16435294637057+7,13491547239761i</v>
      </c>
      <c r="AB179" s="240" t="str">
        <f t="shared" ca="1" si="199"/>
        <v>7,43576463875015-0,548494951512451i</v>
      </c>
      <c r="AC179" s="240" t="str">
        <f t="shared" ca="1" si="200"/>
        <v>-3,18783662628656-6,74011425117021i</v>
      </c>
      <c r="AD179" s="240" t="str">
        <f t="shared" ca="1" si="201"/>
        <v>-5,14119148057997+5,39996228086212i</v>
      </c>
      <c r="AE179" s="240" t="str">
        <f t="shared" ca="1" si="202"/>
        <v>6,88841521776014+2,85327500645352i</v>
      </c>
      <c r="AF179" s="240" t="str">
        <f t="shared" ca="1" si="203"/>
        <v>0,182978587651972-7,4537213062458i</v>
      </c>
      <c r="AG179" s="240" t="str">
        <f t="shared" ca="1" si="204"/>
        <v>-7,02012138873666+2,51183959721235i</v>
      </c>
      <c r="AH179" s="240" t="str">
        <f t="shared" ca="1" si="205"/>
        <v>4,87003509970681+5,64572409902799i</v>
      </c>
      <c r="AI179" s="240" t="str">
        <f t="shared" ca="1" si="206"/>
        <v>3,51471846846554-6,57557575898484i</v>
      </c>
      <c r="AJ179" s="240" t="str">
        <f t="shared" ca="1" si="207"/>
        <v>-7,39989456294377-0,912689942991039i</v>
      </c>
      <c r="AK179" s="240" t="str">
        <f t="shared" ca="1" si="208"/>
        <v>1,81165217970581+7,23252091974085i</v>
      </c>
      <c r="AL179" s="240" t="str">
        <f t="shared" ca="1" si="209"/>
        <v>6,09588530813567-4,29320681830931i</v>
      </c>
      <c r="AM179" s="240" t="str">
        <f t="shared" ca="1" si="210"/>
        <v>-6,19940991107515-4,14231327028569i</v>
      </c>
      <c r="AN179" s="240" t="str">
        <f t="shared" ca="1" si="211"/>
        <v>-1,63361159525202+7,27480278980674i</v>
      </c>
      <c r="AO179" s="240" t="str">
        <f t="shared" ca="1" si="212"/>
        <v>7,37526732058982-1,09401756135888i</v>
      </c>
      <c r="AP179" s="240" t="str">
        <f t="shared" ca="1" si="213"/>
        <v>-3,67503260834586-6,48733980937613i</v>
      </c>
      <c r="AQ179" s="240" t="str">
        <f t="shared" ca="1" si="214"/>
        <v>-4,73001533089421+5,76354035677963i</v>
      </c>
      <c r="AR179" s="240" t="str">
        <f t="shared" ca="1" si="215"/>
        <v>-4,73001533089421+5,76354035677963i</v>
      </c>
      <c r="AS179" s="240" t="str">
        <f t="shared" ca="1" si="216"/>
        <v>-0,365846955845233-7,44698586541028i</v>
      </c>
      <c r="AT179" s="240" t="str">
        <f t="shared" ca="1" si="217"/>
        <v>-6,8163176819116+3,02146582538691i</v>
      </c>
      <c r="AU179" s="240" t="str">
        <f t="shared" ca="1" si="218"/>
        <v>5,27216475817668+5,27216475817682i</v>
      </c>
      <c r="AV179" s="240" t="str">
        <f t="shared" ca="1" si="219"/>
        <v>3,02146582538647-6,8163176819118i</v>
      </c>
      <c r="AW179" s="240" t="str">
        <f t="shared" ca="1" si="220"/>
        <v>-7,44698586541028-0,365846955845494i</v>
      </c>
      <c r="AX179" s="240" t="str">
        <f t="shared" ca="1" si="221"/>
        <v>2,33880067482825+7,07965068899199i</v>
      </c>
      <c r="AY179" s="240" t="str">
        <f t="shared" ca="1" si="222"/>
        <v>5,7635403567798-4,73001533089401i</v>
      </c>
      <c r="AZ179" s="240" t="str">
        <f t="shared" ca="1" si="223"/>
        <v>-6,48733980937635-3,6750326083455i</v>
      </c>
      <c r="BA179" s="240" t="str">
        <f t="shared" ca="1" si="224"/>
        <v>-1,09401756135909+7,37526732058979i</v>
      </c>
      <c r="BB179" s="240" t="str">
        <f t="shared" ca="1" si="225"/>
        <v>7,27480278980662-1,63361159525254i</v>
      </c>
      <c r="BC179" s="240" t="str">
        <f t="shared" ca="1" si="226"/>
        <v>-4,14231327028552-6,19940991107527i</v>
      </c>
      <c r="BD179" s="240" t="str">
        <f t="shared" ca="1" si="227"/>
        <v>-4,29320681830887+6,09588530813597i</v>
      </c>
      <c r="BE179" s="240" t="str">
        <f t="shared" ca="1" si="228"/>
        <v>7,23252091974079+1,81165217970606i</v>
      </c>
      <c r="BF179" s="240" t="str">
        <f t="shared" ca="1" si="229"/>
        <v>-0,912689942991516-7,39989456294371i</v>
      </c>
      <c r="BG179" s="240" t="str">
        <f t="shared" ca="1" si="230"/>
        <v>-6,57557575898496+3,51471846846531i</v>
      </c>
      <c r="BH179" s="240" t="str">
        <f t="shared" ca="1" si="231"/>
        <v>5,64572409902831+4,87003509970645i</v>
      </c>
      <c r="BI179" s="240" t="str">
        <f t="shared" ca="1" si="232"/>
        <v>2,51183959721264-7,02012138873655i</v>
      </c>
      <c r="BJ179" s="240" t="str">
        <f t="shared" ca="1" si="233"/>
        <v>-7,45372130624579+0,182978587652505i</v>
      </c>
      <c r="BK179" s="240" t="str">
        <f t="shared" ca="1" si="234"/>
        <v>2,85327500645333+6,88841521776022i</v>
      </c>
      <c r="BL179" s="240" t="str">
        <f t="shared" ca="1" si="235"/>
        <v>5,39996228086178-5,14119148058034i</v>
      </c>
      <c r="BM179" s="240" t="str">
        <f t="shared" ca="1" si="236"/>
        <v>-6,7401142511701-3,18783662628677i</v>
      </c>
      <c r="BN179" s="240" t="str">
        <f t="shared" ca="1" si="237"/>
        <v>-0,548494951511972+7,43576463875019i</v>
      </c>
      <c r="BO179" s="240" t="str">
        <f t="shared" ca="1" si="238"/>
        <v>7,13491547239855-2,16435294636748i</v>
      </c>
      <c r="BP179" s="240" t="str">
        <f t="shared" ca="1" si="239"/>
        <v>-4,58714637771374-5,87788487333237i</v>
      </c>
      <c r="BQ179" s="240" t="str">
        <f t="shared" ca="1" si="240"/>
        <v>-3,83313304600299+6,39519612884246i</v>
      </c>
      <c r="BR179" s="240" t="str">
        <f t="shared" ca="1" si="241"/>
        <v>7,34619749298125+1,27468618445398i</v>
      </c>
      <c r="BS179" s="240" t="str">
        <f t="shared" ca="1" si="242"/>
        <v>-1,45458698425674-7,31270259069468i</v>
      </c>
      <c r="BT179" s="240" t="str">
        <f t="shared" ca="1" si="243"/>
        <v>-6,2992002212937+3,98892454764127i</v>
      </c>
      <c r="BU179" s="240" t="str">
        <f t="shared" ca="1" si="244"/>
        <v>5,98868877182613+4,44151429907924i</v>
      </c>
      <c r="BV179" s="240" t="str">
        <f t="shared" ca="1" si="245"/>
        <v>1,98860149262551-7,18588244951512i</v>
      </c>
      <c r="BW179" s="240" t="str">
        <f t="shared" ca="1" si="246"/>
        <v>-7,42006438551286+0,730812554329427i</v>
      </c>
      <c r="BX179" s="240" t="str">
        <f t="shared" ca="1" si="247"/>
        <v>3,35228719360049+6,6598508276345i</v>
      </c>
      <c r="BY179" s="240" t="str">
        <f t="shared" ca="1" si="248"/>
        <v>5,00712134147693-5,524507068187i</v>
      </c>
      <c r="BZ179" s="240" t="str">
        <f t="shared" ca="1" si="249"/>
        <v>-6,95636342985483-2,68336548134988i</v>
      </c>
      <c r="CA179" s="240" t="str">
        <f t="shared" ca="1" si="250"/>
        <v>1,27511939062296E-12+7,45596690407903i</v>
      </c>
      <c r="CB179" s="240" t="str">
        <f t="shared" ca="1" si="251"/>
        <v>6,95636342985662-2,68336548134524i</v>
      </c>
      <c r="CC179" s="240" t="str">
        <f t="shared" ca="1" si="252"/>
        <v>-5,00712134147874-5,52450706818535i</v>
      </c>
      <c r="CD179" s="240" t="str">
        <f t="shared" ca="1" si="253"/>
        <v>-3,35228719360503+6,65985082763221i</v>
      </c>
      <c r="CE179" s="240" t="str">
        <f t="shared" ca="1" si="254"/>
        <v>7,42006438551309+0,730812554326994i</v>
      </c>
      <c r="CF179" s="240" t="str">
        <f t="shared" ca="1" si="255"/>
        <v>-1,98860149262797-7,18588244951444i</v>
      </c>
      <c r="CG179" s="240" t="str">
        <f t="shared" ca="1" si="256"/>
        <v>-5,98868877182467+4,44151429908121i</v>
      </c>
      <c r="CH179" s="240" t="str">
        <f t="shared" ca="1" si="257"/>
        <v>6,29920022129507+3,98892454763912i</v>
      </c>
      <c r="CI179" s="240" t="str">
        <f t="shared" ca="1" si="258"/>
        <v>1,45458698426161-7,31270259069371i</v>
      </c>
      <c r="CJ179" s="240" t="str">
        <f t="shared" ca="1" si="259"/>
        <v>-7,34619749298081+1,27468618445649i</v>
      </c>
      <c r="CK179" s="240" t="str">
        <f t="shared" ca="1" si="260"/>
        <v>3,83313304599864+6,39519612884507i</v>
      </c>
      <c r="CL179" s="240" t="str">
        <f t="shared" ca="1" si="261"/>
        <v>4,58714637771181-5,87788487333388i</v>
      </c>
      <c r="CM179" s="240" t="str">
        <f t="shared" ca="1" si="262"/>
        <v>-7,13491547239714-2,16435294637214i</v>
      </c>
      <c r="CN179" s="240" t="str">
        <f t="shared" ca="1" si="263"/>
        <v>0,54849495151441+7,43576463875001i</v>
      </c>
      <c r="CO179" s="240" t="str">
        <f t="shared" ca="1" si="264"/>
        <v>6,7401142511706-3,18783662628573i</v>
      </c>
      <c r="CP179" s="240" t="str">
        <f t="shared" ca="1" si="265"/>
        <v>-5,39996228086397-5,14119148057803i</v>
      </c>
      <c r="CQ179" s="240" t="str">
        <f t="shared" ca="1" si="266"/>
        <v>-2,85327500645371+6,88841521776005i</v>
      </c>
      <c r="CR179" s="240" t="str">
        <f t="shared" ca="1" si="267"/>
        <v>7,45372130624571+0,182978587655993i</v>
      </c>
      <c r="CS179" s="240" t="str">
        <f t="shared" ca="1" si="268"/>
        <v>-2,51183959721285-7,02012138873647i</v>
      </c>
      <c r="CT179" s="240" t="str">
        <f t="shared" ca="1" si="269"/>
        <v>-5,64572409903017+4,87003509970429i</v>
      </c>
      <c r="CU179" s="240" t="str">
        <f t="shared" ca="1" si="270"/>
        <v>6,57557575898541+3,51471846846447i</v>
      </c>
      <c r="CV179" s="240" t="str">
        <f t="shared" ca="1" si="271"/>
        <v>0,912689942993402-7,39989456294348i</v>
      </c>
      <c r="CW179" s="240" t="str">
        <f t="shared" ca="1" si="272"/>
        <v>-7,23252091974037+1,81165217970772i</v>
      </c>
      <c r="CX179" s="240" t="str">
        <f t="shared" ca="1" si="273"/>
        <v>4,29320681830793+6,09588530813664i</v>
      </c>
      <c r="CY179" s="240" t="str">
        <f t="shared" ca="1" si="274"/>
        <v>4,14231327028349-6,19940991107663i</v>
      </c>
      <c r="CZ179" s="240" t="str">
        <f t="shared" ca="1" si="275"/>
        <v>-7,27480278980653-1,63361159525295i</v>
      </c>
      <c r="DA179" s="240" t="str">
        <f t="shared" ca="1" si="276"/>
        <v>1,09401756136224+7,37526732058932i</v>
      </c>
      <c r="DB179" s="240" t="str">
        <f t="shared" ca="1" si="277"/>
        <v>6,48733980937624-3,67503260834568i</v>
      </c>
      <c r="DC179" s="240" t="str">
        <f t="shared" ca="1" si="278"/>
        <v>-5,76354035677752-4,73001533089679i</v>
      </c>
      <c r="DD179" s="240" t="str">
        <f t="shared" ca="1" si="279"/>
        <v>-2,33880067482734+7,07965068899229i</v>
      </c>
      <c r="DE179" s="240" t="str">
        <f t="shared" ca="1" si="280"/>
        <v>7,4469858654104-0,365846955842855i</v>
      </c>
      <c r="DF179" s="240" t="str">
        <f t="shared" ca="1" si="281"/>
        <v>-3,02146582538803-6,81631768191111i</v>
      </c>
      <c r="DG179" s="240" t="str">
        <f t="shared" ca="1" si="282"/>
        <v>-5,27216475817802+5,27216475817548i</v>
      </c>
      <c r="DH179" s="240" t="str">
        <f t="shared" ca="1" si="283"/>
        <v>6,81631768191257+3,02146582538473i</v>
      </c>
      <c r="DI179" s="240" t="str">
        <f t="shared" ca="1" si="284"/>
        <v>0,365846955846442-7,44698586541022i</v>
      </c>
      <c r="DJ179" s="240" t="str">
        <f t="shared" ca="1" si="285"/>
        <v>-7,07965068899115+2,33880067483077i</v>
      </c>
      <c r="DK179" s="240" t="str">
        <f t="shared" ca="1" si="286"/>
        <v>4,73001533089385+5,76354035677993i</v>
      </c>
      <c r="DL179" s="240" t="str">
        <f t="shared" ca="1" si="287"/>
        <v>3,67503260834899-6,48733980937437i</v>
      </c>
      <c r="DM179" s="240" t="str">
        <f t="shared" ca="1" si="288"/>
        <v>-7,37526732058985-1,09401756135866i</v>
      </c>
      <c r="DN179" s="240" t="str">
        <f t="shared" ca="1" si="289"/>
        <v>1,63361159524945+7,27480278980732i</v>
      </c>
      <c r="DO179" s="240" t="str">
        <f t="shared" ca="1" si="290"/>
        <v>6,19940991107462-4,14231327028649i</v>
      </c>
      <c r="DP179" s="240" t="str">
        <f t="shared" ca="1" si="291"/>
        <v>-6,09588530813457-4,29320681831087i</v>
      </c>
      <c r="DQ179" s="240" t="str">
        <f t="shared" ca="1" si="292"/>
        <v>-1,81165217970421+7,23252091974125i</v>
      </c>
      <c r="DR179" s="240" t="str">
        <f t="shared" ca="1" si="293"/>
        <v>7,39989456294392-0,912689942989831i</v>
      </c>
      <c r="DS179" s="240" t="str">
        <f t="shared" ca="1" si="294"/>
        <v>-3,51471846846784-6,57557575898361i</v>
      </c>
      <c r="DT179" s="240" t="str">
        <f t="shared" ca="1" si="295"/>
        <v>-4,87003509970717+5,64572409902769i</v>
      </c>
      <c r="DU179" s="240" t="str">
        <f t="shared" ca="1" si="296"/>
        <v>7,02012138873776+2,51183959720925i</v>
      </c>
      <c r="DV179" s="240" t="str">
        <f t="shared" ca="1" si="297"/>
        <v>-0,182978587652192-7,4537213062458i</v>
      </c>
      <c r="DW179" s="240" t="str">
        <f t="shared" ca="1" si="298"/>
        <v>-6,88841521776143+2,8532750064504i</v>
      </c>
      <c r="DX179" s="240" t="str">
        <f t="shared" ca="1" si="299"/>
        <v>5,14119148058065+5,39996228086148i</v>
      </c>
      <c r="DY179" s="240" t="str">
        <f t="shared" ca="1" si="300"/>
        <v>3,18783662628897-6,74011425116907i</v>
      </c>
      <c r="DZ179" s="240" t="str">
        <f t="shared" ca="1" si="301"/>
        <v>-7,43576463875027-0,548494951510806i</v>
      </c>
      <c r="EA179" s="240" t="str">
        <f t="shared" ca="1" si="302"/>
        <v>2,1643529463687+7,13491547239817i</v>
      </c>
      <c r="EB179" s="240" t="str">
        <f t="shared" ca="1" si="303"/>
        <v>5,87788487333152-4,58714637771483i</v>
      </c>
      <c r="EC179" s="240" t="str">
        <f t="shared" ca="1" si="304"/>
        <v>-6,39519612884312-3,8331330460019i</v>
      </c>
      <c r="ED179" s="240" t="str">
        <f t="shared" ca="1" si="305"/>
        <v>-1,27468618445273+7,34619749298146i</v>
      </c>
      <c r="EE179" s="240" t="str">
        <f t="shared" ca="1" si="306"/>
        <v>7,31270259069445-1,45458698425789i</v>
      </c>
      <c r="EF179" s="240" t="str">
        <f t="shared" ca="1" si="307"/>
        <v>-3,98892454764235-6,29920022129302i</v>
      </c>
      <c r="EG179" s="240" t="str">
        <f t="shared" ca="1" si="308"/>
        <v>-4,4415142990783+5,98868877182683i</v>
      </c>
      <c r="EH179" s="240" t="str">
        <f t="shared" ca="1" si="309"/>
        <v>7,18588244951348+1,98860149263143i</v>
      </c>
      <c r="EI179" s="240" t="str">
        <f t="shared" ca="1" si="310"/>
        <v>-0,73081255433059-7,42006438551274i</v>
      </c>
      <c r="EJ179" s="240" t="str">
        <f t="shared" ca="1" si="311"/>
        <v>-6,65985082763393+3,35228719360163i</v>
      </c>
      <c r="EK179" s="240" t="str">
        <f t="shared" ca="1" si="312"/>
        <v>5,52450706818792+5,0071213414759i</v>
      </c>
      <c r="EL179" s="240" t="str">
        <f t="shared" ca="1" si="313"/>
        <v>2,6833654813487-6,95636342985529i</v>
      </c>
      <c r="EM179" s="240" t="str">
        <f t="shared" ca="1" si="314"/>
        <v>-7,45596690407903+2,55023878124591E-12i</v>
      </c>
      <c r="EN179" s="240"/>
      <c r="EO179" s="240"/>
      <c r="EP179" s="240"/>
    </row>
    <row r="180" spans="1:146" ht="15" thickBot="1">
      <c r="A180" s="277">
        <f t="shared" si="181"/>
        <v>1.562500000000001E-3</v>
      </c>
      <c r="B180" s="276">
        <v>80</v>
      </c>
      <c r="C180" s="248">
        <f t="shared" si="182"/>
        <v>16000</v>
      </c>
      <c r="D180" s="247">
        <f t="shared" si="315"/>
        <v>100530.96491487337</v>
      </c>
      <c r="E180" s="247" t="str">
        <f t="shared" si="316"/>
        <v>100530,964914873i</v>
      </c>
      <c r="F180" s="247" t="str">
        <f t="shared" si="183"/>
        <v>-0,0149527694552953-0,0179411479100866i</v>
      </c>
      <c r="G180" s="247" t="str">
        <f t="shared" si="184"/>
        <v>-4,72515513511598+1,65982879046627i</v>
      </c>
      <c r="H180" s="247" t="str">
        <f t="shared" si="180"/>
        <v>0,00211913652472451-0,00528414081194585i</v>
      </c>
      <c r="I180" s="247" t="str">
        <f t="shared" si="317"/>
        <v>-0,00273508645131545+0,00569180404209103i</v>
      </c>
      <c r="J180" s="275" t="str">
        <f ca="1">IMPRODUCT(1/N_FFT2,CQ100)</f>
        <v>0,0381599363365143-0,000201255940660599i</v>
      </c>
      <c r="K180" s="274" t="str">
        <f t="shared" ca="1" si="318"/>
        <v>-0,000103225215480514+0,000217749332282656i</v>
      </c>
      <c r="N180" s="265">
        <f t="shared" ca="1" si="185"/>
        <v>22.458838335036511</v>
      </c>
      <c r="O180" s="240">
        <f t="shared" ca="1" si="186"/>
        <v>7.4588383350365088</v>
      </c>
      <c r="P180" s="240" t="str">
        <f t="shared" ca="1" si="187"/>
        <v>-2,85437385550808-6,8910680740508i</v>
      </c>
      <c r="Q180" s="240" t="str">
        <f t="shared" ca="1" si="188"/>
        <v>-5,2741951664785+5,27419516647848i</v>
      </c>
      <c r="R180" s="240" t="str">
        <f t="shared" ca="1" si="189"/>
        <v>6,89106807405079+2,8543738555081i</v>
      </c>
      <c r="S180" s="240" t="str">
        <f t="shared" ca="1" si="190"/>
        <v>2,21588838010301E-14-7,45883833503651i</v>
      </c>
      <c r="T180" s="240" t="str">
        <f t="shared" ca="1" si="191"/>
        <v>-6,8910680740508+2,85437385550806i</v>
      </c>
      <c r="U180" s="241" t="str">
        <f t="shared" ca="1" si="192"/>
        <v>5,27419516647836+5,27419516647862i</v>
      </c>
      <c r="V180" s="240" t="str">
        <f t="shared" ca="1" si="193"/>
        <v>2,8543738555084-6,89106807405066i</v>
      </c>
      <c r="W180" s="240" t="str">
        <f t="shared" ca="1" si="194"/>
        <v>-7,45883833503651+2,47172519187243E-13i</v>
      </c>
      <c r="X180" s="240" t="str">
        <f t="shared" ca="1" si="195"/>
        <v>2,85437385550818+6,89106807405075i</v>
      </c>
      <c r="Y180" s="240" t="str">
        <f t="shared" ca="1" si="196"/>
        <v>5,27419516647853-5,27419516647846i</v>
      </c>
      <c r="Z180" s="240" t="str">
        <f t="shared" ca="1" si="197"/>
        <v>-6,89106807405071-2,85437385550828i</v>
      </c>
      <c r="AA180" s="240" t="str">
        <f t="shared" ca="1" si="198"/>
        <v>-3,64591717437605E-13+7,45883833503651i</v>
      </c>
      <c r="AB180" s="240" t="str">
        <f t="shared" ca="1" si="199"/>
        <v>6,89106807405071-2,85437385550829i</v>
      </c>
      <c r="AC180" s="240" t="str">
        <f t="shared" ca="1" si="200"/>
        <v>-5,27419516647854-5,27419516647844i</v>
      </c>
      <c r="AD180" s="240" t="str">
        <f t="shared" ca="1" si="201"/>
        <v>-2,85437385550817+6,89106807405076i</v>
      </c>
      <c r="AE180" s="240" t="str">
        <f t="shared" ca="1" si="202"/>
        <v>7,45883833503651+2,47630237089195E-13i</v>
      </c>
      <c r="AF180" s="240" t="str">
        <f t="shared" ca="1" si="203"/>
        <v>-2,85437385550842-6,89106807405065i</v>
      </c>
      <c r="AG180" s="240" t="str">
        <f t="shared" ca="1" si="204"/>
        <v>-5,27419516647835+5,27419516647864i</v>
      </c>
      <c r="AH180" s="240" t="str">
        <f t="shared" ca="1" si="205"/>
        <v>6,89106807405081+2,85437385550803i</v>
      </c>
      <c r="AI180" s="240" t="str">
        <f t="shared" ca="1" si="206"/>
        <v>1,04169639759939E-13-7,45883833503651i</v>
      </c>
      <c r="AJ180" s="240" t="str">
        <f t="shared" ca="1" si="207"/>
        <v>-6,89106807405089+2,85437385550785i</v>
      </c>
      <c r="AK180" s="240" t="str">
        <f t="shared" ca="1" si="208"/>
        <v>5,27419516647872+5,27419516647827i</v>
      </c>
      <c r="AL180" s="240" t="str">
        <f t="shared" ca="1" si="209"/>
        <v>2,85437385550793-6,89106807405085i</v>
      </c>
      <c r="AM180" s="240" t="str">
        <f t="shared" ca="1" si="210"/>
        <v>-7,45883833503651+1,2791840588471E-14i</v>
      </c>
      <c r="AN180" s="240" t="str">
        <f t="shared" ca="1" si="211"/>
        <v>2,85437385550795+6,89106807405085i</v>
      </c>
      <c r="AO180" s="240" t="str">
        <f t="shared" ca="1" si="212"/>
        <v>5,27419516647871-5,27419516647828i</v>
      </c>
      <c r="AP180" s="240" t="str">
        <f t="shared" ca="1" si="213"/>
        <v>-6,8910680740509-2,85437385550782i</v>
      </c>
      <c r="AQ180" s="240" t="str">
        <f t="shared" ca="1" si="214"/>
        <v>1,29753320936881E-13+7,45883833503651i</v>
      </c>
      <c r="AR180" s="240" t="str">
        <f t="shared" ca="1" si="215"/>
        <v>1,29753320936881E-13+7,45883833503651i</v>
      </c>
      <c r="AS180" s="240" t="str">
        <f t="shared" ca="1" si="216"/>
        <v>-5,27419516647836-5,27419516647862i</v>
      </c>
      <c r="AT180" s="240" t="str">
        <f t="shared" ca="1" si="217"/>
        <v>-2,8543738555084+6,89106807405066i</v>
      </c>
      <c r="AU180" s="240" t="str">
        <f t="shared" ca="1" si="218"/>
        <v>7,45883833503651-2,46714801285292E-13i</v>
      </c>
      <c r="AV180" s="240" t="str">
        <f t="shared" ca="1" si="219"/>
        <v>-2,85437385550822-6,89106807405074i</v>
      </c>
      <c r="AW180" s="240" t="str">
        <f t="shared" ca="1" si="220"/>
        <v>-5,2741951664785+5,27419516647848i</v>
      </c>
      <c r="AX180" s="240" t="str">
        <f t="shared" ca="1" si="221"/>
        <v>6,89106807405073+2,85437385550824i</v>
      </c>
      <c r="AY180" s="240" t="str">
        <f t="shared" ca="1" si="222"/>
        <v>3,25300759868289E-13-7,45883833503651i</v>
      </c>
      <c r="AZ180" s="240" t="str">
        <f t="shared" ca="1" si="223"/>
        <v>-6,89106807405069+2,85437385550832i</v>
      </c>
      <c r="BA180" s="240" t="str">
        <f t="shared" ca="1" si="224"/>
        <v>5,27419516647856+5,27419516647842i</v>
      </c>
      <c r="BB180" s="240" t="str">
        <f t="shared" ca="1" si="225"/>
        <v>2,85437385550813-6,89106807405077i</v>
      </c>
      <c r="BC180" s="240" t="str">
        <f t="shared" ca="1" si="226"/>
        <v>-7,45883833503651-2,08339279519879E-13i</v>
      </c>
      <c r="BD180" s="240" t="str">
        <f t="shared" ca="1" si="227"/>
        <v>2,85437385550775+6,89106807405094i</v>
      </c>
      <c r="BE180" s="240" t="str">
        <f t="shared" ca="1" si="228"/>
        <v>5,27419516647834-5,27419516647865i</v>
      </c>
      <c r="BF180" s="240" t="str">
        <f t="shared" ca="1" si="229"/>
        <v>-6,89106807405082-2,85437385550802i</v>
      </c>
      <c r="BG180" s="240" t="str">
        <f t="shared" ca="1" si="230"/>
        <v>-9,13777991714684E-14+7,45883833503651i</v>
      </c>
      <c r="BH180" s="240" t="str">
        <f t="shared" ca="1" si="231"/>
        <v>6,89106807405089-2,85437385550785i</v>
      </c>
      <c r="BI180" s="240" t="str">
        <f t="shared" ca="1" si="232"/>
        <v>-5,27419516647821-5,27419516647878i</v>
      </c>
      <c r="BJ180" s="240" t="str">
        <f t="shared" ca="1" si="233"/>
        <v>-2,85437385550791+6,89106807405086i</v>
      </c>
      <c r="BK180" s="240" t="str">
        <f t="shared" ca="1" si="234"/>
        <v>7,45883833503651-2,5583681176942E-14i</v>
      </c>
      <c r="BL180" s="240" t="str">
        <f t="shared" ca="1" si="235"/>
        <v>-2,85437385550797-6,89106807405085i</v>
      </c>
      <c r="BM180" s="240" t="str">
        <f t="shared" ca="1" si="236"/>
        <v>-5,2741951664787+5,27419516647829i</v>
      </c>
      <c r="BN180" s="240" t="str">
        <f t="shared" ca="1" si="237"/>
        <v>6,89106807405176+2,85437385550575i</v>
      </c>
      <c r="BO180" s="240" t="str">
        <f t="shared" ca="1" si="238"/>
        <v>2,08338066486569E-12-7,45883833503651i</v>
      </c>
      <c r="BP180" s="240" t="str">
        <f t="shared" ca="1" si="239"/>
        <v>-6,89106807405051+2,85437385550876i</v>
      </c>
      <c r="BQ180" s="240" t="str">
        <f t="shared" ca="1" si="240"/>
        <v>5,27419516648099+5,27419516647599i</v>
      </c>
      <c r="BR180" s="240" t="str">
        <f t="shared" ca="1" si="241"/>
        <v>2,85437385550907-6,89106807405039i</v>
      </c>
      <c r="BS180" s="240" t="str">
        <f t="shared" ca="1" si="242"/>
        <v>-7,45883833503651+1,74345719280112E-12i</v>
      </c>
      <c r="BT180" s="240" t="str">
        <f t="shared" ca="1" si="243"/>
        <v>2,85437385550544+6,89106807405189i</v>
      </c>
      <c r="BU180" s="240" t="str">
        <f t="shared" ca="1" si="244"/>
        <v>5,27419516647853-5,27419516647845i</v>
      </c>
      <c r="BV180" s="240" t="str">
        <f t="shared" ca="1" si="245"/>
        <v>-6,89106807405185-2,85437385550553i</v>
      </c>
      <c r="BW180" s="240" t="str">
        <f t="shared" ca="1" si="246"/>
        <v>-1,84945770416887E-12+7,45883833503651i</v>
      </c>
      <c r="BX180" s="240" t="str">
        <f t="shared" ca="1" si="247"/>
        <v>6,89106807405042-2,85437385550897i</v>
      </c>
      <c r="BY180" s="240" t="str">
        <f t="shared" ca="1" si="248"/>
        <v>-5,27419516647592-5,27419516648107i</v>
      </c>
      <c r="BZ180" s="240" t="str">
        <f t="shared" ca="1" si="249"/>
        <v>-2,85437385550885+6,89106807405048i</v>
      </c>
      <c r="CA180" s="240" t="str">
        <f t="shared" ca="1" si="250"/>
        <v>7,45883833503651-1,97738015349795E-12i</v>
      </c>
      <c r="CB180" s="240" t="str">
        <f t="shared" ca="1" si="251"/>
        <v>-2,85437385550565-6,8910680740518i</v>
      </c>
      <c r="CC180" s="240" t="str">
        <f t="shared" ca="1" si="252"/>
        <v>-5,27419516647829+5,2741951664787i</v>
      </c>
      <c r="CD180" s="240" t="str">
        <f t="shared" ca="1" si="253"/>
        <v>6,89106807405198+2,85437385550522i</v>
      </c>
      <c r="CE180" s="240" t="str">
        <f t="shared" ca="1" si="254"/>
        <v>1,50953827554866E-12-7,45883833503651i</v>
      </c>
      <c r="CF180" s="240" t="str">
        <f t="shared" ca="1" si="255"/>
        <v>-6,8910680740503+2,85437385550929i</v>
      </c>
      <c r="CG180" s="240" t="str">
        <f t="shared" ca="1" si="256"/>
        <v>5,27419516647616+5,27419516648083i</v>
      </c>
      <c r="CH180" s="240" t="str">
        <f t="shared" ca="1" si="257"/>
        <v>2,85437385550854-6,8910680740506i</v>
      </c>
      <c r="CI180" s="240" t="str">
        <f t="shared" ca="1" si="258"/>
        <v>-7,45883833503651+2,31729958211815E-12i</v>
      </c>
      <c r="CJ180" s="240" t="str">
        <f t="shared" ca="1" si="259"/>
        <v>2,85437385550597+6,89106807405167i</v>
      </c>
      <c r="CK180" s="240" t="str">
        <f t="shared" ca="1" si="260"/>
        <v>5,27419516647812-5,27419516647886i</v>
      </c>
      <c r="CL180" s="240" t="str">
        <f t="shared" ca="1" si="261"/>
        <v>-6,89106807405207-2,854373855505i</v>
      </c>
      <c r="CM180" s="240" t="str">
        <f t="shared" ca="1" si="262"/>
        <v>-1,27561531485185E-12+7,45883833503651i</v>
      </c>
      <c r="CN180" s="240" t="str">
        <f t="shared" ca="1" si="263"/>
        <v>6,89106807405021-2,8543738555095i</v>
      </c>
      <c r="CO180" s="240" t="str">
        <f t="shared" ca="1" si="264"/>
        <v>-5,27419516647632-5,27419516648067i</v>
      </c>
      <c r="CP180" s="240" t="str">
        <f t="shared" ca="1" si="265"/>
        <v>-2,85437385550832+6,89106807405069i</v>
      </c>
      <c r="CQ180" s="240" t="str">
        <f t="shared" ca="1" si="266"/>
        <v>7,45883833503651-2,55122254281497E-12i</v>
      </c>
      <c r="CR180" s="240" t="str">
        <f t="shared" ca="1" si="267"/>
        <v>-2,85437385550618-6,89106807405158i</v>
      </c>
      <c r="CS180" s="240" t="str">
        <f t="shared" ca="1" si="268"/>
        <v>-5,27419516647796+5,27419516647903i</v>
      </c>
      <c r="CT180" s="240" t="str">
        <f t="shared" ca="1" si="269"/>
        <v>6,89106807405216+2,85437385550479i</v>
      </c>
      <c r="CU180" s="240" t="str">
        <f t="shared" ca="1" si="270"/>
        <v>1,04169235415503E-12-7,45883833503651i</v>
      </c>
      <c r="CV180" s="240" t="str">
        <f t="shared" ca="1" si="271"/>
        <v>-6,89106807405012+2,85437385550972i</v>
      </c>
      <c r="CW180" s="240" t="str">
        <f t="shared" ca="1" si="272"/>
        <v>5,27419516647648+5,2741951664805i</v>
      </c>
      <c r="CX180" s="240" t="str">
        <f t="shared" ca="1" si="273"/>
        <v>2,85437385550811-6,89106807405078i</v>
      </c>
      <c r="CY180" s="240" t="str">
        <f t="shared" ca="1" si="274"/>
        <v>-7,45883833503651+2,78514550351179E-12i</v>
      </c>
      <c r="CZ180" s="240" t="str">
        <f t="shared" ca="1" si="275"/>
        <v>2,8543738555064+6,89106807405149i</v>
      </c>
      <c r="DA180" s="240" t="str">
        <f t="shared" ca="1" si="276"/>
        <v>5,2741951664778-5,27419516647919i</v>
      </c>
      <c r="DB180" s="240" t="str">
        <f t="shared" ca="1" si="277"/>
        <v>-6,89106807404941-2,85437385551143i</v>
      </c>
      <c r="DC180" s="240" t="str">
        <f t="shared" ca="1" si="278"/>
        <v>-8,07769393458209E-13+7,45883833503651i</v>
      </c>
      <c r="DD180" s="240" t="str">
        <f t="shared" ca="1" si="279"/>
        <v>6,89106807405003-2,85437385550993i</v>
      </c>
      <c r="DE180" s="240" t="str">
        <f t="shared" ca="1" si="280"/>
        <v>-5,27419516647665-5,27419516648033i</v>
      </c>
      <c r="DF180" s="240" t="str">
        <f t="shared" ca="1" si="281"/>
        <v>-2,85437385550789+6,89106807405087i</v>
      </c>
      <c r="DG180" s="240" t="str">
        <f t="shared" ca="1" si="282"/>
        <v>7,45883833503651-3,01906846420861E-12i</v>
      </c>
      <c r="DH180" s="240" t="str">
        <f t="shared" ca="1" si="283"/>
        <v>-2,85437385550661-6,8910680740514i</v>
      </c>
      <c r="DI180" s="240" t="str">
        <f t="shared" ca="1" si="284"/>
        <v>-5,27419516647763+5,27419516647935i</v>
      </c>
      <c r="DJ180" s="240" t="str">
        <f t="shared" ca="1" si="285"/>
        <v>6,8910680740495+2,85437385551121i</v>
      </c>
      <c r="DK180" s="240" t="str">
        <f t="shared" ca="1" si="286"/>
        <v>5,73846432761387E-13-7,45883833503651i</v>
      </c>
      <c r="DL180" s="240" t="str">
        <f t="shared" ca="1" si="287"/>
        <v>-6,89106807404994+2,85437385551015i</v>
      </c>
      <c r="DM180" s="240" t="str">
        <f t="shared" ca="1" si="288"/>
        <v>5,27419516647682+5,27419516648017i</v>
      </c>
      <c r="DN180" s="240" t="str">
        <f t="shared" ca="1" si="289"/>
        <v>2,85437385550767-6,89106807405096i</v>
      </c>
      <c r="DO180" s="240" t="str">
        <f t="shared" ca="1" si="290"/>
        <v>-7,45883833503651+3,25299142490543E-12i</v>
      </c>
      <c r="DP180" s="240" t="str">
        <f t="shared" ca="1" si="291"/>
        <v>2,85437385550683+6,89106807405131i</v>
      </c>
      <c r="DQ180" s="240" t="str">
        <f t="shared" ca="1" si="292"/>
        <v>5,27419516647746-5,27419516647953i</v>
      </c>
      <c r="DR180" s="240" t="str">
        <f t="shared" ca="1" si="293"/>
        <v>-6,89106807404959-2,85437385551099i</v>
      </c>
      <c r="DS180" s="240" t="str">
        <f t="shared" ca="1" si="294"/>
        <v>-3,39923472064566E-13+7,45883833503651i</v>
      </c>
      <c r="DT180" s="240" t="str">
        <f t="shared" ca="1" si="295"/>
        <v>6,89106807404985-2,85437385551037i</v>
      </c>
      <c r="DU180" s="240" t="str">
        <f t="shared" ca="1" si="296"/>
        <v>-5,27419516647698-5,27419516648i</v>
      </c>
      <c r="DV180" s="240" t="str">
        <f t="shared" ca="1" si="297"/>
        <v>-2,85437385550746+6,89106807405105i</v>
      </c>
      <c r="DW180" s="240" t="str">
        <f t="shared" ca="1" si="298"/>
        <v>7,45883833503651-3,48691438560225E-12i</v>
      </c>
      <c r="DX180" s="240" t="str">
        <f t="shared" ca="1" si="299"/>
        <v>-2,85437385550705-6,89106807405122i</v>
      </c>
      <c r="DY180" s="240" t="str">
        <f t="shared" ca="1" si="300"/>
        <v>-5,2741951664773+5,27419516647969i</v>
      </c>
      <c r="DZ180" s="240" t="str">
        <f t="shared" ca="1" si="301"/>
        <v>6,89106807404968+2,85437385551078i</v>
      </c>
      <c r="EA180" s="240" t="str">
        <f t="shared" ca="1" si="302"/>
        <v>1,06000511367746E-13-7,45883833503651i</v>
      </c>
      <c r="EB180" s="240" t="str">
        <f t="shared" ca="1" si="303"/>
        <v>-6,89106807404976+2,85437385551058i</v>
      </c>
      <c r="EC180" s="240" t="str">
        <f t="shared" ca="1" si="304"/>
        <v>5,27419516647715+5,27419516647984i</v>
      </c>
      <c r="ED180" s="240" t="str">
        <f t="shared" ca="1" si="305"/>
        <v>2,85437385550724-6,89106807405114i</v>
      </c>
      <c r="EE180" s="240" t="str">
        <f t="shared" ca="1" si="306"/>
        <v>-7,45883833503651-3,69891540833774E-12i</v>
      </c>
      <c r="EF180" s="240" t="str">
        <f t="shared" ca="1" si="307"/>
        <v>2,85437385550726+6,89106807405113i</v>
      </c>
      <c r="EG180" s="240" t="str">
        <f t="shared" ca="1" si="308"/>
        <v>5,27419516647713-5,27419516647985i</v>
      </c>
      <c r="EH180" s="240" t="str">
        <f t="shared" ca="1" si="309"/>
        <v>-6,89106807404977-2,85437385551056i</v>
      </c>
      <c r="EI180" s="240" t="str">
        <f t="shared" ca="1" si="310"/>
        <v>1,27922449329074E-13+7,45883833503651i</v>
      </c>
      <c r="EJ180" s="240" t="str">
        <f t="shared" ca="1" si="311"/>
        <v>6,89106807404967-2,8543738555108i</v>
      </c>
      <c r="EK180" s="240" t="str">
        <f t="shared" ca="1" si="312"/>
        <v>-5,27419516647731-5,27419516647968i</v>
      </c>
      <c r="EL180" s="240" t="str">
        <f t="shared" ca="1" si="313"/>
        <v>-2,85437385550703+6,89106807405123i</v>
      </c>
      <c r="EM180" s="240" t="str">
        <f t="shared" ca="1" si="314"/>
        <v>7,45883833503651+3,46499244764092E-12i</v>
      </c>
      <c r="EN180" s="240"/>
      <c r="EO180" s="240"/>
      <c r="EP180" s="240"/>
    </row>
    <row r="181" spans="1:146" ht="15" thickBot="1">
      <c r="A181" s="277">
        <f t="shared" si="181"/>
        <v>1.582031250000001E-3</v>
      </c>
      <c r="B181" s="276">
        <v>81</v>
      </c>
      <c r="C181" s="248">
        <f t="shared" si="182"/>
        <v>16200</v>
      </c>
      <c r="D181" s="247">
        <f t="shared" si="315"/>
        <v>101787.60197630929</v>
      </c>
      <c r="E181" s="247" t="str">
        <f t="shared" si="316"/>
        <v>101787,601976309i</v>
      </c>
      <c r="F181" s="247" t="str">
        <f t="shared" si="183"/>
        <v>-0,0151029135068686-0,0174615962243763i</v>
      </c>
      <c r="G181" s="247" t="str">
        <f t="shared" si="184"/>
        <v>-4,70244471091289+1,69650475822567i</v>
      </c>
      <c r="H181" s="247" t="str">
        <f t="shared" si="180"/>
        <v>0,00211632753055703-0,00521971771861356i</v>
      </c>
      <c r="I181" s="247" t="str">
        <f t="shared" si="317"/>
        <v>-0,00270702848636379+0,00563380828145258i</v>
      </c>
      <c r="J181" s="275" t="str">
        <f ca="1">IMPRODUCT(1/N_FFT2,CR100)</f>
        <v>-0,00271635275004949-0,00445679648216637i</v>
      </c>
      <c r="K181" s="274" t="str">
        <f t="shared" ca="1" si="318"/>
        <v>0,0000324619812033742-3,23873558342501E-06i</v>
      </c>
      <c r="N181" s="265">
        <f t="shared" ca="1" si="185"/>
        <v>22.461361947899157</v>
      </c>
      <c r="O181" s="240">
        <f t="shared" ca="1" si="186"/>
        <v>7.4613619478991575</v>
      </c>
      <c r="P181" s="240" t="str">
        <f t="shared" ca="1" si="187"/>
        <v>-3,02365212003348-6,82124988360451i</v>
      </c>
      <c r="Q181" s="240" t="str">
        <f t="shared" ca="1" si="188"/>
        <v>-5,01074443146648+5,52850453197654i</v>
      </c>
      <c r="R181" s="240" t="str">
        <f t="shared" ca="1" si="189"/>
        <v>7,0847734351348+2,34049300156309i</v>
      </c>
      <c r="S181" s="240" t="str">
        <f t="shared" ca="1" si="190"/>
        <v>-0,731341361096844-7,42543345072235i</v>
      </c>
      <c r="T181" s="240" t="str">
        <f t="shared" ca="1" si="191"/>
        <v>-6,49203396682063+3,67769181569156i</v>
      </c>
      <c r="U181" s="241" t="str">
        <f t="shared" ca="1" si="192"/>
        <v>5,99302211165549+4,44472812293012i</v>
      </c>
      <c r="V181" s="240" t="str">
        <f t="shared" ca="1" si="193"/>
        <v>1,63479365604426-7,28006674555357i</v>
      </c>
      <c r="W181" s="240" t="str">
        <f t="shared" ca="1" si="194"/>
        <v>-7,31799397026031+1,45563950509433i</v>
      </c>
      <c r="X181" s="240" t="str">
        <f t="shared" ca="1" si="195"/>
        <v>4,29631332873362+6,10029621402955i</v>
      </c>
      <c r="Y181" s="240" t="str">
        <f t="shared" ca="1" si="196"/>
        <v>3,8359066528339-6,39982361228043i</v>
      </c>
      <c r="Z181" s="240" t="str">
        <f t="shared" ca="1" si="197"/>
        <v>-7,40524903352348-0,913350353948096i</v>
      </c>
      <c r="AA181" s="240" t="str">
        <f t="shared" ca="1" si="198"/>
        <v>2,16591904492468+7,14007820744213i</v>
      </c>
      <c r="AB181" s="240" t="str">
        <f t="shared" ca="1" si="199"/>
        <v>5,64980927393601-4,87355899581652i</v>
      </c>
      <c r="AC181" s="240" t="str">
        <f t="shared" ca="1" si="200"/>
        <v>-6,7449913130196-3,190143304751i</v>
      </c>
      <c r="AD181" s="240" t="str">
        <f t="shared" ca="1" si="201"/>
        <v>-0,183110988655305+7,4591147251796i</v>
      </c>
      <c r="AE181" s="240" t="str">
        <f t="shared" ca="1" si="202"/>
        <v>6,89339958832245-2,85533960034062i</v>
      </c>
      <c r="AF181" s="240" t="str">
        <f t="shared" ca="1" si="203"/>
        <v>-5,40386962561079-5,14491158203508i</v>
      </c>
      <c r="AG181" s="240" t="str">
        <f t="shared" ca="1" si="204"/>
        <v>-2,51365713273431+7,02520106022677i</v>
      </c>
      <c r="AH181" s="240" t="str">
        <f t="shared" ca="1" si="205"/>
        <v>7,44114506446537-0,548891835556148i</v>
      </c>
      <c r="AI181" s="240" t="str">
        <f t="shared" ca="1" si="206"/>
        <v>-3,51726167451721-6,580333762852i</v>
      </c>
      <c r="AJ181" s="240" t="str">
        <f t="shared" ca="1" si="207"/>
        <v>-4,59046557910382+5,88213803685536i</v>
      </c>
      <c r="AK181" s="240" t="str">
        <f t="shared" ca="1" si="208"/>
        <v>7,2377542808587+1,81296306842395i</v>
      </c>
      <c r="AL181" s="240" t="str">
        <f t="shared" ca="1" si="209"/>
        <v>-1,27560853133711-7,35151310903664i</v>
      </c>
      <c r="AM181" s="240" t="str">
        <f t="shared" ca="1" si="210"/>
        <v>-6,20389572606862+4,14531059603802i</v>
      </c>
      <c r="AN181" s="240" t="str">
        <f t="shared" ca="1" si="211"/>
        <v>6,3037582433012+3,99181088324205i</v>
      </c>
      <c r="AO181" s="240" t="str">
        <f t="shared" ca="1" si="212"/>
        <v>1,09480917869817-7,38060397120695i</v>
      </c>
      <c r="AP181" s="240" t="str">
        <f t="shared" ca="1" si="213"/>
        <v>-7,19108206362196+1,99004041964278i</v>
      </c>
      <c r="AQ181" s="240" t="str">
        <f t="shared" ca="1" si="214"/>
        <v>4,7334379104611+5,76771078204925i</v>
      </c>
      <c r="AR181" s="240" t="str">
        <f t="shared" ca="1" si="215"/>
        <v>4,7334379104611+5,76771078204925i</v>
      </c>
      <c r="AS181" s="240" t="str">
        <f t="shared" ca="1" si="216"/>
        <v>-7,45237441066384-0,366111678098746i</v>
      </c>
      <c r="AT181" s="240" t="str">
        <f t="shared" ca="1" si="217"/>
        <v>2,68530713083978+6,96139696688951i</v>
      </c>
      <c r="AU181" s="240" t="str">
        <f t="shared" ca="1" si="218"/>
        <v>5,27597963024682-5,2759796302467i</v>
      </c>
      <c r="AV181" s="240" t="str">
        <f t="shared" ca="1" si="219"/>
        <v>-6,96139696688943-2,68530713084i</v>
      </c>
      <c r="AW181" s="240" t="str">
        <f t="shared" ca="1" si="220"/>
        <v>0,366111678098511+7,45237441066385i</v>
      </c>
      <c r="AX181" s="240" t="str">
        <f t="shared" ca="1" si="221"/>
        <v>6,66466981187899-3,3547128664293i</v>
      </c>
      <c r="AY181" s="240" t="str">
        <f t="shared" ca="1" si="222"/>
        <v>-5,7677107820491-4,73343791046128i</v>
      </c>
      <c r="AZ181" s="240" t="str">
        <f t="shared" ca="1" si="223"/>
        <v>-1,99004041964224+7,19108206362211i</v>
      </c>
      <c r="BA181" s="240" t="str">
        <f t="shared" ca="1" si="224"/>
        <v>7,38060397120686-1,09480917869873i</v>
      </c>
      <c r="BB181" s="240" t="str">
        <f t="shared" ca="1" si="225"/>
        <v>-3,9918108832419-6,3037582433013i</v>
      </c>
      <c r="BC181" s="240" t="str">
        <f t="shared" ca="1" si="226"/>
        <v>-4,14531059603817+6,20389572606852i</v>
      </c>
      <c r="BD181" s="240" t="str">
        <f t="shared" ca="1" si="227"/>
        <v>7,3515131090366+1,27560853133729i</v>
      </c>
      <c r="BE181" s="240" t="str">
        <f t="shared" ca="1" si="228"/>
        <v>-1,81296306842377-7,23775428085873i</v>
      </c>
      <c r="BF181" s="240" t="str">
        <f t="shared" ca="1" si="229"/>
        <v>-5,88213803685543+4,59046557910371i</v>
      </c>
      <c r="BG181" s="240" t="str">
        <f t="shared" ca="1" si="230"/>
        <v>6,58033376285189+3,51726167451742i</v>
      </c>
      <c r="BH181" s="240" t="str">
        <f t="shared" ca="1" si="231"/>
        <v>0,548891835556384-7,44114506446535i</v>
      </c>
      <c r="BI181" s="240" t="str">
        <f t="shared" ca="1" si="232"/>
        <v>-7,02520106022685+2,51365713273409i</v>
      </c>
      <c r="BJ181" s="240" t="str">
        <f t="shared" ca="1" si="233"/>
        <v>5,14491158203491+5,40386962561095i</v>
      </c>
      <c r="BK181" s="240" t="str">
        <f t="shared" ca="1" si="234"/>
        <v>2,85533960034013-6,89339958832265i</v>
      </c>
      <c r="BL181" s="240" t="str">
        <f t="shared" ca="1" si="235"/>
        <v>-7,45911472517959+0,183110988655837i</v>
      </c>
      <c r="BM181" s="240" t="str">
        <f t="shared" ca="1" si="236"/>
        <v>3,1901433047515+6,74499131301937i</v>
      </c>
      <c r="BN181" s="240" t="str">
        <f t="shared" ca="1" si="237"/>
        <v>4,87355899581834-5,64980927393444i</v>
      </c>
      <c r="BO181" s="240" t="str">
        <f t="shared" ca="1" si="238"/>
        <v>-7,14007820744186-2,16591904492557i</v>
      </c>
      <c r="BP181" s="240" t="str">
        <f t="shared" ca="1" si="239"/>
        <v>0,913350353948655+7,4052490335234i</v>
      </c>
      <c r="BQ181" s="240" t="str">
        <f t="shared" ca="1" si="240"/>
        <v>6,39982361227936-3,83590665283568i</v>
      </c>
      <c r="BR181" s="240" t="str">
        <f t="shared" ca="1" si="241"/>
        <v>-6,1002962140316-4,29631332873072i</v>
      </c>
      <c r="BS181" s="240" t="str">
        <f t="shared" ca="1" si="242"/>
        <v>-1,45563950509675+7,31799397025983i</v>
      </c>
      <c r="BT181" s="240" t="str">
        <f t="shared" ca="1" si="243"/>
        <v>7,28006674555378-1,63479365604329i</v>
      </c>
      <c r="BU181" s="240" t="str">
        <f t="shared" ca="1" si="244"/>
        <v>-4,44472812293052-5,99302211165519i</v>
      </c>
      <c r="BV181" s="240" t="str">
        <f t="shared" ca="1" si="245"/>
        <v>-3,6776918156895+6,4920339668218i</v>
      </c>
      <c r="BW181" s="240" t="str">
        <f t="shared" ca="1" si="246"/>
        <v>7,42543345072202+0,731341361100311i</v>
      </c>
      <c r="BX181" s="240" t="str">
        <f t="shared" ca="1" si="247"/>
        <v>-2,34049300156128-7,08477343513539i</v>
      </c>
      <c r="BY181" s="240" t="str">
        <f t="shared" ca="1" si="248"/>
        <v>-5,52850453197677+5,01074443146622i</v>
      </c>
      <c r="BZ181" s="240" t="str">
        <f t="shared" ca="1" si="249"/>
        <v>6,821249883605+3,02365212003237i</v>
      </c>
      <c r="CA181" s="240" t="str">
        <f t="shared" ca="1" si="250"/>
        <v>-2,78608863468334E-12-7,46136194789916i</v>
      </c>
      <c r="CB181" s="240" t="str">
        <f t="shared" ca="1" si="251"/>
        <v>-6,82124988360576+3,02365212003067i</v>
      </c>
      <c r="CC181" s="240" t="str">
        <f t="shared" ca="1" si="252"/>
        <v>5,52850453197546+5,01074443146768i</v>
      </c>
      <c r="CD181" s="240" t="str">
        <f t="shared" ca="1" si="253"/>
        <v>2,34049300156303-7,08477343513481i</v>
      </c>
      <c r="CE181" s="240" t="str">
        <f t="shared" ca="1" si="254"/>
        <v>-7,4254334507222+0,731341361098364i</v>
      </c>
      <c r="CF181" s="240" t="str">
        <f t="shared" ca="1" si="255"/>
        <v>3,67769181569435+6,49203396681906i</v>
      </c>
      <c r="CG181" s="240" t="str">
        <f t="shared" ca="1" si="256"/>
        <v>4,44472812293209-5,99302211165403i</v>
      </c>
      <c r="CH181" s="240" t="str">
        <f t="shared" ca="1" si="257"/>
        <v>-7,28006674555338-1,6347936560451i</v>
      </c>
      <c r="CI181" s="240" t="str">
        <f t="shared" ca="1" si="258"/>
        <v>1,45563950509484+7,31799397026021i</v>
      </c>
      <c r="CJ181" s="240" t="str">
        <f t="shared" ca="1" si="259"/>
        <v>6,10029621402833-4,29631332873536i</v>
      </c>
      <c r="CK181" s="240" t="str">
        <f t="shared" ca="1" si="260"/>
        <v>-6,39982361228223-3,83590665283089i</v>
      </c>
      <c r="CL181" s="240" t="str">
        <f t="shared" ca="1" si="261"/>
        <v>-0,913350353950595+7,40524903352317i</v>
      </c>
      <c r="CM181" s="240" t="str">
        <f t="shared" ca="1" si="262"/>
        <v>7,1400782074424-2,1659190449238i</v>
      </c>
      <c r="CN181" s="240" t="str">
        <f t="shared" ca="1" si="263"/>
        <v>-4,87355899581686-5,64980927393572i</v>
      </c>
      <c r="CO181" s="240" t="str">
        <f t="shared" ca="1" si="264"/>
        <v>-3,19014330474915+6,74499131302048i</v>
      </c>
      <c r="CP181" s="240" t="str">
        <f t="shared" ca="1" si="265"/>
        <v>7,45911472517968+0,183110988651857i</v>
      </c>
      <c r="CQ181" s="240" t="str">
        <f t="shared" ca="1" si="266"/>
        <v>-2,85533960033842-6,89339958832336i</v>
      </c>
      <c r="CR181" s="240" t="str">
        <f t="shared" ca="1" si="267"/>
        <v>-5,14491158203525+5,40386962561062i</v>
      </c>
      <c r="CS181" s="240" t="str">
        <f t="shared" ca="1" si="268"/>
        <v>7,02520106022723+2,51365713273304i</v>
      </c>
      <c r="CT181" s="240" t="str">
        <f t="shared" ca="1" si="269"/>
        <v>-0,548891835558874-7,44114506446516i</v>
      </c>
      <c r="CU181" s="240" t="str">
        <f t="shared" ca="1" si="270"/>
        <v>-6,58033376285346+3,51726167451447i</v>
      </c>
      <c r="CV181" s="240" t="str">
        <f t="shared" ca="1" si="271"/>
        <v>5,8821380368543+4,59046557910517i</v>
      </c>
      <c r="CW181" s="240" t="str">
        <f t="shared" ca="1" si="272"/>
        <v>1,81296306842402-7,23775428085867i</v>
      </c>
      <c r="CX181" s="240" t="str">
        <f t="shared" ca="1" si="273"/>
        <v>-7,35151310903641+1,27560853133839i</v>
      </c>
      <c r="CY181" s="240" t="str">
        <f t="shared" ca="1" si="274"/>
        <v>4,14531059604042+6,20389572606701i</v>
      </c>
      <c r="CZ181" s="240" t="str">
        <f t="shared" ca="1" si="275"/>
        <v>3,99181088324472-6,30375824329951i</v>
      </c>
      <c r="DA181" s="240" t="str">
        <f t="shared" ca="1" si="276"/>
        <v>-7,38060397120669-1,09480917869993i</v>
      </c>
      <c r="DB181" s="240" t="str">
        <f t="shared" ca="1" si="277"/>
        <v>1,9900404196426+7,19108206362201i</v>
      </c>
      <c r="DC181" s="240" t="str">
        <f t="shared" ca="1" si="278"/>
        <v>5,76771078204799-4,73343791046264i</v>
      </c>
      <c r="DD181" s="240" t="str">
        <f t="shared" ca="1" si="279"/>
        <v>-6,6646698118805-3,35471286642631i</v>
      </c>
      <c r="DE181" s="240" t="str">
        <f t="shared" ca="1" si="280"/>
        <v>-0,366111678101206+7,45237441066372i</v>
      </c>
      <c r="DF181" s="240" t="str">
        <f t="shared" ca="1" si="281"/>
        <v>6,96139696688983-2,68530713083897i</v>
      </c>
      <c r="DG181" s="240" t="str">
        <f t="shared" ca="1" si="282"/>
        <v>-5,27597963024706-5,27597963024647i</v>
      </c>
      <c r="DH181" s="240" t="str">
        <f t="shared" ca="1" si="283"/>
        <v>-2,685307130838+6,9613969668902i</v>
      </c>
      <c r="DI181" s="240" t="str">
        <f t="shared" ca="1" si="284"/>
        <v>7,45237441066368-0,366111678102035i</v>
      </c>
      <c r="DJ181" s="240" t="str">
        <f t="shared" ca="1" si="285"/>
        <v>-3,35471286642705-6,66466981188013i</v>
      </c>
      <c r="DK181" s="240" t="str">
        <f t="shared" ca="1" si="286"/>
        <v>-4,733437910462+5,76771078204851i</v>
      </c>
      <c r="DL181" s="240" t="str">
        <f t="shared" ca="1" si="287"/>
        <v>7,19108206362223+1,9900404196418i</v>
      </c>
      <c r="DM181" s="240" t="str">
        <f t="shared" ca="1" si="288"/>
        <v>-1,09480917870075-7,38060397120657i</v>
      </c>
      <c r="DN181" s="240" t="str">
        <f t="shared" ca="1" si="289"/>
        <v>-6,30375824330304+3,99181088323914i</v>
      </c>
      <c r="DO181" s="240" t="str">
        <f t="shared" ca="1" si="290"/>
        <v>6,20389572606759+4,14531059603955i</v>
      </c>
      <c r="DP181" s="240" t="str">
        <f t="shared" ca="1" si="291"/>
        <v>1,27560853133757-7,35151310903656i</v>
      </c>
      <c r="DQ181" s="240" t="str">
        <f t="shared" ca="1" si="292"/>
        <v>-7,23775428085842+1,81296306842503i</v>
      </c>
      <c r="DR181" s="240" t="str">
        <f t="shared" ca="1" si="293"/>
        <v>4,59046557910582+5,88213803685378i</v>
      </c>
      <c r="DS181" s="240" t="str">
        <f t="shared" ca="1" si="294"/>
        <v>3,5172616745201-6,58033376285045i</v>
      </c>
      <c r="DT181" s="240" t="str">
        <f t="shared" ca="1" si="295"/>
        <v>-7,44114506446523-0,548891835558046i</v>
      </c>
      <c r="DU181" s="240" t="str">
        <f t="shared" ca="1" si="296"/>
        <v>2,51365713273402+7,02520106022688i</v>
      </c>
      <c r="DV181" s="240" t="str">
        <f t="shared" ca="1" si="297"/>
        <v>5,40386962561005-5,14491158203585i</v>
      </c>
      <c r="DW181" s="240" t="str">
        <f t="shared" ca="1" si="298"/>
        <v>-6,89339958832377-2,85533960033746i</v>
      </c>
      <c r="DX181" s="240" t="str">
        <f t="shared" ca="1" si="299"/>
        <v>0,183110988652687+7,45911472517967i</v>
      </c>
      <c r="DY181" s="240" t="str">
        <f t="shared" ca="1" si="300"/>
        <v>6,74499131302012-3,1901433047499i</v>
      </c>
      <c r="DZ181" s="240" t="str">
        <f t="shared" ca="1" si="301"/>
        <v>-5,64980927393626-4,87355899581623i</v>
      </c>
      <c r="EA181" s="240" t="str">
        <f t="shared" ca="1" si="302"/>
        <v>-2,165919044923+7,14007820744264i</v>
      </c>
      <c r="EB181" s="240" t="str">
        <f t="shared" ca="1" si="303"/>
        <v>7,40524903352307-0,913350353951416i</v>
      </c>
      <c r="EC181" s="240" t="str">
        <f t="shared" ca="1" si="304"/>
        <v>-3,83590665283161-6,3998236122818i</v>
      </c>
      <c r="ED181" s="240" t="str">
        <f t="shared" ca="1" si="305"/>
        <v>-4,29631332873451+6,10029621402893i</v>
      </c>
      <c r="EE181" s="240" t="str">
        <f t="shared" ca="1" si="306"/>
        <v>7,31799397026037+1,45563950509402i</v>
      </c>
      <c r="EF181" s="240" t="str">
        <f t="shared" ca="1" si="307"/>
        <v>-1,63479365604611-7,28006674555315i</v>
      </c>
      <c r="EG181" s="240" t="str">
        <f t="shared" ca="1" si="308"/>
        <v>-5,99302211165354+4,44472812293276i</v>
      </c>
      <c r="EH181" s="240" t="str">
        <f t="shared" ca="1" si="309"/>
        <v>6,49203396681956+3,67769181569344i</v>
      </c>
      <c r="EI181" s="240" t="str">
        <f t="shared" ca="1" si="310"/>
        <v>0,731341361097538-7,42543345072229i</v>
      </c>
      <c r="EJ181" s="240" t="str">
        <f t="shared" ca="1" si="311"/>
        <v>-7,08477343513449+2,34049300156402i</v>
      </c>
      <c r="EK181" s="240" t="str">
        <f t="shared" ca="1" si="312"/>
        <v>5,01074443146829+5,5285045319749i</v>
      </c>
      <c r="EL181" s="240" t="str">
        <f t="shared" ca="1" si="313"/>
        <v>3,0236521200367-6,82124988360309i</v>
      </c>
      <c r="EM181" s="240" t="str">
        <f t="shared" ca="1" si="314"/>
        <v>-7,46136194789916-1,85008587397251E-12i</v>
      </c>
      <c r="EN181" s="240"/>
      <c r="EO181" s="240"/>
      <c r="EP181" s="240"/>
    </row>
    <row r="182" spans="1:146" ht="15" thickBot="1">
      <c r="A182" s="277">
        <f t="shared" si="181"/>
        <v>1.601562500000001E-3</v>
      </c>
      <c r="B182" s="276">
        <v>82</v>
      </c>
      <c r="C182" s="248">
        <f t="shared" si="182"/>
        <v>16400</v>
      </c>
      <c r="D182" s="247">
        <f t="shared" si="315"/>
        <v>103044.23903774521</v>
      </c>
      <c r="E182" s="247" t="str">
        <f t="shared" si="316"/>
        <v>103044,239037745i</v>
      </c>
      <c r="F182" s="247" t="str">
        <f t="shared" si="183"/>
        <v>-0,0152423530943721-0,0169784368280569i</v>
      </c>
      <c r="G182" s="247" t="str">
        <f t="shared" si="184"/>
        <v>-4,67922376359295+1,73240184480924i</v>
      </c>
      <c r="H182" s="247" t="str">
        <f t="shared" si="180"/>
        <v>0,00211358100336764-0,00515686080137071i</v>
      </c>
      <c r="I182" s="247" t="str">
        <f t="shared" si="317"/>
        <v>-0,00267925625479536+0,00557650721213116i</v>
      </c>
      <c r="J182" s="275" t="str">
        <f ca="1">IMPRODUCT(1/N_FFT2,CS100)</f>
        <v>0,02025872558634+0,000192878299975548i</v>
      </c>
      <c r="K182" s="274" t="str">
        <f t="shared" ca="1" si="318"/>
        <v>-0,0000553539044722615+0,000112456158949187i</v>
      </c>
      <c r="N182" s="265">
        <f t="shared" ca="1" si="185"/>
        <v>22.46359555146816</v>
      </c>
      <c r="O182" s="240">
        <f t="shared" ca="1" si="186"/>
        <v>7.4635955514681616</v>
      </c>
      <c r="P182" s="240" t="str">
        <f t="shared" ca="1" si="187"/>
        <v>-3,1910982933338-6,74701046673098i</v>
      </c>
      <c r="Q182" s="240" t="str">
        <f t="shared" ca="1" si="188"/>
        <v>-4,73485489356507+5,7694373809565i</v>
      </c>
      <c r="R182" s="240" t="str">
        <f t="shared" ca="1" si="189"/>
        <v>7,23992094612788+1,81350578982096i</v>
      </c>
      <c r="S182" s="240" t="str">
        <f t="shared" ca="1" si="190"/>
        <v>-1,45607525953403-7,32018465576301i</v>
      </c>
      <c r="T182" s="240" t="str">
        <f t="shared" ca="1" si="191"/>
        <v>-5,99481615886469+4,44605867902236i</v>
      </c>
      <c r="U182" s="241" t="str">
        <f t="shared" ca="1" si="192"/>
        <v>6,58230362533567+3,51831458795092i</v>
      </c>
      <c r="V182" s="240" t="str">
        <f t="shared" ca="1" si="193"/>
        <v>0,36622127583122-7,45460532375953i</v>
      </c>
      <c r="W182" s="240" t="str">
        <f t="shared" ca="1" si="194"/>
        <v>-6,8954631689437+2,85619436342071i</v>
      </c>
      <c r="X182" s="240" t="str">
        <f t="shared" ca="1" si="195"/>
        <v>5,53015952305485+5,01224442794454i</v>
      </c>
      <c r="Y182" s="240" t="str">
        <f t="shared" ca="1" si="196"/>
        <v>2,16656742581586-7,14221563279133i</v>
      </c>
      <c r="Z182" s="240" t="str">
        <f t="shared" ca="1" si="197"/>
        <v>-7,38281339938991+1,09513691641004i</v>
      </c>
      <c r="AA182" s="240" t="str">
        <f t="shared" ca="1" si="198"/>
        <v>4,14655151969301+6,20575289956239i</v>
      </c>
      <c r="AB182" s="240" t="str">
        <f t="shared" ca="1" si="199"/>
        <v>3,83705495455808-6,40173943796501i</v>
      </c>
      <c r="AC182" s="240" t="str">
        <f t="shared" ca="1" si="200"/>
        <v>-7,4276562988797-0,731560292531028i</v>
      </c>
      <c r="AD182" s="240" t="str">
        <f t="shared" ca="1" si="201"/>
        <v>2,51440961111279+7,0273040964113i</v>
      </c>
      <c r="AE182" s="240" t="str">
        <f t="shared" ca="1" si="202"/>
        <v>5,27755902647679-5,27755902647698i</v>
      </c>
      <c r="AF182" s="240" t="str">
        <f t="shared" ca="1" si="203"/>
        <v>-7,02730409641114-2,51440961111323i</v>
      </c>
      <c r="AG182" s="240" t="str">
        <f t="shared" ca="1" si="204"/>
        <v>0,731560292531339+7,42765629887967i</v>
      </c>
      <c r="AH182" s="240" t="str">
        <f t="shared" ca="1" si="205"/>
        <v>6,40173943796487-3,83705495455832i</v>
      </c>
      <c r="AI182" s="240" t="str">
        <f t="shared" ca="1" si="206"/>
        <v>-6,20575289956214-4,14655151969338i</v>
      </c>
      <c r="AJ182" s="240" t="str">
        <f t="shared" ca="1" si="207"/>
        <v>-1,09513691640978+7,38281339938995i</v>
      </c>
      <c r="AK182" s="240" t="str">
        <f t="shared" ca="1" si="208"/>
        <v>7,14221563279147-2,16656742581543i</v>
      </c>
      <c r="AL182" s="240" t="str">
        <f t="shared" ca="1" si="209"/>
        <v>-5,01224442794477-5,53015952305464i</v>
      </c>
      <c r="AM182" s="240" t="str">
        <f t="shared" ca="1" si="210"/>
        <v>-2,85619436342047+6,8954631689438i</v>
      </c>
      <c r="AN182" s="240" t="str">
        <f t="shared" ca="1" si="211"/>
        <v>7,45460532375955-0,366221275830764i</v>
      </c>
      <c r="AO182" s="240" t="str">
        <f t="shared" ca="1" si="212"/>
        <v>-3,51831458795118-6,58230362533553i</v>
      </c>
      <c r="AP182" s="240" t="str">
        <f t="shared" ca="1" si="213"/>
        <v>-4,44605867902274+5,99481615886441i</v>
      </c>
      <c r="AQ182" s="240" t="str">
        <f t="shared" ca="1" si="214"/>
        <v>7,32018465576298+1,45607525953418i</v>
      </c>
      <c r="AR182" s="240" t="str">
        <f t="shared" ca="1" si="215"/>
        <v>7,32018465576298+1,45607525953418i</v>
      </c>
      <c r="AS182" s="240" t="str">
        <f t="shared" ca="1" si="216"/>
        <v>-5,7694373809567+4,73485489356483i</v>
      </c>
      <c r="AT182" s="240" t="str">
        <f t="shared" ca="1" si="217"/>
        <v>6,74701046673098+3,1910982933338i</v>
      </c>
      <c r="AU182" s="240" t="str">
        <f t="shared" ca="1" si="218"/>
        <v>-2,59672963347938E-13-7,46359555146816i</v>
      </c>
      <c r="AV182" s="240" t="str">
        <f t="shared" ca="1" si="219"/>
        <v>-6,74701046673105+3,19109829333365i</v>
      </c>
      <c r="AW182" s="240" t="str">
        <f t="shared" ca="1" si="220"/>
        <v>5,76943738095659+4,73485489356496i</v>
      </c>
      <c r="AX182" s="240" t="str">
        <f t="shared" ca="1" si="221"/>
        <v>1,81350578982123-7,23992094612781i</v>
      </c>
      <c r="AY182" s="240" t="str">
        <f t="shared" ca="1" si="222"/>
        <v>-7,320184655763+1,45607525953406i</v>
      </c>
      <c r="AZ182" s="240" t="str">
        <f t="shared" ca="1" si="223"/>
        <v>4,44605867902257+5,99481615886455i</v>
      </c>
      <c r="BA182" s="240" t="str">
        <f t="shared" ca="1" si="224"/>
        <v>3,51831458795133-6,58230362533545i</v>
      </c>
      <c r="BB182" s="240" t="str">
        <f t="shared" ca="1" si="225"/>
        <v>-7,45460532375954-0,366221275830935i</v>
      </c>
      <c r="BC182" s="240" t="str">
        <f t="shared" ca="1" si="226"/>
        <v>2,85619436342032+6,89546316894387i</v>
      </c>
      <c r="BD182" s="240" t="str">
        <f t="shared" ca="1" si="227"/>
        <v>5,01224442794486-5,53015952305456i</v>
      </c>
      <c r="BE182" s="240" t="str">
        <f t="shared" ca="1" si="228"/>
        <v>-7,1422156327914-2,16656742581564i</v>
      </c>
      <c r="BF182" s="240" t="str">
        <f t="shared" ca="1" si="229"/>
        <v>1,09513691640956+7,38281339938999i</v>
      </c>
      <c r="BG182" s="240" t="str">
        <f t="shared" ca="1" si="230"/>
        <v>6,20575289956222-4,14655151969325i</v>
      </c>
      <c r="BH182" s="240" t="str">
        <f t="shared" ca="1" si="231"/>
        <v>-6,40173943796516-3,83705495455783i</v>
      </c>
      <c r="BI182" s="240" t="str">
        <f t="shared" ca="1" si="232"/>
        <v>-0,731560292531455+7,42765629887965i</v>
      </c>
      <c r="BJ182" s="240" t="str">
        <f t="shared" ca="1" si="233"/>
        <v>7,02730409641118-2,51440961111311i</v>
      </c>
      <c r="BK182" s="240" t="str">
        <f t="shared" ca="1" si="234"/>
        <v>-5,27755902647664-5,27755902647714i</v>
      </c>
      <c r="BL182" s="240" t="str">
        <f t="shared" ca="1" si="235"/>
        <v>-2,51440961111298+7,02730409641123i</v>
      </c>
      <c r="BM182" s="240" t="str">
        <f t="shared" ca="1" si="236"/>
        <v>7,42765629887971-0,731560292530859i</v>
      </c>
      <c r="BN182" s="240" t="str">
        <f t="shared" ca="1" si="237"/>
        <v>-3,83705495455795-6,40173943796509i</v>
      </c>
      <c r="BO182" s="240" t="str">
        <f t="shared" ca="1" si="238"/>
        <v>-4,14655151969313+6,20575289956231i</v>
      </c>
      <c r="BP182" s="240" t="str">
        <f t="shared" ca="1" si="239"/>
        <v>7,38281339939001+1,09513691640942i</v>
      </c>
      <c r="BQ182" s="240" t="str">
        <f t="shared" ca="1" si="240"/>
        <v>-2,16656742581639-7,14221563279118i</v>
      </c>
      <c r="BR182" s="240" t="str">
        <f t="shared" ca="1" si="241"/>
        <v>-5,53015952305397+5,01224442794551i</v>
      </c>
      <c r="BS182" s="240" t="str">
        <f t="shared" ca="1" si="242"/>
        <v>6,8954631689442+2,8561943634195i</v>
      </c>
      <c r="BT182" s="240" t="str">
        <f t="shared" ca="1" si="243"/>
        <v>-0,36622127583256-7,45460532375946i</v>
      </c>
      <c r="BU182" s="240" t="str">
        <f t="shared" ca="1" si="244"/>
        <v>-6,58230362533468+3,51831458795277i</v>
      </c>
      <c r="BV182" s="240" t="str">
        <f t="shared" ca="1" si="245"/>
        <v>5,99481615886596+4,44605867902066i</v>
      </c>
      <c r="BW182" s="240" t="str">
        <f t="shared" ca="1" si="246"/>
        <v>1,45607525953174-7,32018465576346i</v>
      </c>
      <c r="BX182" s="240" t="str">
        <f t="shared" ca="1" si="247"/>
        <v>-7,23992094612724+1,81350578982353i</v>
      </c>
      <c r="BY182" s="240" t="str">
        <f t="shared" ca="1" si="248"/>
        <v>4,73485489356736+5,76943738095461i</v>
      </c>
      <c r="BZ182" s="240" t="str">
        <f t="shared" ca="1" si="249"/>
        <v>3,19109829333084-6,74701046673239i</v>
      </c>
      <c r="CA182" s="240" t="str">
        <f t="shared" ca="1" si="250"/>
        <v>-7,46359555146816+3,48913994367425E-12i</v>
      </c>
      <c r="CB182" s="240" t="str">
        <f t="shared" ca="1" si="251"/>
        <v>3,19109829333053+6,74701046673253i</v>
      </c>
      <c r="CC182" s="240" t="str">
        <f t="shared" ca="1" si="252"/>
        <v>4,73485489356763-5,76943738095441i</v>
      </c>
      <c r="CD182" s="240" t="str">
        <f t="shared" ca="1" si="253"/>
        <v>-7,23992094612715-1,81350578982386i</v>
      </c>
      <c r="CE182" s="240" t="str">
        <f t="shared" ca="1" si="254"/>
        <v>1,45607525953141+7,32018465576353i</v>
      </c>
      <c r="CF182" s="240" t="str">
        <f t="shared" ca="1" si="255"/>
        <v>5,9948161588661-4,44605867902048i</v>
      </c>
      <c r="CG182" s="240" t="str">
        <f t="shared" ca="1" si="256"/>
        <v>-6,58230362533457-3,51831458795297i</v>
      </c>
      <c r="CH182" s="240" t="str">
        <f t="shared" ca="1" si="257"/>
        <v>-0,366221275832794+7,45460532375945i</v>
      </c>
      <c r="CI182" s="240" t="str">
        <f t="shared" ca="1" si="258"/>
        <v>6,89546316894438-2,85619436341909i</v>
      </c>
      <c r="CJ182" s="240" t="str">
        <f t="shared" ca="1" si="259"/>
        <v>-5,53015952305367-5,01224442794584i</v>
      </c>
      <c r="CK182" s="240" t="str">
        <f t="shared" ca="1" si="260"/>
        <v>-2,16656742581681+7,14221563279105i</v>
      </c>
      <c r="CL182" s="240" t="str">
        <f t="shared" ca="1" si="261"/>
        <v>7,38281339939005-1,09513691640908i</v>
      </c>
      <c r="CM182" s="240" t="str">
        <f t="shared" ca="1" si="262"/>
        <v>-4,14655151969284-6,20575289956249i</v>
      </c>
      <c r="CN182" s="240" t="str">
        <f t="shared" ca="1" si="263"/>
        <v>-3,83705495455825+6,40173943796492i</v>
      </c>
      <c r="CO182" s="240" t="str">
        <f t="shared" ca="1" si="264"/>
        <v>7,42765629887968+0,731560292531197i</v>
      </c>
      <c r="CP182" s="240" t="str">
        <f t="shared" ca="1" si="265"/>
        <v>-2,51440961111336-7,02730409641109i</v>
      </c>
      <c r="CQ182" s="240" t="str">
        <f t="shared" ca="1" si="266"/>
        <v>-5,27755902647635+5,27755902647742i</v>
      </c>
      <c r="CR182" s="240" t="str">
        <f t="shared" ca="1" si="267"/>
        <v>7,0273040964116+2,51440961111193i</v>
      </c>
      <c r="CS182" s="240" t="str">
        <f t="shared" ca="1" si="268"/>
        <v>-0,7315602925327-7,42765629887953i</v>
      </c>
      <c r="CT182" s="240" t="str">
        <f t="shared" ca="1" si="269"/>
        <v>-6,40173943796414+3,83705495455954i</v>
      </c>
      <c r="CU182" s="240" t="str">
        <f t="shared" ca="1" si="270"/>
        <v>6,20575289956334+4,14655151969159i</v>
      </c>
      <c r="CV182" s="240" t="str">
        <f t="shared" ca="1" si="271"/>
        <v>1,0951369164078-7,38281339939025i</v>
      </c>
      <c r="CW182" s="240" t="str">
        <f t="shared" ca="1" si="272"/>
        <v>-7,14221563279067+2,16656742581806i</v>
      </c>
      <c r="CX182" s="240" t="str">
        <f t="shared" ca="1" si="273"/>
        <v>5,0122444279468+5,53015952305279i</v>
      </c>
      <c r="CY182" s="240" t="str">
        <f t="shared" ca="1" si="274"/>
        <v>2,85619436341788-6,89546316894487i</v>
      </c>
      <c r="CZ182" s="240" t="str">
        <f t="shared" ca="1" si="275"/>
        <v>-7,45460532375938+0,366221275834302i</v>
      </c>
      <c r="DA182" s="240" t="str">
        <f t="shared" ca="1" si="276"/>
        <v>3,51831458795431+6,58230362533386i</v>
      </c>
      <c r="DB182" s="240" t="str">
        <f t="shared" ca="1" si="277"/>
        <v>4,44605867902522-5,99481615886257i</v>
      </c>
      <c r="DC182" s="240" t="str">
        <f t="shared" ca="1" si="278"/>
        <v>-7,32018465576238-1,45607525953721i</v>
      </c>
      <c r="DD182" s="240" t="str">
        <f t="shared" ca="1" si="279"/>
        <v>1,81350578981812+7,23992094612859i</v>
      </c>
      <c r="DE182" s="240" t="str">
        <f t="shared" ca="1" si="280"/>
        <v>5,76943738095829-4,73485489356289i</v>
      </c>
      <c r="DF182" s="240" t="str">
        <f t="shared" ca="1" si="281"/>
        <v>-6,74701046672991-3,19109829333607i</v>
      </c>
      <c r="DG182" s="240" t="str">
        <f t="shared" ca="1" si="282"/>
        <v>-2,19077512693456E-12+7,46359555146816i</v>
      </c>
      <c r="DH182" s="240" t="str">
        <f t="shared" ca="1" si="283"/>
        <v>6,74701046673178-3,19109829333211i</v>
      </c>
      <c r="DI182" s="240" t="str">
        <f t="shared" ca="1" si="284"/>
        <v>-5,76943738095551-4,73485489356628i</v>
      </c>
      <c r="DJ182" s="240" t="str">
        <f t="shared" ca="1" si="285"/>
        <v>-1,81350578982217+7,23992094612758i</v>
      </c>
      <c r="DK182" s="240" t="str">
        <f t="shared" ca="1" si="286"/>
        <v>7,3201846557632-1,45607525953312i</v>
      </c>
      <c r="DL182" s="240" t="str">
        <f t="shared" ca="1" si="287"/>
        <v>-4,44605867902187-5,99481615886505i</v>
      </c>
      <c r="DM182" s="240" t="str">
        <f t="shared" ca="1" si="288"/>
        <v>-3,51831458795143+6,58230362533539i</v>
      </c>
      <c r="DN182" s="240" t="str">
        <f t="shared" ca="1" si="289"/>
        <v>7,45460532375953+0,366221275831051i</v>
      </c>
      <c r="DO182" s="240" t="str">
        <f t="shared" ca="1" si="290"/>
        <v>-2,85619436342089-6,89546316894362i</v>
      </c>
      <c r="DP182" s="240" t="str">
        <f t="shared" ca="1" si="291"/>
        <v>-5,01224442794439+5,53015952305498i</v>
      </c>
      <c r="DQ182" s="240" t="str">
        <f t="shared" ca="1" si="292"/>
        <v>7,14221563279162+2,16656742581494i</v>
      </c>
      <c r="DR182" s="240" t="str">
        <f t="shared" ca="1" si="293"/>
        <v>-1,09513691641081-7,3828133993898i</v>
      </c>
      <c r="DS182" s="240" t="str">
        <f t="shared" ca="1" si="294"/>
        <v>-6,20575289956152+4,14655151969429i</v>
      </c>
      <c r="DT182" s="240" t="str">
        <f t="shared" ca="1" si="295"/>
        <v>6,40173943796581+3,83705495455675i</v>
      </c>
      <c r="DU182" s="240" t="str">
        <f t="shared" ca="1" si="296"/>
        <v>0,731560292529461-7,42765629887985i</v>
      </c>
      <c r="DV182" s="240" t="str">
        <f t="shared" ca="1" si="297"/>
        <v>-7,02730409641051+2,514409611115i</v>
      </c>
      <c r="DW182" s="240" t="str">
        <f t="shared" ca="1" si="298"/>
        <v>5,27755902647865+5,27755902647512i</v>
      </c>
      <c r="DX182" s="240" t="str">
        <f t="shared" ca="1" si="299"/>
        <v>2,51440961111029-7,02730409641218i</v>
      </c>
      <c r="DY182" s="240" t="str">
        <f t="shared" ca="1" si="300"/>
        <v>-7,42765629887936+0,731560292534436i</v>
      </c>
      <c r="DZ182" s="240" t="str">
        <f t="shared" ca="1" si="301"/>
        <v>3,83705495456104+6,40173943796325i</v>
      </c>
      <c r="EA182" s="240" t="str">
        <f t="shared" ca="1" si="302"/>
        <v>4,14655151969649-6,20575289956006i</v>
      </c>
      <c r="EB182" s="240" t="str">
        <f t="shared" ca="1" si="303"/>
        <v>-7,38281339938941-1,09513691641342i</v>
      </c>
      <c r="EC182" s="240" t="str">
        <f t="shared" ca="1" si="304"/>
        <v>2,16656742581262+7,14221563279232i</v>
      </c>
      <c r="ED182" s="240" t="str">
        <f t="shared" ca="1" si="305"/>
        <v>5,53015952305661-5,0122444279426i</v>
      </c>
      <c r="EE182" s="240" t="str">
        <f t="shared" ca="1" si="306"/>
        <v>-6,8954631689427-2,85619436342313i</v>
      </c>
      <c r="EF182" s="240" t="str">
        <f t="shared" ca="1" si="307"/>
        <v>0,36622127582863+7,45460532375965i</v>
      </c>
      <c r="EG182" s="240" t="str">
        <f t="shared" ca="1" si="308"/>
        <v>6,58230362533654-3,5183145879493i</v>
      </c>
      <c r="EH182" s="240" t="str">
        <f t="shared" ca="1" si="309"/>
        <v>-5,99481615886361-4,44605867902382i</v>
      </c>
      <c r="EI182" s="240" t="str">
        <f t="shared" ca="1" si="310"/>
        <v>-1,4560752595355+7,32018465576272i</v>
      </c>
      <c r="EJ182" s="240" t="str">
        <f t="shared" ca="1" si="311"/>
        <v>7,23992094612816-1,81350578981982i</v>
      </c>
      <c r="EK182" s="240" t="str">
        <f t="shared" ca="1" si="312"/>
        <v>-4,73485489356441-5,76943738095705i</v>
      </c>
      <c r="EL182" s="240" t="str">
        <f t="shared" ca="1" si="313"/>
        <v>-3,1910982933343+6,74701046673075i</v>
      </c>
      <c r="EM182" s="240" t="str">
        <f t="shared" ca="1" si="314"/>
        <v>7,46359555146816+2,34077011027554E-13i</v>
      </c>
      <c r="EN182" s="240"/>
      <c r="EO182" s="240"/>
      <c r="EP182" s="240"/>
    </row>
    <row r="183" spans="1:146" ht="15" thickBot="1">
      <c r="A183" s="277">
        <f t="shared" si="181"/>
        <v>1.621093750000001E-3</v>
      </c>
      <c r="B183" s="276">
        <v>83</v>
      </c>
      <c r="C183" s="248">
        <f t="shared" si="182"/>
        <v>16600</v>
      </c>
      <c r="D183" s="247">
        <f t="shared" si="315"/>
        <v>104300.87609918113</v>
      </c>
      <c r="E183" s="247" t="str">
        <f t="shared" si="316"/>
        <v>104300,876099181i</v>
      </c>
      <c r="F183" s="247" t="str">
        <f t="shared" si="183"/>
        <v>-0,0153704265111879-0,0164920570221313i</v>
      </c>
      <c r="G183" s="247" t="str">
        <f t="shared" si="184"/>
        <v>-4,65552201464976+1,76752335155985i</v>
      </c>
      <c r="H183" s="247" t="str">
        <f t="shared" si="180"/>
        <v>0,00211089356558617-0,00509551139076926i</v>
      </c>
      <c r="I183" s="247" t="str">
        <f t="shared" si="317"/>
        <v>-0,00265179714409438+0,0055198407457316i</v>
      </c>
      <c r="J183" s="275" t="str">
        <f ca="1">IMPRODUCT(1/N_FFT2,CT100)</f>
        <v>0,05938850022625+0,00445721976403148i</v>
      </c>
      <c r="K183" s="274" t="str">
        <f t="shared" ca="1" si="318"/>
        <v>-0,000182089398558199+0,000315995420735885i</v>
      </c>
      <c r="N183" s="265">
        <f t="shared" ca="1" si="185"/>
        <v>22.465584783902393</v>
      </c>
      <c r="O183" s="240">
        <f t="shared" ca="1" si="186"/>
        <v>7.4655847839023934</v>
      </c>
      <c r="P183" s="240" t="str">
        <f t="shared" ca="1" si="187"/>
        <v>-3,35661150133954-6,66844175161709i</v>
      </c>
      <c r="Q183" s="240" t="str">
        <f t="shared" ca="1" si="188"/>
        <v>-4,44724366339997+5,99641392533769i</v>
      </c>
      <c r="R183" s="240" t="str">
        <f t="shared" ca="1" si="189"/>
        <v>7,35567377493809+1,27633047535615i</v>
      </c>
      <c r="S183" s="240" t="str">
        <f t="shared" ca="1" si="190"/>
        <v>-2,16714486951096-7,14411920954482i</v>
      </c>
      <c r="T183" s="240" t="str">
        <f t="shared" ca="1" si="191"/>
        <v>-5,40692800226795+5,14782339867305i</v>
      </c>
      <c r="U183" s="241" t="str">
        <f t="shared" ca="1" si="192"/>
        <v>7,029177046404+2,51507976333598i</v>
      </c>
      <c r="V183" s="240" t="str">
        <f t="shared" ca="1" si="193"/>
        <v>-0,913867274154328-7,40944011183468i</v>
      </c>
      <c r="W183" s="240" t="str">
        <f t="shared" ca="1" si="194"/>
        <v>-6,20740688588291+4,14765667802054i</v>
      </c>
      <c r="X183" s="240" t="str">
        <f t="shared" ca="1" si="195"/>
        <v>6,49570820149267+3,67977324392357i</v>
      </c>
      <c r="Y183" s="240" t="str">
        <f t="shared" ca="1" si="196"/>
        <v>0,36631888284036-7,45659216007618i</v>
      </c>
      <c r="Z183" s="240" t="str">
        <f t="shared" ca="1" si="197"/>
        <v>-6,82511044147554+3,02536338764395i</v>
      </c>
      <c r="AA183" s="240" t="str">
        <f t="shared" ca="1" si="198"/>
        <v>5,77097507842244+4,73611684926185i</v>
      </c>
      <c r="AB183" s="240" t="str">
        <f t="shared" ca="1" si="199"/>
        <v>1,63571888464935-7,28418697563677i</v>
      </c>
      <c r="AC183" s="240" t="str">
        <f t="shared" ca="1" si="200"/>
        <v>-7,24185056375903+1,81398913387536i</v>
      </c>
      <c r="AD183" s="240" t="str">
        <f t="shared" ca="1" si="201"/>
        <v>4,87631723761413+5,65300684271497i</v>
      </c>
      <c r="AE183" s="240" t="str">
        <f t="shared" ca="1" si="202"/>
        <v>2,85695560971639-6,89730098007511i</v>
      </c>
      <c r="AF183" s="240" t="str">
        <f t="shared" ca="1" si="203"/>
        <v>-7,44535645851152+0,5492024866438i</v>
      </c>
      <c r="AG183" s="240" t="str">
        <f t="shared" ca="1" si="204"/>
        <v>3,83807762441158+6,40344565953565i</v>
      </c>
      <c r="AH183" s="240" t="str">
        <f t="shared" ca="1" si="205"/>
        <v>3,99407009045312-6,30732592135389i</v>
      </c>
      <c r="AI183" s="240" t="str">
        <f t="shared" ca="1" si="206"/>
        <v>-7,42963595261599-0,731755271406213i</v>
      </c>
      <c r="AJ183" s="240" t="str">
        <f t="shared" ca="1" si="207"/>
        <v>2,68682690855785+6,96533684247104i</v>
      </c>
      <c r="AK183" s="240" t="str">
        <f t="shared" ca="1" si="208"/>
        <v>5,01358031479925-5,53163344706537i</v>
      </c>
      <c r="AL183" s="240" t="str">
        <f t="shared" ca="1" si="209"/>
        <v>-7,1951519318917-1,99116670387744i</v>
      </c>
      <c r="AM183" s="240" t="str">
        <f t="shared" ca="1" si="210"/>
        <v>1,45646333953056+7,32213566565374i</v>
      </c>
      <c r="AN183" s="240" t="str">
        <f t="shared" ca="1" si="211"/>
        <v>5,88546709453295-4,59306360121486i</v>
      </c>
      <c r="AO183" s="240" t="str">
        <f t="shared" ca="1" si="212"/>
        <v>-6,74880871155298-3,19194879979324i</v>
      </c>
      <c r="AP183" s="240" t="str">
        <f t="shared" ca="1" si="213"/>
        <v>0,183214622239287+7,46333628934357i</v>
      </c>
      <c r="AQ183" s="240" t="str">
        <f t="shared" ca="1" si="214"/>
        <v>6,58405797171899-3,5192523056295i</v>
      </c>
      <c r="AR183" s="240" t="str">
        <f t="shared" ca="1" si="215"/>
        <v>6,58405797171899-3,5192523056295i</v>
      </c>
      <c r="AS183" s="240" t="str">
        <f t="shared" ca="1" si="216"/>
        <v>-1,09542879742908+7,38478110138669i</v>
      </c>
      <c r="AT183" s="240" t="str">
        <f t="shared" ca="1" si="217"/>
        <v>7,08878313692184-2,34181762811015i</v>
      </c>
      <c r="AU183" s="240" t="str">
        <f t="shared" ca="1" si="218"/>
        <v>-5,27896562622043-5,27896562622054i</v>
      </c>
      <c r="AV183" s="240" t="str">
        <f t="shared" ca="1" si="219"/>
        <v>-2,34181762811025+7,08878313692181i</v>
      </c>
      <c r="AW183" s="240" t="str">
        <f t="shared" ca="1" si="220"/>
        <v>7,38478110138671-1,09542879742898i</v>
      </c>
      <c r="AX183" s="240" t="str">
        <f t="shared" ca="1" si="221"/>
        <v>-4,29874487229538-6,10374874061418i</v>
      </c>
      <c r="AY183" s="240" t="str">
        <f t="shared" ca="1" si="222"/>
        <v>-3,51925230562964+6,58405797171892i</v>
      </c>
      <c r="AZ183" s="240" t="str">
        <f t="shared" ca="1" si="223"/>
        <v>7,46333628934359+0,183214622238649i</v>
      </c>
      <c r="BA183" s="240" t="str">
        <f t="shared" ca="1" si="224"/>
        <v>-3,19194879979305-6,74880871155307i</v>
      </c>
      <c r="BB183" s="240" t="str">
        <f t="shared" ca="1" si="225"/>
        <v>-4,59306360121498+5,88546709453286i</v>
      </c>
      <c r="BC183" s="240" t="str">
        <f t="shared" ca="1" si="226"/>
        <v>7,32213566565386+1,45646333952993i</v>
      </c>
      <c r="BD183" s="240" t="str">
        <f t="shared" ca="1" si="227"/>
        <v>-1,99116670387735-7,19515193189173i</v>
      </c>
      <c r="BE183" s="240" t="str">
        <f t="shared" ca="1" si="228"/>
        <v>-5,53163344706549+5,01358031479914i</v>
      </c>
      <c r="BF183" s="240" t="str">
        <f t="shared" ca="1" si="229"/>
        <v>6,96533684247125+2,6868269085573i</v>
      </c>
      <c r="BG183" s="240" t="str">
        <f t="shared" ca="1" si="230"/>
        <v>-0,73175527140611-7,429635952616i</v>
      </c>
      <c r="BH183" s="240" t="str">
        <f t="shared" ca="1" si="231"/>
        <v>-6,30732592135401+3,99407009045294i</v>
      </c>
      <c r="BI183" s="240" t="str">
        <f t="shared" ca="1" si="232"/>
        <v>6,40344565953558+3,83807762441173i</v>
      </c>
      <c r="BJ183" s="240" t="str">
        <f t="shared" ca="1" si="233"/>
        <v>0,549202486643958-7,44535645851151i</v>
      </c>
      <c r="BK183" s="240" t="str">
        <f t="shared" ca="1" si="234"/>
        <v>-6,89730098007514+2,8569556097163i</v>
      </c>
      <c r="BL183" s="240" t="str">
        <f t="shared" ca="1" si="235"/>
        <v>5,65300684271485+4,87631723761427i</v>
      </c>
      <c r="BM183" s="240" t="str">
        <f t="shared" ca="1" si="236"/>
        <v>1,81398913387264-7,24185056375972i</v>
      </c>
      <c r="BN183" s="240" t="str">
        <f t="shared" ca="1" si="237"/>
        <v>-7,28418697563631+1,6357188846514i</v>
      </c>
      <c r="BO183" s="240" t="str">
        <f t="shared" ca="1" si="238"/>
        <v>4,73611684926294+5,77097507842156i</v>
      </c>
      <c r="BP183" s="240" t="str">
        <f t="shared" ca="1" si="239"/>
        <v>3,02536338764409-6,82511044147548i</v>
      </c>
      <c r="BQ183" s="240" t="str">
        <f t="shared" ca="1" si="240"/>
        <v>-7,45659216007622+0,366318882839488i</v>
      </c>
      <c r="BR183" s="240" t="str">
        <f t="shared" ca="1" si="241"/>
        <v>3,67977324392219+6,49570820149345i</v>
      </c>
      <c r="BS183" s="240" t="str">
        <f t="shared" ca="1" si="242"/>
        <v>4,14765667802255-6,20740688588157i</v>
      </c>
      <c r="BT183" s="240" t="str">
        <f t="shared" ca="1" si="243"/>
        <v>-7,4094401118342-0,913867274158173i</v>
      </c>
      <c r="BU183" s="240" t="str">
        <f t="shared" ca="1" si="244"/>
        <v>2,51507976333867+7,02917704640303i</v>
      </c>
      <c r="BV183" s="240" t="str">
        <f t="shared" ca="1" si="245"/>
        <v>5,14782339867149-5,40692800226942i</v>
      </c>
      <c r="BW183" s="240" t="str">
        <f t="shared" ca="1" si="246"/>
        <v>-7,14411920954505-2,1671448695102i</v>
      </c>
      <c r="BX183" s="240" t="str">
        <f t="shared" ca="1" si="247"/>
        <v>1,27633047535595+7,35567377493813i</v>
      </c>
      <c r="BY183" s="240" t="str">
        <f t="shared" ca="1" si="248"/>
        <v>5,99641392533838-4,44724366339904i</v>
      </c>
      <c r="BZ183" s="240" t="str">
        <f t="shared" ca="1" si="249"/>
        <v>-6,66844175161615-3,35661150134141i</v>
      </c>
      <c r="CA183" s="240" t="str">
        <f t="shared" ca="1" si="250"/>
        <v>-3,12789718980613E-12+7,46558478390239i</v>
      </c>
      <c r="CB183" s="240" t="str">
        <f t="shared" ca="1" si="251"/>
        <v>6,66844175161553-3,35661150134264i</v>
      </c>
      <c r="CC183" s="240" t="str">
        <f t="shared" ca="1" si="252"/>
        <v>-5,99641392533914-4,44724366339802i</v>
      </c>
      <c r="CD183" s="240" t="str">
        <f t="shared" ca="1" si="253"/>
        <v>-1,27633047535479+7,35567377493833i</v>
      </c>
      <c r="CE183" s="240" t="str">
        <f t="shared" ca="1" si="254"/>
        <v>7,14411920954468-2,16714486951142i</v>
      </c>
      <c r="CF183" s="240" t="str">
        <f t="shared" ca="1" si="255"/>
        <v>-5,14782339867242-5,40692800226854i</v>
      </c>
      <c r="CG183" s="240" t="str">
        <f t="shared" ca="1" si="256"/>
        <v>-2,51507976333757+7,02917704640343i</v>
      </c>
      <c r="CH183" s="240" t="str">
        <f t="shared" ca="1" si="257"/>
        <v>7,40944011183496-0,913867274152066i</v>
      </c>
      <c r="CI183" s="240" t="str">
        <f t="shared" ca="1" si="258"/>
        <v>-4,14765667801734-6,20740688588504i</v>
      </c>
      <c r="CJ183" s="240" t="str">
        <f t="shared" ca="1" si="259"/>
        <v>-3,67977324392116+6,49570820149404i</v>
      </c>
      <c r="CK183" s="240" t="str">
        <f t="shared" ca="1" si="260"/>
        <v>7,45659216007629+0,366318882838213i</v>
      </c>
      <c r="CL183" s="240" t="str">
        <f t="shared" ca="1" si="261"/>
        <v>-3,02536338764517-6,825110441475i</v>
      </c>
      <c r="CM183" s="240" t="str">
        <f t="shared" ca="1" si="262"/>
        <v>-4,73611684926203+5,7709750784223i</v>
      </c>
      <c r="CN183" s="240" t="str">
        <f t="shared" ca="1" si="263"/>
        <v>7,2841869756366+1,63571888465016i</v>
      </c>
      <c r="CO183" s="240" t="str">
        <f t="shared" ca="1" si="264"/>
        <v>-1,81398913387377-7,24185056375944i</v>
      </c>
      <c r="CP183" s="240" t="str">
        <f t="shared" ca="1" si="265"/>
        <v>-5,65300684271706+4,8763172376117i</v>
      </c>
      <c r="CQ183" s="240" t="str">
        <f t="shared" ca="1" si="266"/>
        <v>6,89730098007649+2,85695560971306i</v>
      </c>
      <c r="CR183" s="240" t="str">
        <f t="shared" ca="1" si="267"/>
        <v>-0,549202486646606-7,44535645851131i</v>
      </c>
      <c r="CS183" s="240" t="str">
        <f t="shared" ca="1" si="268"/>
        <v>-6,40344565953492+3,83807762441282i</v>
      </c>
      <c r="CT183" s="240" t="str">
        <f t="shared" ca="1" si="269"/>
        <v>6,30732592135424+3,99407009045259i</v>
      </c>
      <c r="CU183" s="240" t="str">
        <f t="shared" ca="1" si="270"/>
        <v>0,731755271406423-7,42963595261597i</v>
      </c>
      <c r="CV183" s="240" t="str">
        <f t="shared" ca="1" si="271"/>
        <v>-6,96533684247159+2,68682690855642i</v>
      </c>
      <c r="CW183" s="240" t="str">
        <f t="shared" ca="1" si="272"/>
        <v>5,53163344706378+5,01358031480102i</v>
      </c>
      <c r="CX183" s="240" t="str">
        <f t="shared" ca="1" si="273"/>
        <v>1,99116670388051-7,19515193189085i</v>
      </c>
      <c r="CY183" s="240" t="str">
        <f t="shared" ca="1" si="274"/>
        <v>-7,32213566565318+1,45646333953337i</v>
      </c>
      <c r="CZ183" s="240" t="str">
        <f t="shared" ca="1" si="275"/>
        <v>4,59306360121649+5,88546709453168i</v>
      </c>
      <c r="DA183" s="240" t="str">
        <f t="shared" ca="1" si="276"/>
        <v>3,19194879979209-6,74880871155353i</v>
      </c>
      <c r="DB183" s="240" t="str">
        <f t="shared" ca="1" si="277"/>
        <v>-7,46333628934357+0,183214622239182i</v>
      </c>
      <c r="DC183" s="240" t="str">
        <f t="shared" ca="1" si="278"/>
        <v>3,51925230562871+6,58405797171941i</v>
      </c>
      <c r="DD183" s="240" t="str">
        <f t="shared" ca="1" si="279"/>
        <v>4,29874487229694-6,10374874061308i</v>
      </c>
      <c r="DE183" s="240" t="str">
        <f t="shared" ca="1" si="280"/>
        <v>-7,38478110138635-1,09542879743139i</v>
      </c>
      <c r="DF183" s="240" t="str">
        <f t="shared" ca="1" si="281"/>
        <v>2,34181762811348+7,08878313692074i</v>
      </c>
      <c r="DG183" s="240" t="str">
        <f t="shared" ca="1" si="282"/>
        <v>5,27896562621848-5,2789656262225i</v>
      </c>
      <c r="DH183" s="240" t="str">
        <f t="shared" ca="1" si="283"/>
        <v>-7,08878313692246-2,34181762810829i</v>
      </c>
      <c r="DI183" s="240" t="str">
        <f t="shared" ca="1" si="284"/>
        <v>1,09542879742945+7,38478110138664i</v>
      </c>
      <c r="DJ183" s="240" t="str">
        <f t="shared" ca="1" si="285"/>
        <v>6,10374874061421-4,29874487229534i</v>
      </c>
      <c r="DK183" s="240" t="str">
        <f t="shared" ca="1" si="286"/>
        <v>-6,58405797171849-3,51925230563043i</v>
      </c>
      <c r="DL183" s="240" t="str">
        <f t="shared" ca="1" si="287"/>
        <v>-0,183214622241139+7,46333628934353i</v>
      </c>
      <c r="DM183" s="240" t="str">
        <f t="shared" ca="1" si="288"/>
        <v>6,74880871155436-3,19194879979032i</v>
      </c>
      <c r="DN183" s="240" t="str">
        <f t="shared" ca="1" si="289"/>
        <v>-5,88546709453504-4,59306360121218i</v>
      </c>
      <c r="DO183" s="240" t="str">
        <f t="shared" ca="1" si="290"/>
        <v>-1,4564633395278+7,32213566565428i</v>
      </c>
      <c r="DP183" s="240" t="str">
        <f t="shared" ca="1" si="291"/>
        <v>7,19515193189137-1,99116670387862i</v>
      </c>
      <c r="DQ183" s="240" t="str">
        <f t="shared" ca="1" si="292"/>
        <v>-5,01358031479957-5,53163344706509i</v>
      </c>
      <c r="DR183" s="240" t="str">
        <f t="shared" ca="1" si="293"/>
        <v>-2,68682690855804+6,96533684247096i</v>
      </c>
      <c r="DS183" s="240" t="str">
        <f t="shared" ca="1" si="294"/>
        <v>7,42963595261617-0,731755271404475i</v>
      </c>
      <c r="DT183" s="240" t="str">
        <f t="shared" ca="1" si="295"/>
        <v>-3,99407009045093-6,30732592135528i</v>
      </c>
      <c r="DU183" s="240" t="str">
        <f t="shared" ca="1" si="296"/>
        <v>-3,83807762441432+6,40344565953403i</v>
      </c>
      <c r="DV183" s="240" t="str">
        <f t="shared" ca="1" si="297"/>
        <v>7,44535645851171+0,549202486641152i</v>
      </c>
      <c r="DW183" s="240" t="str">
        <f t="shared" ca="1" si="298"/>
        <v>-2,85695560971811-6,89730098007439i</v>
      </c>
      <c r="DX183" s="240" t="str">
        <f t="shared" ca="1" si="299"/>
        <v>-4,87631723761318+5,65300684271578i</v>
      </c>
      <c r="DY183" s="240" t="str">
        <f t="shared" ca="1" si="300"/>
        <v>7,24185056375896+1,81398913387567i</v>
      </c>
      <c r="DZ183" s="240" t="str">
        <f t="shared" ca="1" si="301"/>
        <v>-1,63571888464825-7,28418697563702i</v>
      </c>
      <c r="EA183" s="240" t="str">
        <f t="shared" ca="1" si="302"/>
        <v>-5,77097507842354+4,73611684926052i</v>
      </c>
      <c r="EB183" s="240" t="str">
        <f t="shared" ca="1" si="303"/>
        <v>6,82511044147421+3,02536338764695i</v>
      </c>
      <c r="EC183" s="240" t="str">
        <f t="shared" ca="1" si="304"/>
        <v>-0,366318882836258-7,45659216007638i</v>
      </c>
      <c r="ED183" s="240" t="str">
        <f t="shared" ca="1" si="305"/>
        <v>-6,49570820149133+3,67977324392593i</v>
      </c>
      <c r="EE183" s="240" t="str">
        <f t="shared" ca="1" si="306"/>
        <v>6,20740688588395+4,14765667801897i</v>
      </c>
      <c r="EF183" s="240" t="str">
        <f t="shared" ca="1" si="307"/>
        <v>0,913867274153798-7,40944011183474i</v>
      </c>
      <c r="EG183" s="240" t="str">
        <f t="shared" ca="1" si="308"/>
        <v>-7,02917704640408+2,51507976333573i</v>
      </c>
      <c r="EH183" s="240" t="str">
        <f t="shared" ca="1" si="309"/>
        <v>5,40692800226719+5,14782339867384i</v>
      </c>
      <c r="EI183" s="240" t="str">
        <f t="shared" ca="1" si="310"/>
        <v>2,16714486951309-7,14411920954417i</v>
      </c>
      <c r="EJ183" s="240" t="str">
        <f t="shared" ca="1" si="311"/>
        <v>-7,35567377493867+1,27633047535286i</v>
      </c>
      <c r="EK183" s="240" t="str">
        <f t="shared" ca="1" si="312"/>
        <v>4,44724366340241+5,99641392533588i</v>
      </c>
      <c r="EL183" s="240" t="str">
        <f t="shared" ca="1" si="313"/>
        <v>3,35661150133776-6,66844175161799i</v>
      </c>
      <c r="EM183" s="240" t="str">
        <f t="shared" ca="1" si="314"/>
        <v>-7,46558478390239+1,38285415280803E-12i</v>
      </c>
      <c r="EN183" s="240"/>
      <c r="EO183" s="240"/>
      <c r="EP183" s="240"/>
    </row>
    <row r="184" spans="1:146" ht="15" thickBot="1">
      <c r="A184" s="277">
        <f t="shared" si="181"/>
        <v>1.640625000000001E-3</v>
      </c>
      <c r="B184" s="276">
        <v>84</v>
      </c>
      <c r="C184" s="248">
        <f t="shared" si="182"/>
        <v>16800</v>
      </c>
      <c r="D184" s="247">
        <f t="shared" si="315"/>
        <v>105557.51316061705</v>
      </c>
      <c r="E184" s="247" t="str">
        <f t="shared" si="316"/>
        <v>105557,513160617i</v>
      </c>
      <c r="F184" s="247" t="str">
        <f t="shared" si="183"/>
        <v>-0,0154865118436718-0,0160029179953847i</v>
      </c>
      <c r="G184" s="247" t="str">
        <f t="shared" si="184"/>
        <v>-4,63136819690346+1,80187325709282i</v>
      </c>
      <c r="H184" s="247" t="str">
        <f t="shared" si="180"/>
        <v>0,00210826222471571-0,00503561356835705i</v>
      </c>
      <c r="I184" s="247" t="str">
        <f t="shared" si="317"/>
        <v>-0,00262468125706711+0,0054637548277247i</v>
      </c>
      <c r="J184" s="275" t="str">
        <f ca="1">IMPRODUCT(1/N_FFT2,CU100)</f>
        <v>0,0381609051081341-0,000184499635156085i</v>
      </c>
      <c r="K184" s="274" t="str">
        <f t="shared" ca="1" si="318"/>
        <v>-0,0000991521516177386+0,000208986082249242i</v>
      </c>
      <c r="N184" s="265">
        <f t="shared" ca="1" si="185"/>
        <v>22.46736615272841</v>
      </c>
      <c r="O184" s="240">
        <f t="shared" ca="1" si="186"/>
        <v>7.4673661527284105</v>
      </c>
      <c r="P184" s="240" t="str">
        <f t="shared" ca="1" si="187"/>
        <v>-3,52009203708106-6,58562899876636i</v>
      </c>
      <c r="Q184" s="240" t="str">
        <f t="shared" ca="1" si="188"/>
        <v>-4,14864635351403+6,20888803993022i</v>
      </c>
      <c r="R184" s="240" t="str">
        <f t="shared" ca="1" si="189"/>
        <v>7,43140874366424+0,731929876084158i</v>
      </c>
      <c r="S184" s="240" t="str">
        <f t="shared" ca="1" si="190"/>
        <v>-2,85763731005302-6,89894675027332i</v>
      </c>
      <c r="T184" s="240" t="str">
        <f t="shared" ca="1" si="191"/>
        <v>-4,73724693768187+5,7723520951461i</v>
      </c>
      <c r="U184" s="241" t="str">
        <f t="shared" ca="1" si="192"/>
        <v>7,32388280597731+1,4568108673482i</v>
      </c>
      <c r="V184" s="240" t="str">
        <f t="shared" ca="1" si="193"/>
        <v>-2,16766197358558-7,14582387322728i</v>
      </c>
      <c r="W184" s="240" t="str">
        <f t="shared" ca="1" si="194"/>
        <v>-5,28022524419723+5,28022524419709i</v>
      </c>
      <c r="X184" s="240" t="str">
        <f t="shared" ca="1" si="195"/>
        <v>7,14582387322722+2,16766197358579i</v>
      </c>
      <c r="Y184" s="240" t="str">
        <f t="shared" ca="1" si="196"/>
        <v>-1,45681086734799-7,32388280597735i</v>
      </c>
      <c r="Z184" s="240" t="str">
        <f t="shared" ca="1" si="197"/>
        <v>-5,77235209514624+4,7372469376817i</v>
      </c>
      <c r="AA184" s="240" t="str">
        <f t="shared" ca="1" si="198"/>
        <v>6,89894675027327+2,85763731005315i</v>
      </c>
      <c r="AB184" s="240" t="str">
        <f t="shared" ca="1" si="199"/>
        <v>-0,73192987608401-7,43140874366425i</v>
      </c>
      <c r="AC184" s="240" t="str">
        <f t="shared" ca="1" si="200"/>
        <v>-6,20888803993034+4,14864635351386i</v>
      </c>
      <c r="AD184" s="240" t="str">
        <f t="shared" ca="1" si="201"/>
        <v>6,58562899876625+3,52009203708126i</v>
      </c>
      <c r="AE184" s="240" t="str">
        <f t="shared" ca="1" si="202"/>
        <v>2,0857666777504E-13-7,46736615272841i</v>
      </c>
      <c r="AF184" s="240" t="str">
        <f t="shared" ca="1" si="203"/>
        <v>-6,58562899876646+3,52009203708087i</v>
      </c>
      <c r="AG184" s="240" t="str">
        <f t="shared" ca="1" si="204"/>
        <v>6,2088880399301+4,14864635351423i</v>
      </c>
      <c r="AH184" s="240" t="str">
        <f t="shared" ca="1" si="205"/>
        <v>0,731929876084425-7,43140874366422i</v>
      </c>
      <c r="AI184" s="240" t="str">
        <f t="shared" ca="1" si="206"/>
        <v>-6,89894675027343+2,85763731005277i</v>
      </c>
      <c r="AJ184" s="240" t="str">
        <f t="shared" ca="1" si="207"/>
        <v>5,77235209514597+4,73724693768204i</v>
      </c>
      <c r="AK184" s="240" t="str">
        <f t="shared" ca="1" si="208"/>
        <v>1,45681086734843-7,32388280597726i</v>
      </c>
      <c r="AL184" s="240" t="str">
        <f t="shared" ca="1" si="209"/>
        <v>-7,14582387322734+2,16766197358539i</v>
      </c>
      <c r="AM184" s="240" t="str">
        <f t="shared" ca="1" si="210"/>
        <v>5,28022524419694+5,28022524419738i</v>
      </c>
      <c r="AN184" s="240" t="str">
        <f t="shared" ca="1" si="211"/>
        <v>2,16766197358599-7,14582387322716i</v>
      </c>
      <c r="AO184" s="240" t="str">
        <f t="shared" ca="1" si="212"/>
        <v>-7,3238828059774+1,45681086734776i</v>
      </c>
      <c r="AP184" s="240" t="str">
        <f t="shared" ca="1" si="213"/>
        <v>4,73724693768152+5,77235209514639i</v>
      </c>
      <c r="AQ184" s="240" t="str">
        <f t="shared" ca="1" si="214"/>
        <v>2,85763731005265-6,89894675027347i</v>
      </c>
      <c r="AR184" s="240" t="str">
        <f t="shared" ca="1" si="215"/>
        <v>2,85763731005265-6,89894675027347i</v>
      </c>
      <c r="AS184" s="240" t="str">
        <f t="shared" ca="1" si="216"/>
        <v>4,14864635351367+6,20888803993047i</v>
      </c>
      <c r="AT184" s="240" t="str">
        <f t="shared" ca="1" si="217"/>
        <v>3,52009203708077-6,58562899876652i</v>
      </c>
      <c r="AU184" s="240" t="str">
        <f t="shared" ca="1" si="218"/>
        <v>-7,46736615272841+3,25670252961402E-13i</v>
      </c>
      <c r="AV184" s="240" t="str">
        <f t="shared" ca="1" si="219"/>
        <v>3,52009203708139+6,58562899876619i</v>
      </c>
      <c r="AW184" s="240" t="str">
        <f t="shared" ca="1" si="220"/>
        <v>4,14864635351379-6,20888803993039i</v>
      </c>
      <c r="AX184" s="240" t="str">
        <f t="shared" ca="1" si="221"/>
        <v>-7,43140874366427-0,731929876083893i</v>
      </c>
      <c r="AY184" s="240" t="str">
        <f t="shared" ca="1" si="222"/>
        <v>2,85763731005321+6,89894675027324i</v>
      </c>
      <c r="AZ184" s="240" t="str">
        <f t="shared" ca="1" si="223"/>
        <v>4,73724693768163-5,7723520951463i</v>
      </c>
      <c r="BA184" s="240" t="str">
        <f t="shared" ca="1" si="224"/>
        <v>-7,32388280597738-1,45681086734785i</v>
      </c>
      <c r="BB184" s="240" t="str">
        <f t="shared" ca="1" si="225"/>
        <v>2,16766197358585+7,1458238732272i</v>
      </c>
      <c r="BC184" s="240" t="str">
        <f t="shared" ca="1" si="226"/>
        <v>5,28022524419701-5,28022524419731i</v>
      </c>
      <c r="BD184" s="240" t="str">
        <f t="shared" ca="1" si="227"/>
        <v>-7,1458238732273-2,16766197358553i</v>
      </c>
      <c r="BE184" s="240" t="str">
        <f t="shared" ca="1" si="228"/>
        <v>1,45681086734828+7,32388280597729i</v>
      </c>
      <c r="BF184" s="240" t="str">
        <f t="shared" ca="1" si="229"/>
        <v>5,77235209514602-4,73724693768198i</v>
      </c>
      <c r="BG184" s="240" t="str">
        <f t="shared" ca="1" si="230"/>
        <v>-6,89894675027338-2,85763731005289i</v>
      </c>
      <c r="BH184" s="240" t="str">
        <f t="shared" ca="1" si="231"/>
        <v>0,731929876084334+7,43140874366422i</v>
      </c>
      <c r="BI184" s="240" t="str">
        <f t="shared" ca="1" si="232"/>
        <v>6,20888803993015-4,14864635351415i</v>
      </c>
      <c r="BJ184" s="240" t="str">
        <f t="shared" ca="1" si="233"/>
        <v>-6,5856289987664-3,520092037081i</v>
      </c>
      <c r="BK184" s="240" t="str">
        <f t="shared" ca="1" si="234"/>
        <v>1,17093585186361E-13+7,46736615272841i</v>
      </c>
      <c r="BL184" s="240" t="str">
        <f t="shared" ca="1" si="235"/>
        <v>6,58562899876558-3,52009203708251i</v>
      </c>
      <c r="BM184" s="240" t="str">
        <f t="shared" ca="1" si="236"/>
        <v>-6,20888803992987-4,14864635351458i</v>
      </c>
      <c r="BN184" s="240" t="str">
        <f t="shared" ca="1" si="237"/>
        <v>-0,731929876087058+7,43140874366395i</v>
      </c>
      <c r="BO184" s="240" t="str">
        <f t="shared" ca="1" si="238"/>
        <v>6,89894675027247-2,85763731005507i</v>
      </c>
      <c r="BP184" s="240" t="str">
        <f t="shared" ca="1" si="239"/>
        <v>-5,77235209514617-4,73724693768179i</v>
      </c>
      <c r="BQ184" s="240" t="str">
        <f t="shared" ca="1" si="240"/>
        <v>-1,45681086735035+7,32388280597688i</v>
      </c>
      <c r="BR184" s="240" t="str">
        <f t="shared" ca="1" si="241"/>
        <v>7,1458238732264-2,16766197358849i</v>
      </c>
      <c r="BS184" s="240" t="str">
        <f t="shared" ca="1" si="242"/>
        <v>-5,28022524419769-5,28022524419663i</v>
      </c>
      <c r="BT184" s="240" t="str">
        <f t="shared" ca="1" si="243"/>
        <v>-2,16766197358715+7,14582387322681i</v>
      </c>
      <c r="BU184" s="240" t="str">
        <f t="shared" ca="1" si="244"/>
        <v>7,32388280597806-1,45681086734444i</v>
      </c>
      <c r="BV184" s="240" t="str">
        <f t="shared" ca="1" si="245"/>
        <v>-4,73724693768296-5,77235209514521i</v>
      </c>
      <c r="BW184" s="240" t="str">
        <f t="shared" ca="1" si="246"/>
        <v>-2,85763731005377+6,89894675027301i</v>
      </c>
      <c r="BX184" s="240" t="str">
        <f t="shared" ca="1" si="247"/>
        <v>7,43140874366454-0,73192987608117i</v>
      </c>
      <c r="BY184" s="240" t="str">
        <f t="shared" ca="1" si="248"/>
        <v>-4,14864635351583-6,20888803992902i</v>
      </c>
      <c r="BZ184" s="240" t="str">
        <f t="shared" ca="1" si="249"/>
        <v>-3,52009203708118+6,5856289987663i</v>
      </c>
      <c r="CA184" s="240" t="str">
        <f t="shared" ca="1" si="250"/>
        <v>7,46736615272841+2,31995384812312E-12i</v>
      </c>
      <c r="CB184" s="240" t="str">
        <f t="shared" ca="1" si="251"/>
        <v>-3,52009203708364-6,58562899876498i</v>
      </c>
      <c r="CC184" s="240" t="str">
        <f t="shared" ca="1" si="252"/>
        <v>-4,14864635351343+6,20888803993063i</v>
      </c>
      <c r="CD184" s="240" t="str">
        <f t="shared" ca="1" si="253"/>
        <v>7,43140874366407+0,731929876085893i</v>
      </c>
      <c r="CE184" s="240" t="str">
        <f t="shared" ca="1" si="254"/>
        <v>-2,85763731005625-6,89894675027199i</v>
      </c>
      <c r="CF184" s="240" t="str">
        <f t="shared" ca="1" si="255"/>
        <v>-4,7372469376808+5,77235209514698i</v>
      </c>
      <c r="CG184" s="240" t="str">
        <f t="shared" ca="1" si="256"/>
        <v>7,32388280597715+1,45681086734899i</v>
      </c>
      <c r="CH184" s="240" t="str">
        <f t="shared" ca="1" si="257"/>
        <v>-2,16766197358251-7,14582387322822i</v>
      </c>
      <c r="CI184" s="240" t="str">
        <f t="shared" ca="1" si="258"/>
        <v>-5,2802252441958+5,28022524419852i</v>
      </c>
      <c r="CJ184" s="240" t="str">
        <f t="shared" ca="1" si="259"/>
        <v>7,14582387322718+2,16766197358593i</v>
      </c>
      <c r="CK184" s="240" t="str">
        <f t="shared" ca="1" si="260"/>
        <v>-1,45681086734569-7,32388280597781i</v>
      </c>
      <c r="CL184" s="240" t="str">
        <f t="shared" ca="1" si="261"/>
        <v>-5,7723520951444+4,73724693768395i</v>
      </c>
      <c r="CM184" s="240" t="str">
        <f t="shared" ca="1" si="262"/>
        <v>6,89894675027354+2,8576373100525i</v>
      </c>
      <c r="CN184" s="240" t="str">
        <f t="shared" ca="1" si="263"/>
        <v>-0,731929876082335-7,43140874366442i</v>
      </c>
      <c r="CO184" s="240" t="str">
        <f t="shared" ca="1" si="264"/>
        <v>-6,20888803992837+4,1486463535168i</v>
      </c>
      <c r="CP184" s="240" t="str">
        <f t="shared" ca="1" si="265"/>
        <v>6,5856289987669+3,52009203708006i</v>
      </c>
      <c r="CQ184" s="240" t="str">
        <f t="shared" ca="1" si="266"/>
        <v>1,0428833388752E-12-7,46736615272841i</v>
      </c>
      <c r="CR184" s="240" t="str">
        <f t="shared" ca="1" si="267"/>
        <v>-6,58562899876788+3,52009203707821i</v>
      </c>
      <c r="CS184" s="240" t="str">
        <f t="shared" ca="1" si="268"/>
        <v>6,20888803993134+4,14864635351237i</v>
      </c>
      <c r="CT184" s="240" t="str">
        <f t="shared" ca="1" si="269"/>
        <v>0,731929876084622-7,43140874366419i</v>
      </c>
      <c r="CU184" s="240" t="str">
        <f t="shared" ca="1" si="270"/>
        <v>-6,89894675027434+2,85763731005057i</v>
      </c>
      <c r="CV184" s="240" t="str">
        <f t="shared" ca="1" si="271"/>
        <v>5,77235209514779+4,73724693767982i</v>
      </c>
      <c r="CW184" s="240" t="str">
        <f t="shared" ca="1" si="272"/>
        <v>1,45681086734774-7,32388280597741i</v>
      </c>
      <c r="CX184" s="240" t="str">
        <f t="shared" ca="1" si="273"/>
        <v>-7,14582387322785+2,16766197358373i</v>
      </c>
      <c r="CY184" s="240" t="str">
        <f t="shared" ca="1" si="274"/>
        <v>5,28022524419943+5,28022524419489i</v>
      </c>
      <c r="CZ184" s="240" t="str">
        <f t="shared" ca="1" si="275"/>
        <v>2,1676619735847-7,14582387322755i</v>
      </c>
      <c r="DA184" s="240" t="str">
        <f t="shared" ca="1" si="276"/>
        <v>-7,32388280597756+1,45681086734695i</v>
      </c>
      <c r="DB184" s="240" t="str">
        <f t="shared" ca="1" si="277"/>
        <v>4,73724693767919+5,7723520951483i</v>
      </c>
      <c r="DC184" s="240" t="str">
        <f t="shared" ca="1" si="278"/>
        <v>2,85763731005132-6,89894675027403i</v>
      </c>
      <c r="DD184" s="240" t="str">
        <f t="shared" ca="1" si="279"/>
        <v>-7,4314087436643+0,731929876083605i</v>
      </c>
      <c r="DE184" s="240" t="str">
        <f t="shared" ca="1" si="280"/>
        <v>4,1486463535117+6,20888803993179i</v>
      </c>
      <c r="DF184" s="240" t="str">
        <f t="shared" ca="1" si="281"/>
        <v>3,52009203707893-6,5856289987675i</v>
      </c>
      <c r="DG184" s="240" t="str">
        <f t="shared" ca="1" si="282"/>
        <v>-7,46736615272841+2,34187170372723E-13i</v>
      </c>
      <c r="DH184" s="240" t="str">
        <f t="shared" ca="1" si="283"/>
        <v>3,52009203707934+6,58562899876728i</v>
      </c>
      <c r="DI184" s="240" t="str">
        <f t="shared" ca="1" si="284"/>
        <v>4,1486463535113-6,20888803993205i</v>
      </c>
      <c r="DJ184" s="240" t="str">
        <f t="shared" ca="1" si="285"/>
        <v>-7,43140874366432-0,731929876083351i</v>
      </c>
      <c r="DK184" s="240" t="str">
        <f t="shared" ca="1" si="286"/>
        <v>2,85763731005175+6,89894675027385i</v>
      </c>
      <c r="DL184" s="240" t="str">
        <f t="shared" ca="1" si="287"/>
        <v>4,73724693768457-5,77235209514389i</v>
      </c>
      <c r="DM184" s="240" t="str">
        <f t="shared" ca="1" si="288"/>
        <v>-7,32388280597765-1,45681086734649i</v>
      </c>
      <c r="DN184" s="240" t="str">
        <f t="shared" ca="1" si="289"/>
        <v>2,16766197358495+7,14582387322748i</v>
      </c>
      <c r="DO184" s="240" t="str">
        <f t="shared" ca="1" si="290"/>
        <v>5,28022524419925-5,28022524419507i</v>
      </c>
      <c r="DP184" s="240" t="str">
        <f t="shared" ca="1" si="291"/>
        <v>-7,14582387322792-2,16766197358348i</v>
      </c>
      <c r="DQ184" s="240" t="str">
        <f t="shared" ca="1" si="292"/>
        <v>1,45681086734819+7,32388280597731i</v>
      </c>
      <c r="DR184" s="240" t="str">
        <f t="shared" ca="1" si="293"/>
        <v>5,77235209514749-4,73724693768018i</v>
      </c>
      <c r="DS184" s="240" t="str">
        <f t="shared" ca="1" si="294"/>
        <v>-6,89894675027452-2,85763731005014i</v>
      </c>
      <c r="DT184" s="240" t="str">
        <f t="shared" ca="1" si="295"/>
        <v>0,731929876084876+7,43140874366417i</v>
      </c>
      <c r="DU184" s="240" t="str">
        <f t="shared" ca="1" si="296"/>
        <v>6,20888803993108-4,14864635351276i</v>
      </c>
      <c r="DV184" s="240" t="str">
        <f t="shared" ca="1" si="297"/>
        <v>-6,5856289987646-3,52009203708435i</v>
      </c>
      <c r="DW184" s="240" t="str">
        <f t="shared" ca="1" si="298"/>
        <v>1,51125767962064E-12+7,46736615272841i</v>
      </c>
      <c r="DX184" s="240" t="str">
        <f t="shared" ca="1" si="299"/>
        <v>6,58562899876668-3,52009203708047i</v>
      </c>
      <c r="DY184" s="240" t="str">
        <f t="shared" ca="1" si="300"/>
        <v>-6,20888803992851-4,1486463535166i</v>
      </c>
      <c r="DZ184" s="240" t="str">
        <f t="shared" ca="1" si="301"/>
        <v>-0,73192987608208+7,43140874366445i</v>
      </c>
      <c r="EA184" s="240" t="str">
        <f t="shared" ca="1" si="302"/>
        <v>6,89894675027336-2,85763731005293i</v>
      </c>
      <c r="EB184" s="240" t="str">
        <f t="shared" ca="1" si="303"/>
        <v>-5,7723520951447-4,73724693768359i</v>
      </c>
      <c r="EC184" s="240" t="str">
        <f t="shared" ca="1" si="304"/>
        <v>-1,45681086734523+7,3238828059779i</v>
      </c>
      <c r="ED184" s="240" t="str">
        <f t="shared" ca="1" si="305"/>
        <v>7,1458238732271-2,16766197358617i</v>
      </c>
      <c r="EE184" s="240" t="str">
        <f t="shared" ca="1" si="306"/>
        <v>-5,28022524419598-5,28022524419834i</v>
      </c>
      <c r="EF184" s="240" t="str">
        <f t="shared" ca="1" si="307"/>
        <v>-2,16766197358226+7,14582387322829i</v>
      </c>
      <c r="EG184" s="240" t="str">
        <f t="shared" ca="1" si="308"/>
        <v>7,32388280597706-1,45681086734945i</v>
      </c>
      <c r="EH184" s="240" t="str">
        <f t="shared" ca="1" si="309"/>
        <v>-4,73724693768117-5,77235209514668i</v>
      </c>
      <c r="EI184" s="240" t="str">
        <f t="shared" ca="1" si="310"/>
        <v>-2,85763731005601+6,89894675027208i</v>
      </c>
      <c r="EJ184" s="240" t="str">
        <f t="shared" ca="1" si="311"/>
        <v>7,43140874366404-0,731929876086147i</v>
      </c>
      <c r="EK184" s="240" t="str">
        <f t="shared" ca="1" si="312"/>
        <v>-4,14864635351382-6,20888803993037i</v>
      </c>
      <c r="EL184" s="240" t="str">
        <f t="shared" ca="1" si="313"/>
        <v>-3,52009203708323+6,5856289987652i</v>
      </c>
      <c r="EM184" s="240" t="str">
        <f t="shared" ca="1" si="314"/>
        <v>7,46736615272841-2,57609287786529E-12i</v>
      </c>
      <c r="EN184" s="240"/>
      <c r="EO184" s="240"/>
      <c r="EP184" s="240"/>
    </row>
    <row r="185" spans="1:146" ht="15" thickBot="1">
      <c r="A185" s="277">
        <f t="shared" si="181"/>
        <v>1.660156250000001E-3</v>
      </c>
      <c r="B185" s="276">
        <v>85</v>
      </c>
      <c r="C185" s="248">
        <f t="shared" si="182"/>
        <v>17000</v>
      </c>
      <c r="D185" s="247">
        <f t="shared" si="315"/>
        <v>106814.15022205297</v>
      </c>
      <c r="E185" s="247" t="str">
        <f t="shared" si="316"/>
        <v>106814,150222053i</v>
      </c>
      <c r="F185" s="247" t="str">
        <f t="shared" si="183"/>
        <v>-0,0155900345449875-0,0155115508459169i</v>
      </c>
      <c r="G185" s="247" t="str">
        <f t="shared" si="184"/>
        <v>-4,60679007593472+1,83545616424259i</v>
      </c>
      <c r="H185" s="247" t="str">
        <f t="shared" si="180"/>
        <v>0,00210568435454122-0,00497711402345625i</v>
      </c>
      <c r="I185" s="247" t="str">
        <f t="shared" si="317"/>
        <v>-0,00259794090189477+0,00540820159552676i</v>
      </c>
      <c r="J185" s="275" t="str">
        <f ca="1">IMPRODUCT(1/N_FFT2,CV100)</f>
        <v>0,000718203250329215-0,00445762466124043i</v>
      </c>
      <c r="K185" s="274" t="str">
        <f t="shared" ca="1" si="318"/>
        <v>0,0000222418832052759+0,0000154648333970743i</v>
      </c>
      <c r="N185" s="265">
        <f t="shared" ca="1" si="185"/>
        <v>22.468969207014467</v>
      </c>
      <c r="O185" s="240">
        <f t="shared" ca="1" si="186"/>
        <v>7.4689692070144691</v>
      </c>
      <c r="P185" s="240" t="str">
        <f t="shared" ca="1" si="187"/>
        <v>-3,68144141995734-6,49865294401485i</v>
      </c>
      <c r="Q185" s="240" t="str">
        <f t="shared" ca="1" si="188"/>
        <v>-3,83981756562084+6,40634857606734i</v>
      </c>
      <c r="R185" s="240" t="str">
        <f t="shared" ca="1" si="189"/>
        <v>7,46671969313069+0,183297680139912i</v>
      </c>
      <c r="S185" s="240" t="str">
        <f t="shared" ca="1" si="190"/>
        <v>-3,52084771164049-6,58704276642912i</v>
      </c>
      <c r="T185" s="240" t="str">
        <f t="shared" ca="1" si="191"/>
        <v>-3,99588074876251+6,31018526328661i</v>
      </c>
      <c r="U185" s="241" t="str">
        <f t="shared" ca="1" si="192"/>
        <v>7,45997250650239+0,366484948611541i</v>
      </c>
      <c r="V185" s="240" t="str">
        <f t="shared" ca="1" si="193"/>
        <v>-3,35813317631505-6,67146480058633i</v>
      </c>
      <c r="W185" s="240" t="str">
        <f t="shared" ca="1" si="194"/>
        <v>-4,14953696275711+6,21022093085607i</v>
      </c>
      <c r="X185" s="240" t="str">
        <f t="shared" ca="1" si="195"/>
        <v>7,44873171138251+0,549451460253727i</v>
      </c>
      <c r="Y185" s="240" t="str">
        <f t="shared" ca="1" si="196"/>
        <v>-3,19339582713284-6,75186819380984i</v>
      </c>
      <c r="Z185" s="240" t="str">
        <f t="shared" ca="1" si="197"/>
        <v>-4,30069365084653+6,10651579355189i</v>
      </c>
      <c r="AA185" s="240" t="str">
        <f t="shared" ca="1" si="198"/>
        <v>7,43300407880577+0,732087002880845i</v>
      </c>
      <c r="AB185" s="240" t="str">
        <f t="shared" ca="1" si="199"/>
        <v>-3,0267348957131-6,82820451410201i</v>
      </c>
      <c r="AC185" s="240" t="str">
        <f t="shared" ca="1" si="200"/>
        <v>-4,44925976189398+5,999132319471i</v>
      </c>
      <c r="AD185" s="240" t="str">
        <f t="shared" ca="1" si="201"/>
        <v>7,41279908250983+0,91428156367266i</v>
      </c>
      <c r="AE185" s="240" t="str">
        <f t="shared" ca="1" si="202"/>
        <v>-2,8582507723698-6,90042777931758i</v>
      </c>
      <c r="AF185" s="240" t="str">
        <f t="shared" ca="1" si="203"/>
        <v>-4,59514580522937+5,88813519240288i</v>
      </c>
      <c r="AG185" s="240" t="str">
        <f t="shared" ca="1" si="204"/>
        <v>7,388128893229+1,09592539543768i</v>
      </c>
      <c r="AH185" s="240" t="str">
        <f t="shared" ca="1" si="205"/>
        <v>-2,6880449456374-6,96849448486282i</v>
      </c>
      <c r="AI185" s="240" t="str">
        <f t="shared" ca="1" si="206"/>
        <v>-4,73826390455528+5,77359127286638i</v>
      </c>
      <c r="AJ185" s="240" t="str">
        <f t="shared" ca="1" si="207"/>
        <v>7,3590083713628+1,27690908272382i</v>
      </c>
      <c r="AK185" s="240" t="str">
        <f t="shared" ca="1" si="208"/>
        <v>-2,51621994114221-7,03236362989917i</v>
      </c>
      <c r="AL185" s="240" t="str">
        <f t="shared" ca="1" si="209"/>
        <v>-4,87852785087962+5,65556955783608i</v>
      </c>
      <c r="AM185" s="240" t="str">
        <f t="shared" ca="1" si="210"/>
        <v>7,32545505802474+1,45712360772521i</v>
      </c>
      <c r="AN185" s="240" t="str">
        <f t="shared" ca="1" si="211"/>
        <v>-2,34287925984201-7,09199674204187i</v>
      </c>
      <c r="AO185" s="240" t="str">
        <f t="shared" ca="1" si="212"/>
        <v>-5,01585315444706+5,53414113917903i</v>
      </c>
      <c r="AP185" s="240" t="str">
        <f t="shared" ca="1" si="213"/>
        <v>7,28748916447612+1,63646041595068i</v>
      </c>
      <c r="AQ185" s="240" t="str">
        <f t="shared" ca="1" si="214"/>
        <v>-2,16812731568158-7,14735790053399i</v>
      </c>
      <c r="AR185" s="240" t="str">
        <f t="shared" ca="1" si="215"/>
        <v>-2,16812731568158-7,14735790053399i</v>
      </c>
      <c r="AS185" s="240" t="str">
        <f t="shared" ca="1" si="216"/>
        <v>7,24513355995177+1,81481148161205i</v>
      </c>
      <c r="AT185" s="240" t="str">
        <f t="shared" ca="1" si="217"/>
        <v>-1,99206937269767-7,19841375788376i</v>
      </c>
      <c r="AU185" s="240" t="str">
        <f t="shared" ca="1" si="218"/>
        <v>-5,28135877475345+5,28135877475343i</v>
      </c>
      <c r="AV185" s="240" t="str">
        <f t="shared" ca="1" si="219"/>
        <v>7,19841375788373+1,9920693726978i</v>
      </c>
      <c r="AW185" s="240" t="str">
        <f t="shared" ca="1" si="220"/>
        <v>-1,81481148161198-7,24513355995179i</v>
      </c>
      <c r="AX185" s="240" t="str">
        <f t="shared" ca="1" si="221"/>
        <v>-5,4093791608347+5,15015709562899i</v>
      </c>
      <c r="AY185" s="240" t="str">
        <f t="shared" ca="1" si="222"/>
        <v>7,14735790053397+2,16812731568165i</v>
      </c>
      <c r="AZ185" s="240" t="str">
        <f t="shared" ca="1" si="223"/>
        <v>-1,63646041595055-7,28748916447615i</v>
      </c>
      <c r="BA185" s="240" t="str">
        <f t="shared" ca="1" si="224"/>
        <v>-5,53414113917909+5,015853154447i</v>
      </c>
      <c r="BB185" s="240" t="str">
        <f t="shared" ca="1" si="225"/>
        <v>7,09199674204183+2,34287925984214i</v>
      </c>
      <c r="BC185" s="240" t="str">
        <f t="shared" ca="1" si="226"/>
        <v>-1,45712360772514-7,32545505802475i</v>
      </c>
      <c r="BD185" s="240" t="str">
        <f t="shared" ca="1" si="227"/>
        <v>-5,65556955783617+4,87852785087951i</v>
      </c>
      <c r="BE185" s="240" t="str">
        <f t="shared" ca="1" si="228"/>
        <v>7,03236362989914+2,51621994114229i</v>
      </c>
      <c r="BF185" s="240" t="str">
        <f t="shared" ca="1" si="229"/>
        <v>-1,27690908272368-7,35900837136282i</v>
      </c>
      <c r="BG185" s="240" t="str">
        <f t="shared" ca="1" si="230"/>
        <v>-5,77359127286643+4,73826390455522i</v>
      </c>
      <c r="BH185" s="240" t="str">
        <f t="shared" ca="1" si="231"/>
        <v>6,96849448486278+2,68804494563752i</v>
      </c>
      <c r="BI185" s="240" t="str">
        <f t="shared" ca="1" si="232"/>
        <v>-1,09592539543761-7,38812889322901i</v>
      </c>
      <c r="BJ185" s="240" t="str">
        <f t="shared" ca="1" si="233"/>
        <v>-5,88813519240289+4,59514580522935i</v>
      </c>
      <c r="BK185" s="240" t="str">
        <f t="shared" ca="1" si="234"/>
        <v>6,90042777931869+2,85825077236712i</v>
      </c>
      <c r="BL185" s="240" t="str">
        <f t="shared" ca="1" si="235"/>
        <v>-0,914281563671771-7,41279908250994i</v>
      </c>
      <c r="BM185" s="240" t="str">
        <f t="shared" ca="1" si="236"/>
        <v>-5,99913231946929+4,44925976189628i</v>
      </c>
      <c r="BN185" s="240" t="str">
        <f t="shared" ca="1" si="237"/>
        <v>6,82820451410168+3,02673489571382i</v>
      </c>
      <c r="BO185" s="240" t="str">
        <f t="shared" ca="1" si="238"/>
        <v>-0,732087002884437-7,43300407880542i</v>
      </c>
      <c r="BP185" s="240" t="str">
        <f t="shared" ca="1" si="239"/>
        <v>-6,10651579355192+4,3006936508465i</v>
      </c>
      <c r="BQ185" s="240" t="str">
        <f t="shared" ca="1" si="240"/>
        <v>6,7518681938082+3,19339582713629i</v>
      </c>
      <c r="BR185" s="240" t="str">
        <f t="shared" ca="1" si="241"/>
        <v>-0,549451460253676-7,44873171138251i</v>
      </c>
      <c r="BS185" s="240" t="str">
        <f t="shared" ca="1" si="242"/>
        <v>-6,21022093085778+4,14953696275455i</v>
      </c>
      <c r="BT185" s="240" t="str">
        <f t="shared" ca="1" si="243"/>
        <v>6,67146480058664+3,35813317631445i</v>
      </c>
      <c r="BU185" s="240" t="str">
        <f t="shared" ca="1" si="244"/>
        <v>-0,366484948608454-7,45997250650254i</v>
      </c>
      <c r="BV185" s="240" t="str">
        <f t="shared" ca="1" si="245"/>
        <v>-6,31018526328585+3,99588074876371i</v>
      </c>
      <c r="BW185" s="240" t="str">
        <f t="shared" ca="1" si="246"/>
        <v>6,58704276642798+3,52084771164263i</v>
      </c>
      <c r="BX185" s="240" t="str">
        <f t="shared" ca="1" si="247"/>
        <v>-0,183297680141471-7,46671969313065i</v>
      </c>
      <c r="BY185" s="240" t="str">
        <f t="shared" ca="1" si="248"/>
        <v>-6,4063485760684+3,83981756561907i</v>
      </c>
      <c r="BZ185" s="240" t="str">
        <f t="shared" ca="1" si="249"/>
        <v>6,49865294401575+3,68144141995576i</v>
      </c>
      <c r="CA185" s="240" t="str">
        <f t="shared" ca="1" si="250"/>
        <v>1,51158858664652E-12-7,46896920701447i</v>
      </c>
      <c r="CB185" s="240" t="str">
        <f t="shared" ca="1" si="251"/>
        <v>-6,49865294401368+3,6814414199594i</v>
      </c>
      <c r="CC185" s="240" t="str">
        <f t="shared" ca="1" si="252"/>
        <v>6,40634857606673+3,83981756562184i</v>
      </c>
      <c r="CD185" s="240" t="str">
        <f t="shared" ca="1" si="253"/>
        <v>0,183297680137066-7,46671969313076i</v>
      </c>
      <c r="CE185" s="240" t="str">
        <f t="shared" ca="1" si="254"/>
        <v>-6,58704276642946+3,52084771163987i</v>
      </c>
      <c r="CF185" s="240" t="str">
        <f t="shared" ca="1" si="255"/>
        <v>6,31018526328815+3,99588074876008i</v>
      </c>
      <c r="CG185" s="240" t="str">
        <f t="shared" ca="1" si="256"/>
        <v>0,366484948611686-7,45997250650238i</v>
      </c>
      <c r="CH185" s="240" t="str">
        <f t="shared" ca="1" si="257"/>
        <v>-6,67146480058466+3,35813317631839i</v>
      </c>
      <c r="CI185" s="240" t="str">
        <f t="shared" ca="1" si="258"/>
        <v>6,21022093085604+4,14953696275716i</v>
      </c>
      <c r="CJ185" s="240" t="str">
        <f t="shared" ca="1" si="259"/>
        <v>0,549451460256796-7,44873171138228i</v>
      </c>
      <c r="CK185" s="240" t="str">
        <f t="shared" ca="1" si="260"/>
        <v>-6,75186819380959+3,19339582713337i</v>
      </c>
      <c r="CL185" s="240" t="str">
        <f t="shared" ca="1" si="261"/>
        <v>6,10651579355006+4,30069365084914i</v>
      </c>
      <c r="CM185" s="240" t="str">
        <f t="shared" ca="1" si="262"/>
        <v>0,732087002880157-7,43300407880584i</v>
      </c>
      <c r="CN185" s="240" t="str">
        <f t="shared" ca="1" si="263"/>
        <v>-6,82820451410295+3,02673489571096i</v>
      </c>
      <c r="CO185" s="240" t="str">
        <f t="shared" ca="1" si="264"/>
        <v>5,99913231947179+4,44925976189291i</v>
      </c>
      <c r="CP185" s="240" t="str">
        <f t="shared" ca="1" si="265"/>
        <v>0,914281563674878-7,41279908250956i</v>
      </c>
      <c r="CQ185" s="240" t="str">
        <f t="shared" ca="1" si="266"/>
        <v>-6,90042777931705+2,8582507723711i</v>
      </c>
      <c r="CR185" s="240" t="str">
        <f t="shared" ca="1" si="267"/>
        <v>5,88813519240188+4,59514580523065i</v>
      </c>
      <c r="CS185" s="240" t="str">
        <f t="shared" ca="1" si="268"/>
        <v>1,09592539543567-7,3881288932293i</v>
      </c>
      <c r="CT185" s="240" t="str">
        <f t="shared" ca="1" si="269"/>
        <v>-6,96849448486337+2,68804494563599i</v>
      </c>
      <c r="CU185" s="240" t="str">
        <f t="shared" ca="1" si="270"/>
        <v>5,77359127286822+4,73826390455304i</v>
      </c>
      <c r="CV185" s="240" t="str">
        <f t="shared" ca="1" si="271"/>
        <v>1,27690908272468-7,35900837136265i</v>
      </c>
      <c r="CW185" s="240" t="str">
        <f t="shared" ca="1" si="272"/>
        <v>-7,03236362989823+2,51621994114484i</v>
      </c>
      <c r="CX185" s="240" t="str">
        <f t="shared" ca="1" si="273"/>
        <v>5,65556955783558+4,8785278508802i</v>
      </c>
      <c r="CY185" s="240" t="str">
        <f t="shared" ca="1" si="274"/>
        <v>1,45712360772165-7,32545505802545i</v>
      </c>
      <c r="CZ185" s="240" t="str">
        <f t="shared" ca="1" si="275"/>
        <v>-7,09199674204191+2,34287925984189i</v>
      </c>
      <c r="DA185" s="240" t="str">
        <f t="shared" ca="1" si="276"/>
        <v>5,53414113917641+5,01585315444995i</v>
      </c>
      <c r="DB185" s="240" t="str">
        <f t="shared" ca="1" si="277"/>
        <v>1,63646041594999-7,28748916447628i</v>
      </c>
      <c r="DC185" s="240" t="str">
        <f t="shared" ca="1" si="278"/>
        <v>-7,14735790053488+2,16812731567866i</v>
      </c>
      <c r="DD185" s="240" t="str">
        <f t="shared" ca="1" si="279"/>
        <v>5,40937916083502+5,15015709562865i</v>
      </c>
      <c r="DE185" s="240" t="str">
        <f t="shared" ca="1" si="280"/>
        <v>1,81481148161512-7,245133559951i</v>
      </c>
      <c r="DF185" s="240" t="str">
        <f t="shared" ca="1" si="281"/>
        <v>-7,19841375788337+1,99206937269908i</v>
      </c>
      <c r="DG185" s="240" t="str">
        <f t="shared" ca="1" si="282"/>
        <v>5,28135877475176+5,28135877475512i</v>
      </c>
      <c r="DH185" s="240" t="str">
        <f t="shared" ca="1" si="283"/>
        <v>1,9920693726965-7,19841375788409i</v>
      </c>
      <c r="DI185" s="240" t="str">
        <f t="shared" ca="1" si="284"/>
        <v>-7,24513355995221+1,81481148161031i</v>
      </c>
      <c r="DJ185" s="240" t="str">
        <f t="shared" ca="1" si="285"/>
        <v>5,15015709563059+5,40937916083317i</v>
      </c>
      <c r="DK185" s="240" t="str">
        <f t="shared" ca="1" si="286"/>
        <v>2,1681273156832-7,14735790053351i</v>
      </c>
      <c r="DL185" s="240" t="str">
        <f t="shared" ca="1" si="287"/>
        <v>-7,28748916447569+1,6364604159526i</v>
      </c>
      <c r="DM185" s="240" t="str">
        <f t="shared" ca="1" si="288"/>
        <v>5,01585315444644+5,5341411391796i</v>
      </c>
      <c r="DN185" s="240" t="str">
        <f t="shared" ca="1" si="289"/>
        <v>2,34287925983934-7,09199674204276i</v>
      </c>
      <c r="DO185" s="240" t="str">
        <f t="shared" ca="1" si="290"/>
        <v>-7,32545505802493+1,45712360772428i</v>
      </c>
      <c r="DP185" s="240" t="str">
        <f t="shared" ca="1" si="291"/>
        <v>4,87852785088223+5,65556955783383i</v>
      </c>
      <c r="DQ185" s="240" t="str">
        <f t="shared" ca="1" si="292"/>
        <v>2,51621994114231-7,03236362989913i</v>
      </c>
      <c r="DR185" s="240" t="str">
        <f t="shared" ca="1" si="293"/>
        <v>-7,35900837136346+1,27690908272i</v>
      </c>
      <c r="DS185" s="240" t="str">
        <f t="shared" ca="1" si="294"/>
        <v>4,73826390455512+5,77359127286652i</v>
      </c>
      <c r="DT185" s="240" t="str">
        <f t="shared" ca="1" si="295"/>
        <v>2,68804494564041-6,96849448486166i</v>
      </c>
      <c r="DU185" s="240" t="str">
        <f t="shared" ca="1" si="296"/>
        <v>-7,3881288932289+1,09592539543832i</v>
      </c>
      <c r="DV185" s="240" t="str">
        <f t="shared" ca="1" si="297"/>
        <v>4,59514580522691+5,8881351924048i</v>
      </c>
      <c r="DW185" s="240" t="str">
        <f t="shared" ca="1" si="298"/>
        <v>2,85825077236862-6,90042777931807i</v>
      </c>
      <c r="DX185" s="240" t="str">
        <f t="shared" ca="1" si="299"/>
        <v>-7,41279908251014+0,914281563670165i</v>
      </c>
      <c r="DY185" s="240" t="str">
        <f t="shared" ca="1" si="300"/>
        <v>4,44925976189507+5,99913231947019i</v>
      </c>
      <c r="DZ185" s="240" t="str">
        <f t="shared" ca="1" si="301"/>
        <v>3,0267348957153-6,82820451410103i</v>
      </c>
      <c r="EA185" s="240" t="str">
        <f t="shared" ca="1" si="302"/>
        <v>-7,43300407880558+0,732087002882827i</v>
      </c>
      <c r="EB185" s="240" t="str">
        <f t="shared" ca="1" si="303"/>
        <v>4,30069365084508+6,10651579355291i</v>
      </c>
      <c r="EC185" s="240" t="str">
        <f t="shared" ca="1" si="304"/>
        <v>3,19339582713094-6,75186819381074i</v>
      </c>
      <c r="ED185" s="240" t="str">
        <f t="shared" ca="1" si="305"/>
        <v>-7,44873171138263+0,549451460252062i</v>
      </c>
      <c r="EE185" s="240" t="str">
        <f t="shared" ca="1" si="306"/>
        <v>4,14953696275938+6,21022093085455i</v>
      </c>
      <c r="EF185" s="240" t="str">
        <f t="shared" ca="1" si="307"/>
        <v>3,3581331763158-6,67146480058596i</v>
      </c>
      <c r="EG185" s="240" t="str">
        <f t="shared" ca="1" si="308"/>
        <v>-7,45997250650225+0,366484948614365i</v>
      </c>
      <c r="EH185" s="240" t="str">
        <f t="shared" ca="1" si="309"/>
        <v>3,99588074876252+6,3101852632866i</v>
      </c>
      <c r="EI185" s="240" t="str">
        <f t="shared" ca="1" si="310"/>
        <v>3,52084771163732-6,58704276643082i</v>
      </c>
      <c r="EJ185" s="240" t="str">
        <f t="shared" ca="1" si="311"/>
        <v>-7,4667196931307+0,183297680139747i</v>
      </c>
      <c r="EK185" s="240" t="str">
        <f t="shared" ca="1" si="312"/>
        <v>3,83981756561777+6,40634857606918i</v>
      </c>
      <c r="EL185" s="240" t="str">
        <f t="shared" ca="1" si="313"/>
        <v>3,68144141995707-6,498652944015i</v>
      </c>
      <c r="EM185" s="240" t="str">
        <f t="shared" ca="1" si="314"/>
        <v>-7,46896920701447-3,02317717329304E-12i</v>
      </c>
      <c r="EN185" s="240"/>
      <c r="EO185" s="240"/>
      <c r="EP185" s="240"/>
    </row>
    <row r="186" spans="1:146" ht="15" thickBot="1">
      <c r="A186" s="277">
        <f t="shared" si="181"/>
        <v>1.6796875000000011E-3</v>
      </c>
      <c r="B186" s="276">
        <v>86</v>
      </c>
      <c r="C186" s="248">
        <f t="shared" si="182"/>
        <v>17200</v>
      </c>
      <c r="D186" s="247">
        <f t="shared" si="315"/>
        <v>108070.78728348888</v>
      </c>
      <c r="E186" s="247" t="str">
        <f t="shared" si="316"/>
        <v>108070,787283489i</v>
      </c>
      <c r="F186" s="247" t="str">
        <f t="shared" si="183"/>
        <v>-0,0156804746639888-0,0150185516183003i</v>
      </c>
      <c r="G186" s="247" t="str">
        <f t="shared" si="184"/>
        <v>-4,58181447184748+1,86827725022675i</v>
      </c>
      <c r="H186" s="247" t="str">
        <f t="shared" si="180"/>
        <v>0,00210315767558196-0,00491996192100506i</v>
      </c>
      <c r="I186" s="247" t="str">
        <f t="shared" si="317"/>
        <v>-0,00257161004155372+0,00535313947953215i</v>
      </c>
      <c r="J186" s="275" t="str">
        <f ca="1">IMPRODUCT(1/N_FFT2,CW100)</f>
        <v>0,0202577988958979+0,000176119991021108i</v>
      </c>
      <c r="K186" s="274" t="str">
        <f t="shared" ca="1" si="318"/>
        <v>-0,0000530379539375368+0,000107989911100626i</v>
      </c>
      <c r="N186" s="265">
        <f t="shared" ca="1" si="185"/>
        <v>22.470418117576127</v>
      </c>
      <c r="O186" s="240">
        <f t="shared" ca="1" si="186"/>
        <v>7.4704181175761271</v>
      </c>
      <c r="P186" s="240" t="str">
        <f t="shared" ca="1" si="187"/>
        <v>-3,84056245451664-6,40759134810943i</v>
      </c>
      <c r="Q186" s="240" t="str">
        <f t="shared" ca="1" si="188"/>
        <v>-3,52153072335123+6,58832059146358i</v>
      </c>
      <c r="R186" s="240" t="str">
        <f t="shared" ca="1" si="189"/>
        <v>7,46141967178783-0,366556043282892i</v>
      </c>
      <c r="S186" s="240" t="str">
        <f t="shared" ca="1" si="190"/>
        <v>-4,15034193433563-6,21142565595893i</v>
      </c>
      <c r="T186" s="240" t="str">
        <f t="shared" ca="1" si="191"/>
        <v>-3,19401531622361+6,75317799344417i</v>
      </c>
      <c r="U186" s="241" t="str">
        <f t="shared" ca="1" si="192"/>
        <v>7,43444601246699-0,732229020951288i</v>
      </c>
      <c r="V186" s="240" t="str">
        <f t="shared" ca="1" si="193"/>
        <v>-4,4501228769078-6,00029609534659i</v>
      </c>
      <c r="W186" s="240" t="str">
        <f t="shared" ca="1" si="194"/>
        <v>-2,85880524643666+6,90176639812996i</v>
      </c>
      <c r="X186" s="240" t="str">
        <f t="shared" ca="1" si="195"/>
        <v>7,3895621215216-1,09613799477201i</v>
      </c>
      <c r="Y186" s="240" t="str">
        <f t="shared" ca="1" si="196"/>
        <v>-4,73918308368459-5,77471129587683i</v>
      </c>
      <c r="Z186" s="240" t="str">
        <f t="shared" ca="1" si="197"/>
        <v>-2,51670806440855+7,03372784303961i</v>
      </c>
      <c r="AA186" s="240" t="str">
        <f t="shared" ca="1" si="198"/>
        <v>7,32687612817629-1,45740627615298i</v>
      </c>
      <c r="AB186" s="240" t="str">
        <f t="shared" ca="1" si="199"/>
        <v>-5,01682618330993-5,53521471108986i</v>
      </c>
      <c r="AC186" s="240" t="str">
        <f t="shared" ca="1" si="200"/>
        <v>-2,16854791221641+7,14874442149329i</v>
      </c>
      <c r="AD186" s="240" t="str">
        <f t="shared" ca="1" si="201"/>
        <v>7,24653904847966-1,81516353816099i</v>
      </c>
      <c r="AE186" s="240" t="str">
        <f t="shared" ca="1" si="202"/>
        <v>-5,28238330923706-5,28238330923678i</v>
      </c>
      <c r="AF186" s="240" t="str">
        <f t="shared" ca="1" si="203"/>
        <v>-1,81516353816141+7,24653904847956i</v>
      </c>
      <c r="AG186" s="240" t="str">
        <f t="shared" ca="1" si="204"/>
        <v>7,14874442149319-2,16854791221673i</v>
      </c>
      <c r="AH186" s="240" t="str">
        <f t="shared" ca="1" si="205"/>
        <v>-5,53521471109008-5,01682618330968i</v>
      </c>
      <c r="AI186" s="240" t="str">
        <f t="shared" ca="1" si="206"/>
        <v>-1,45740627615338+7,32687612817621i</v>
      </c>
      <c r="AJ186" s="240" t="str">
        <f t="shared" ca="1" si="207"/>
        <v>7,03372784303948-2,5167080644089i</v>
      </c>
      <c r="AK186" s="240" t="str">
        <f t="shared" ca="1" si="208"/>
        <v>-5,77471129587659-4,73918308368488i</v>
      </c>
      <c r="AL186" s="240" t="str">
        <f t="shared" ca="1" si="209"/>
        <v>-1,09613799477171+7,38956212152164i</v>
      </c>
      <c r="AM186" s="240" t="str">
        <f t="shared" ca="1" si="210"/>
        <v>6,90176639813013-2,85880524643627i</v>
      </c>
      <c r="AN186" s="240" t="str">
        <f t="shared" ca="1" si="211"/>
        <v>-6,00029609534679-4,45012287690752i</v>
      </c>
      <c r="AO186" s="240" t="str">
        <f t="shared" ca="1" si="212"/>
        <v>-0,732229020950951+7,43444601246703i</v>
      </c>
      <c r="AP186" s="240" t="str">
        <f t="shared" ca="1" si="213"/>
        <v>6,75317799344434-3,19401531622326i</v>
      </c>
      <c r="AQ186" s="240" t="str">
        <f t="shared" ca="1" si="214"/>
        <v>-6,21142565595901-4,15034193433552i</v>
      </c>
      <c r="AR186" s="240" t="str">
        <f t="shared" ca="1" si="215"/>
        <v>-6,21142565595901-4,15034193433552i</v>
      </c>
      <c r="AS186" s="240" t="str">
        <f t="shared" ca="1" si="216"/>
        <v>6,5883205914635-3,52153072335138i</v>
      </c>
      <c r="AT186" s="240" t="str">
        <f t="shared" ca="1" si="217"/>
        <v>-6,40759134810937-3,84056245451673i</v>
      </c>
      <c r="AU186" s="240" t="str">
        <f t="shared" ca="1" si="218"/>
        <v>3,91696379695733E-13+7,47041811757613i</v>
      </c>
      <c r="AV186" s="240" t="str">
        <f t="shared" ca="1" si="219"/>
        <v>6,40759134810941-3,84056245451667i</v>
      </c>
      <c r="AW186" s="240" t="str">
        <f t="shared" ca="1" si="220"/>
        <v>-6,58832059146344-3,52153072335148i</v>
      </c>
      <c r="AX186" s="240" t="str">
        <f t="shared" ca="1" si="221"/>
        <v>0,366556043283031+7,46141967178782i</v>
      </c>
      <c r="AY186" s="240" t="str">
        <f t="shared" ca="1" si="222"/>
        <v>6,21142565595904-4,15034193433546i</v>
      </c>
      <c r="AZ186" s="240" t="str">
        <f t="shared" ca="1" si="223"/>
        <v>-6,75317799344433-3,19401531622327i</v>
      </c>
      <c r="BA186" s="240" t="str">
        <f t="shared" ca="1" si="224"/>
        <v>0,732229020950886+7,43444601246703i</v>
      </c>
      <c r="BB186" s="240" t="str">
        <f t="shared" ca="1" si="225"/>
        <v>6,00029609534642-4,45012287690803i</v>
      </c>
      <c r="BC186" s="240" t="str">
        <f t="shared" ca="1" si="226"/>
        <v>-6,9017663981301-2,85880524643633i</v>
      </c>
      <c r="BD186" s="240" t="str">
        <f t="shared" ca="1" si="227"/>
        <v>1,09613799477159+7,38956212152167i</v>
      </c>
      <c r="BE186" s="240" t="str">
        <f t="shared" ca="1" si="228"/>
        <v>5,7747112958766-4,73918308368487i</v>
      </c>
      <c r="BF186" s="240" t="str">
        <f t="shared" ca="1" si="229"/>
        <v>-7,03372784303946-2,51670806440896i</v>
      </c>
      <c r="BG186" s="240" t="str">
        <f t="shared" ca="1" si="230"/>
        <v>1,45740627615264+7,32687612817635i</v>
      </c>
      <c r="BH186" s="240" t="str">
        <f t="shared" ca="1" si="231"/>
        <v>5,53521471109013-5,01682618330963i</v>
      </c>
      <c r="BI186" s="240" t="str">
        <f t="shared" ca="1" si="232"/>
        <v>-7,14874442149316-2,16854791221685i</v>
      </c>
      <c r="BJ186" s="240" t="str">
        <f t="shared" ca="1" si="233"/>
        <v>1,81516353816135+7,24653904847957i</v>
      </c>
      <c r="BK186" s="240" t="str">
        <f t="shared" ca="1" si="234"/>
        <v>5,28238330923606-5,28238330923779i</v>
      </c>
      <c r="BL186" s="240" t="str">
        <f t="shared" ca="1" si="235"/>
        <v>-7,24653904847872-1,81516353816474i</v>
      </c>
      <c r="BM186" s="240" t="str">
        <f t="shared" ca="1" si="236"/>
        <v>2,16854791221563+7,14874442149353i</v>
      </c>
      <c r="BN186" s="240" t="str">
        <f t="shared" ca="1" si="237"/>
        <v>5,01682618330829-5,53521471109135i</v>
      </c>
      <c r="BO186" s="240" t="str">
        <f t="shared" ca="1" si="238"/>
        <v>-7,3268761281757-1,45740627615596i</v>
      </c>
      <c r="BP186" s="240" t="str">
        <f t="shared" ca="1" si="239"/>
        <v>2,51670806440847+7,03372784303964i</v>
      </c>
      <c r="BQ186" s="240" t="str">
        <f t="shared" ca="1" si="240"/>
        <v>4,73918308368289-5,77471129587822i</v>
      </c>
      <c r="BR186" s="240" t="str">
        <f t="shared" ca="1" si="241"/>
        <v>-7,38956212152126-1,09613799477431i</v>
      </c>
      <c r="BS186" s="240" t="str">
        <f t="shared" ca="1" si="242"/>
        <v>2,85880524643663+6,90176639812998i</v>
      </c>
      <c r="BT186" s="240" t="str">
        <f t="shared" ca="1" si="243"/>
        <v>4,45012287690546-6,00029609534832i</v>
      </c>
      <c r="BU186" s="240" t="str">
        <f t="shared" ca="1" si="244"/>
        <v>-7,43444601246683-0,732229020952886i</v>
      </c>
      <c r="BV186" s="240" t="str">
        <f t="shared" ca="1" si="245"/>
        <v>3,19401531622423+6,75317799344388i</v>
      </c>
      <c r="BW186" s="240" t="str">
        <f t="shared" ca="1" si="246"/>
        <v>4,15034193433281-6,21142565596081i</v>
      </c>
      <c r="BX186" s="240" t="str">
        <f t="shared" ca="1" si="247"/>
        <v>-7,46141967178776-0,366556043284297i</v>
      </c>
      <c r="BY186" s="240" t="str">
        <f t="shared" ca="1" si="248"/>
        <v>3,52153072335234+6,58832059146299i</v>
      </c>
      <c r="BZ186" s="240" t="str">
        <f t="shared" ca="1" si="249"/>
        <v>3,84056245451959-6,40759134810766i</v>
      </c>
      <c r="CA186" s="240" t="str">
        <f t="shared" ca="1" si="250"/>
        <v>-7,47041811757613-9,15183665099532E-13i</v>
      </c>
      <c r="CB186" s="240" t="str">
        <f t="shared" ca="1" si="251"/>
        <v>3,8405624545182+6,40759134810849i</v>
      </c>
      <c r="CC186" s="240" t="str">
        <f t="shared" ca="1" si="252"/>
        <v>3,52153072335376-6,58832059146223i</v>
      </c>
      <c r="CD186" s="240" t="str">
        <f t="shared" ca="1" si="253"/>
        <v>-7,46141967178784+0,36655604328268i</v>
      </c>
      <c r="CE186" s="240" t="str">
        <f t="shared" ca="1" si="254"/>
        <v>4,15034193433755+6,21142565595765i</v>
      </c>
      <c r="CF186" s="240" t="str">
        <f t="shared" ca="1" si="255"/>
        <v>3,1940153162257-6,75317799344318i</v>
      </c>
      <c r="CG186" s="240" t="str">
        <f t="shared" ca="1" si="256"/>
        <v>-7,434446012467+0,732229020951275i</v>
      </c>
      <c r="CH186" s="240" t="str">
        <f t="shared" ca="1" si="257"/>
        <v>4,45012287691022+6,00029609534479i</v>
      </c>
      <c r="CI186" s="240" t="str">
        <f t="shared" ca="1" si="258"/>
        <v>2,85880524643812-6,90176639812936i</v>
      </c>
      <c r="CJ186" s="240" t="str">
        <f t="shared" ca="1" si="259"/>
        <v>-7,3895621215215+1,09613799477271i</v>
      </c>
      <c r="CK186" s="240" t="str">
        <f t="shared" ca="1" si="260"/>
        <v>4,73918308368747+5,77471129587447i</v>
      </c>
      <c r="CL186" s="240" t="str">
        <f t="shared" ca="1" si="261"/>
        <v>2,51670806441009-7,03372784303905i</v>
      </c>
      <c r="CM186" s="240" t="str">
        <f t="shared" ca="1" si="262"/>
        <v>-7,32687612817601+1,45740627615437i</v>
      </c>
      <c r="CN186" s="240" t="str">
        <f t="shared" ca="1" si="263"/>
        <v>5,01682618330716+5,53521471109236i</v>
      </c>
      <c r="CO186" s="240" t="str">
        <f t="shared" ca="1" si="264"/>
        <v>2,16854791221729-7,14874442149303i</v>
      </c>
      <c r="CP186" s="240" t="str">
        <f t="shared" ca="1" si="265"/>
        <v>-7,24653904847914+1,81516353816307i</v>
      </c>
      <c r="CQ186" s="240" t="str">
        <f t="shared" ca="1" si="266"/>
        <v>5,28238330923491+5,28238330923894i</v>
      </c>
      <c r="CR186" s="240" t="str">
        <f t="shared" ca="1" si="267"/>
        <v>1,81516353816137-7,24653904847957i</v>
      </c>
      <c r="CS186" s="240" t="str">
        <f t="shared" ca="1" si="268"/>
        <v>-7,14874442149258+2,16854791221876i</v>
      </c>
      <c r="CT186" s="240" t="str">
        <f t="shared" ca="1" si="269"/>
        <v>5,53521471108855+5,01682618331138i</v>
      </c>
      <c r="CU186" s="240" t="str">
        <f t="shared" ca="1" si="270"/>
        <v>1,45740627615266-7,32687612817635i</v>
      </c>
      <c r="CV186" s="240" t="str">
        <f t="shared" ca="1" si="271"/>
        <v>-7,03372784303854+2,51670806441153i</v>
      </c>
      <c r="CW186" s="240" t="str">
        <f t="shared" ca="1" si="272"/>
        <v>5,77471129587558+4,73918308368612i</v>
      </c>
      <c r="CX186" s="240" t="str">
        <f t="shared" ca="1" si="273"/>
        <v>1,09613799477098-7,38956212152176i</v>
      </c>
      <c r="CY186" s="240" t="str">
        <f t="shared" ca="1" si="274"/>
        <v>-6,90176639813162+2,85880524643267i</v>
      </c>
      <c r="CZ186" s="240" t="str">
        <f t="shared" ca="1" si="275"/>
        <v>6,00029609534583+4,45012287690882i</v>
      </c>
      <c r="DA186" s="240" t="str">
        <f t="shared" ca="1" si="276"/>
        <v>0,732229020949538-7,43444601246716i</v>
      </c>
      <c r="DB186" s="240" t="str">
        <f t="shared" ca="1" si="277"/>
        <v>-6,75317799344562+3,19401531622056i</v>
      </c>
      <c r="DC186" s="240" t="str">
        <f t="shared" ca="1" si="278"/>
        <v>6,2114256559585+4,15034193433628i</v>
      </c>
      <c r="DD186" s="240" t="str">
        <f t="shared" ca="1" si="279"/>
        <v>0,366556043280937-7,46141967178793i</v>
      </c>
      <c r="DE186" s="240" t="str">
        <f t="shared" ca="1" si="280"/>
        <v>-6,5883205914649+3,52153072334875i</v>
      </c>
      <c r="DF186" s="240" t="str">
        <f t="shared" ca="1" si="281"/>
        <v>6,40759134810939+3,8405624545167i</v>
      </c>
      <c r="DG186" s="240" t="str">
        <f t="shared" ca="1" si="282"/>
        <v>-2,44902145745545E-12-7,47041811757613i</v>
      </c>
      <c r="DH186" s="240" t="str">
        <f t="shared" ca="1" si="283"/>
        <v>-6,40759134811059+3,84056245451471i</v>
      </c>
      <c r="DI186" s="240" t="str">
        <f t="shared" ca="1" si="284"/>
        <v>6,58832059146381+3,5215307233508i</v>
      </c>
      <c r="DJ186" s="240" t="str">
        <f t="shared" ca="1" si="285"/>
        <v>-0,366556043285828-7,46141967178769i</v>
      </c>
      <c r="DK186" s="240" t="str">
        <f t="shared" ca="1" si="286"/>
        <v>-6,2114256559599+4,15034193433418i</v>
      </c>
      <c r="DL186" s="240" t="str">
        <f t="shared" ca="1" si="287"/>
        <v>6,75317799344462+3,19401531622266i</v>
      </c>
      <c r="DM186" s="240" t="str">
        <f t="shared" ca="1" si="288"/>
        <v>-0,732229020954624-7,43444601246667i</v>
      </c>
      <c r="DN186" s="240" t="str">
        <f t="shared" ca="1" si="289"/>
        <v>-6,00029609534734+4,45012287690678i</v>
      </c>
      <c r="DO186" s="240" t="str">
        <f t="shared" ca="1" si="290"/>
        <v>6,90176639813065+2,85880524643501i</v>
      </c>
      <c r="DP186" s="240" t="str">
        <f t="shared" ca="1" si="291"/>
        <v>-1,09613799476869-7,38956212152209i</v>
      </c>
      <c r="DQ186" s="240" t="str">
        <f t="shared" ca="1" si="292"/>
        <v>-5,77471129587718+4,73918308368416i</v>
      </c>
      <c r="DR186" s="240" t="str">
        <f t="shared" ca="1" si="293"/>
        <v>7,03372784304019+2,51670806440692i</v>
      </c>
      <c r="DS186" s="240" t="str">
        <f t="shared" ca="1" si="294"/>
        <v>-1,45740627615038-7,3268761281768i</v>
      </c>
      <c r="DT186" s="240" t="str">
        <f t="shared" ca="1" si="295"/>
        <v>-5,53521471109025+5,0168261833095i</v>
      </c>
      <c r="DU186" s="240" t="str">
        <f t="shared" ca="1" si="296"/>
        <v>7,14874442149401+2,16854791221407i</v>
      </c>
      <c r="DV186" s="240" t="str">
        <f t="shared" ca="1" si="297"/>
        <v>-1,81516353815912-7,24653904848013i</v>
      </c>
      <c r="DW186" s="240" t="str">
        <f t="shared" ca="1" si="298"/>
        <v>-5,28238330923655+5,28238330923729i</v>
      </c>
      <c r="DX186" s="240" t="str">
        <f t="shared" ca="1" si="299"/>
        <v>7,24653904848033+1,81516353815831i</v>
      </c>
      <c r="DY186" s="240" t="str">
        <f t="shared" ca="1" si="300"/>
        <v>-2,16854791221487-7,14874442149376i</v>
      </c>
      <c r="DZ186" s="240" t="str">
        <f t="shared" ca="1" si="301"/>
        <v>-5,01682618330889+5,5352147110908i</v>
      </c>
      <c r="EA186" s="240" t="str">
        <f t="shared" ca="1" si="302"/>
        <v>7,32687612817701+1,45740627614936i</v>
      </c>
      <c r="EB186" s="240" t="str">
        <f t="shared" ca="1" si="303"/>
        <v>-2,51670806440771-7,03372784303991i</v>
      </c>
      <c r="EC186" s="240" t="str">
        <f t="shared" ca="1" si="304"/>
        <v>-4,73918308368352+5,77471129587771i</v>
      </c>
      <c r="ED186" s="240" t="str">
        <f t="shared" ca="1" si="305"/>
        <v>7,38956212152113+1,09613799477521i</v>
      </c>
      <c r="EE186" s="240" t="str">
        <f t="shared" ca="1" si="306"/>
        <v>-2,85880524643578-6,90176639813033i</v>
      </c>
      <c r="EF186" s="240" t="str">
        <f t="shared" ca="1" si="307"/>
        <v>-4,45012287690611+6,00029609534784i</v>
      </c>
      <c r="EG186" s="240" t="str">
        <f t="shared" ca="1" si="308"/>
        <v>7,43444601246674+0,732229020953797i</v>
      </c>
      <c r="EH186" s="240" t="str">
        <f t="shared" ca="1" si="309"/>
        <v>-3,19401531622341-6,75317799344426i</v>
      </c>
      <c r="EI186" s="240" t="str">
        <f t="shared" ca="1" si="310"/>
        <v>-4,15034193433348+6,21142565596036i</v>
      </c>
      <c r="EJ186" s="240" t="str">
        <f t="shared" ca="1" si="311"/>
        <v>7,46141967178772+0,36655604328521i</v>
      </c>
      <c r="EK186" s="240" t="str">
        <f t="shared" ca="1" si="312"/>
        <v>-3,52153072335153-6,58832059146342i</v>
      </c>
      <c r="EL186" s="240" t="str">
        <f t="shared" ca="1" si="313"/>
        <v>-3,840562454514+6,40759134811101i</v>
      </c>
      <c r="EM186" s="240" t="str">
        <f t="shared" ca="1" si="314"/>
        <v>7,47041811757613+1,83036733019906E-12i</v>
      </c>
      <c r="EN186" s="240"/>
      <c r="EO186" s="240"/>
      <c r="EP186" s="240"/>
    </row>
    <row r="187" spans="1:146" ht="15" thickBot="1">
      <c r="A187" s="277">
        <f t="shared" si="181"/>
        <v>1.6992187500000011E-3</v>
      </c>
      <c r="B187" s="276">
        <v>87</v>
      </c>
      <c r="C187" s="248">
        <f t="shared" si="182"/>
        <v>17400</v>
      </c>
      <c r="D187" s="247">
        <f t="shared" si="315"/>
        <v>109327.4243449248</v>
      </c>
      <c r="E187" s="247" t="str">
        <f t="shared" si="316"/>
        <v>109327,424344925i</v>
      </c>
      <c r="F187" s="247" t="str">
        <f t="shared" si="183"/>
        <v>-0,015757373570171-0,0145245753916346i</v>
      </c>
      <c r="G187" s="247" t="str">
        <f t="shared" si="184"/>
        <v>-4,55646728125243+1,90034221983851i</v>
      </c>
      <c r="H187" s="247" t="str">
        <f t="shared" si="180"/>
        <v>0,00210068023464132-0,00486410877924977i</v>
      </c>
      <c r="I187" s="247" t="str">
        <f t="shared" si="317"/>
        <v>-0,00254572371316861+0,00529853323859377i</v>
      </c>
      <c r="J187" s="275" t="str">
        <f ca="1">IMPRODUCT(1/N_FFT2,CX100)</f>
        <v>0,0560679979402156+0,00445801117150668i</v>
      </c>
      <c r="K187" s="274" t="str">
        <f t="shared" ca="1" si="318"/>
        <v>-0,000166354552276546+0,000285729285954764i</v>
      </c>
      <c r="N187" s="265">
        <f t="shared" ca="1" si="185"/>
        <v>22.47173284522469</v>
      </c>
      <c r="O187" s="240">
        <f t="shared" ca="1" si="186"/>
        <v>7.4717328452246887</v>
      </c>
      <c r="P187" s="240" t="str">
        <f t="shared" ca="1" si="187"/>
        <v>-3,99735928862744-6,31252013288142i</v>
      </c>
      <c r="Q187" s="240" t="str">
        <f t="shared" ca="1" si="188"/>
        <v>-3,19457743472619+6,75436649316186i</v>
      </c>
      <c r="R187" s="240" t="str">
        <f t="shared" ca="1" si="189"/>
        <v>7,41554193687449-0,914619862492128i</v>
      </c>
      <c r="S187" s="240" t="str">
        <f t="shared" ca="1" si="190"/>
        <v>-4,74001713807547-5,7757275940924i</v>
      </c>
      <c r="T187" s="240" t="str">
        <f t="shared" ca="1" si="191"/>
        <v>-2,34374616268538+7,09462089440352i</v>
      </c>
      <c r="U187" s="241" t="str">
        <f t="shared" ca="1" si="192"/>
        <v>7,2478143753881-1,815482990922i</v>
      </c>
      <c r="V187" s="240" t="str">
        <f t="shared" ca="1" si="193"/>
        <v>-5,41138071774671-5,152062736226i</v>
      </c>
      <c r="W187" s="240" t="str">
        <f t="shared" ca="1" si="194"/>
        <v>-1,45766276679338+7,32816559370172i</v>
      </c>
      <c r="X187" s="240" t="str">
        <f t="shared" ca="1" si="195"/>
        <v>6,97107293941166-2,68903956531173i</v>
      </c>
      <c r="Y187" s="240" t="str">
        <f t="shared" ca="1" si="196"/>
        <v>-6,00135209449567-4,45090605925377i</v>
      </c>
      <c r="Z187" s="240" t="str">
        <f t="shared" ca="1" si="197"/>
        <v>-0,549654766092545+7,45148786139528i</v>
      </c>
      <c r="AA187" s="240" t="str">
        <f t="shared" ca="1" si="198"/>
        <v>6,58948007773388-3,5221504816742i</v>
      </c>
      <c r="AB187" s="240" t="str">
        <f t="shared" ca="1" si="199"/>
        <v>-6,50105754966982-3,68280361223491i</v>
      </c>
      <c r="AC187" s="240" t="str">
        <f t="shared" ca="1" si="200"/>
        <v>0,366620553911133+7,46273281578935i</v>
      </c>
      <c r="AD187" s="240" t="str">
        <f t="shared" ca="1" si="201"/>
        <v>6,10877530218152-4,30228497636622i</v>
      </c>
      <c r="AE187" s="240" t="str">
        <f t="shared" ca="1" si="202"/>
        <v>-6,9029810480954-2,85930837092559i</v>
      </c>
      <c r="AF187" s="240" t="str">
        <f t="shared" ca="1" si="203"/>
        <v>1,27738155953189+7,36173132230302i</v>
      </c>
      <c r="AG187" s="240" t="str">
        <f t="shared" ca="1" si="204"/>
        <v>5,53618886002096-5,0177091004351i</v>
      </c>
      <c r="AH187" s="240" t="str">
        <f t="shared" ca="1" si="205"/>
        <v>-7,20107728624514-1,99280647026594i</v>
      </c>
      <c r="AI187" s="240" t="str">
        <f t="shared" ca="1" si="206"/>
        <v>2,16892955750796+7,15000253741058i</v>
      </c>
      <c r="AJ187" s="240" t="str">
        <f t="shared" ca="1" si="207"/>
        <v>4,8803329843063-5,65766220913739i</v>
      </c>
      <c r="AK187" s="240" t="str">
        <f t="shared" ca="1" si="208"/>
        <v>-7,3908626192286-1,09633090538337i</v>
      </c>
      <c r="AL187" s="240" t="str">
        <f t="shared" ca="1" si="209"/>
        <v>3,02785483609318+6,83073105911487i</v>
      </c>
      <c r="AM187" s="240" t="str">
        <f t="shared" ca="1" si="210"/>
        <v>4,15107235788173-6,21251881204714i</v>
      </c>
      <c r="AN187" s="240" t="str">
        <f t="shared" ca="1" si="211"/>
        <v>-7,46948249898475-0,183365503216923i</v>
      </c>
      <c r="AO187" s="240" t="str">
        <f t="shared" ca="1" si="212"/>
        <v>3,84123835960848+6,40871902762805i</v>
      </c>
      <c r="AP187" s="240" t="str">
        <f t="shared" ca="1" si="213"/>
        <v>3,35937573936576-6,67393334939526i</v>
      </c>
      <c r="AQ187" s="240" t="str">
        <f t="shared" ca="1" si="214"/>
        <v>-7,43575440934265+0,732357886794986i</v>
      </c>
      <c r="AR187" s="240" t="str">
        <f t="shared" ca="1" si="215"/>
        <v>-7,43575440934265+0,732357886794986i</v>
      </c>
      <c r="AS187" s="240" t="str">
        <f t="shared" ca="1" si="216"/>
        <v>2,51715098281339-7,03496571705442i</v>
      </c>
      <c r="AT187" s="240" t="str">
        <f t="shared" ca="1" si="217"/>
        <v>-7,29018565216455+1,63706593250962i</v>
      </c>
      <c r="AU187" s="240" t="str">
        <f t="shared" ca="1" si="218"/>
        <v>5,28331296207259+5,28331296207268i</v>
      </c>
      <c r="AV187" s="240" t="str">
        <f t="shared" ca="1" si="219"/>
        <v>1,63706593250962-7,29018565216455i</v>
      </c>
      <c r="AW187" s="240" t="str">
        <f t="shared" ca="1" si="220"/>
        <v>-7,03496571705442+2,51715098281339i</v>
      </c>
      <c r="AX187" s="240" t="str">
        <f t="shared" ca="1" si="221"/>
        <v>5,89031389671306+4,59684608276136i</v>
      </c>
      <c r="AY187" s="240" t="str">
        <f t="shared" ca="1" si="222"/>
        <v>0,732357886795726-7,43575440934257i</v>
      </c>
      <c r="AZ187" s="240" t="str">
        <f t="shared" ca="1" si="223"/>
        <v>-6,67393334939528+3,3593757393657i</v>
      </c>
      <c r="BA187" s="240" t="str">
        <f t="shared" ca="1" si="224"/>
        <v>6,40871902762802+3,84123835960852i</v>
      </c>
      <c r="BB187" s="240" t="str">
        <f t="shared" ca="1" si="225"/>
        <v>-0,183365503216923-7,46948249898475i</v>
      </c>
      <c r="BC187" s="240" t="str">
        <f t="shared" ca="1" si="226"/>
        <v>-6,21251881204717+4,15107235788169i</v>
      </c>
      <c r="BD187" s="240" t="str">
        <f t="shared" ca="1" si="227"/>
        <v>6,83073105911485+3,02785483609322i</v>
      </c>
      <c r="BE187" s="240" t="str">
        <f t="shared" ca="1" si="228"/>
        <v>-1,09633090538337-7,3908626192286i</v>
      </c>
      <c r="BF187" s="240" t="str">
        <f t="shared" ca="1" si="229"/>
        <v>-5,65766220913739+4,8803329843063i</v>
      </c>
      <c r="BG187" s="240" t="str">
        <f t="shared" ca="1" si="230"/>
        <v>7,15000253741057+2,16892955750802i</v>
      </c>
      <c r="BH187" s="240" t="str">
        <f t="shared" ca="1" si="231"/>
        <v>-1,99280647026584-7,20107728624517i</v>
      </c>
      <c r="BI187" s="240" t="str">
        <f t="shared" ca="1" si="232"/>
        <v>-5,0177091004351+5,53618886002096i</v>
      </c>
      <c r="BJ187" s="240" t="str">
        <f t="shared" ca="1" si="233"/>
        <v>7,36173132230275+1,27738155953341i</v>
      </c>
      <c r="BK187" s="240" t="str">
        <f t="shared" ca="1" si="234"/>
        <v>-2,85930837092549-6,90298104809544i</v>
      </c>
      <c r="BL187" s="240" t="str">
        <f t="shared" ca="1" si="235"/>
        <v>-4,30228497636501+6,10877530218237i</v>
      </c>
      <c r="BM187" s="240" t="str">
        <f t="shared" ca="1" si="236"/>
        <v>7,46273281578949+0,366620553908217i</v>
      </c>
      <c r="BN187" s="240" t="str">
        <f t="shared" ca="1" si="237"/>
        <v>-3,68280361223225-6,50105754967132i</v>
      </c>
      <c r="BO187" s="240" t="str">
        <f t="shared" ca="1" si="238"/>
        <v>-3,52215048167619+6,58948007773281i</v>
      </c>
      <c r="BP187" s="240" t="str">
        <f t="shared" ca="1" si="239"/>
        <v>7,45148786139533-0,549654766091751i</v>
      </c>
      <c r="BQ187" s="240" t="str">
        <f t="shared" ca="1" si="240"/>
        <v>-4,4509060592543-6,00135209449527i</v>
      </c>
      <c r="BR187" s="240" t="str">
        <f t="shared" ca="1" si="241"/>
        <v>-2,68903956530965+6,97107293941247i</v>
      </c>
      <c r="BS187" s="240" t="str">
        <f t="shared" ca="1" si="242"/>
        <v>7,32816559370246-1,45766276678968i</v>
      </c>
      <c r="BT187" s="240" t="str">
        <f t="shared" ca="1" si="243"/>
        <v>-5,15206273622433-5,4113807177483i</v>
      </c>
      <c r="BU187" s="240" t="str">
        <f t="shared" ca="1" si="244"/>
        <v>-1,81548299092273+7,24781437538792i</v>
      </c>
      <c r="BV187" s="240" t="str">
        <f t="shared" ca="1" si="245"/>
        <v>7,0946208944033-2,34374616268605i</v>
      </c>
      <c r="BW187" s="240" t="str">
        <f t="shared" ca="1" si="246"/>
        <v>-5,77572759409359-4,74001713807401i</v>
      </c>
      <c r="BX187" s="240" t="str">
        <f t="shared" ca="1" si="247"/>
        <v>-0,914619862488886+7,41554193687489i</v>
      </c>
      <c r="BY187" s="240" t="str">
        <f t="shared" ca="1" si="248"/>
        <v>6,75436649316309-3,19457743472359i</v>
      </c>
      <c r="BZ187" s="240" t="str">
        <f t="shared" ca="1" si="249"/>
        <v>-6,31252013288063-3,9973592886287i</v>
      </c>
      <c r="CA187" s="240" t="str">
        <f t="shared" ca="1" si="250"/>
        <v>-1,06182140194985E-13+7,47173284522469i</v>
      </c>
      <c r="CB187" s="240" t="str">
        <f t="shared" ca="1" si="251"/>
        <v>6,31252013288074-3,99735928862852i</v>
      </c>
      <c r="CC187" s="240" t="str">
        <f t="shared" ca="1" si="252"/>
        <v>-6,75436649316309-3,19457743472359i</v>
      </c>
      <c r="CD187" s="240" t="str">
        <f t="shared" ca="1" si="253"/>
        <v>0,914619862488886+7,41554193687489i</v>
      </c>
      <c r="CE187" s="240" t="str">
        <f t="shared" ca="1" si="254"/>
        <v>5,77572759409359-4,74001713807401i</v>
      </c>
      <c r="CF187" s="240" t="str">
        <f t="shared" ca="1" si="255"/>
        <v>-7,09462089440326-2,34374616268615i</v>
      </c>
      <c r="CG187" s="240" t="str">
        <f t="shared" ca="1" si="256"/>
        <v>1,81548299092262+7,24781437538794i</v>
      </c>
      <c r="CH187" s="240" t="str">
        <f t="shared" ca="1" si="257"/>
        <v>5,15206273622448-5,41138071774815i</v>
      </c>
      <c r="CI187" s="240" t="str">
        <f t="shared" ca="1" si="258"/>
        <v>-7,32816559370097-1,45766276679718i</v>
      </c>
      <c r="CJ187" s="240" t="str">
        <f t="shared" ca="1" si="259"/>
        <v>2,68903956530965+6,97107293941247i</v>
      </c>
      <c r="CK187" s="240" t="str">
        <f t="shared" ca="1" si="260"/>
        <v>4,45090605925438-6,0013520944952i</v>
      </c>
      <c r="CL187" s="240" t="str">
        <f t="shared" ca="1" si="261"/>
        <v>-7,45148786139533-0,549654766091857i</v>
      </c>
      <c r="CM187" s="240" t="str">
        <f t="shared" ca="1" si="262"/>
        <v>3,52215048167609+6,58948007773286i</v>
      </c>
      <c r="CN187" s="240" t="str">
        <f t="shared" ca="1" si="263"/>
        <v>3,68280361223244-6,50105754967122i</v>
      </c>
      <c r="CO187" s="240" t="str">
        <f t="shared" ca="1" si="264"/>
        <v>-7,46273281578951+0,366620553908005i</v>
      </c>
      <c r="CP187" s="240" t="str">
        <f t="shared" ca="1" si="265"/>
        <v>4,30228497636501+6,10877530218237i</v>
      </c>
      <c r="CQ187" s="240" t="str">
        <f t="shared" ca="1" si="266"/>
        <v>2,85930837092559-6,9029810480954i</v>
      </c>
      <c r="CR187" s="240" t="str">
        <f t="shared" ca="1" si="267"/>
        <v>-7,36173132230277+1,27738155953331i</v>
      </c>
      <c r="CS187" s="240" t="str">
        <f t="shared" ca="1" si="268"/>
        <v>5,01770910043722+5,53618886001903i</v>
      </c>
      <c r="CT187" s="240" t="str">
        <f t="shared" ca="1" si="269"/>
        <v>1,99280647026891-7,20107728624432i</v>
      </c>
      <c r="CU187" s="240" t="str">
        <f t="shared" ca="1" si="270"/>
        <v>-7,15000253741128+2,16892955750568i</v>
      </c>
      <c r="CV187" s="240" t="str">
        <f t="shared" ca="1" si="271"/>
        <v>5,65766220913691+4,88033298430687i</v>
      </c>
      <c r="CW187" s="240" t="str">
        <f t="shared" ca="1" si="272"/>
        <v>1,09633090538263-7,39086261922872i</v>
      </c>
      <c r="CX187" s="240" t="str">
        <f t="shared" ca="1" si="273"/>
        <v>-6,83073105911399+3,02785483609516i</v>
      </c>
      <c r="CY187" s="240" t="str">
        <f t="shared" ca="1" si="274"/>
        <v>6,21251881204505+4,15107235788486i</v>
      </c>
      <c r="CZ187" s="240" t="str">
        <f t="shared" ca="1" si="275"/>
        <v>0,183365503219259-7,46948249898469i</v>
      </c>
      <c r="DA187" s="240" t="str">
        <f t="shared" ca="1" si="276"/>
        <v>-6,40871902762851+3,8412383596077i</v>
      </c>
      <c r="DB187" s="240" t="str">
        <f t="shared" ca="1" si="277"/>
        <v>6,67393334939562+3,35937573936504i</v>
      </c>
      <c r="DC187" s="240" t="str">
        <f t="shared" ca="1" si="278"/>
        <v>-0,732357886797204-7,43575440934243i</v>
      </c>
      <c r="DD187" s="240" t="str">
        <f t="shared" ca="1" si="279"/>
        <v>-5,89031389671129+4,59684608276362i</v>
      </c>
      <c r="DE187" s="240" t="str">
        <f t="shared" ca="1" si="280"/>
        <v>7,03496571705338+2,51715098281629i</v>
      </c>
      <c r="DF187" s="240" t="str">
        <f t="shared" ca="1" si="281"/>
        <v>-1,63706593250807-7,2901856521649i</v>
      </c>
      <c r="DG187" s="240" t="str">
        <f t="shared" ca="1" si="282"/>
        <v>-5,28331296207275+5,28331296207252i</v>
      </c>
      <c r="DH187" s="240" t="str">
        <f t="shared" ca="1" si="283"/>
        <v>7,29018565216487+1,63706593250817i</v>
      </c>
      <c r="DI187" s="240" t="str">
        <f t="shared" ca="1" si="284"/>
        <v>-2,51715098281619-7,03496571705342i</v>
      </c>
      <c r="DJ187" s="240" t="str">
        <f t="shared" ca="1" si="285"/>
        <v>-4,5968460827637+5,89031389671123i</v>
      </c>
      <c r="DK187" s="240" t="str">
        <f t="shared" ca="1" si="286"/>
        <v>7,43575440934241+0,732357886797311i</v>
      </c>
      <c r="DL187" s="240" t="str">
        <f t="shared" ca="1" si="287"/>
        <v>-3,35937573936495-6,67393334939567i</v>
      </c>
      <c r="DM187" s="240" t="str">
        <f t="shared" ca="1" si="288"/>
        <v>-3,84123835960798+6,40871902762835i</v>
      </c>
      <c r="DN187" s="240" t="str">
        <f t="shared" ca="1" si="289"/>
        <v>7,46948249898469-0,183365503219152i</v>
      </c>
      <c r="DO187" s="240" t="str">
        <f t="shared" ca="1" si="290"/>
        <v>-4,15107235788477-6,21251881204511i</v>
      </c>
      <c r="DP187" s="240" t="str">
        <f t="shared" ca="1" si="291"/>
        <v>-3,02785483609526+6,83073105911395i</v>
      </c>
      <c r="DQ187" s="240" t="str">
        <f t="shared" ca="1" si="292"/>
        <v>7,39086261922873-1,09633090538253i</v>
      </c>
      <c r="DR187" s="240" t="str">
        <f t="shared" ca="1" si="293"/>
        <v>-4,88033298430678-5,65766220913697i</v>
      </c>
      <c r="DS187" s="240" t="str">
        <f t="shared" ca="1" si="294"/>
        <v>-2,16892955750598+7,15000253741118i</v>
      </c>
      <c r="DT187" s="240" t="str">
        <f t="shared" ca="1" si="295"/>
        <v>7,20107728624435-1,9928064702688i</v>
      </c>
      <c r="DU187" s="240" t="str">
        <f t="shared" ca="1" si="296"/>
        <v>-5,53618886001897-5,01770910043731i</v>
      </c>
      <c r="DV187" s="240" t="str">
        <f t="shared" ca="1" si="297"/>
        <v>-1,27738155953341+7,36173132230275i</v>
      </c>
      <c r="DW187" s="240" t="str">
        <f t="shared" ca="1" si="298"/>
        <v>6,90298104809544-2,85930837092549i</v>
      </c>
      <c r="DX187" s="240" t="str">
        <f t="shared" ca="1" si="299"/>
        <v>-6,10877530218231-4,30228497636509i</v>
      </c>
      <c r="DY187" s="240" t="str">
        <f t="shared" ca="1" si="300"/>
        <v>-0,366620553908323+7,46273281578949i</v>
      </c>
      <c r="DZ187" s="240" t="str">
        <f t="shared" ca="1" si="301"/>
        <v>6,50105754967137-3,68280361223216i</v>
      </c>
      <c r="EA187" s="240" t="str">
        <f t="shared" ca="1" si="302"/>
        <v>-6,58948007773281-3,52215048167619i</v>
      </c>
      <c r="EB187" s="240" t="str">
        <f t="shared" ca="1" si="303"/>
        <v>0,549654766091751+7,45148786139533i</v>
      </c>
      <c r="EC187" s="240" t="str">
        <f t="shared" ca="1" si="304"/>
        <v>6,00135209449527-4,4509060592543i</v>
      </c>
      <c r="ED187" s="240" t="str">
        <f t="shared" ca="1" si="305"/>
        <v>-6,97107293941242-2,68903956530975i</v>
      </c>
      <c r="EE187" s="240" t="str">
        <f t="shared" ca="1" si="306"/>
        <v>1,45766276679708+7,32816559370099i</v>
      </c>
      <c r="EF187" s="240" t="str">
        <f t="shared" ca="1" si="307"/>
        <v>5,41138071774822-5,15206273622441i</v>
      </c>
      <c r="EG187" s="240" t="str">
        <f t="shared" ca="1" si="308"/>
        <v>-7,24781437538786-1,81548299092293i</v>
      </c>
      <c r="EH187" s="240" t="str">
        <f t="shared" ca="1" si="309"/>
        <v>2,34374616268605+7,0946208944033i</v>
      </c>
      <c r="EI187" s="240" t="str">
        <f t="shared" ca="1" si="310"/>
        <v>4,74001713807426-5,77572759409339i</v>
      </c>
      <c r="EJ187" s="240" t="str">
        <f t="shared" ca="1" si="311"/>
        <v>-7,41554193687488-0,914619862488998i</v>
      </c>
      <c r="EK187" s="240" t="str">
        <f t="shared" ca="1" si="312"/>
        <v>3,1945774347235+6,75436649316313i</v>
      </c>
      <c r="EL187" s="240" t="str">
        <f t="shared" ca="1" si="313"/>
        <v>3,99735928862861-6,31252013288069i</v>
      </c>
      <c r="EM187" s="240" t="str">
        <f t="shared" ca="1" si="314"/>
        <v>-7,47173284522469-2,12364280389972E-13i</v>
      </c>
      <c r="EN187" s="240"/>
      <c r="EO187" s="240"/>
      <c r="EP187" s="240"/>
    </row>
    <row r="188" spans="1:146" ht="15" thickBot="1">
      <c r="A188" s="277">
        <f t="shared" si="181"/>
        <v>1.7187500000000011E-3</v>
      </c>
      <c r="B188" s="276">
        <v>88</v>
      </c>
      <c r="C188" s="248">
        <f t="shared" si="182"/>
        <v>17600</v>
      </c>
      <c r="D188" s="247">
        <f t="shared" si="315"/>
        <v>110584.06140636072</v>
      </c>
      <c r="E188" s="247" t="str">
        <f t="shared" si="316"/>
        <v>110584,061406361i</v>
      </c>
      <c r="F188" s="247" t="str">
        <f t="shared" si="183"/>
        <v>-0,0158203400205254-0,0140303294821766i</v>
      </c>
      <c r="G188" s="247" t="str">
        <f t="shared" si="184"/>
        <v>-4,53077349937795+1,93165726148928i</v>
      </c>
      <c r="H188" s="247" t="str">
        <f t="shared" si="180"/>
        <v>0,00209825038337453-0,00480950835614995i</v>
      </c>
      <c r="I188" s="247" t="str">
        <f t="shared" si="317"/>
        <v>-0,00252031742943295+0,00524435392360886i</v>
      </c>
      <c r="J188" s="275" t="str">
        <f ca="1">IMPRODUCT(1/N_FFT2,CY100)</f>
        <v>0,0381617897119331-0,00016773941157262i</v>
      </c>
      <c r="K188" s="274" t="str">
        <f t="shared" ca="1" si="318"/>
        <v>-0,0000953001389081153+0,000200556688170302i</v>
      </c>
      <c r="N188" s="265">
        <f t="shared" ca="1" si="185"/>
        <v>22.472930017119378</v>
      </c>
      <c r="O188" s="240">
        <f t="shared" ca="1" si="186"/>
        <v>7.4729300171193769</v>
      </c>
      <c r="P188" s="240" t="str">
        <f t="shared" ca="1" si="187"/>
        <v>-4,15173747095018-6,21351422409831i</v>
      </c>
      <c r="Q188" s="240" t="str">
        <f t="shared" ca="1" si="188"/>
        <v>-2,85976650877532+6,90408709070583i</v>
      </c>
      <c r="R188" s="240" t="str">
        <f t="shared" ca="1" si="189"/>
        <v>7,32933976227414-1,45789632344382i</v>
      </c>
      <c r="S188" s="240" t="str">
        <f t="shared" ca="1" si="190"/>
        <v>-5,28415949043761-5,28415949043762i</v>
      </c>
      <c r="T188" s="240" t="str">
        <f t="shared" ca="1" si="191"/>
        <v>-1,45789632344391+7,32933976227413i</v>
      </c>
      <c r="U188" s="241" t="str">
        <f t="shared" ca="1" si="192"/>
        <v>6,9040870907058-2,85976650877538i</v>
      </c>
      <c r="V188" s="240" t="str">
        <f t="shared" ca="1" si="193"/>
        <v>-6,21351422409838-4,15173747095007i</v>
      </c>
      <c r="W188" s="240" t="str">
        <f t="shared" ca="1" si="194"/>
        <v>2,73730900506395E-13+7,47293001711938i</v>
      </c>
      <c r="X188" s="240" t="str">
        <f t="shared" ca="1" si="195"/>
        <v>6,21351422409849-4,15173747094991i</v>
      </c>
      <c r="Y188" s="240" t="str">
        <f t="shared" ca="1" si="196"/>
        <v>-6,90408709070573-2,85976650877555i</v>
      </c>
      <c r="Z188" s="240" t="str">
        <f t="shared" ca="1" si="197"/>
        <v>1,45789632344373+7,32933976227416i</v>
      </c>
      <c r="AA188" s="240" t="str">
        <f t="shared" ca="1" si="198"/>
        <v>5,28415949043758-5,28415949043765i</v>
      </c>
      <c r="AB188" s="240" t="str">
        <f t="shared" ca="1" si="199"/>
        <v>-7,32933976227418-1,45789632344363i</v>
      </c>
      <c r="AC188" s="240" t="str">
        <f t="shared" ca="1" si="200"/>
        <v>2,85976650877562+6,9040870907057i</v>
      </c>
      <c r="AD188" s="240" t="str">
        <f t="shared" ca="1" si="201"/>
        <v>4,15173747095044-6,21351422409813i</v>
      </c>
      <c r="AE188" s="240" t="str">
        <f t="shared" ca="1" si="202"/>
        <v>-7,47293001711938-1,95915258378298E-13i</v>
      </c>
      <c r="AF188" s="240" t="str">
        <f t="shared" ca="1" si="203"/>
        <v>4,15173747095016+6,21351422409832i</v>
      </c>
      <c r="AG188" s="240" t="str">
        <f t="shared" ca="1" si="204"/>
        <v>2,85976650877529-6,90408709070584i</v>
      </c>
      <c r="AH188" s="240" t="str">
        <f t="shared" ca="1" si="205"/>
        <v>-7,32933976227411+1,45789632344397i</v>
      </c>
      <c r="AI188" s="240" t="str">
        <f t="shared" ca="1" si="206"/>
        <v>5,28415949043784+5,28415949043739i</v>
      </c>
      <c r="AJ188" s="240" t="str">
        <f t="shared" ca="1" si="207"/>
        <v>1,45789632344411-7,32933976227408i</v>
      </c>
      <c r="AK188" s="240" t="str">
        <f t="shared" ca="1" si="208"/>
        <v>-6,90408709070587+2,8597665087752i</v>
      </c>
      <c r="AL188" s="240" t="str">
        <f t="shared" ca="1" si="209"/>
        <v>6,21351422409827+4,15173747095024i</v>
      </c>
      <c r="AM188" s="240" t="str">
        <f t="shared" ca="1" si="210"/>
        <v>-1,04364822820636E-13-7,47293001711938i</v>
      </c>
      <c r="AN188" s="240" t="str">
        <f t="shared" ca="1" si="211"/>
        <v>-6,21351422409819+4,15173747095036i</v>
      </c>
      <c r="AO188" s="240" t="str">
        <f t="shared" ca="1" si="212"/>
        <v>6,90408709070596+2,85976650877502i</v>
      </c>
      <c r="AP188" s="240" t="str">
        <f t="shared" ca="1" si="213"/>
        <v>-1,45789632344354-7,3293397622742i</v>
      </c>
      <c r="AQ188" s="240" t="str">
        <f t="shared" ca="1" si="214"/>
        <v>-5,28415949043774+5,28415949043749i</v>
      </c>
      <c r="AR188" s="240" t="str">
        <f t="shared" ca="1" si="215"/>
        <v>-5,28415949043774+5,28415949043749i</v>
      </c>
      <c r="AS188" s="240" t="str">
        <f t="shared" ca="1" si="216"/>
        <v>-2,85976650877549-6,90408709070575i</v>
      </c>
      <c r="AT188" s="240" t="str">
        <f t="shared" ca="1" si="217"/>
        <v>-4,15173747094999+6,21351422409844i</v>
      </c>
      <c r="AU188" s="240" t="str">
        <f t="shared" ca="1" si="218"/>
        <v>7,47293001711938+3,91830516756595E-13i</v>
      </c>
      <c r="AV188" s="240" t="str">
        <f t="shared" ca="1" si="219"/>
        <v>-4,15173747094995-6,21351422409846i</v>
      </c>
      <c r="AW188" s="240" t="str">
        <f t="shared" ca="1" si="220"/>
        <v>-2,85976650877542+6,90408709070578i</v>
      </c>
      <c r="AX188" s="240" t="str">
        <f t="shared" ca="1" si="221"/>
        <v>7,32933976227414-1,45789632344384i</v>
      </c>
      <c r="AY188" s="240" t="str">
        <f t="shared" ca="1" si="222"/>
        <v>-5,28415949043771-5,28415949043752i</v>
      </c>
      <c r="AZ188" s="240" t="str">
        <f t="shared" ca="1" si="223"/>
        <v>-1,45789632344358+7,32933976227419i</v>
      </c>
      <c r="BA188" s="240" t="str">
        <f t="shared" ca="1" si="224"/>
        <v>6,90408709070596-2,85976650877498i</v>
      </c>
      <c r="BB188" s="240" t="str">
        <f t="shared" ca="1" si="225"/>
        <v>-6,2135142240982-4,15173747095035i</v>
      </c>
      <c r="BC188" s="240" t="str">
        <f t="shared" ca="1" si="226"/>
        <v>-9,15504355576611E-14+7,47293001711938i</v>
      </c>
      <c r="BD188" s="240" t="str">
        <f t="shared" ca="1" si="227"/>
        <v>6,21351422409829-4,1517374709502i</v>
      </c>
      <c r="BE188" s="240" t="str">
        <f t="shared" ca="1" si="228"/>
        <v>-6,90408709070586-2,85976650877524i</v>
      </c>
      <c r="BF188" s="240" t="str">
        <f t="shared" ca="1" si="229"/>
        <v>1,4578963234434+7,32933976227422i</v>
      </c>
      <c r="BG188" s="240" t="str">
        <f t="shared" ca="1" si="230"/>
        <v>5,28415949043783-5,28415949043739i</v>
      </c>
      <c r="BH188" s="240" t="str">
        <f t="shared" ca="1" si="231"/>
        <v>-7,32933976227411-1,45789632344402i</v>
      </c>
      <c r="BI188" s="240" t="str">
        <f t="shared" ca="1" si="232"/>
        <v>2,85976650877526+6,90408709070585i</v>
      </c>
      <c r="BJ188" s="240" t="str">
        <f t="shared" ca="1" si="233"/>
        <v>4,15173747095143-6,21351422409748i</v>
      </c>
      <c r="BK188" s="240" t="str">
        <f t="shared" ca="1" si="234"/>
        <v>-7,47293001711938-1,2780244731409E-12i</v>
      </c>
      <c r="BL188" s="240" t="str">
        <f t="shared" ca="1" si="235"/>
        <v>4,15173747094922+6,21351422409895i</v>
      </c>
      <c r="BM188" s="240" t="str">
        <f t="shared" ca="1" si="236"/>
        <v>2,85976650877634-6,9040870907054i</v>
      </c>
      <c r="BN188" s="240" t="str">
        <f t="shared" ca="1" si="237"/>
        <v>-7,32933976227434+1,45789632344286i</v>
      </c>
      <c r="BO188" s="240" t="str">
        <f t="shared" ca="1" si="238"/>
        <v>5,28415949043708+5,28415949043815i</v>
      </c>
      <c r="BP188" s="240" t="str">
        <f t="shared" ca="1" si="239"/>
        <v>1,45789632344445-7,32933976227402i</v>
      </c>
      <c r="BQ188" s="240" t="str">
        <f t="shared" ca="1" si="240"/>
        <v>-6,90408709070602+2,85976650877485i</v>
      </c>
      <c r="BR188" s="240" t="str">
        <f t="shared" ca="1" si="241"/>
        <v>6,21351422409805+4,15173747095056i</v>
      </c>
      <c r="BS188" s="240" t="str">
        <f t="shared" ca="1" si="242"/>
        <v>3,40564055321036E-13-7,47293001711938i</v>
      </c>
      <c r="BT188" s="240" t="str">
        <f t="shared" ca="1" si="243"/>
        <v>-6,21351422409837+4,15173747095009i</v>
      </c>
      <c r="BU188" s="240" t="str">
        <f t="shared" ca="1" si="244"/>
        <v>6,9040870907058+2,85976650877538i</v>
      </c>
      <c r="BV188" s="240" t="str">
        <f t="shared" ca="1" si="245"/>
        <v>-1,45789632344388-7,32933976227413i</v>
      </c>
      <c r="BW188" s="240" t="str">
        <f t="shared" ca="1" si="246"/>
        <v>-5,28415949043741+5,28415949043782i</v>
      </c>
      <c r="BX188" s="240" t="str">
        <f t="shared" ca="1" si="247"/>
        <v>7,3293397622742+1,45789632344353i</v>
      </c>
      <c r="BY188" s="240" t="str">
        <f t="shared" ca="1" si="248"/>
        <v>-2,85976650877581-6,90408709070562i</v>
      </c>
      <c r="BZ188" s="240" t="str">
        <f t="shared" ca="1" si="249"/>
        <v>-4,15173747094961+6,2135142240987i</v>
      </c>
      <c r="CA188" s="240" t="str">
        <f t="shared" ca="1" si="250"/>
        <v>7,47293001711938-7,03093085268987E-13i</v>
      </c>
      <c r="CB188" s="240" t="str">
        <f t="shared" ca="1" si="251"/>
        <v>-4,15173747095095-6,21351422409779i</v>
      </c>
      <c r="CC188" s="240" t="str">
        <f t="shared" ca="1" si="252"/>
        <v>-2,85976650877451+6,90408709070616i</v>
      </c>
      <c r="CD188" s="240" t="str">
        <f t="shared" ca="1" si="253"/>
        <v>7,32933976227393-1,45789632344491i</v>
      </c>
      <c r="CE188" s="240" t="str">
        <f t="shared" ca="1" si="254"/>
        <v>-5,28415949043855-5,28415949043668i</v>
      </c>
      <c r="CF188" s="240" t="str">
        <f t="shared" ca="1" si="255"/>
        <v>-1,45789632344251+7,3293397622744i</v>
      </c>
      <c r="CG188" s="240" t="str">
        <f t="shared" ca="1" si="256"/>
        <v>6,90408709070522-2,85976650877677i</v>
      </c>
      <c r="CH188" s="240" t="str">
        <f t="shared" ca="1" si="257"/>
        <v>-6,21351422409915-4,15173747094891i</v>
      </c>
      <c r="CI188" s="240" t="str">
        <f t="shared" ca="1" si="258"/>
        <v>1,74675022585901E-12+7,47293001711938i</v>
      </c>
      <c r="CJ188" s="240" t="str">
        <f t="shared" ca="1" si="259"/>
        <v>6,21351422409722-4,15173747095182i</v>
      </c>
      <c r="CK188" s="240" t="str">
        <f t="shared" ca="1" si="260"/>
        <v>-6,90408709070656-2,85976650877355i</v>
      </c>
      <c r="CL188" s="240" t="str">
        <f t="shared" ca="1" si="261"/>
        <v>1,45789632344593+7,32933976227372i</v>
      </c>
      <c r="CM188" s="240" t="str">
        <f t="shared" ca="1" si="262"/>
        <v>5,28415949043609-5,28415949043914i</v>
      </c>
      <c r="CN188" s="240" t="str">
        <f t="shared" ca="1" si="263"/>
        <v>-7,32933976227461-1,45789632344148i</v>
      </c>
      <c r="CO188" s="240" t="str">
        <f t="shared" ca="1" si="264"/>
        <v>2,85976650877774+6,90408709070483i</v>
      </c>
      <c r="CP188" s="240" t="str">
        <f t="shared" ca="1" si="265"/>
        <v>4,15173747094805-6,21351422409973i</v>
      </c>
      <c r="CQ188" s="240" t="str">
        <f t="shared" ca="1" si="266"/>
        <v>-7,47293001711938+2,79040736644903E-12i</v>
      </c>
      <c r="CR188" s="240" t="str">
        <f t="shared" ca="1" si="267"/>
        <v>4,15173747095269+6,21351422409663i</v>
      </c>
      <c r="CS188" s="240" t="str">
        <f t="shared" ca="1" si="268"/>
        <v>2,85976650877258-6,90408709070696i</v>
      </c>
      <c r="CT188" s="240" t="str">
        <f t="shared" ca="1" si="269"/>
        <v>-7,32933976227352+1,45789632344695i</v>
      </c>
      <c r="CU188" s="240" t="str">
        <f t="shared" ca="1" si="270"/>
        <v>5,28415949043988+5,28415949043535i</v>
      </c>
      <c r="CV188" s="240" t="str">
        <f t="shared" ca="1" si="271"/>
        <v>1,45789632344046-7,32933976227481i</v>
      </c>
      <c r="CW188" s="240" t="str">
        <f t="shared" ca="1" si="272"/>
        <v>-6,90408709070735+2,85976650877164i</v>
      </c>
      <c r="CX188" s="240" t="str">
        <f t="shared" ca="1" si="273"/>
        <v>6,21351422409618+4,15173747095336i</v>
      </c>
      <c r="CY188" s="240" t="str">
        <f t="shared" ca="1" si="274"/>
        <v>3,59970608687183E-12-7,47293001711938i</v>
      </c>
      <c r="CZ188" s="240" t="str">
        <f t="shared" ca="1" si="275"/>
        <v>-6,2135142241003+4,15173747094719i</v>
      </c>
      <c r="DA188" s="240" t="str">
        <f t="shared" ca="1" si="276"/>
        <v>6,90408709070451+2,85976650877849i</v>
      </c>
      <c r="DB188" s="240" t="str">
        <f t="shared" ca="1" si="277"/>
        <v>-1,45789632344069-7,32933976227476i</v>
      </c>
      <c r="DC188" s="240" t="str">
        <f t="shared" ca="1" si="278"/>
        <v>-5,28415949043987+5,28415949043536i</v>
      </c>
      <c r="DD188" s="240" t="str">
        <f t="shared" ca="1" si="279"/>
        <v>7,32933976227357+1,45789632344673i</v>
      </c>
      <c r="DE188" s="240" t="str">
        <f t="shared" ca="1" si="280"/>
        <v>-2,8597665087726-6,90408709070695i</v>
      </c>
      <c r="DF188" s="240" t="str">
        <f t="shared" ca="1" si="281"/>
        <v>-4,15173747095249+6,21351422409677i</v>
      </c>
      <c r="DG188" s="240" t="str">
        <f t="shared" ca="1" si="282"/>
        <v>7,47293001711938+2,55604894628181E-12i</v>
      </c>
      <c r="DH188" s="240" t="str">
        <f t="shared" ca="1" si="283"/>
        <v>-4,15173747094807-6,21351422409972i</v>
      </c>
      <c r="DI188" s="240" t="str">
        <f t="shared" ca="1" si="284"/>
        <v>-2,85976650877752+6,90408709070492i</v>
      </c>
      <c r="DJ188" s="240" t="str">
        <f t="shared" ca="1" si="285"/>
        <v>7,32933976227461-1,45789632344151i</v>
      </c>
      <c r="DK188" s="240" t="str">
        <f t="shared" ca="1" si="286"/>
        <v>-5,2841594904361-5,28415949043913i</v>
      </c>
      <c r="DL188" s="240" t="str">
        <f t="shared" ca="1" si="287"/>
        <v>-1,45789632344571+7,32933976227377i</v>
      </c>
      <c r="DM188" s="240" t="str">
        <f t="shared" ca="1" si="288"/>
        <v>6,90408709070655-2,85976650877357i</v>
      </c>
      <c r="DN188" s="240" t="str">
        <f t="shared" ca="1" si="289"/>
        <v>-6,21351422409734-4,15173747095163i</v>
      </c>
      <c r="DO188" s="240" t="str">
        <f t="shared" ca="1" si="290"/>
        <v>-1,51239180569178E-12+7,47293001711938i</v>
      </c>
      <c r="DP188" s="240" t="str">
        <f t="shared" ca="1" si="291"/>
        <v>6,21351422409914-4,15173747094893i</v>
      </c>
      <c r="DQ188" s="240" t="str">
        <f t="shared" ca="1" si="292"/>
        <v>-6,90408709070531-2,85976650877656i</v>
      </c>
      <c r="DR188" s="240" t="str">
        <f t="shared" ca="1" si="293"/>
        <v>1,45789632344253+7,3293397622744i</v>
      </c>
      <c r="DS188" s="240" t="str">
        <f t="shared" ca="1" si="294"/>
        <v>5,28415949043839-5,28415949043684i</v>
      </c>
      <c r="DT188" s="240" t="str">
        <f t="shared" ca="1" si="295"/>
        <v>-7,32933976227397-1,45789632344468i</v>
      </c>
      <c r="DU188" s="240" t="str">
        <f t="shared" ca="1" si="296"/>
        <v>2,85976650877453+6,90408709070615i</v>
      </c>
      <c r="DV188" s="240" t="str">
        <f t="shared" ca="1" si="297"/>
        <v>4,15173747095076-6,21351422409793i</v>
      </c>
      <c r="DW188" s="240" t="str">
        <f t="shared" ca="1" si="298"/>
        <v>-7,47293001711938-6,81128110642072E-13i</v>
      </c>
      <c r="DX188" s="240" t="str">
        <f t="shared" ca="1" si="299"/>
        <v>4,1517374709498+6,21351422409856i</v>
      </c>
      <c r="DY188" s="240" t="str">
        <f t="shared" ca="1" si="300"/>
        <v>2,85976650877559-6,90408709070571i</v>
      </c>
      <c r="DZ188" s="240" t="str">
        <f t="shared" ca="1" si="301"/>
        <v>-7,32933976227419+1,45789632344355i</v>
      </c>
      <c r="EA188" s="240" t="str">
        <f t="shared" ca="1" si="302"/>
        <v>5,28415949043757+5,28415949043765i</v>
      </c>
      <c r="EB188" s="240" t="str">
        <f t="shared" ca="1" si="303"/>
        <v>1,45789632344387-7,32933976227413i</v>
      </c>
      <c r="EC188" s="240" t="str">
        <f t="shared" ca="1" si="304"/>
        <v>-6,90408709070575+2,8597665087755i</v>
      </c>
      <c r="ED188" s="240" t="str">
        <f t="shared" ca="1" si="305"/>
        <v>6,21351422409839+4,15173747095006i</v>
      </c>
      <c r="EE188" s="240" t="str">
        <f t="shared" ca="1" si="306"/>
        <v>-5,74922475488262E-13-7,47293001711938i</v>
      </c>
      <c r="EF188" s="240" t="str">
        <f t="shared" ca="1" si="307"/>
        <v>-6,21351422409799+4,15173747095067i</v>
      </c>
      <c r="EG188" s="240" t="str">
        <f t="shared" ca="1" si="308"/>
        <v>6,90408709070603+2,85976650877482i</v>
      </c>
      <c r="EH188" s="240" t="str">
        <f t="shared" ca="1" si="309"/>
        <v>-1,45789632344479-7,32933976227396i</v>
      </c>
      <c r="EI188" s="240" t="str">
        <f t="shared" ca="1" si="310"/>
        <v>-5,28415949043691+5,28415949043831i</v>
      </c>
      <c r="EJ188" s="240" t="str">
        <f t="shared" ca="1" si="311"/>
        <v>7,32933976227434+1,45789632344284i</v>
      </c>
      <c r="EK188" s="240" t="str">
        <f t="shared" ca="1" si="312"/>
        <v>-2,85976650877665-6,90408709070527i</v>
      </c>
      <c r="EL188" s="240" t="str">
        <f t="shared" ca="1" si="313"/>
        <v>-4,15173747094902+6,21351422409908i</v>
      </c>
      <c r="EM188" s="240" t="str">
        <f t="shared" ca="1" si="314"/>
        <v>7,47293001711938-1,40618617053797E-12i</v>
      </c>
      <c r="EN188" s="240"/>
      <c r="EO188" s="240"/>
      <c r="EP188" s="240"/>
    </row>
    <row r="189" spans="1:146" ht="15" thickBot="1">
      <c r="A189" s="277">
        <f t="shared" si="181"/>
        <v>1.7382812500000011E-3</v>
      </c>
      <c r="B189" s="276">
        <v>89</v>
      </c>
      <c r="C189" s="248">
        <f t="shared" si="182"/>
        <v>17800</v>
      </c>
      <c r="D189" s="247">
        <f t="shared" si="315"/>
        <v>111840.69846779664</v>
      </c>
      <c r="E189" s="247" t="str">
        <f t="shared" si="316"/>
        <v>111840,698467797i</v>
      </c>
      <c r="F189" s="247" t="str">
        <f t="shared" si="183"/>
        <v>-0,0158690554245249-0,0135365658519086i</v>
      </c>
      <c r="G189" s="247" t="str">
        <f t="shared" si="184"/>
        <v>-4,50475724222564+1,96222900593363i</v>
      </c>
      <c r="H189" s="247" t="str">
        <f t="shared" si="180"/>
        <v>0,002095866755865-0,00475611654343293i</v>
      </c>
      <c r="I189" s="247" t="str">
        <f t="shared" si="317"/>
        <v>-0,00249542657533571+0,00519057876534874i</v>
      </c>
      <c r="J189" s="275" t="str">
        <f ca="1">IMPRODUCT(1/N_FFT2,CZ100)</f>
        <v>0,00393399339286848-0,00445837929232102i</v>
      </c>
      <c r="K189" s="274" t="str">
        <f t="shared" ca="1" si="318"/>
        <v>0,0000133245772228329+0,0000315452607370297i</v>
      </c>
      <c r="N189" s="265">
        <f t="shared" ca="1" si="185"/>
        <v>22.474023592896462</v>
      </c>
      <c r="O189" s="240">
        <f t="shared" ca="1" si="186"/>
        <v>7.4740235928964607</v>
      </c>
      <c r="P189" s="240" t="str">
        <f t="shared" ca="1" si="187"/>
        <v>-4,30360400764-6,11064818268879i</v>
      </c>
      <c r="Q189" s="240" t="str">
        <f t="shared" ca="1" si="188"/>
        <v>-2,51792271246086+7,03712255692955i</v>
      </c>
      <c r="R189" s="240" t="str">
        <f t="shared" ca="1" si="189"/>
        <v>7,20328505402405-1,99341744189387i</v>
      </c>
      <c r="S189" s="240" t="str">
        <f t="shared" ca="1" si="190"/>
        <v>-5,77749836598868-4,74147037301417i</v>
      </c>
      <c r="T189" s="240" t="str">
        <f t="shared" ca="1" si="191"/>
        <v>-0,54982328394479+7,45377240218704i</v>
      </c>
      <c r="U189" s="241" t="str">
        <f t="shared" ca="1" si="192"/>
        <v>6,41068386744439-3,84241603927284i</v>
      </c>
      <c r="V189" s="240" t="str">
        <f t="shared" ca="1" si="193"/>
        <v>-6,83282528298438-3,02878314168946i</v>
      </c>
      <c r="W189" s="240" t="str">
        <f t="shared" ca="1" si="194"/>
        <v>1,45810966949413+7,33041232529935i</v>
      </c>
      <c r="X189" s="240" t="str">
        <f t="shared" ca="1" si="195"/>
        <v>5,1536422996234-5,41303978506581i</v>
      </c>
      <c r="Y189" s="240" t="str">
        <f t="shared" ca="1" si="196"/>
        <v>-7,39312857301572-1,09666702787649i</v>
      </c>
      <c r="Z189" s="240" t="str">
        <f t="shared" ca="1" si="197"/>
        <v>3,36040568547217+6,67597950088369i</v>
      </c>
      <c r="AA189" s="240" t="str">
        <f t="shared" ca="1" si="198"/>
        <v>3,52323033265215-6,59150033681655i</v>
      </c>
      <c r="AB189" s="240" t="str">
        <f t="shared" ca="1" si="199"/>
        <v>-7,41781545705765+0,914900274461386i</v>
      </c>
      <c r="AC189" s="240" t="str">
        <f t="shared" ca="1" si="200"/>
        <v>5,01924747254727+5,53788619208636i</v>
      </c>
      <c r="AD189" s="240" t="str">
        <f t="shared" ca="1" si="201"/>
        <v>1,63756783816527-7,2924207395473i</v>
      </c>
      <c r="AE189" s="240" t="str">
        <f t="shared" ca="1" si="202"/>
        <v>-6,90509742298336+2,86018500210763i</v>
      </c>
      <c r="AF189" s="240" t="str">
        <f t="shared" ca="1" si="203"/>
        <v>6,31445547921898+3,99858483317965i</v>
      </c>
      <c r="AG189" s="240" t="str">
        <f t="shared" ca="1" si="204"/>
        <v>-0,366732955571988-7,46502080415522i</v>
      </c>
      <c r="AH189" s="240" t="str">
        <f t="shared" ca="1" si="205"/>
        <v>-5,89211979945693+4,59825542309478i</v>
      </c>
      <c r="AI189" s="240" t="str">
        <f t="shared" ca="1" si="206"/>
        <v>7,15219464625687+2,16959452645591i</v>
      </c>
      <c r="AJ189" s="240" t="str">
        <f t="shared" ca="1" si="207"/>
        <v>-2,34446472840202-7,09679602387245i</v>
      </c>
      <c r="AK189" s="240" t="str">
        <f t="shared" ca="1" si="208"/>
        <v>-4,45227065604829+6,00319204027859i</v>
      </c>
      <c r="AL189" s="240" t="str">
        <f t="shared" ca="1" si="209"/>
        <v>7,47177255672615+0,18342172097905i</v>
      </c>
      <c r="AM189" s="240" t="str">
        <f t="shared" ca="1" si="210"/>
        <v>-4,15234502909965-6,21442349912559i</v>
      </c>
      <c r="AN189" s="240" t="str">
        <f t="shared" ca="1" si="211"/>
        <v>-2,68986399402904+6,97321019049327i</v>
      </c>
      <c r="AO189" s="240" t="str">
        <f t="shared" ca="1" si="212"/>
        <v>7,25003647222291-1,81603959720334i</v>
      </c>
      <c r="AP189" s="240" t="str">
        <f t="shared" ca="1" si="213"/>
        <v>-5,65939678353923-4,88182923847596i</v>
      </c>
      <c r="AQ189" s="240" t="str">
        <f t="shared" ca="1" si="214"/>
        <v>-0,732582419331275+7,43803412643822i</v>
      </c>
      <c r="AR189" s="240" t="str">
        <f t="shared" ca="1" si="215"/>
        <v>-0,732582419331275+7,43803412643822i</v>
      </c>
      <c r="AS189" s="240" t="str">
        <f t="shared" ca="1" si="216"/>
        <v>-6,75643730453044-3,1955568555609i</v>
      </c>
      <c r="AT189" s="240" t="str">
        <f t="shared" ca="1" si="217"/>
        <v>1,27777319008032+7,36398834476841i</v>
      </c>
      <c r="AU189" s="240" t="str">
        <f t="shared" ca="1" si="218"/>
        <v>5,28493276528532-5,28493276528534i</v>
      </c>
      <c r="AV189" s="240" t="str">
        <f t="shared" ca="1" si="219"/>
        <v>-7,36398834476841-1,27777319008029i</v>
      </c>
      <c r="AW189" s="240" t="str">
        <f t="shared" ca="1" si="220"/>
        <v>3,19555685556093+6,75643730453044i</v>
      </c>
      <c r="AX189" s="240" t="str">
        <f t="shared" ca="1" si="221"/>
        <v>3,68393271762118-6,50305069941894i</v>
      </c>
      <c r="AY189" s="240" t="str">
        <f t="shared" ca="1" si="222"/>
        <v>-7,43803412643823+0,732582419331248i</v>
      </c>
      <c r="AZ189" s="240" t="str">
        <f t="shared" ca="1" si="223"/>
        <v>4,88182923847602+5,65939678353917i</v>
      </c>
      <c r="BA189" s="240" t="str">
        <f t="shared" ca="1" si="224"/>
        <v>1,81603959720332-7,25003647222292i</v>
      </c>
      <c r="BB189" s="240" t="str">
        <f t="shared" ca="1" si="225"/>
        <v>-6,97321019049325+2,68986399402906i</v>
      </c>
      <c r="BC189" s="240" t="str">
        <f t="shared" ca="1" si="226"/>
        <v>6,2144234991256+4,15234502909963i</v>
      </c>
      <c r="BD189" s="240" t="str">
        <f t="shared" ca="1" si="227"/>
        <v>-0,183421720979076-7,47177255672615i</v>
      </c>
      <c r="BE189" s="240" t="str">
        <f t="shared" ca="1" si="228"/>
        <v>-6,00319204027861+4,45227065604826i</v>
      </c>
      <c r="BF189" s="240" t="str">
        <f t="shared" ca="1" si="229"/>
        <v>7,09679602387244+2,34446472840205i</v>
      </c>
      <c r="BG189" s="240" t="str">
        <f t="shared" ca="1" si="230"/>
        <v>-2,16959452645588-7,15219464625688i</v>
      </c>
      <c r="BH189" s="240" t="str">
        <f t="shared" ca="1" si="231"/>
        <v>-4,59825542309472+5,89211979945698i</v>
      </c>
      <c r="BI189" s="240" t="str">
        <f t="shared" ca="1" si="232"/>
        <v>7,46502080415523+0,366732955571962i</v>
      </c>
      <c r="BJ189" s="240" t="str">
        <f t="shared" ca="1" si="233"/>
        <v>-3,9985848331784-6,31445547921977i</v>
      </c>
      <c r="BK189" s="240" t="str">
        <f t="shared" ca="1" si="234"/>
        <v>-2,86018500210966+6,90509742298253i</v>
      </c>
      <c r="BL189" s="240" t="str">
        <f t="shared" ca="1" si="235"/>
        <v>7,29242073954811-1,63756783816167i</v>
      </c>
      <c r="BM189" s="240" t="str">
        <f t="shared" ca="1" si="236"/>
        <v>-5,53788619208786-5,01924747254562i</v>
      </c>
      <c r="BN189" s="240" t="str">
        <f t="shared" ca="1" si="237"/>
        <v>-0,914900274459943+7,41781545705783i</v>
      </c>
      <c r="BO189" s="240" t="str">
        <f t="shared" ca="1" si="238"/>
        <v>6,59150033681657-3,52323033265213i</v>
      </c>
      <c r="BP189" s="240" t="str">
        <f t="shared" ca="1" si="239"/>
        <v>-6,67597950088333-3,36040568547289i</v>
      </c>
      <c r="BQ189" s="240" t="str">
        <f t="shared" ca="1" si="240"/>
        <v>1,09666702787423+7,39312857301605i</v>
      </c>
      <c r="BR189" s="240" t="str">
        <f t="shared" ca="1" si="241"/>
        <v>5,41303978506784-5,15364229962127i</v>
      </c>
      <c r="BS189" s="240" t="str">
        <f t="shared" ca="1" si="242"/>
        <v>-7,33041232529993-1,45810966949119i</v>
      </c>
      <c r="BT189" s="240" t="str">
        <f t="shared" ca="1" si="243"/>
        <v>3,02878314169151+6,83282528298348i</v>
      </c>
      <c r="BU189" s="240" t="str">
        <f t="shared" ca="1" si="244"/>
        <v>3,8424160392722-6,41068386744478i</v>
      </c>
      <c r="BV189" s="240" t="str">
        <f t="shared" ca="1" si="245"/>
        <v>-7,45377240218703+0,549823283944881i</v>
      </c>
      <c r="BW189" s="240" t="str">
        <f t="shared" ca="1" si="246"/>
        <v>4,74147037301314+5,77749836598952i</v>
      </c>
      <c r="BX189" s="240" t="str">
        <f t="shared" ca="1" si="247"/>
        <v>1,99341744189624-7,20328505402339i</v>
      </c>
      <c r="BY189" s="240" t="str">
        <f t="shared" ca="1" si="248"/>
        <v>-7,03712255693076+2,51792271245747i</v>
      </c>
      <c r="BZ189" s="240" t="str">
        <f t="shared" ca="1" si="249"/>
        <v>6,11064818269032+4,30360400763784i</v>
      </c>
      <c r="CA189" s="240" t="str">
        <f t="shared" ca="1" si="250"/>
        <v>-1,51260664383571E-12-7,47402359289646i</v>
      </c>
      <c r="CB189" s="240" t="str">
        <f t="shared" ca="1" si="251"/>
        <v>-6,11064818268857+4,30360400764031i</v>
      </c>
      <c r="CC189" s="240" t="str">
        <f t="shared" ca="1" si="252"/>
        <v>7,03712255692927+2,51792271246163i</v>
      </c>
      <c r="CD189" s="240" t="str">
        <f t="shared" ca="1" si="253"/>
        <v>-1,99341744189199-7,20328505402457i</v>
      </c>
      <c r="CE189" s="240" t="str">
        <f t="shared" ca="1" si="254"/>
        <v>-4,74147037301654+5,77749836598672i</v>
      </c>
      <c r="CF189" s="240" t="str">
        <f t="shared" ca="1" si="255"/>
        <v>7,45377240218725+0,549823283941865i</v>
      </c>
      <c r="CG189" s="240" t="str">
        <f t="shared" ca="1" si="256"/>
        <v>-3,8424160392747-6,41068386744327i</v>
      </c>
      <c r="CH189" s="240" t="str">
        <f t="shared" ca="1" si="257"/>
        <v>-3,02878314168884+6,83282528298466i</v>
      </c>
      <c r="CI189" s="240" t="str">
        <f t="shared" ca="1" si="258"/>
        <v>7,33041232529936-1,45810966949405i</v>
      </c>
      <c r="CJ189" s="240" t="str">
        <f t="shared" ca="1" si="259"/>
        <v>-5,41303978506473-5,15364229962454i</v>
      </c>
      <c r="CK189" s="240" t="str">
        <f t="shared" ca="1" si="260"/>
        <v>-1,0966670278788+7,39312857301538i</v>
      </c>
      <c r="CL189" s="240" t="str">
        <f t="shared" ca="1" si="261"/>
        <v>6,67597950088541-3,36040568546875i</v>
      </c>
      <c r="CM189" s="240" t="str">
        <f t="shared" ca="1" si="262"/>
        <v>-6,59150033681799-3,52323033264946i</v>
      </c>
      <c r="CN189" s="240" t="str">
        <f t="shared" ca="1" si="263"/>
        <v>0,91490027446294+7,41781545705746i</v>
      </c>
      <c r="CO189" s="240" t="str">
        <f t="shared" ca="1" si="264"/>
        <v>5,53788619208582-5,01924747254786i</v>
      </c>
      <c r="CP189" s="240" t="str">
        <f t="shared" ca="1" si="265"/>
        <v>-7,29242073954715-1,63756783816598i</v>
      </c>
      <c r="CQ189" s="240" t="str">
        <f t="shared" ca="1" si="266"/>
        <v>2,86018500210559+6,90509742298421i</v>
      </c>
      <c r="CR189" s="240" t="str">
        <f t="shared" ca="1" si="267"/>
        <v>3,99858483318213-6,31445547921741i</v>
      </c>
      <c r="CS189" s="240" t="str">
        <f t="shared" ca="1" si="268"/>
        <v>-7,46502080415508+0,366732955574983i</v>
      </c>
      <c r="CT189" s="240" t="str">
        <f t="shared" ca="1" si="269"/>
        <v>4,59825542309652+5,89211979945557i</v>
      </c>
      <c r="CU189" s="240" t="str">
        <f t="shared" ca="1" si="270"/>
        <v>2,16959452645523-7,15219464625708i</v>
      </c>
      <c r="CV189" s="240" t="str">
        <f t="shared" ca="1" si="271"/>
        <v>-7,09679602387245+2,344464728402i</v>
      </c>
      <c r="CW189" s="240" t="str">
        <f t="shared" ca="1" si="272"/>
        <v>6,00319204027769+4,4522706560495i</v>
      </c>
      <c r="CX189" s="240" t="str">
        <f t="shared" ca="1" si="273"/>
        <v>0,183421720981361-7,47177255672609i</v>
      </c>
      <c r="CY189" s="240" t="str">
        <f t="shared" ca="1" si="274"/>
        <v>-6,2144234991277+4,15234502909649i</v>
      </c>
      <c r="CZ189" s="240" t="str">
        <f t="shared" ca="1" si="275"/>
        <v>6,97321019049438+2,68986399402614i</v>
      </c>
      <c r="DA189" s="240" t="str">
        <f t="shared" ca="1" si="276"/>
        <v>-1,81603959720491-7,25003647222252i</v>
      </c>
      <c r="DB189" s="240" t="str">
        <f t="shared" ca="1" si="277"/>
        <v>-4,88182923847534+5,65939678353976i</v>
      </c>
      <c r="DC189" s="240" t="str">
        <f t="shared" ca="1" si="278"/>
        <v>7,43803412643816+0,732582419331937i</v>
      </c>
      <c r="DD189" s="240" t="str">
        <f t="shared" ca="1" si="279"/>
        <v>-3,68393271761993-6,50305069941964i</v>
      </c>
      <c r="DE189" s="240" t="str">
        <f t="shared" ca="1" si="280"/>
        <v>-3,19555685556356+6,75643730452919i</v>
      </c>
      <c r="DF189" s="240" t="str">
        <f t="shared" ca="1" si="281"/>
        <v>7,36398834476776-1,277773190084i</v>
      </c>
      <c r="DG189" s="240" t="str">
        <f t="shared" ca="1" si="282"/>
        <v>-5,28493276528693-5,28493276528373i</v>
      </c>
      <c r="DH189" s="240" t="str">
        <f t="shared" ca="1" si="283"/>
        <v>-1,27777319007953+7,36398834476854i</v>
      </c>
      <c r="DI189" s="240" t="str">
        <f t="shared" ca="1" si="284"/>
        <v>6,75643730453042-3,19555685556095i</v>
      </c>
      <c r="DJ189" s="240" t="str">
        <f t="shared" ca="1" si="285"/>
        <v>-6,50305069941822-3,68393271762245i</v>
      </c>
      <c r="DK189" s="240" t="str">
        <f t="shared" ca="1" si="286"/>
        <v>0,732582419329054+7,43803412643845i</v>
      </c>
      <c r="DL189" s="240" t="str">
        <f t="shared" ca="1" si="287"/>
        <v>5,65939678354166-4,88182923847314i</v>
      </c>
      <c r="DM189" s="240" t="str">
        <f t="shared" ca="1" si="288"/>
        <v>-7,25003647222362-1,81603959720051i</v>
      </c>
      <c r="DN189" s="240" t="str">
        <f t="shared" ca="1" si="289"/>
        <v>2,68986399403037+6,97321019049275i</v>
      </c>
      <c r="DO189" s="240" t="str">
        <f t="shared" ca="1" si="290"/>
        <v>4,15234502909908-6,21442349912597i</v>
      </c>
      <c r="DP189" s="240" t="str">
        <f t="shared" ca="1" si="291"/>
        <v>-7,47177255672617+0,183421720978252i</v>
      </c>
      <c r="DQ189" s="240" t="str">
        <f t="shared" ca="1" si="292"/>
        <v>4,45227065604701+6,00319204027954i</v>
      </c>
      <c r="DR189" s="240" t="str">
        <f t="shared" ca="1" si="293"/>
        <v>2,34446472840495-7,09679602387148i</v>
      </c>
      <c r="DS189" s="240" t="str">
        <f t="shared" ca="1" si="294"/>
        <v>-7,15219464625577+2,16959452645957i</v>
      </c>
      <c r="DT189" s="240" t="str">
        <f t="shared" ca="1" si="295"/>
        <v>5,89211979945837+4,59825542309294i</v>
      </c>
      <c r="DU189" s="240" t="str">
        <f t="shared" ca="1" si="296"/>
        <v>0,366732955570451-7,46502080415531i</v>
      </c>
      <c r="DV189" s="240" t="str">
        <f t="shared" ca="1" si="297"/>
        <v>-6,31445547921895+3,99858483317968i</v>
      </c>
      <c r="DW189" s="240" t="str">
        <f t="shared" ca="1" si="298"/>
        <v>6,9050974229831+2,86018500210827i</v>
      </c>
      <c r="DX189" s="240" t="str">
        <f t="shared" ca="1" si="299"/>
        <v>-1,63756783816315-7,29242073954778i</v>
      </c>
      <c r="DY189" s="240" t="str">
        <f t="shared" ca="1" si="300"/>
        <v>-5,01924747255+5,53788619208388i</v>
      </c>
      <c r="DZ189" s="240" t="str">
        <f t="shared" ca="1" si="301"/>
        <v>7,41781545705802+0,914900274458441i</v>
      </c>
      <c r="EA189" s="240" t="str">
        <f t="shared" ca="1" si="302"/>
        <v>-3,52323033265346-6,59150033681585i</v>
      </c>
      <c r="EB189" s="240" t="str">
        <f t="shared" ca="1" si="303"/>
        <v>-3,36040568547154+6,67597950088401i</v>
      </c>
      <c r="EC189" s="240" t="str">
        <f t="shared" ca="1" si="304"/>
        <v>7,3931285730158-1,09666702787594i</v>
      </c>
      <c r="ED189" s="240" t="str">
        <f t="shared" ca="1" si="305"/>
        <v>-5,15364229962244-5,41303978506673i</v>
      </c>
      <c r="EE189" s="240" t="str">
        <f t="shared" ca="1" si="306"/>
        <v>-1,45810966949689+7,3304123252988i</v>
      </c>
      <c r="EF189" s="240" t="str">
        <f t="shared" ca="1" si="307"/>
        <v>6,8328252829829-3,0287831416928i</v>
      </c>
      <c r="EG189" s="240" t="str">
        <f t="shared" ca="1" si="308"/>
        <v>-6,41068386744549-3,84241603927099i</v>
      </c>
      <c r="EH189" s="240" t="str">
        <f t="shared" ca="1" si="309"/>
        <v>0,549823283946178+7,45377240218693i</v>
      </c>
      <c r="EI189" s="240" t="str">
        <f t="shared" ca="1" si="310"/>
        <v>5,77749836598869-4,74147037301414i</v>
      </c>
      <c r="EJ189" s="240" t="str">
        <f t="shared" ca="1" si="311"/>
        <v>-7,20328505402374-1,99341744189499i</v>
      </c>
      <c r="EK189" s="240" t="str">
        <f t="shared" ca="1" si="312"/>
        <v>2,5179227124587+7,03712255693032i</v>
      </c>
      <c r="EL189" s="240" t="str">
        <f t="shared" ca="1" si="313"/>
        <v>4,30360400764286-6,11064818268678i</v>
      </c>
      <c r="EM189" s="240" t="str">
        <f t="shared" ca="1" si="314"/>
        <v>-7,47402359289646+3,02521328767142E-12i</v>
      </c>
      <c r="EN189" s="240"/>
      <c r="EO189" s="240"/>
      <c r="EP189" s="240"/>
    </row>
    <row r="190" spans="1:146" ht="15" thickBot="1">
      <c r="A190" s="277">
        <f t="shared" si="181"/>
        <v>1.7578125000000011E-3</v>
      </c>
      <c r="B190" s="276">
        <v>90</v>
      </c>
      <c r="C190" s="248">
        <f t="shared" si="182"/>
        <v>18000</v>
      </c>
      <c r="D190" s="247">
        <f t="shared" si="315"/>
        <v>113097.33552923256</v>
      </c>
      <c r="E190" s="247" t="str">
        <f t="shared" si="316"/>
        <v>113097,335529233i</v>
      </c>
      <c r="F190" s="247" t="str">
        <f t="shared" si="183"/>
        <v>-0,015903278179288-0,0130440728401114i</v>
      </c>
      <c r="G190" s="247" t="str">
        <f t="shared" si="184"/>
        <v>-4,47844176870016+1,99206448751849i</v>
      </c>
      <c r="H190" s="247" t="str">
        <f t="shared" si="180"/>
        <v>0,00209352824526542-0,00470389126731574i</v>
      </c>
      <c r="I190" s="247" t="str">
        <f t="shared" si="317"/>
        <v>-0,00247108581399033+0,00513719098536459i</v>
      </c>
      <c r="J190" s="275" t="str">
        <f ca="1">IMPRODUCT(1/N_FFT2,DA100)</f>
        <v>0,020256956383538+0,000159357941590565i</v>
      </c>
      <c r="K190" s="274" t="str">
        <f t="shared" ca="1" si="318"/>
        <v>-0,0000508753297349669+0,000103670066575624i</v>
      </c>
      <c r="N190" s="265">
        <f t="shared" ca="1" si="185"/>
        <v>22.475025377136603</v>
      </c>
      <c r="O190" s="240">
        <f t="shared" ca="1" si="186"/>
        <v>7.4750253771366024</v>
      </c>
      <c r="P190" s="240" t="str">
        <f t="shared" ca="1" si="187"/>
        <v>-4,45286741822354-6,00399668092508i</v>
      </c>
      <c r="Q190" s="240" t="str">
        <f t="shared" ca="1" si="188"/>
        <v>-2,16988532907099+7,15315329400389i</v>
      </c>
      <c r="R190" s="240" t="str">
        <f t="shared" ca="1" si="189"/>
        <v>7,03806578093544-2,51826020340667i</v>
      </c>
      <c r="S190" s="240" t="str">
        <f t="shared" ca="1" si="190"/>
        <v>-6,21525645227944-4,15290159060324i</v>
      </c>
      <c r="T190" s="240" t="str">
        <f t="shared" ca="1" si="191"/>
        <v>0,3667821107944+7,4660213817024i</v>
      </c>
      <c r="U190" s="241" t="str">
        <f t="shared" ca="1" si="192"/>
        <v>5,77827275567852-4,74210589820805i</v>
      </c>
      <c r="V190" s="240" t="str">
        <f t="shared" ca="1" si="193"/>
        <v>-7,2510082342449-1,81628301091785i</v>
      </c>
      <c r="W190" s="240" t="str">
        <f t="shared" ca="1" si="194"/>
        <v>2,86056836833888+6,90602295093893i</v>
      </c>
      <c r="X190" s="240" t="str">
        <f t="shared" ca="1" si="195"/>
        <v>3,84293105929996-6,4115431264481i</v>
      </c>
      <c r="Y190" s="240" t="str">
        <f t="shared" ca="1" si="196"/>
        <v>-7,43903108681345+0,732680611357578i</v>
      </c>
      <c r="Z190" s="240" t="str">
        <f t="shared" ca="1" si="197"/>
        <v>5,01992022972503+5,53862846524603i</v>
      </c>
      <c r="AA190" s="240" t="str">
        <f t="shared" ca="1" si="198"/>
        <v>1,45830510790417-7,33139486053621i</v>
      </c>
      <c r="AB190" s="240" t="str">
        <f t="shared" ca="1" si="199"/>
        <v>-6,75734290675753+3,19598517351534i</v>
      </c>
      <c r="AC190" s="240" t="str">
        <f t="shared" ca="1" si="200"/>
        <v>6,59238383164025+3,5237025704739i</v>
      </c>
      <c r="AD190" s="240" t="str">
        <f t="shared" ca="1" si="201"/>
        <v>-1,09681402015277-7,39411951445421i</v>
      </c>
      <c r="AE190" s="240" t="str">
        <f t="shared" ca="1" si="202"/>
        <v>-5,28564113371468+5,28564113371497i</v>
      </c>
      <c r="AF190" s="240" t="str">
        <f t="shared" ca="1" si="203"/>
        <v>7,39411951445416+1,09681402015309i</v>
      </c>
      <c r="AG190" s="240" t="str">
        <f t="shared" ca="1" si="204"/>
        <v>-3,52370257047359-6,59238383164042i</v>
      </c>
      <c r="AH190" s="240" t="str">
        <f t="shared" ca="1" si="205"/>
        <v>-3,19598517351566+6,75734290675738i</v>
      </c>
      <c r="AI190" s="240" t="str">
        <f t="shared" ca="1" si="206"/>
        <v>7,33139486053614-1,45830510790456i</v>
      </c>
      <c r="AJ190" s="240" t="str">
        <f t="shared" ca="1" si="207"/>
        <v>-5,53862846524629-5,01992022972474i</v>
      </c>
      <c r="AK190" s="240" t="str">
        <f t="shared" ca="1" si="208"/>
        <v>-0,732680611357929+7,43903108681341i</v>
      </c>
      <c r="AL190" s="240" t="str">
        <f t="shared" ca="1" si="209"/>
        <v>6,41154312644828-3,84293105929966i</v>
      </c>
      <c r="AM190" s="240" t="str">
        <f t="shared" ca="1" si="210"/>
        <v>-6,90602295093908-2,86056836833852i</v>
      </c>
      <c r="AN190" s="240" t="str">
        <f t="shared" ca="1" si="211"/>
        <v>1,81628301091822+7,25100823424481i</v>
      </c>
      <c r="AO190" s="240" t="str">
        <f t="shared" ca="1" si="212"/>
        <v>4,74210589820833-5,77827275567828i</v>
      </c>
      <c r="AP190" s="240" t="str">
        <f t="shared" ca="1" si="213"/>
        <v>-7,46602138170238-0,366782110794765i</v>
      </c>
      <c r="AQ190" s="240" t="str">
        <f t="shared" ca="1" si="214"/>
        <v>4,15290159060349+6,21525645227928i</v>
      </c>
      <c r="AR190" s="240" t="str">
        <f t="shared" ca="1" si="215"/>
        <v>4,15290159060349+6,21525645227928i</v>
      </c>
      <c r="AS190" s="240" t="str">
        <f t="shared" ca="1" si="216"/>
        <v>-7,15315329400388+2,16988532907104i</v>
      </c>
      <c r="AT190" s="240" t="str">
        <f t="shared" ca="1" si="217"/>
        <v>6,00399668092498+4,45286741822368i</v>
      </c>
      <c r="AU190" s="240" t="str">
        <f t="shared" ca="1" si="218"/>
        <v>3,26006721957646E-13-7,4750253771366i</v>
      </c>
      <c r="AV190" s="240" t="str">
        <f t="shared" ca="1" si="219"/>
        <v>-6,00399668092493+4,45286741822376i</v>
      </c>
      <c r="AW190" s="240" t="str">
        <f t="shared" ca="1" si="220"/>
        <v>7,1531532940039+2,16988532907095i</v>
      </c>
      <c r="AX190" s="240" t="str">
        <f t="shared" ca="1" si="221"/>
        <v>-2,51826020340657-7,03806578093548i</v>
      </c>
      <c r="AY190" s="240" t="str">
        <f t="shared" ca="1" si="222"/>
        <v>-4,15290159060346+6,2152564522793i</v>
      </c>
      <c r="AZ190" s="240" t="str">
        <f t="shared" ca="1" si="223"/>
        <v>7,46602138170238-0,366782110794804i</v>
      </c>
      <c r="BA190" s="240" t="str">
        <f t="shared" ca="1" si="224"/>
        <v>-4,74210589820836-5,77827275567826i</v>
      </c>
      <c r="BB190" s="240" t="str">
        <f t="shared" ca="1" si="225"/>
        <v>-1,81628301091818+7,25100823424482i</v>
      </c>
      <c r="BC190" s="240" t="str">
        <f t="shared" ca="1" si="226"/>
        <v>6,90602295093907-2,86056836833855i</v>
      </c>
      <c r="BD190" s="240" t="str">
        <f t="shared" ca="1" si="227"/>
        <v>-6,41154312644792-3,84293105930026i</v>
      </c>
      <c r="BE190" s="240" t="str">
        <f t="shared" ca="1" si="228"/>
        <v>0,732680611357968+7,43903108681341i</v>
      </c>
      <c r="BF190" s="240" t="str">
        <f t="shared" ca="1" si="229"/>
        <v>5,53862846524626-5,01992022972477i</v>
      </c>
      <c r="BG190" s="240" t="str">
        <f t="shared" ca="1" si="230"/>
        <v>-7,33139486053614-1,45830510790452i</v>
      </c>
      <c r="BH190" s="240" t="str">
        <f t="shared" ca="1" si="231"/>
        <v>3,19598517351569+6,75734290675737i</v>
      </c>
      <c r="BI190" s="240" t="str">
        <f t="shared" ca="1" si="232"/>
        <v>3,5237025704729-6,59238383164079i</v>
      </c>
      <c r="BJ190" s="240" t="str">
        <f t="shared" ca="1" si="233"/>
        <v>-7,39411951445437+1,09681402015166i</v>
      </c>
      <c r="BK190" s="240" t="str">
        <f t="shared" ca="1" si="234"/>
        <v>5,28564113371733+5,28564113371231i</v>
      </c>
      <c r="BL190" s="240" t="str">
        <f t="shared" ca="1" si="235"/>
        <v>1,096814020152-7,39411951445432i</v>
      </c>
      <c r="BM190" s="240" t="str">
        <f t="shared" ca="1" si="236"/>
        <v>-6,59238383164095+3,5237025704726i</v>
      </c>
      <c r="BN190" s="240" t="str">
        <f t="shared" ca="1" si="237"/>
        <v>6,75734290675595+3,19598517351869i</v>
      </c>
      <c r="BO190" s="240" t="str">
        <f t="shared" ca="1" si="238"/>
        <v>-1,45830510790564-7,33139486053592i</v>
      </c>
      <c r="BP190" s="240" t="str">
        <f t="shared" ca="1" si="239"/>
        <v>-5,01992022972558+5,53862846524554i</v>
      </c>
      <c r="BQ190" s="240" t="str">
        <f t="shared" ca="1" si="240"/>
        <v>7,43903108681309+0,732680611361266i</v>
      </c>
      <c r="BR190" s="240" t="str">
        <f t="shared" ca="1" si="241"/>
        <v>-3,84293105930125-6,41154312644733i</v>
      </c>
      <c r="BS190" s="240" t="str">
        <f t="shared" ca="1" si="242"/>
        <v>-2,86056836833956+6,90602295093865i</v>
      </c>
      <c r="BT190" s="240" t="str">
        <f t="shared" ca="1" si="243"/>
        <v>7,25100823424562-1,81628301091497i</v>
      </c>
      <c r="BU190" s="240" t="str">
        <f t="shared" ca="1" si="244"/>
        <v>-5,77827275567953-4,74210589820682i</v>
      </c>
      <c r="BV190" s="240" t="str">
        <f t="shared" ca="1" si="245"/>
        <v>-0,366782110795144+7,46602138170236i</v>
      </c>
      <c r="BW190" s="240" t="str">
        <f t="shared" ca="1" si="246"/>
        <v>6,21525645228108-4,15290159060079i</v>
      </c>
      <c r="BX190" s="240" t="str">
        <f t="shared" ca="1" si="247"/>
        <v>-7,03806578093611-2,51826020340479i</v>
      </c>
      <c r="BY190" s="240" t="str">
        <f t="shared" ca="1" si="248"/>
        <v>2,16988532907073+7,15315329400396i</v>
      </c>
      <c r="BZ190" s="240" t="str">
        <f t="shared" ca="1" si="249"/>
        <v>4,45286741822583-6,00399668092339i</v>
      </c>
      <c r="CA190" s="240" t="str">
        <f t="shared" ca="1" si="250"/>
        <v>-7,4750253771366+2,32232854563893E-12i</v>
      </c>
      <c r="CB190" s="240" t="str">
        <f t="shared" ca="1" si="251"/>
        <v>4,45286741822341+6,00399668092518i</v>
      </c>
      <c r="CC190" s="240" t="str">
        <f t="shared" ca="1" si="252"/>
        <v>2,1698853290734-7,15315329400316i</v>
      </c>
      <c r="CD190" s="240" t="str">
        <f t="shared" ca="1" si="253"/>
        <v>-7,03806578093462+2,51826020340896i</v>
      </c>
      <c r="CE190" s="240" t="str">
        <f t="shared" ca="1" si="254"/>
        <v>6,21525645227953+4,15290159060312i</v>
      </c>
      <c r="CF190" s="240" t="str">
        <f t="shared" ca="1" si="255"/>
        <v>-0,366782110792144-7,46602138170251i</v>
      </c>
      <c r="CG190" s="240" t="str">
        <f t="shared" ca="1" si="256"/>
        <v>-5,77827275567658+4,74210589821041i</v>
      </c>
      <c r="CH190" s="240" t="str">
        <f t="shared" ca="1" si="257"/>
        <v>7,2510082342449+1,81628301091788i</v>
      </c>
      <c r="CI190" s="240" t="str">
        <f t="shared" ca="1" si="258"/>
        <v>-2,86056836833688-6,90602295093976i</v>
      </c>
      <c r="CJ190" s="240" t="str">
        <f t="shared" ca="1" si="259"/>
        <v>-3,84293105929744+6,41154312644961i</v>
      </c>
      <c r="CK190" s="240" t="str">
        <f t="shared" ca="1" si="260"/>
        <v>7,43903108681337-0,732680611358383i</v>
      </c>
      <c r="CL190" s="240" t="str">
        <f t="shared" ca="1" si="261"/>
        <v>-5,01992022972335-5,53862846524756i</v>
      </c>
      <c r="CM190" s="240" t="str">
        <f t="shared" ca="1" si="262"/>
        <v>-1,45830510790119+7,3313948605368i</v>
      </c>
      <c r="CN190" s="240" t="str">
        <f t="shared" ca="1" si="263"/>
        <v>6,75734290675723-3,19598517351597i</v>
      </c>
      <c r="CO190" s="240" t="str">
        <f t="shared" ca="1" si="264"/>
        <v>-6,59238383163958-3,52370257047515i</v>
      </c>
      <c r="CP190" s="240" t="str">
        <f t="shared" ca="1" si="265"/>
        <v>1,09681402015638+7,39411951445367i</v>
      </c>
      <c r="CQ190" s="240" t="str">
        <f t="shared" ca="1" si="266"/>
        <v>5,28564113371412-5,28564113371552i</v>
      </c>
      <c r="CR190" s="240" t="str">
        <f t="shared" ca="1" si="267"/>
        <v>-7,39411951445393-1,09681402015463i</v>
      </c>
      <c r="CS190" s="240" t="str">
        <f t="shared" ca="1" si="268"/>
        <v>3,52370257047035+6,59238383164215i</v>
      </c>
      <c r="CT190" s="240" t="str">
        <f t="shared" ca="1" si="269"/>
        <v>3,19598517351438-6,75734290675799i</v>
      </c>
      <c r="CU190" s="240" t="str">
        <f t="shared" ca="1" si="270"/>
        <v>-7,33139486053642+1,45830510790313i</v>
      </c>
      <c r="CV190" s="240" t="str">
        <f t="shared" ca="1" si="271"/>
        <v>5,53862846524375+5,01992022972755i</v>
      </c>
      <c r="CW190" s="240" t="str">
        <f t="shared" ca="1" si="272"/>
        <v>0,732680611356411-7,43903108681356i</v>
      </c>
      <c r="CX190" s="240" t="str">
        <f t="shared" ca="1" si="273"/>
        <v>-6,4115431264487+3,84293105929896i</v>
      </c>
      <c r="CY190" s="240" t="str">
        <f t="shared" ca="1" si="274"/>
        <v>6,90602295093767+2,86056836834192i</v>
      </c>
      <c r="CZ190" s="240" t="str">
        <f t="shared" ca="1" si="275"/>
        <v>-1,8162830109198-7,25100823424441i</v>
      </c>
      <c r="DA190" s="240" t="str">
        <f t="shared" ca="1" si="276"/>
        <v>-4,74210589820888+5,77827275567784i</v>
      </c>
      <c r="DB190" s="240" t="str">
        <f t="shared" ca="1" si="277"/>
        <v>7,46602138170223+0,366782110797804i</v>
      </c>
      <c r="DC190" s="240" t="str">
        <f t="shared" ca="1" si="278"/>
        <v>-4,15290159060476-6,21525645227843i</v>
      </c>
      <c r="DD190" s="240" t="str">
        <f t="shared" ca="1" si="279"/>
        <v>-2,5182602034071+7,03806578093528i</v>
      </c>
      <c r="DE190" s="240" t="str">
        <f t="shared" ca="1" si="280"/>
        <v>7,15315329400474-2,16988532906818i</v>
      </c>
      <c r="DF190" s="240" t="str">
        <f t="shared" ca="1" si="281"/>
        <v>-6,00399668092636-4,45286741822182i</v>
      </c>
      <c r="DG190" s="240" t="str">
        <f t="shared" ca="1" si="282"/>
        <v>-3,40661168111319E-13+7,4750253771366i</v>
      </c>
      <c r="DH190" s="240" t="str">
        <f t="shared" ca="1" si="283"/>
        <v>6,00399668092664-4,45286741822144i</v>
      </c>
      <c r="DI190" s="240" t="str">
        <f t="shared" ca="1" si="284"/>
        <v>-7,15315329400454-2,16988532906883i</v>
      </c>
      <c r="DJ190" s="240" t="str">
        <f t="shared" ca="1" si="285"/>
        <v>2,51826020340666+7,03806578093545i</v>
      </c>
      <c r="DK190" s="240" t="str">
        <f t="shared" ca="1" si="286"/>
        <v>4,15290159060533-6,21525645227805i</v>
      </c>
      <c r="DL190" s="240" t="str">
        <f t="shared" ca="1" si="287"/>
        <v>-7,46602138170226+0,366782110797124i</v>
      </c>
      <c r="DM190" s="240" t="str">
        <f t="shared" ca="1" si="288"/>
        <v>4,74210589820835+5,77827275567827i</v>
      </c>
      <c r="DN190" s="240" t="str">
        <f t="shared" ca="1" si="289"/>
        <v>1,81628301092026-7,2510082342443i</v>
      </c>
      <c r="DO190" s="240" t="str">
        <f t="shared" ca="1" si="290"/>
        <v>-6,90602295093793+2,86056836834129i</v>
      </c>
      <c r="DP190" s="240" t="str">
        <f t="shared" ca="1" si="291"/>
        <v>6,41154312644835+3,84293105929955i</v>
      </c>
      <c r="DQ190" s="240" t="str">
        <f t="shared" ca="1" si="292"/>
        <v>-0,732680611355733-7,43903108681363i</v>
      </c>
      <c r="DR190" s="240" t="str">
        <f t="shared" ca="1" si="293"/>
        <v>-5,53862846524421+5,01992022972704i</v>
      </c>
      <c r="DS190" s="240" t="str">
        <f t="shared" ca="1" si="294"/>
        <v>7,33139486053629+1,4583051079038i</v>
      </c>
      <c r="DT190" s="240" t="str">
        <f t="shared" ca="1" si="295"/>
        <v>-3,19598517351376-6,75734290675828i</v>
      </c>
      <c r="DU190" s="240" t="str">
        <f t="shared" ca="1" si="296"/>
        <v>-3,52370257047095+6,59238383164183i</v>
      </c>
      <c r="DV190" s="240" t="str">
        <f t="shared" ca="1" si="297"/>
        <v>7,39411951445403-1,09681402015395i</v>
      </c>
      <c r="DW190" s="240" t="str">
        <f t="shared" ca="1" si="298"/>
        <v>-5,28564113371364-5,28564113371601i</v>
      </c>
      <c r="DX190" s="240" t="str">
        <f t="shared" ca="1" si="299"/>
        <v>-1,0968140201497+7,39411951445466i</v>
      </c>
      <c r="DY190" s="240" t="str">
        <f t="shared" ca="1" si="300"/>
        <v>6,5923838316399-3,52370257047456i</v>
      </c>
      <c r="DZ190" s="240" t="str">
        <f t="shared" ca="1" si="301"/>
        <v>-6,75734290675694-3,19598517351659i</v>
      </c>
      <c r="EA190" s="240" t="str">
        <f t="shared" ca="1" si="302"/>
        <v>1,45830510790802+7,33139486053545i</v>
      </c>
      <c r="EB190" s="240" t="str">
        <f t="shared" ca="1" si="303"/>
        <v>5,01992022972401-5,53862846524695i</v>
      </c>
      <c r="EC190" s="240" t="str">
        <f t="shared" ca="1" si="304"/>
        <v>-7,43903108681331-0,732680611359061i</v>
      </c>
      <c r="ED190" s="240" t="str">
        <f t="shared" ca="1" si="305"/>
        <v>3,84293105929686+6,41154312644996i</v>
      </c>
      <c r="EE190" s="240" t="str">
        <f t="shared" ca="1" si="306"/>
        <v>2,86056836833751-6,90602295093949i</v>
      </c>
      <c r="EF190" s="240" t="str">
        <f t="shared" ca="1" si="307"/>
        <v>-7,25100823424506+1,81628301091722i</v>
      </c>
      <c r="EG190" s="240" t="str">
        <f t="shared" ca="1" si="308"/>
        <v>5,77827275567629+4,74210589821077i</v>
      </c>
      <c r="EH190" s="240" t="str">
        <f t="shared" ca="1" si="309"/>
        <v>0,366782110792825-7,46602138170248i</v>
      </c>
      <c r="EI190" s="240" t="str">
        <f t="shared" ca="1" si="310"/>
        <v>-6,21525645227979+4,15290159060273i</v>
      </c>
      <c r="EJ190" s="240" t="str">
        <f t="shared" ca="1" si="311"/>
        <v>7,03806578093432+2,51826020340981i</v>
      </c>
      <c r="EK190" s="240" t="str">
        <f t="shared" ca="1" si="312"/>
        <v>-2,16988532907295-7,15315329400329i</v>
      </c>
      <c r="EL190" s="240" t="str">
        <f t="shared" ca="1" si="313"/>
        <v>-4,45286741822413+6,00399668092465i</v>
      </c>
      <c r="EM190" s="240" t="str">
        <f t="shared" ca="1" si="314"/>
        <v>7,4750253771366+3,00365088186157E-12i</v>
      </c>
      <c r="EN190" s="240"/>
      <c r="EO190" s="240"/>
      <c r="EP190" s="240"/>
    </row>
    <row r="191" spans="1:146" ht="15" thickBot="1">
      <c r="A191" s="277">
        <f t="shared" si="181"/>
        <v>1.7773437500000011E-3</v>
      </c>
      <c r="B191" s="276">
        <v>91</v>
      </c>
      <c r="C191" s="248">
        <f t="shared" si="182"/>
        <v>18200</v>
      </c>
      <c r="D191" s="247">
        <f t="shared" si="315"/>
        <v>114353.97259066848</v>
      </c>
      <c r="E191" s="247" t="str">
        <f t="shared" si="316"/>
        <v>114353,972590668i</v>
      </c>
      <c r="F191" s="247" t="str">
        <f t="shared" si="183"/>
        <v>-0,0159228469677918-0,0125536663575904i</v>
      </c>
      <c r="G191" s="247" t="str">
        <f t="shared" si="184"/>
        <v>-4,45184950265067+2,02117110780748i</v>
      </c>
      <c r="H191" s="247" t="str">
        <f t="shared" si="180"/>
        <v>0,00209123397962458-0,00465279239499611i</v>
      </c>
      <c r="I191" s="247" t="str">
        <f t="shared" si="317"/>
        <v>-0,0024473285153386+0,00508417953156624i</v>
      </c>
      <c r="J191" s="275" t="str">
        <f ca="1">IMPRODUCT(1/N_FFT2,DB100)</f>
        <v>0,0529483357051035+0,00445872902137023i</v>
      </c>
      <c r="K191" s="274" t="str">
        <f t="shared" ca="1" si="318"/>
        <v>-0,000152250950638072+0,000258286869946218i</v>
      </c>
      <c r="N191" s="265">
        <f t="shared" ca="1" si="185"/>
        <v>22.475945417984377</v>
      </c>
      <c r="O191" s="240">
        <f t="shared" ca="1" si="186"/>
        <v>7.4759454179843754</v>
      </c>
      <c r="P191" s="240" t="str">
        <f t="shared" ca="1" si="187"/>
        <v>-4,59943779060046-5,8936348633995i</v>
      </c>
      <c r="Q191" s="240" t="str">
        <f t="shared" ca="1" si="188"/>
        <v>-1,81650656260881+7,2519007026214i</v>
      </c>
      <c r="R191" s="240" t="str">
        <f t="shared" ca="1" si="189"/>
        <v>6,83458223422843-3,02956194461356i</v>
      </c>
      <c r="S191" s="240" t="str">
        <f t="shared" ca="1" si="190"/>
        <v>-6,59319523522806-3,52413627472713i</v>
      </c>
      <c r="T191" s="240" t="str">
        <f t="shared" ca="1" si="191"/>
        <v>1,27810174892777+7,36588187606001i</v>
      </c>
      <c r="U191" s="241" t="str">
        <f t="shared" ca="1" si="192"/>
        <v>5,02053809139474-5,53931017054796i</v>
      </c>
      <c r="V191" s="240" t="str">
        <f t="shared" ca="1" si="193"/>
        <v>-7,45568902000663-0,549964662168619i</v>
      </c>
      <c r="W191" s="240" t="str">
        <f t="shared" ca="1" si="194"/>
        <v>4,15341273791109+6,21602143828667i</v>
      </c>
      <c r="X191" s="240" t="str">
        <f t="shared" ca="1" si="195"/>
        <v>2,34506756984077-7,09862085095145i</v>
      </c>
      <c r="Y191" s="240" t="str">
        <f t="shared" ca="1" si="196"/>
        <v>-7,03893203993548+2,51857015583274i</v>
      </c>
      <c r="Z191" s="240" t="str">
        <f t="shared" ca="1" si="197"/>
        <v>6,3160791399962+3,99961300502767i</v>
      </c>
      <c r="AA191" s="240" t="str">
        <f t="shared" ca="1" si="198"/>
        <v>-0,732770791130528-7,43994669741306i</v>
      </c>
      <c r="AB191" s="240" t="str">
        <f t="shared" ca="1" si="199"/>
        <v>-5,41443166127966+5,15496747594144i</v>
      </c>
      <c r="AC191" s="240" t="str">
        <f t="shared" ca="1" si="200"/>
        <v>7,39502959724897+1,0969490181833i</v>
      </c>
      <c r="AD191" s="240" t="str">
        <f t="shared" ca="1" si="201"/>
        <v>-3,68487998173302-6,50472285442699i</v>
      </c>
      <c r="AE191" s="240" t="str">
        <f t="shared" ca="1" si="202"/>
        <v>-2,86092045272829+6,90687295784732i</v>
      </c>
      <c r="AF191" s="240" t="str">
        <f t="shared" ca="1" si="203"/>
        <v>7,20513726304641-1,99393001716249i</v>
      </c>
      <c r="AG191" s="240" t="str">
        <f t="shared" ca="1" si="204"/>
        <v>-6,00473566466333-4,45341548591661i</v>
      </c>
      <c r="AH191" s="240" t="str">
        <f t="shared" ca="1" si="205"/>
        <v>0,183468884927726+7,47369380299628i</v>
      </c>
      <c r="AI191" s="240" t="str">
        <f t="shared" ca="1" si="206"/>
        <v>5,77898395687104-4,74268956594343i</v>
      </c>
      <c r="AJ191" s="240" t="str">
        <f t="shared" ca="1" si="207"/>
        <v>-7,29429586837919-1,63798891242518i</v>
      </c>
      <c r="AK191" s="240" t="str">
        <f t="shared" ca="1" si="208"/>
        <v>3,19637854166629+6,758174613833i</v>
      </c>
      <c r="AL191" s="240" t="str">
        <f t="shared" ca="1" si="209"/>
        <v>3,3612697598056-6,67769612175472i</v>
      </c>
      <c r="AM191" s="240" t="str">
        <f t="shared" ca="1" si="210"/>
        <v>-7,33229722305712+1,45848459896921i</v>
      </c>
      <c r="AN191" s="240" t="str">
        <f t="shared" ca="1" si="211"/>
        <v>5,66085200649718+4,88308452243235i</v>
      </c>
      <c r="AO191" s="240" t="str">
        <f t="shared" ca="1" si="212"/>
        <v>0,366827255059464-7,46694031432066i</v>
      </c>
      <c r="AP191" s="240" t="str">
        <f t="shared" ca="1" si="213"/>
        <v>-6,11221943769431+4,30471061026794i</v>
      </c>
      <c r="AQ191" s="240" t="str">
        <f t="shared" ca="1" si="214"/>
        <v>7,15403371820159+2,17015240283171i</v>
      </c>
      <c r="AR191" s="240" t="str">
        <f t="shared" ca="1" si="215"/>
        <v>7,15403371820159+2,17015240283171i</v>
      </c>
      <c r="AS191" s="240" t="str">
        <f t="shared" ca="1" si="216"/>
        <v>-3,84340405482453+6,41233227180563i</v>
      </c>
      <c r="AT191" s="240" t="str">
        <f t="shared" ca="1" si="217"/>
        <v>7,41972282912649-0,915135526367975i</v>
      </c>
      <c r="AU191" s="240" t="str">
        <f t="shared" ca="1" si="218"/>
        <v>-5,28629170083731-5,28629170083719i</v>
      </c>
      <c r="AV191" s="240" t="str">
        <f t="shared" ca="1" si="219"/>
        <v>-0,915135526367923+7,41972282912649i</v>
      </c>
      <c r="AW191" s="240" t="str">
        <f t="shared" ca="1" si="220"/>
        <v>6,4123322718056-3,84340405482458i</v>
      </c>
      <c r="AX191" s="240" t="str">
        <f t="shared" ca="1" si="221"/>
        <v>-6,97500323946104-2,69055564933894i</v>
      </c>
      <c r="AY191" s="240" t="str">
        <f t="shared" ca="1" si="222"/>
        <v>2,17015240283176+7,15403371820158i</v>
      </c>
      <c r="AZ191" s="240" t="str">
        <f t="shared" ca="1" si="223"/>
        <v>4,30471061026791-6,11221943769434i</v>
      </c>
      <c r="BA191" s="240" t="str">
        <f t="shared" ca="1" si="224"/>
        <v>-7,46694031432065+0,366827255059516i</v>
      </c>
      <c r="BB191" s="240" t="str">
        <f t="shared" ca="1" si="225"/>
        <v>4,88308452243183+5,66085200649764i</v>
      </c>
      <c r="BC191" s="240" t="str">
        <f t="shared" ca="1" si="226"/>
        <v>1,45848459896989-7,33229722305699i</v>
      </c>
      <c r="BD191" s="240" t="str">
        <f t="shared" ca="1" si="227"/>
        <v>-6,67769612175503+3,36126975980497i</v>
      </c>
      <c r="BE191" s="240" t="str">
        <f t="shared" ca="1" si="228"/>
        <v>6,75817461383305+3,19637854166619i</v>
      </c>
      <c r="BF191" s="240" t="str">
        <f t="shared" ca="1" si="229"/>
        <v>-1,63798891242529-7,29429586837917i</v>
      </c>
      <c r="BG191" s="240" t="str">
        <f t="shared" ca="1" si="230"/>
        <v>-4,74268956594334+5,77898395687111i</v>
      </c>
      <c r="BH191" s="240" t="str">
        <f t="shared" ca="1" si="231"/>
        <v>7,47369380299624+0,183468884929215i</v>
      </c>
      <c r="BI191" s="240" t="str">
        <f t="shared" ca="1" si="232"/>
        <v>-4,45341548591849-6,00473566466194i</v>
      </c>
      <c r="BJ191" s="240" t="str">
        <f t="shared" ca="1" si="233"/>
        <v>-1,99393001716392+7,20513726304602i</v>
      </c>
      <c r="BK191" s="240" t="str">
        <f t="shared" ca="1" si="234"/>
        <v>6,90687295784644-2,8609204527304i</v>
      </c>
      <c r="BL191" s="240" t="str">
        <f t="shared" ca="1" si="235"/>
        <v>-6,50472285442628-3,68487998173427i</v>
      </c>
      <c r="BM191" s="240" t="str">
        <f t="shared" ca="1" si="236"/>
        <v>1,09694901818556+7,39502959724864i</v>
      </c>
      <c r="BN191" s="240" t="str">
        <f t="shared" ca="1" si="237"/>
        <v>5,15496747594248-5,41443166127867i</v>
      </c>
      <c r="BO191" s="240" t="str">
        <f t="shared" ca="1" si="238"/>
        <v>-7,43994669741328-0,732770791128256i</v>
      </c>
      <c r="BP191" s="240" t="str">
        <f t="shared" ca="1" si="239"/>
        <v>3,99961300502648+6,31607913999695i</v>
      </c>
      <c r="BQ191" s="240" t="str">
        <f t="shared" ca="1" si="240"/>
        <v>2,51857015583057-7,03893203993626i</v>
      </c>
      <c r="BR191" s="240" t="str">
        <f t="shared" ca="1" si="241"/>
        <v>-7,09862085095189+2,34506756983943i</v>
      </c>
      <c r="BS191" s="240" t="str">
        <f t="shared" ca="1" si="242"/>
        <v>6,21602143828795+4,15341273790917i</v>
      </c>
      <c r="BT191" s="240" t="str">
        <f t="shared" ca="1" si="243"/>
        <v>-0,549964662167981-7,45568902000667i</v>
      </c>
      <c r="BU191" s="240" t="str">
        <f t="shared" ca="1" si="244"/>
        <v>-5,5393101705459+5,02053809139702i</v>
      </c>
      <c r="BV191" s="240" t="str">
        <f t="shared" ca="1" si="245"/>
        <v>7,3658818760599+1,27810174892838i</v>
      </c>
      <c r="BW191" s="240" t="str">
        <f t="shared" ca="1" si="246"/>
        <v>-3,52413627472967-6,5931952352267i</v>
      </c>
      <c r="BX191" s="240" t="str">
        <f t="shared" ca="1" si="247"/>
        <v>-3,02956194461426+6,83458223422812i</v>
      </c>
      <c r="BY191" s="240" t="str">
        <f t="shared" ca="1" si="248"/>
        <v>7,25190070262066-1,81650656261176i</v>
      </c>
      <c r="BZ191" s="240" t="str">
        <f t="shared" ca="1" si="249"/>
        <v>-5,89363486339908-4,59943779060099i</v>
      </c>
      <c r="CA191" s="240" t="str">
        <f t="shared" ca="1" si="250"/>
        <v>3,13223317848936E-12+7,47594541798438i</v>
      </c>
      <c r="CB191" s="240" t="str">
        <f t="shared" ca="1" si="251"/>
        <v>5,89363486339993-4,59943779059989i</v>
      </c>
      <c r="CC191" s="240" t="str">
        <f t="shared" ca="1" si="252"/>
        <v>-7,25190070262218-1,81650656260568i</v>
      </c>
      <c r="CD191" s="240" t="str">
        <f t="shared" ca="1" si="253"/>
        <v>3,029561944613+6,83458223422868i</v>
      </c>
      <c r="CE191" s="240" t="str">
        <f t="shared" ca="1" si="254"/>
        <v>3,52413627472433-6,59319523522955i</v>
      </c>
      <c r="CF191" s="240" t="str">
        <f t="shared" ca="1" si="255"/>
        <v>-7,36588187606014+1,27810174892702i</v>
      </c>
      <c r="CG191" s="240" t="str">
        <f t="shared" ca="1" si="256"/>
        <v>5,53931017054996+5,02053809139253i</v>
      </c>
      <c r="CH191" s="240" t="str">
        <f t="shared" ca="1" si="257"/>
        <v>0,549964662169363-7,45568902000657i</v>
      </c>
      <c r="CI191" s="240" t="str">
        <f t="shared" ca="1" si="258"/>
        <v>-6,21602143828459+4,1534127379142i</v>
      </c>
      <c r="CJ191" s="240" t="str">
        <f t="shared" ca="1" si="259"/>
        <v>7,09862085095146+2,34506756984074i</v>
      </c>
      <c r="CK191" s="240" t="str">
        <f t="shared" ca="1" si="260"/>
        <v>-2,51857015583627-7,03893203993421i</v>
      </c>
      <c r="CL191" s="240" t="str">
        <f t="shared" ca="1" si="261"/>
        <v>-3,99961300502765+6,31607913999621i</v>
      </c>
      <c r="CM191" s="240" t="str">
        <f t="shared" ca="1" si="262"/>
        <v>7,43994669741269-0,73277079113428i</v>
      </c>
      <c r="CN191" s="240" t="str">
        <f t="shared" ca="1" si="263"/>
        <v>-5,15496747594147-5,41443166127962i</v>
      </c>
      <c r="CO191" s="240" t="str">
        <f t="shared" ca="1" si="264"/>
        <v>-1,09694901818693+7,39502959724843i</v>
      </c>
      <c r="CP191" s="240" t="str">
        <f t="shared" ca="1" si="265"/>
        <v>6,50472285442696-3,68487998173307i</v>
      </c>
      <c r="CQ191" s="240" t="str">
        <f t="shared" ca="1" si="266"/>
        <v>-6,90687295784591-2,86092045273168i</v>
      </c>
      <c r="CR191" s="240" t="str">
        <f t="shared" ca="1" si="267"/>
        <v>1,99393001716258+7,20513726304639i</v>
      </c>
      <c r="CS191" s="240" t="str">
        <f t="shared" ca="1" si="268"/>
        <v>4,45341548591951-6,00473566466118i</v>
      </c>
      <c r="CT191" s="240" t="str">
        <f t="shared" ca="1" si="269"/>
        <v>-7,47369380299627+0,183468884927831i</v>
      </c>
      <c r="CU191" s="240" t="str">
        <f t="shared" ca="1" si="270"/>
        <v>4,74268956594063+5,77898395687334i</v>
      </c>
      <c r="CV191" s="240" t="str">
        <f t="shared" ca="1" si="271"/>
        <v>1,63798891242509-7,29429586837921i</v>
      </c>
      <c r="CW191" s="240" t="str">
        <f t="shared" ca="1" si="272"/>
        <v>-6,75817461383455+3,19637854166302i</v>
      </c>
      <c r="CX191" s="240" t="str">
        <f t="shared" ca="1" si="273"/>
        <v>6,67769612175512+3,36126975980479i</v>
      </c>
      <c r="CY191" s="240" t="str">
        <f t="shared" ca="1" si="274"/>
        <v>-1,45848459896645-7,33229722305767i</v>
      </c>
      <c r="CZ191" s="240" t="str">
        <f t="shared" ca="1" si="275"/>
        <v>-4,88308452243167+5,66085200649777i</v>
      </c>
      <c r="DA191" s="240" t="str">
        <f t="shared" ca="1" si="276"/>
        <v>7,46694031432051+0,366827255062491i</v>
      </c>
      <c r="DB191" s="240" t="str">
        <f t="shared" ca="1" si="277"/>
        <v>-4,30471061026851-6,11221943769391i</v>
      </c>
      <c r="DC191" s="240" t="str">
        <f t="shared" ca="1" si="278"/>
        <v>-2,17015240283461+7,15403371820072i</v>
      </c>
      <c r="DD191" s="240" t="str">
        <f t="shared" ca="1" si="279"/>
        <v>6,97500323946077-2,69055564933962i</v>
      </c>
      <c r="DE191" s="240" t="str">
        <f t="shared" ca="1" si="280"/>
        <v>-6,41233227180407-3,84340405482714i</v>
      </c>
      <c r="DF191" s="240" t="str">
        <f t="shared" ca="1" si="281"/>
        <v>0,915135526368663+7,4197228291264i</v>
      </c>
      <c r="DG191" s="240" t="str">
        <f t="shared" ca="1" si="282"/>
        <v>5,28629170083934-5,28629170083516i</v>
      </c>
      <c r="DH191" s="240" t="str">
        <f t="shared" ca="1" si="283"/>
        <v>-7,4197228291266-0,915135526367138i</v>
      </c>
      <c r="DI191" s="240" t="str">
        <f t="shared" ca="1" si="284"/>
        <v>3,84340405482207+6,4123322718071i</v>
      </c>
      <c r="DJ191" s="240" t="str">
        <f t="shared" ca="1" si="285"/>
        <v>2,6905556493382-6,97500323946132i</v>
      </c>
      <c r="DK191" s="240" t="str">
        <f t="shared" ca="1" si="286"/>
        <v>-7,15403371820243+2,17015240282896i</v>
      </c>
      <c r="DL191" s="240" t="str">
        <f t="shared" ca="1" si="287"/>
        <v>6,11221943769479+4,30471061026726i</v>
      </c>
      <c r="DM191" s="240" t="str">
        <f t="shared" ca="1" si="288"/>
        <v>-0,366827255056596-7,4669403143208i</v>
      </c>
      <c r="DN191" s="240" t="str">
        <f t="shared" ca="1" si="289"/>
        <v>-5,66085200649664+4,88308452243299i</v>
      </c>
      <c r="DO191" s="240" t="str">
        <f t="shared" ca="1" si="290"/>
        <v>7,33229722305656+1,45848459897203i</v>
      </c>
      <c r="DP191" s="240" t="str">
        <f t="shared" ca="1" si="291"/>
        <v>-3,36126975980635-6,67769612175434i</v>
      </c>
      <c r="DQ191" s="240" t="str">
        <f t="shared" ca="1" si="292"/>
        <v>-3,19637854166817+6,75817461383211i</v>
      </c>
      <c r="DR191" s="240" t="str">
        <f t="shared" ca="1" si="293"/>
        <v>7,29429586837883-1,63798891242679i</v>
      </c>
      <c r="DS191" s="240" t="str">
        <f t="shared" ca="1" si="294"/>
        <v>-5,77898395686973-4,74268956594503i</v>
      </c>
      <c r="DT191" s="240" t="str">
        <f t="shared" ca="1" si="295"/>
        <v>-0,183468884926084+7,47369380299632i</v>
      </c>
      <c r="DU191" s="240" t="str">
        <f t="shared" ca="1" si="296"/>
        <v>6,00473566466456-4,45341548591494i</v>
      </c>
      <c r="DV191" s="240" t="str">
        <f t="shared" ca="1" si="297"/>
        <v>-7,20513726304685-1,9939300171609i</v>
      </c>
      <c r="DW191" s="240" t="str">
        <f t="shared" ca="1" si="298"/>
        <v>2,86092045272642+6,90687295784809i</v>
      </c>
      <c r="DX191" s="240" t="str">
        <f t="shared" ca="1" si="299"/>
        <v>3,68487998173155-6,50472285442782i</v>
      </c>
      <c r="DY191" s="240" t="str">
        <f t="shared" ca="1" si="300"/>
        <v>-7,39502959724926+1,09694901818131i</v>
      </c>
      <c r="DZ191" s="240" t="str">
        <f t="shared" ca="1" si="301"/>
        <v>5,41443166128083+5,1549674759402i</v>
      </c>
      <c r="EA191" s="240" t="str">
        <f t="shared" ca="1" si="302"/>
        <v>0,732770791132752-7,43994669741284i</v>
      </c>
      <c r="EB191" s="240" t="str">
        <f t="shared" ca="1" si="303"/>
        <v>-6,31607913999539+3,99961300502895i</v>
      </c>
      <c r="EC191" s="240" t="str">
        <f t="shared" ca="1" si="304"/>
        <v>7,0389320399348+2,51857015583462i</v>
      </c>
      <c r="ED191" s="240" t="str">
        <f t="shared" ca="1" si="305"/>
        <v>-2,3450675698424-7,09862085095091i</v>
      </c>
      <c r="EE191" s="240" t="str">
        <f t="shared" ca="1" si="306"/>
        <v>-4,15341273791293+6,21602143828544i</v>
      </c>
      <c r="EF191" s="240" t="str">
        <f t="shared" ca="1" si="307"/>
        <v>7,45568902000646-0,549964662170893i</v>
      </c>
      <c r="EG191" s="240" t="str">
        <f t="shared" ca="1" si="308"/>
        <v>-5,02053809139383-5,53931017054878i</v>
      </c>
      <c r="EH191" s="240" t="str">
        <f t="shared" ca="1" si="309"/>
        <v>-1,27810174892529+7,36588187606044i</v>
      </c>
      <c r="EI191" s="240" t="str">
        <f t="shared" ca="1" si="310"/>
        <v>6,59319523522883-3,52413627472569i</v>
      </c>
      <c r="EJ191" s="240" t="str">
        <f t="shared" ca="1" si="311"/>
        <v>-6,8345822342293-3,02956194461159i</v>
      </c>
      <c r="EK191" s="240" t="str">
        <f t="shared" ca="1" si="312"/>
        <v>1,81650656260758+7,25190070262171i</v>
      </c>
      <c r="EL191" s="240" t="str">
        <f t="shared" ca="1" si="313"/>
        <v>4,59943779059851-5,89363486340101i</v>
      </c>
      <c r="EM191" s="240" t="str">
        <f t="shared" ca="1" si="314"/>
        <v>-7,47594541798438-1,38478298497172E-12i</v>
      </c>
      <c r="EN191" s="240"/>
      <c r="EO191" s="240"/>
      <c r="EP191" s="240"/>
    </row>
    <row r="192" spans="1:146" ht="15" thickBot="1">
      <c r="A192" s="277">
        <f t="shared" si="181"/>
        <v>1.7968750000000012E-3</v>
      </c>
      <c r="B192" s="276">
        <v>92</v>
      </c>
      <c r="C192" s="248">
        <f t="shared" si="182"/>
        <v>18400</v>
      </c>
      <c r="D192" s="247">
        <f t="shared" si="315"/>
        <v>115610.60965210438</v>
      </c>
      <c r="E192" s="247" t="str">
        <f t="shared" si="316"/>
        <v>115610,609652104i</v>
      </c>
      <c r="F192" s="247" t="str">
        <f t="shared" si="183"/>
        <v>-0,0159276829381444-0,0120661807015496i</v>
      </c>
      <c r="G192" s="247" t="str">
        <f t="shared" si="184"/>
        <v>-4,42500205477097+2,04955660144069i</v>
      </c>
      <c r="H192" s="247" t="str">
        <f t="shared" si="180"/>
        <v>0,00208898329707627-0,0046027816461039i</v>
      </c>
      <c r="I192" s="247" t="str">
        <f t="shared" si="317"/>
        <v>-0,00242418622088193+0,0050315387427706i</v>
      </c>
      <c r="J192" s="275" t="str">
        <f ca="1">IMPRODUCT(1/N_FFT2,DC100)</f>
        <v>0,0381625901283874-0,000150975625474507i</v>
      </c>
      <c r="K192" s="274" t="str">
        <f t="shared" ca="1" si="318"/>
        <v>-0,0000917535854336125+0,00019238254378642i</v>
      </c>
      <c r="N192" s="265">
        <f t="shared" ca="1" si="185"/>
        <v>22.476792320365689</v>
      </c>
      <c r="O192" s="240">
        <f t="shared" ca="1" si="186"/>
        <v>7.4767923203656883</v>
      </c>
      <c r="P192" s="240" t="str">
        <f t="shared" ca="1" si="187"/>
        <v>-4,74322683512629-5,77963862126493i</v>
      </c>
      <c r="Q192" s="240" t="str">
        <f t="shared" ca="1" si="188"/>
        <v>-1,45864982142784+7,33312785244659i</v>
      </c>
      <c r="R192" s="240" t="str">
        <f t="shared" ca="1" si="189"/>
        <v>6,59394213644699-3,52453550174605i</v>
      </c>
      <c r="S192" s="240" t="str">
        <f t="shared" ca="1" si="190"/>
        <v>-6,90765539362341-2,86124454823852i</v>
      </c>
      <c r="T192" s="240" t="str">
        <f t="shared" ca="1" si="191"/>
        <v>2,17039824561586+7,15484415325078i</v>
      </c>
      <c r="U192" s="241" t="str">
        <f t="shared" ca="1" si="192"/>
        <v>4,15388325166463-6,21672561188118i</v>
      </c>
      <c r="V192" s="240" t="str">
        <f t="shared" ca="1" si="193"/>
        <v>-7,44078952172794+0,732853802079914i</v>
      </c>
      <c r="W192" s="240" t="str">
        <f t="shared" ca="1" si="194"/>
        <v>5,28689055125402+5,28689055125414i</v>
      </c>
      <c r="X192" s="240" t="str">
        <f t="shared" ca="1" si="195"/>
        <v>0,73285380208007-7,44078952172792i</v>
      </c>
      <c r="Y192" s="240" t="str">
        <f t="shared" ca="1" si="196"/>
        <v>-6,21672561188127+4,1538832516645i</v>
      </c>
      <c r="Z192" s="240" t="str">
        <f t="shared" ca="1" si="197"/>
        <v>7,15484415325074+2,17039824561602i</v>
      </c>
      <c r="AA192" s="240" t="str">
        <f t="shared" ca="1" si="198"/>
        <v>-2,86124454823873-6,90765539362333i</v>
      </c>
      <c r="AB192" s="240" t="str">
        <f t="shared" ca="1" si="199"/>
        <v>-3,52453550174626+6,59394213644687i</v>
      </c>
      <c r="AC192" s="240" t="str">
        <f t="shared" ca="1" si="200"/>
        <v>7,33312785244657-1,45864982142789i</v>
      </c>
      <c r="AD192" s="240" t="str">
        <f t="shared" ca="1" si="201"/>
        <v>-5,77963862126512-4,74322683512606i</v>
      </c>
      <c r="AE192" s="240" t="str">
        <f t="shared" ca="1" si="202"/>
        <v>-1,83193072918553E-13+7,47679232036569i</v>
      </c>
      <c r="AF192" s="240" t="str">
        <f t="shared" ca="1" si="203"/>
        <v>5,77963862126484-4,74322683512639i</v>
      </c>
      <c r="AG192" s="240" t="str">
        <f t="shared" ca="1" si="204"/>
        <v>-7,33312785244651-1,4586498214282i</v>
      </c>
      <c r="AH192" s="240" t="str">
        <f t="shared" ca="1" si="205"/>
        <v>3,52453550174596+6,59394213644703i</v>
      </c>
      <c r="AI192" s="240" t="str">
        <f t="shared" ca="1" si="206"/>
        <v>2,86124454823833-6,90765539362349i</v>
      </c>
      <c r="AJ192" s="240" t="str">
        <f t="shared" ca="1" si="207"/>
        <v>-7,15484415325083+2,17039824561572i</v>
      </c>
      <c r="AK192" s="240" t="str">
        <f t="shared" ca="1" si="208"/>
        <v>6,21672561188107+4,15388325166478i</v>
      </c>
      <c r="AL192" s="240" t="str">
        <f t="shared" ca="1" si="209"/>
        <v>-0,732853802080498-7,44078952172789i</v>
      </c>
      <c r="AM192" s="240" t="str">
        <f t="shared" ca="1" si="210"/>
        <v>-5,28689055125428+5,28689055125388i</v>
      </c>
      <c r="AN192" s="240" t="str">
        <f t="shared" ca="1" si="211"/>
        <v>7,44078952172791+0,732853802080252i</v>
      </c>
      <c r="AO192" s="240" t="str">
        <f t="shared" ca="1" si="212"/>
        <v>-4,15388325166499-6,21672561188094i</v>
      </c>
      <c r="AP192" s="240" t="str">
        <f t="shared" ca="1" si="213"/>
        <v>-2,1703982456162+7,15484415325068i</v>
      </c>
      <c r="AQ192" s="240" t="str">
        <f t="shared" ca="1" si="214"/>
        <v>6,9076553936234-2,86124454823855i</v>
      </c>
      <c r="AR192" s="240" t="str">
        <f t="shared" ca="1" si="215"/>
        <v>6,9076553936234-2,86124454823855i</v>
      </c>
      <c r="AS192" s="240" t="str">
        <f t="shared" ca="1" si="216"/>
        <v>1,45864982142777+7,3331278524466i</v>
      </c>
      <c r="AT192" s="240" t="str">
        <f t="shared" ca="1" si="217"/>
        <v>4,74322683512616-5,77963862126504i</v>
      </c>
      <c r="AU192" s="240" t="str">
        <f t="shared" ca="1" si="218"/>
        <v>-7,47679232036569-3,66386145837106E-13i</v>
      </c>
      <c r="AV192" s="240" t="str">
        <f t="shared" ca="1" si="219"/>
        <v>4,74322683512625+5,77963862126496i</v>
      </c>
      <c r="AW192" s="240" t="str">
        <f t="shared" ca="1" si="220"/>
        <v>1,45864982142765-7,33312785244662i</v>
      </c>
      <c r="AX192" s="240" t="str">
        <f t="shared" ca="1" si="221"/>
        <v>-6,5939421364471+3,52453550174584i</v>
      </c>
      <c r="AY192" s="240" t="str">
        <f t="shared" ca="1" si="222"/>
        <v>6,90765539362345+2,86124454823845i</v>
      </c>
      <c r="AZ192" s="240" t="str">
        <f t="shared" ca="1" si="223"/>
        <v>-2,17039824561621-7,15484415325068i</v>
      </c>
      <c r="BA192" s="240" t="str">
        <f t="shared" ca="1" si="224"/>
        <v>-4,15388325166493+6,21672561188098i</v>
      </c>
      <c r="BB192" s="240" t="str">
        <f t="shared" ca="1" si="225"/>
        <v>7,4407895217279-0,732853802080316i</v>
      </c>
      <c r="BC192" s="240" t="str">
        <f t="shared" ca="1" si="226"/>
        <v>-5,28689055125432-5,28689055125384i</v>
      </c>
      <c r="BD192" s="240" t="str">
        <f t="shared" ca="1" si="227"/>
        <v>-0,732853802080381+7,44078952172789i</v>
      </c>
      <c r="BE192" s="240" t="str">
        <f t="shared" ca="1" si="228"/>
        <v>6,21672561188102-4,15388325166488i</v>
      </c>
      <c r="BF192" s="240" t="str">
        <f t="shared" ca="1" si="229"/>
        <v>-7,15484415325063-2,17039824561638i</v>
      </c>
      <c r="BG192" s="240" t="str">
        <f t="shared" ca="1" si="230"/>
        <v>2,86124454823839+6,90765539362347i</v>
      </c>
      <c r="BH192" s="240" t="str">
        <f t="shared" ca="1" si="231"/>
        <v>3,52453550174525-6,59394213644741i</v>
      </c>
      <c r="BI192" s="240" t="str">
        <f t="shared" ca="1" si="232"/>
        <v>-7,33312785244591+1,45864982143123i</v>
      </c>
      <c r="BJ192" s="240" t="str">
        <f t="shared" ca="1" si="233"/>
        <v>5,77963862126398+4,74322683512745i</v>
      </c>
      <c r="BK192" s="240" t="str">
        <f t="shared" ca="1" si="234"/>
        <v>-1,04419492225117E-12-7,47679232036569i</v>
      </c>
      <c r="BL192" s="240" t="str">
        <f t="shared" ca="1" si="235"/>
        <v>-5,77963862126272+4,74322683512899i</v>
      </c>
      <c r="BM192" s="240" t="str">
        <f t="shared" ca="1" si="236"/>
        <v>7,33312785244629+1,45864982142929i</v>
      </c>
      <c r="BN192" s="240" t="str">
        <f t="shared" ca="1" si="237"/>
        <v>-3,52453550174699-6,59394213644648i</v>
      </c>
      <c r="BO192" s="240" t="str">
        <f t="shared" ca="1" si="238"/>
        <v>-2,86124454823518+6,9076553936248i</v>
      </c>
      <c r="BP192" s="240" t="str">
        <f t="shared" ca="1" si="239"/>
        <v>7,15484415325113-2,17039824561471i</v>
      </c>
      <c r="BQ192" s="240" t="str">
        <f t="shared" ca="1" si="240"/>
        <v>-6,2167256118817-4,15388325166385i</v>
      </c>
      <c r="BR192" s="240" t="str">
        <f t="shared" ca="1" si="241"/>
        <v>0,732853802083835+7,44078952172756i</v>
      </c>
      <c r="BS192" s="240" t="str">
        <f t="shared" ca="1" si="242"/>
        <v>5,28689055125502-5,28689055125314i</v>
      </c>
      <c r="BT192" s="240" t="str">
        <f t="shared" ca="1" si="243"/>
        <v>-7,44078952172801-0,732853802079189i</v>
      </c>
      <c r="BU192" s="240" t="str">
        <f t="shared" ca="1" si="244"/>
        <v>4,15388325166782+6,21672561187905i</v>
      </c>
      <c r="BV192" s="240" t="str">
        <f t="shared" ca="1" si="245"/>
        <v>2,17039824561726-7,15484415325036i</v>
      </c>
      <c r="BW192" s="240" t="str">
        <f t="shared" ca="1" si="246"/>
        <v>-6,90765539362293+2,86124454823969i</v>
      </c>
      <c r="BX192" s="240" t="str">
        <f t="shared" ca="1" si="247"/>
        <v>6,59394213644522+3,52453550174934i</v>
      </c>
      <c r="BY192" s="240" t="str">
        <f t="shared" ca="1" si="248"/>
        <v>-1,45864982142658-7,33312785244684i</v>
      </c>
      <c r="BZ192" s="240" t="str">
        <f t="shared" ca="1" si="249"/>
        <v>-4,74322683512529+5,77963862126575i</v>
      </c>
      <c r="CA192" s="240" t="str">
        <f t="shared" ca="1" si="250"/>
        <v>7,47679232036569+3,70781735488695E-12i</v>
      </c>
      <c r="CB192" s="240" t="str">
        <f t="shared" ca="1" si="251"/>
        <v>-4,74322683512548-5,7796386212656i</v>
      </c>
      <c r="CC192" s="240" t="str">
        <f t="shared" ca="1" si="252"/>
        <v>-1,45864982142655+7,33312785244684i</v>
      </c>
      <c r="CD192" s="240" t="str">
        <f t="shared" ca="1" si="253"/>
        <v>6,59394213644872-3,52453550174281i</v>
      </c>
      <c r="CE192" s="240" t="str">
        <f t="shared" ca="1" si="254"/>
        <v>-6,90765539362302-2,86124454823947i</v>
      </c>
      <c r="CF192" s="240" t="str">
        <f t="shared" ca="1" si="255"/>
        <v>2,17039824561728+7,15484415325035i</v>
      </c>
      <c r="CG192" s="240" t="str">
        <f t="shared" ca="1" si="256"/>
        <v>4,15388325166762-6,21672561187918i</v>
      </c>
      <c r="CH192" s="240" t="str">
        <f t="shared" ca="1" si="257"/>
        <v>-7,44078952172801+0,732853802079211i</v>
      </c>
      <c r="CI192" s="240" t="str">
        <f t="shared" ca="1" si="258"/>
        <v>5,28689055125519+5,28689055125297i</v>
      </c>
      <c r="CJ192" s="240" t="str">
        <f t="shared" ca="1" si="259"/>
        <v>0,732853802083707-7,44078952172757i</v>
      </c>
      <c r="CK192" s="240" t="str">
        <f t="shared" ca="1" si="260"/>
        <v>-6,21672561188169+4,15388325166387i</v>
      </c>
      <c r="CL192" s="240" t="str">
        <f t="shared" ca="1" si="261"/>
        <v>7,1548441532512+2,17039824561448i</v>
      </c>
      <c r="CM192" s="240" t="str">
        <f t="shared" ca="1" si="262"/>
        <v>-2,8612445482353-6,90765539362475i</v>
      </c>
      <c r="CN192" s="240" t="str">
        <f t="shared" ca="1" si="263"/>
        <v>-3,52453550174679+6,59394213644659i</v>
      </c>
      <c r="CO192" s="240" t="str">
        <f t="shared" ca="1" si="264"/>
        <v>7,33312785244627-1,45864982142942i</v>
      </c>
      <c r="CP192" s="240" t="str">
        <f t="shared" ca="1" si="265"/>
        <v>-5,77963862126274-4,74322683512897i</v>
      </c>
      <c r="CQ192" s="240" t="str">
        <f t="shared" ca="1" si="266"/>
        <v>-8,09713755192312E-13+7,47679232036569i</v>
      </c>
      <c r="CR192" s="240" t="str">
        <f t="shared" ca="1" si="267"/>
        <v>5,77963862126389-4,74322683512755i</v>
      </c>
      <c r="CS192" s="240" t="str">
        <f t="shared" ca="1" si="268"/>
        <v>-7,33312785244596-1,458649821431i</v>
      </c>
      <c r="CT192" s="240" t="str">
        <f t="shared" ca="1" si="269"/>
        <v>3,52453550174536+6,59394213644735i</v>
      </c>
      <c r="CU192" s="240" t="str">
        <f t="shared" ca="1" si="270"/>
        <v>2,8612445482368-6,90765539362413i</v>
      </c>
      <c r="CV192" s="240" t="str">
        <f t="shared" ca="1" si="271"/>
        <v>-7,15484415325167+2,17039824561294i</v>
      </c>
      <c r="CW192" s="240" t="str">
        <f t="shared" ca="1" si="272"/>
        <v>6,21672561188067+4,15388325166539i</v>
      </c>
      <c r="CX192" s="240" t="str">
        <f t="shared" ca="1" si="273"/>
        <v>-0,732853802082095-7,44078952172773i</v>
      </c>
      <c r="CY192" s="240" t="str">
        <f t="shared" ca="1" si="274"/>
        <v>-5,28689055125633+5,28689055125183i</v>
      </c>
      <c r="CZ192" s="240" t="str">
        <f t="shared" ca="1" si="275"/>
        <v>7,44078952172785+0,732853802080823i</v>
      </c>
      <c r="DA192" s="240" t="str">
        <f t="shared" ca="1" si="276"/>
        <v>-4,15388325166628-6,21672561188008i</v>
      </c>
      <c r="DB192" s="240" t="str">
        <f t="shared" ca="1" si="277"/>
        <v>-2,17039824561904+7,15484415324982i</v>
      </c>
      <c r="DC192" s="240" t="str">
        <f t="shared" ca="1" si="278"/>
        <v>6,90765539362364-2,86124454823798i</v>
      </c>
      <c r="DD192" s="240" t="str">
        <f t="shared" ca="1" si="279"/>
        <v>-6,59394213644786-3,52453550174442i</v>
      </c>
      <c r="DE192" s="240" t="str">
        <f t="shared" ca="1" si="280"/>
        <v>1,45864982142496+7,33312785244715i</v>
      </c>
      <c r="DF192" s="240" t="str">
        <f t="shared" ca="1" si="281"/>
        <v>4,74322683512673-5,77963862126457i</v>
      </c>
      <c r="DG192" s="240" t="str">
        <f t="shared" ca="1" si="282"/>
        <v>-7,47679232036569+2,08838984450233E-12i</v>
      </c>
      <c r="DH192" s="240" t="str">
        <f t="shared" ca="1" si="283"/>
        <v>4,74322683512404+5,77963862126677i</v>
      </c>
      <c r="DI192" s="240" t="str">
        <f t="shared" ca="1" si="284"/>
        <v>1,45864982142837-7,33312785244648i</v>
      </c>
      <c r="DJ192" s="240" t="str">
        <f t="shared" ca="1" si="285"/>
        <v>-6,59394213644599+3,52453550174791i</v>
      </c>
      <c r="DK192" s="240" t="str">
        <f t="shared" ca="1" si="286"/>
        <v>6,90765539362231+2,86124454824119i</v>
      </c>
      <c r="DL192" s="240" t="str">
        <f t="shared" ca="1" si="287"/>
        <v>-2,17039824561571-7,15484415325083i</v>
      </c>
      <c r="DM192" s="240" t="str">
        <f t="shared" ca="1" si="288"/>
        <v>-4,15388325166298+6,21672561188228i</v>
      </c>
      <c r="DN192" s="240" t="str">
        <f t="shared" ca="1" si="289"/>
        <v>7,44078952172819-0,732853802077366i</v>
      </c>
      <c r="DO192" s="240" t="str">
        <f t="shared" ca="1" si="290"/>
        <v>-5,28689055125387-5,28689055125429i</v>
      </c>
      <c r="DP192" s="240" t="str">
        <f t="shared" ca="1" si="291"/>
        <v>-0,73285380207815+7,44078952172812i</v>
      </c>
      <c r="DQ192" s="240" t="str">
        <f t="shared" ca="1" si="292"/>
        <v>6,2167256118826-4,1538832516625i</v>
      </c>
      <c r="DR192" s="240" t="str">
        <f t="shared" ca="1" si="293"/>
        <v>-7,15484415325066-2,17039824561626i</v>
      </c>
      <c r="DS192" s="240" t="str">
        <f t="shared" ca="1" si="294"/>
        <v>2,86124454824046+6,90765539362261i</v>
      </c>
      <c r="DT192" s="240" t="str">
        <f t="shared" ca="1" si="295"/>
        <v>3,52453550174842-6,59394213644571i</v>
      </c>
      <c r="DU192" s="240" t="str">
        <f t="shared" ca="1" si="296"/>
        <v>-7,33312785244663+1,4586498214276i</v>
      </c>
      <c r="DV192" s="240" t="str">
        <f t="shared" ca="1" si="297"/>
        <v>5,77963862126641+4,74322683512448i</v>
      </c>
      <c r="DW192" s="240" t="str">
        <f t="shared" ca="1" si="298"/>
        <v>2,66362243263578E-12-7,47679232036569i</v>
      </c>
      <c r="DX192" s="240" t="str">
        <f t="shared" ca="1" si="299"/>
        <v>-5,77963862126507+4,74322683512612i</v>
      </c>
      <c r="DY192" s="240" t="str">
        <f t="shared" ca="1" si="300"/>
        <v>7,333127852447+1,45864982142574i</v>
      </c>
      <c r="DZ192" s="240" t="str">
        <f t="shared" ca="1" si="301"/>
        <v>-3,52453550174391-6,59394213644813i</v>
      </c>
      <c r="EA192" s="240" t="str">
        <f t="shared" ca="1" si="302"/>
        <v>-2,8612445482387+6,90765539362334i</v>
      </c>
      <c r="EB192" s="240" t="str">
        <f t="shared" ca="1" si="303"/>
        <v>7,15484415325005-2,17039824561828i</v>
      </c>
      <c r="EC192" s="240" t="str">
        <f t="shared" ca="1" si="304"/>
        <v>-6,21672561187964-4,15388325166693i</v>
      </c>
      <c r="ED192" s="240" t="str">
        <f t="shared" ca="1" si="305"/>
        <v>0,732853802080251+7,44078952172791i</v>
      </c>
      <c r="EE192" s="240" t="str">
        <f t="shared" ca="1" si="306"/>
        <v>5,28689055125224-5,28689055125592i</v>
      </c>
      <c r="EF192" s="240" t="str">
        <f t="shared" ca="1" si="307"/>
        <v>-7,44078952172767-0,732853802082668i</v>
      </c>
      <c r="EG192" s="240" t="str">
        <f t="shared" ca="1" si="308"/>
        <v>4,15388325166492+6,21672561188099i</v>
      </c>
      <c r="EH192" s="240" t="str">
        <f t="shared" ca="1" si="309"/>
        <v>2,17039824561369-7,15484415325144i</v>
      </c>
      <c r="EI192" s="240" t="str">
        <f t="shared" ca="1" si="310"/>
        <v>-6,90765539362443+2,86124454823607i</v>
      </c>
      <c r="EJ192" s="240" t="str">
        <f t="shared" ca="1" si="311"/>
        <v>6,59394213644699+3,52453550174605i</v>
      </c>
      <c r="EK192" s="240" t="str">
        <f t="shared" ca="1" si="312"/>
        <v>-1,45864982143044-7,33312785244607i</v>
      </c>
      <c r="EL192" s="240" t="str">
        <f t="shared" ca="1" si="313"/>
        <v>-4,74322683512816+5,77963862126339i</v>
      </c>
      <c r="EM192" s="240" t="str">
        <f t="shared" ca="1" si="314"/>
        <v>7,47679232036569-2,34481167058853E-13i</v>
      </c>
      <c r="EN192" s="240"/>
      <c r="EO192" s="240"/>
      <c r="EP192" s="240"/>
    </row>
    <row r="193" spans="1:146" ht="15" thickBot="1">
      <c r="A193" s="277">
        <f t="shared" si="181"/>
        <v>1.8164062500000012E-3</v>
      </c>
      <c r="B193" s="276">
        <v>93</v>
      </c>
      <c r="C193" s="248">
        <f t="shared" si="182"/>
        <v>18600</v>
      </c>
      <c r="D193" s="247">
        <f t="shared" si="315"/>
        <v>116867.2467135403</v>
      </c>
      <c r="E193" s="247" t="str">
        <f t="shared" si="316"/>
        <v>116867,24671354i</v>
      </c>
      <c r="F193" s="247" t="str">
        <f t="shared" si="183"/>
        <v>-0,015917790710397-0,0115824591623743i</v>
      </c>
      <c r="G193" s="247" t="str">
        <f t="shared" si="184"/>
        <v>-4,39792024431241+2,07722900409813i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0,00208677572061598-0,0045538225083987i</v>
      </c>
      <c r="I193" s="247" t="str">
        <f t="shared" si="317"/>
        <v>-0,00240168815641531+0,00497926794900948i</v>
      </c>
      <c r="J193" s="275" t="str">
        <f ca="1">IMPRODUCT(1/N_FFT2,DD100)</f>
        <v>0,00696544139231066-0,00445906035640379i</v>
      </c>
      <c r="K193" s="274" t="str">
        <f t="shared" ca="1" si="318"/>
        <v>0,0000054740382192227+0,0000453920715221525i</v>
      </c>
      <c r="N193" s="265">
        <f t="shared" ca="1" si="185"/>
        <v>22.477573494406258</v>
      </c>
      <c r="O193" s="240">
        <f t="shared" ca="1" si="186"/>
        <v>7.477573494406256</v>
      </c>
      <c r="P193" s="240" t="str">
        <f t="shared" ca="1" si="187"/>
        <v>-4,88414793773712-5,66208480036684i</v>
      </c>
      <c r="Q193" s="240" t="str">
        <f t="shared" ca="1" si="188"/>
        <v>-1,09718790660905+7,39664005220193i</v>
      </c>
      <c r="R193" s="240" t="str">
        <f t="shared" ca="1" si="189"/>
        <v>6,31745462616584-4,00048402203817i</v>
      </c>
      <c r="S193" s="240" t="str">
        <f t="shared" ca="1" si="190"/>
        <v>-7,1555916901994-2,17062500847021i</v>
      </c>
      <c r="T193" s="240" t="str">
        <f t="shared" ca="1" si="191"/>
        <v>3,03022170844228+6,83607063757625i</v>
      </c>
      <c r="U193" s="241" t="str">
        <f t="shared" ca="1" si="192"/>
        <v>3,1970746340327-6,75964637748689i</v>
      </c>
      <c r="V193" s="240" t="str">
        <f t="shared" ca="1" si="193"/>
        <v>-7,2067063641352+1,99436424591402i</v>
      </c>
      <c r="W193" s="240" t="str">
        <f t="shared" ca="1" si="194"/>
        <v>6,21737513435787+4,15431724870833i</v>
      </c>
      <c r="X193" s="240" t="str">
        <f t="shared" ca="1" si="195"/>
        <v>-0,915334820301978-7,42133866165598i</v>
      </c>
      <c r="Y193" s="240" t="str">
        <f t="shared" ca="1" si="196"/>
        <v>-5,02163144069546+5,54051649560453i</v>
      </c>
      <c r="Z193" s="240" t="str">
        <f t="shared" ca="1" si="197"/>
        <v>7,47532138907199+0,18350883992291i</v>
      </c>
      <c r="AA193" s="240" t="str">
        <f t="shared" ca="1" si="198"/>
        <v>-4,74372240669136-5,78024247696421i</v>
      </c>
      <c r="AB193" s="240" t="str">
        <f t="shared" ca="1" si="199"/>
        <v>-1,27838008794797+7,36748598335858i</v>
      </c>
      <c r="AC193" s="240" t="str">
        <f t="shared" ca="1" si="200"/>
        <v>6,41372871953187-3,84424105338091i</v>
      </c>
      <c r="AD193" s="240" t="str">
        <f t="shared" ca="1" si="201"/>
        <v>-7,10016675539427-2,34557826768605i</v>
      </c>
      <c r="AE193" s="240" t="str">
        <f t="shared" ca="1" si="202"/>
        <v>2,86154349060128+6,90837710433098i</v>
      </c>
      <c r="AF193" s="240" t="str">
        <f t="shared" ca="1" si="203"/>
        <v>3,36200176140989-6,67915035917921i</v>
      </c>
      <c r="AG193" s="240" t="str">
        <f t="shared" ca="1" si="204"/>
        <v>-7,25347998763324+1,8169021529106i</v>
      </c>
      <c r="AH193" s="240" t="str">
        <f t="shared" ca="1" si="205"/>
        <v>6,11355052825115+4,3056480700084i</v>
      </c>
      <c r="AI193" s="240" t="str">
        <f t="shared" ca="1" si="206"/>
        <v>-0,732930370525951-7,44156693420194i</v>
      </c>
      <c r="AJ193" s="240" t="str">
        <f t="shared" ca="1" si="207"/>
        <v>-5,15609010064445+5,41561079087883i</v>
      </c>
      <c r="AK193" s="240" t="str">
        <f t="shared" ca="1" si="208"/>
        <v>7,46856642965318+0,366907140983231i</v>
      </c>
      <c r="AL193" s="240" t="str">
        <f t="shared" ca="1" si="209"/>
        <v>-4,60043943464717-5,89491835163052i</v>
      </c>
      <c r="AM193" s="240" t="str">
        <f t="shared" ca="1" si="210"/>
        <v>-1,45880222092311+7,33389401644698i</v>
      </c>
      <c r="AN193" s="240" t="str">
        <f t="shared" ca="1" si="211"/>
        <v>6,50613942254202-3,68568245765848i</v>
      </c>
      <c r="AO193" s="240" t="str">
        <f t="shared" ca="1" si="212"/>
        <v>-7,04046494562811-2,51911863825997i</v>
      </c>
      <c r="AP193" s="240" t="str">
        <f t="shared" ca="1" si="213"/>
        <v>2,69114158596224+6,97652222303861i</v>
      </c>
      <c r="AQ193" s="240" t="str">
        <f t="shared" ca="1" si="214"/>
        <v>3,52490374463937-6,59463107044468i</v>
      </c>
      <c r="AR193" s="240" t="str">
        <f t="shared" ca="1" si="215"/>
        <v>3,52490374463937-6,59463107044468i</v>
      </c>
      <c r="AS193" s="240" t="str">
        <f t="shared" ca="1" si="216"/>
        <v>6,00604334790706+4,45438532990898i</v>
      </c>
      <c r="AT193" s="240" t="str">
        <f t="shared" ca="1" si="217"/>
        <v>-0,550084430900699-7,45731268508487i</v>
      </c>
      <c r="AU193" s="240" t="str">
        <f t="shared" ca="1" si="218"/>
        <v>-5,28744292471543+5,28744292471548i</v>
      </c>
      <c r="AV193" s="240" t="str">
        <f t="shared" ca="1" si="219"/>
        <v>7,45731268508487+0,550084430900622i</v>
      </c>
      <c r="AW193" s="240" t="str">
        <f t="shared" ca="1" si="220"/>
        <v>-4,45438532990913-6,00604334790695i</v>
      </c>
      <c r="AX193" s="240" t="str">
        <f t="shared" ca="1" si="221"/>
        <v>-1,63834562598854+7,29588438601183i</v>
      </c>
      <c r="AY193" s="240" t="str">
        <f t="shared" ca="1" si="222"/>
        <v>6,59463107044462-3,52490374463948i</v>
      </c>
      <c r="AZ193" s="240" t="str">
        <f t="shared" ca="1" si="223"/>
        <v>-6,97652222303866-2,69114158596212i</v>
      </c>
      <c r="BA193" s="240" t="str">
        <f t="shared" ca="1" si="224"/>
        <v>2,51911863826004+7,04046494562808i</v>
      </c>
      <c r="BB193" s="240" t="str">
        <f t="shared" ca="1" si="225"/>
        <v>3,68568245765842-6,50613942254206i</v>
      </c>
      <c r="BC193" s="240" t="str">
        <f t="shared" ca="1" si="226"/>
        <v>-7,33389401644695+1,45880222092323i</v>
      </c>
      <c r="BD193" s="240" t="str">
        <f t="shared" ca="1" si="227"/>
        <v>5,89491835163059+4,60043943464707i</v>
      </c>
      <c r="BE193" s="240" t="str">
        <f t="shared" ca="1" si="228"/>
        <v>-0,366907140982565-7,46856642965321i</v>
      </c>
      <c r="BF193" s="240" t="str">
        <f t="shared" ca="1" si="229"/>
        <v>-5,41561079087878+5,15609010064451i</v>
      </c>
      <c r="BG193" s="240" t="str">
        <f t="shared" ca="1" si="230"/>
        <v>7,44156693420217+0,7329303705236i</v>
      </c>
      <c r="BH193" s="240" t="str">
        <f t="shared" ca="1" si="231"/>
        <v>-4,30564807001094-6,11355052824936i</v>
      </c>
      <c r="BI193" s="240" t="str">
        <f t="shared" ca="1" si="232"/>
        <v>-1,81690215291341+7,25347998763253i</v>
      </c>
      <c r="BJ193" s="240" t="str">
        <f t="shared" ca="1" si="233"/>
        <v>6,67915035917982-3,36200176140868i</v>
      </c>
      <c r="BK193" s="240" t="str">
        <f t="shared" ca="1" si="234"/>
        <v>-6,90837710433074-2,86154349060185i</v>
      </c>
      <c r="BL193" s="240" t="str">
        <f t="shared" ca="1" si="235"/>
        <v>2,34557826768682+7,10016675539401i</v>
      </c>
      <c r="BM193" s="240" t="str">
        <f t="shared" ca="1" si="236"/>
        <v>3,8442410533789-6,41372871953306i</v>
      </c>
      <c r="BN193" s="240" t="str">
        <f t="shared" ca="1" si="237"/>
        <v>-7,36748598335805+1,27838008795103i</v>
      </c>
      <c r="BO193" s="240" t="str">
        <f t="shared" ca="1" si="238"/>
        <v>5,78024247696235+4,74372240669362i</v>
      </c>
      <c r="BP193" s="240" t="str">
        <f t="shared" ca="1" si="239"/>
        <v>-0,183508839921499-7,47532138907202i</v>
      </c>
      <c r="BQ193" s="240" t="str">
        <f t="shared" ca="1" si="240"/>
        <v>-5,54051649560495+5,02163144069498i</v>
      </c>
      <c r="BR193" s="240" t="str">
        <f t="shared" ca="1" si="241"/>
        <v>7,42133866165608+0,915334820301111i</v>
      </c>
      <c r="BS193" s="240" t="str">
        <f t="shared" ca="1" si="242"/>
        <v>-4,15431724871031-6,21737513435654i</v>
      </c>
      <c r="BT193" s="240" t="str">
        <f t="shared" ca="1" si="243"/>
        <v>-1,99436424591108+7,20670636413601i</v>
      </c>
      <c r="BU193" s="240" t="str">
        <f t="shared" ca="1" si="244"/>
        <v>6,75964637748812-3,19707463403011i</v>
      </c>
      <c r="BV193" s="240" t="str">
        <f t="shared" ca="1" si="245"/>
        <v>-6,83607063757571-3,0302217084435i</v>
      </c>
      <c r="BW193" s="240" t="str">
        <f t="shared" ca="1" si="246"/>
        <v>2,17062500846996+7,15559169019947i</v>
      </c>
      <c r="BX193" s="240" t="str">
        <f t="shared" ca="1" si="247"/>
        <v>4,00048402203737-6,31745462616635i</v>
      </c>
      <c r="BY193" s="240" t="str">
        <f t="shared" ca="1" si="248"/>
        <v>-7,39664005220163+1,09718790661106i</v>
      </c>
      <c r="BZ193" s="240" t="str">
        <f t="shared" ca="1" si="249"/>
        <v>5,66208480036897+4,88414793773466i</v>
      </c>
      <c r="CA193" s="240" t="str">
        <f t="shared" ca="1" si="250"/>
        <v>2,89840963596601E-12-7,47757349440626i</v>
      </c>
      <c r="CB193" s="240" t="str">
        <f t="shared" ca="1" si="251"/>
        <v>-5,66208480036789+4,8841479377359i</v>
      </c>
      <c r="CC193" s="240" t="str">
        <f t="shared" ca="1" si="252"/>
        <v>7,39664005220188+1,09718790660944i</v>
      </c>
      <c r="CD193" s="240" t="str">
        <f t="shared" ca="1" si="253"/>
        <v>-4,00048402203895-6,31745462616536i</v>
      </c>
      <c r="CE193" s="240" t="str">
        <f t="shared" ca="1" si="254"/>
        <v>-2,17062500846818+7,15559169020002i</v>
      </c>
      <c r="CF193" s="240" t="str">
        <f t="shared" ca="1" si="255"/>
        <v>6,83607063757496-3,0302217084452i</v>
      </c>
      <c r="CG193" s="240" t="str">
        <f t="shared" ca="1" si="256"/>
        <v>-6,75964637748563-3,19707463403535i</v>
      </c>
      <c r="CH193" s="240" t="str">
        <f t="shared" ca="1" si="257"/>
        <v>1,99436424591266+7,20670636413558i</v>
      </c>
      <c r="CI193" s="240" t="str">
        <f t="shared" ca="1" si="258"/>
        <v>4,15431724870886-6,21737513435751i</v>
      </c>
      <c r="CJ193" s="240" t="str">
        <f t="shared" ca="1" si="259"/>
        <v>-7,42133866165587+0,915334820302846i</v>
      </c>
      <c r="CK193" s="240" t="str">
        <f t="shared" ca="1" si="260"/>
        <v>5,54051649560613+5,02163144069369i</v>
      </c>
      <c r="CL193" s="240" t="str">
        <f t="shared" ca="1" si="261"/>
        <v>0,183508839919753-7,47532138907206i</v>
      </c>
      <c r="CM193" s="240" t="str">
        <f t="shared" ca="1" si="262"/>
        <v>-5,78024247696609+4,74372240668906i</v>
      </c>
      <c r="CN193" s="240" t="str">
        <f t="shared" ca="1" si="263"/>
        <v>7,36748598335833+1,27838008794941i</v>
      </c>
      <c r="CO193" s="240" t="str">
        <f t="shared" ca="1" si="264"/>
        <v>-3,84424105338031-6,41372871953222i</v>
      </c>
      <c r="CP193" s="240" t="str">
        <f t="shared" ca="1" si="265"/>
        <v>-2,34557826768527+7,10016675539452i</v>
      </c>
      <c r="CQ193" s="240" t="str">
        <f t="shared" ca="1" si="266"/>
        <v>6,90837710433007-2,86154349060346i</v>
      </c>
      <c r="CR193" s="240" t="str">
        <f t="shared" ca="1" si="267"/>
        <v>-6,67915035918061-3,36200176140712i</v>
      </c>
      <c r="CS193" s="240" t="str">
        <f t="shared" ca="1" si="268"/>
        <v>1,81690215290789+7,25347998763391i</v>
      </c>
      <c r="CT193" s="240" t="str">
        <f t="shared" ca="1" si="269"/>
        <v>4,3056480700096-6,11355052825031i</v>
      </c>
      <c r="CU193" s="240" t="str">
        <f t="shared" ca="1" si="270"/>
        <v>-7,44156693420202+0,732930370525234i</v>
      </c>
      <c r="CV193" s="240" t="str">
        <f t="shared" ca="1" si="271"/>
        <v>5,4156107908794+5,15609010064386i</v>
      </c>
      <c r="CW193" s="240" t="str">
        <f t="shared" ca="1" si="272"/>
        <v>0,366907140980925-7,4685664296533i</v>
      </c>
      <c r="CX193" s="240" t="str">
        <f t="shared" ca="1" si="273"/>
        <v>-5,8949183516286+4,60043943464962i</v>
      </c>
      <c r="CY193" s="240" t="str">
        <f t="shared" ca="1" si="274"/>
        <v>7,33389401644642+1,4588022209259i</v>
      </c>
      <c r="CZ193" s="240" t="str">
        <f t="shared" ca="1" si="275"/>
        <v>-3,6856824576567-6,50613942254303i</v>
      </c>
      <c r="DA193" s="240" t="str">
        <f t="shared" ca="1" si="276"/>
        <v>-2,5191186382605+7,04046494562792i</v>
      </c>
      <c r="DB193" s="240" t="str">
        <f t="shared" ca="1" si="277"/>
        <v>6,97652222303834-2,69114158596296i</v>
      </c>
      <c r="DC193" s="240" t="str">
        <f t="shared" ca="1" si="278"/>
        <v>-6,59463107044539-3,52490374463804i</v>
      </c>
      <c r="DD193" s="240" t="str">
        <f t="shared" ca="1" si="279"/>
        <v>1,6383456259916+7,29588438601114i</v>
      </c>
      <c r="DE193" s="240" t="str">
        <f t="shared" ca="1" si="280"/>
        <v>4,45438532991131-6,00604334790533i</v>
      </c>
      <c r="DF193" s="240" t="str">
        <f t="shared" ca="1" si="281"/>
        <v>-7,45731268508502+0,550084430898656i</v>
      </c>
      <c r="DG193" s="240" t="str">
        <f t="shared" ca="1" si="282"/>
        <v>5,28744292471508+5,28744292471582i</v>
      </c>
      <c r="DH193" s="240" t="str">
        <f t="shared" ca="1" si="283"/>
        <v>0,550084430899697-7,45731268508494i</v>
      </c>
      <c r="DI193" s="240" t="str">
        <f t="shared" ca="1" si="284"/>
        <v>-6,00604334790608+4,4543853299103i</v>
      </c>
      <c r="DJ193" s="240" t="str">
        <f t="shared" ca="1" si="285"/>
        <v>7,2958843860125+1,63834562598557i</v>
      </c>
      <c r="DK193" s="240" t="str">
        <f t="shared" ca="1" si="286"/>
        <v>-3,52490374463693-6,59463107044599i</v>
      </c>
      <c r="DL193" s="240" t="str">
        <f t="shared" ca="1" si="287"/>
        <v>-2,69114158596413+6,97652222303788i</v>
      </c>
      <c r="DM193" s="240" t="str">
        <f t="shared" ca="1" si="288"/>
        <v>7,04046494562828-2,51911863825951i</v>
      </c>
      <c r="DN193" s="240" t="str">
        <f t="shared" ca="1" si="289"/>
        <v>-6,50613942254252-3,68568245765761i</v>
      </c>
      <c r="DO193" s="240" t="str">
        <f t="shared" ca="1" si="290"/>
        <v>1,45880222092488+7,33389401644663i</v>
      </c>
      <c r="DP193" s="240" t="str">
        <f t="shared" ca="1" si="291"/>
        <v>4,60043943464458-5,89491835163254i</v>
      </c>
      <c r="DQ193" s="240" t="str">
        <f t="shared" ca="1" si="292"/>
        <v>-7,46856642965336+0,36690714097967i</v>
      </c>
      <c r="DR193" s="240" t="str">
        <f t="shared" ca="1" si="293"/>
        <v>5,15609010064294+5,41561079088027i</v>
      </c>
      <c r="DS193" s="240" t="str">
        <f t="shared" ca="1" si="294"/>
        <v>0,732930370526485-7,44156693420189i</v>
      </c>
      <c r="DT193" s="240" t="str">
        <f t="shared" ca="1" si="295"/>
        <v>-6,11355052825103+4,30564807000857i</v>
      </c>
      <c r="DU193" s="240" t="str">
        <f t="shared" ca="1" si="296"/>
        <v>7,25347998763366+1,81690215290891i</v>
      </c>
      <c r="DV193" s="240" t="str">
        <f t="shared" ca="1" si="297"/>
        <v>-3,36200176141283-6,67915035917774i</v>
      </c>
      <c r="DW193" s="240" t="str">
        <f t="shared" ca="1" si="298"/>
        <v>-2,86154349060462+6,90837710432959i</v>
      </c>
      <c r="DX193" s="240" t="str">
        <f t="shared" ca="1" si="299"/>
        <v>7,10016675539492-2,34557826768407i</v>
      </c>
      <c r="DY193" s="240" t="str">
        <f t="shared" ca="1" si="300"/>
        <v>-6,41372871953169-3,8442410533812i</v>
      </c>
      <c r="DZ193" s="240" t="str">
        <f t="shared" ca="1" si="301"/>
        <v>1,27838008794817+7,36748598335854i</v>
      </c>
      <c r="EA193" s="240" t="str">
        <f t="shared" ca="1" si="302"/>
        <v>4,7437224066902-5,78024247696517i</v>
      </c>
      <c r="EB193" s="240" t="str">
        <f t="shared" ca="1" si="303"/>
        <v>-7,47532138907191+0,183508839926144i</v>
      </c>
      <c r="EC193" s="240" t="str">
        <f t="shared" ca="1" si="304"/>
        <v>5,02163144069292+5,54051649560683i</v>
      </c>
      <c r="ED193" s="240" t="str">
        <f t="shared" ca="1" si="305"/>
        <v>0,915334820304095-7,42133866165572i</v>
      </c>
      <c r="EE193" s="240" t="str">
        <f t="shared" ca="1" si="306"/>
        <v>-6,21737513435809+4,15431724870799i</v>
      </c>
      <c r="EF193" s="240" t="str">
        <f t="shared" ca="1" si="307"/>
        <v>7,20670636413524+1,99436424591387i</v>
      </c>
      <c r="EG193" s="240" t="str">
        <f t="shared" ca="1" si="308"/>
        <v>-3,19707463403441-6,75964637748608i</v>
      </c>
      <c r="EH193" s="240" t="str">
        <f t="shared" ca="1" si="309"/>
        <v>-3,03022170843935+6,83607063757755i</v>
      </c>
      <c r="EI193" s="240" t="str">
        <f t="shared" ca="1" si="310"/>
        <v>7,15559169020032-2,17062500846718i</v>
      </c>
      <c r="EJ193" s="240" t="str">
        <f t="shared" ca="1" si="311"/>
        <v>-6,31745462616468-4,00048402204001i</v>
      </c>
      <c r="EK193" s="240" t="str">
        <f t="shared" ca="1" si="312"/>
        <v>1,0971879066084+7,39664005220203i</v>
      </c>
      <c r="EL193" s="240" t="str">
        <f t="shared" ca="1" si="313"/>
        <v>4,88414793773685-5,66208480036707i</v>
      </c>
      <c r="EM193" s="240" t="str">
        <f t="shared" ca="1" si="314"/>
        <v>-7,47757349440626+1,85409588775818E-12i</v>
      </c>
      <c r="EN193" s="240"/>
      <c r="EO193" s="240"/>
      <c r="EP193" s="240"/>
    </row>
    <row r="194" spans="1:146" ht="15" thickBot="1">
      <c r="A194" s="277">
        <f t="shared" si="181"/>
        <v>1.8359375000000012E-3</v>
      </c>
      <c r="B194" s="276">
        <v>94</v>
      </c>
      <c r="C194" s="248">
        <f t="shared" si="182"/>
        <v>18800</v>
      </c>
      <c r="D194" s="247">
        <f t="shared" si="315"/>
        <v>118123.88377497622</v>
      </c>
      <c r="E194" s="247" t="str">
        <f t="shared" si="316"/>
        <v>118123,883774976i</v>
      </c>
      <c r="F194" s="247" t="str">
        <f t="shared" si="183"/>
        <v>-0,0158932581880529-0,0111033446010535i</v>
      </c>
      <c r="G194" s="247" t="str">
        <f t="shared" si="184"/>
        <v>-4,37062412056909+2,10419662244312i</v>
      </c>
      <c r="H194" s="247" t="str">
        <f t="shared" si="319"/>
        <v>0,00208461093272962-0,00450588015709409i</v>
      </c>
      <c r="I194" s="247" t="str">
        <f t="shared" si="317"/>
        <v>-0,00237986080306635+0,0049273710165451i</v>
      </c>
      <c r="J194" s="275" t="str">
        <f ca="1">IMPRODUCT(1/N_FFT2,DE100)</f>
        <v>0,0202561980676188+0,000142592507705923i</v>
      </c>
      <c r="K194" s="274" t="str">
        <f t="shared" ca="1" si="318"/>
        <v>-0,000048909537989921+0,0000994704529438815i</v>
      </c>
      <c r="N194" s="265">
        <f t="shared" ca="1" si="185"/>
        <v>22.478295354161908</v>
      </c>
      <c r="O194" s="240">
        <f t="shared" ca="1" si="186"/>
        <v>7.4782953541619079</v>
      </c>
      <c r="P194" s="240" t="str">
        <f t="shared" ca="1" si="187"/>
        <v>-5,02211621207826-5,54105135840305i</v>
      </c>
      <c r="Q194" s="240" t="str">
        <f t="shared" ca="1" si="188"/>
        <v>-0,733001125154781+7,44228531800558i</v>
      </c>
      <c r="R194" s="240" t="str">
        <f t="shared" ca="1" si="189"/>
        <v>6,00662315109958-4,45481534126323i</v>
      </c>
      <c r="S194" s="240" t="str">
        <f t="shared" ca="1" si="190"/>
        <v>-7,33460200586987-1,45894304877515i</v>
      </c>
      <c r="T194" s="240" t="str">
        <f t="shared" ca="1" si="191"/>
        <v>3,84461216346192+6,41434787929687i</v>
      </c>
      <c r="U194" s="241" t="str">
        <f t="shared" ca="1" si="192"/>
        <v>2,17083455329662-7,15628246691626i</v>
      </c>
      <c r="V194" s="240" t="str">
        <f t="shared" ca="1" si="193"/>
        <v>-6,76029893097726+3,19738326884772i</v>
      </c>
      <c r="W194" s="240" t="str">
        <f t="shared" ca="1" si="194"/>
        <v>6,90904401578433+2,86181973437082i</v>
      </c>
      <c r="X194" s="240" t="str">
        <f t="shared" ca="1" si="195"/>
        <v>-2,51936182548703-7,04114460839701i</v>
      </c>
      <c r="Y194" s="240" t="str">
        <f t="shared" ca="1" si="196"/>
        <v>-3,52524402697323+6,59526769391275i</v>
      </c>
      <c r="Z194" s="240" t="str">
        <f t="shared" ca="1" si="197"/>
        <v>7,2541802141567-1,81707755052364i</v>
      </c>
      <c r="AA194" s="240" t="str">
        <f t="shared" ca="1" si="198"/>
        <v>-6,21797533880912-4,15471829250085i</v>
      </c>
      <c r="AB194" s="240" t="str">
        <f t="shared" ca="1" si="199"/>
        <v>1,09729382543381+7,39735409891567i</v>
      </c>
      <c r="AC194" s="240" t="str">
        <f t="shared" ca="1" si="200"/>
        <v>4,74418034967231-5,78080048210131i</v>
      </c>
      <c r="AD194" s="240" t="str">
        <f t="shared" ca="1" si="201"/>
        <v>-7,46928741989715+0,366942560962527i</v>
      </c>
      <c r="AE194" s="240" t="str">
        <f t="shared" ca="1" si="202"/>
        <v>5,28795335664389+5,28795335664359i</v>
      </c>
      <c r="AF194" s="240" t="str">
        <f t="shared" ca="1" si="203"/>
        <v>0,366942560962084-7,46928741989718i</v>
      </c>
      <c r="AG194" s="240" t="str">
        <f t="shared" ca="1" si="204"/>
        <v>-5,78080048210106+4,74418034967261i</v>
      </c>
      <c r="AH194" s="240" t="str">
        <f t="shared" ca="1" si="205"/>
        <v>7,39735409891573+1,09729382543337i</v>
      </c>
      <c r="AI194" s="240" t="str">
        <f t="shared" ca="1" si="206"/>
        <v>-4,15471829250121-6,21797533880887i</v>
      </c>
      <c r="AJ194" s="240" t="str">
        <f t="shared" ca="1" si="207"/>
        <v>-1,81707755052396+7,25418021415662i</v>
      </c>
      <c r="AK194" s="240" t="str">
        <f t="shared" ca="1" si="208"/>
        <v>6,5952676939129-3,52524402697294i</v>
      </c>
      <c r="AL194" s="240" t="str">
        <f t="shared" ca="1" si="209"/>
        <v>-7,0411446083969-2,51936182548732i</v>
      </c>
      <c r="AM194" s="240" t="str">
        <f t="shared" ca="1" si="210"/>
        <v>2,86181973437055+6,90904401578445i</v>
      </c>
      <c r="AN194" s="240" t="str">
        <f t="shared" ca="1" si="211"/>
        <v>3,19738326884801-6,76029893097711i</v>
      </c>
      <c r="AO194" s="240" t="str">
        <f t="shared" ca="1" si="212"/>
        <v>-7,15628246691635+2,17083455329631i</v>
      </c>
      <c r="AP194" s="240" t="str">
        <f t="shared" ca="1" si="213"/>
        <v>6,41434787929673+3,84461216346216i</v>
      </c>
      <c r="AQ194" s="240" t="str">
        <f t="shared" ca="1" si="214"/>
        <v>-1,45894304877494-7,3346020058699i</v>
      </c>
      <c r="AR194" s="240" t="str">
        <f t="shared" ca="1" si="215"/>
        <v>-1,45894304877494-7,3346020058699i</v>
      </c>
      <c r="AS194" s="240" t="str">
        <f t="shared" ca="1" si="216"/>
        <v>7,4422853180056-0,733001125154581i</v>
      </c>
      <c r="AT194" s="240" t="str">
        <f t="shared" ca="1" si="217"/>
        <v>-5,54105135840282-5,02211621207851i</v>
      </c>
      <c r="AU194" s="240" t="str">
        <f t="shared" ca="1" si="218"/>
        <v>-3,00497294784312E-13+7,47829535416191i</v>
      </c>
      <c r="AV194" s="240" t="str">
        <f t="shared" ca="1" si="219"/>
        <v>5,54105135840322-5,02211621207806i</v>
      </c>
      <c r="AW194" s="240" t="str">
        <f t="shared" ca="1" si="220"/>
        <v>-7,44228531800561-0,733001125154439i</v>
      </c>
      <c r="AX194" s="240" t="str">
        <f t="shared" ca="1" si="221"/>
        <v>4,45481534126293+6,00662315109979i</v>
      </c>
      <c r="AY194" s="240" t="str">
        <f t="shared" ca="1" si="222"/>
        <v>1,45894304877491-7,33460200586991i</v>
      </c>
      <c r="AZ194" s="240" t="str">
        <f t="shared" ca="1" si="223"/>
        <v>-6,41434787929665+3,84461216346228i</v>
      </c>
      <c r="BA194" s="240" t="str">
        <f t="shared" ca="1" si="224"/>
        <v>7,15628246691639+2,17083455329617i</v>
      </c>
      <c r="BB194" s="240" t="str">
        <f t="shared" ca="1" si="225"/>
        <v>-3,1973832688481-6,76029893097708i</v>
      </c>
      <c r="BC194" s="240" t="str">
        <f t="shared" ca="1" si="226"/>
        <v>-2,86181973437041+6,9090440157845i</v>
      </c>
      <c r="BD194" s="240" t="str">
        <f t="shared" ca="1" si="227"/>
        <v>7,04114460839684-2,5193618254875i</v>
      </c>
      <c r="BE194" s="240" t="str">
        <f t="shared" ca="1" si="228"/>
        <v>-6,59526769391294-3,52524402697286i</v>
      </c>
      <c r="BF194" s="240" t="str">
        <f t="shared" ca="1" si="229"/>
        <v>1,8170775505241+7,25418021415659i</v>
      </c>
      <c r="BG194" s="240" t="str">
        <f t="shared" ca="1" si="230"/>
        <v>4,15471829250238-6,2179753388081i</v>
      </c>
      <c r="BH194" s="240" t="str">
        <f t="shared" ca="1" si="231"/>
        <v>-7,39735409891593+1,09729382543204i</v>
      </c>
      <c r="BI194" s="240" t="str">
        <f t="shared" ca="1" si="232"/>
        <v>5,78080048210021+4,74418034967365i</v>
      </c>
      <c r="BJ194" s="240" t="str">
        <f t="shared" ca="1" si="233"/>
        <v>-0,366942560960688-7,46928741989724i</v>
      </c>
      <c r="BK194" s="240" t="str">
        <f t="shared" ca="1" si="234"/>
        <v>-5,28795335664485+5,28795335664263i</v>
      </c>
      <c r="BL194" s="240" t="str">
        <f t="shared" ca="1" si="235"/>
        <v>7,46928741989708+0,366942560963923i</v>
      </c>
      <c r="BM194" s="240" t="str">
        <f t="shared" ca="1" si="236"/>
        <v>-4,74418034967122-5,7808004821022i</v>
      </c>
      <c r="BN194" s="240" t="str">
        <f t="shared" ca="1" si="237"/>
        <v>-1,09729382543514+7,39735409891547i</v>
      </c>
      <c r="BO194" s="240" t="str">
        <f t="shared" ca="1" si="238"/>
        <v>6,2179753388099-4,15471829249969i</v>
      </c>
      <c r="BP194" s="240" t="str">
        <f t="shared" ca="1" si="239"/>
        <v>-7,25418021415619-1,81707755052569i</v>
      </c>
      <c r="BQ194" s="240" t="str">
        <f t="shared" ca="1" si="240"/>
        <v>3,52524402697141+6,59526769391371i</v>
      </c>
      <c r="BR194" s="240" t="str">
        <f t="shared" ca="1" si="241"/>
        <v>2,51936182548905-7,04114460839628i</v>
      </c>
      <c r="BS194" s="240" t="str">
        <f t="shared" ca="1" si="242"/>
        <v>-6,90904401578517+2,8618197343688i</v>
      </c>
      <c r="BT194" s="240" t="str">
        <f t="shared" ca="1" si="243"/>
        <v>6,76029893097637+3,19738326884958i</v>
      </c>
      <c r="BU194" s="240" t="str">
        <f t="shared" ca="1" si="244"/>
        <v>-2,1708345532946-7,15628246691687i</v>
      </c>
      <c r="BV194" s="240" t="str">
        <f t="shared" ca="1" si="245"/>
        <v>-3,84461216346379+6,41434787929575i</v>
      </c>
      <c r="BW194" s="240" t="str">
        <f t="shared" ca="1" si="246"/>
        <v>7,33460200587023-1,45894304877329i</v>
      </c>
      <c r="BX194" s="240" t="str">
        <f t="shared" ca="1" si="247"/>
        <v>-6,00662315109837-4,45481534126486i</v>
      </c>
      <c r="BY194" s="240" t="str">
        <f t="shared" ca="1" si="248"/>
        <v>0,733001125152696+7,44228531800578i</v>
      </c>
      <c r="BZ194" s="240" t="str">
        <f t="shared" ca="1" si="249"/>
        <v>5,02211621207976-5,54105135840169i</v>
      </c>
      <c r="CA194" s="240" t="str">
        <f t="shared" ca="1" si="250"/>
        <v>-7,47829535416191-2,08881615270373E-12i</v>
      </c>
      <c r="CB194" s="240" t="str">
        <f t="shared" ca="1" si="251"/>
        <v>5,02211621207667+5,5410513584045i</v>
      </c>
      <c r="CC194" s="240" t="str">
        <f t="shared" ca="1" si="252"/>
        <v>0,733001125156854-7,44228531800538i</v>
      </c>
      <c r="CD194" s="240" t="str">
        <f t="shared" ca="1" si="253"/>
        <v>-6,00662315110086+4,4548153412615i</v>
      </c>
      <c r="CE194" s="240" t="str">
        <f t="shared" ca="1" si="254"/>
        <v>7,33460200586942+1,45894304877739i</v>
      </c>
      <c r="CF194" s="240" t="str">
        <f t="shared" ca="1" si="255"/>
        <v>-3,84461216346003-6,414347879298i</v>
      </c>
      <c r="CG194" s="240" t="str">
        <f t="shared" ca="1" si="256"/>
        <v>-2,17083455329859+7,15628246691566i</v>
      </c>
      <c r="CH194" s="240" t="str">
        <f t="shared" ca="1" si="257"/>
        <v>6,76029893097816-3,19738326884581i</v>
      </c>
      <c r="CI194" s="240" t="str">
        <f t="shared" ca="1" si="258"/>
        <v>-6,90904401578349-2,86181973437285i</v>
      </c>
      <c r="CJ194" s="240" t="str">
        <f t="shared" ca="1" si="259"/>
        <v>2,51936182548512+7,04114460839769i</v>
      </c>
      <c r="CK194" s="240" t="str">
        <f t="shared" ca="1" si="260"/>
        <v>3,5252440269751-6,59526769391175i</v>
      </c>
      <c r="CL194" s="240" t="str">
        <f t="shared" ca="1" si="261"/>
        <v>-7,25418021415723+1,81707755052154i</v>
      </c>
      <c r="CM194" s="240" t="str">
        <f t="shared" ca="1" si="262"/>
        <v>6,21797533880758+4,15471829250316i</v>
      </c>
      <c r="CN194" s="240" t="str">
        <f t="shared" ca="1" si="263"/>
        <v>-1,09729382543101-7,39735409891609i</v>
      </c>
      <c r="CO194" s="240" t="str">
        <f t="shared" ca="1" si="264"/>
        <v>-4,74418034967454+5,78080048209948i</v>
      </c>
      <c r="CP194" s="240" t="str">
        <f t="shared" ca="1" si="265"/>
        <v>7,46928741989729-0,366942560959751i</v>
      </c>
      <c r="CQ194" s="240" t="str">
        <f t="shared" ca="1" si="266"/>
        <v>-5,2879533566419-5,28795335664558i</v>
      </c>
      <c r="CR194" s="240" t="str">
        <f t="shared" ca="1" si="267"/>
        <v>-0,366942560964967+7,46928741989703i</v>
      </c>
      <c r="CS194" s="240" t="str">
        <f t="shared" ca="1" si="268"/>
        <v>5,78080048210293-4,74418034967033i</v>
      </c>
      <c r="CT194" s="240" t="str">
        <f t="shared" ca="1" si="269"/>
        <v>-7,39735409891532-1,09729382543617i</v>
      </c>
      <c r="CU194" s="240" t="str">
        <f t="shared" ca="1" si="270"/>
        <v>4,15471829249882+6,21797533881048i</v>
      </c>
      <c r="CV194" s="240" t="str">
        <f t="shared" ca="1" si="271"/>
        <v>1,81707755052681-7,25418021415591i</v>
      </c>
      <c r="CW194" s="240" t="str">
        <f t="shared" ca="1" si="272"/>
        <v>-6,59526769391421+3,52524402697049i</v>
      </c>
      <c r="CX194" s="240" t="str">
        <f t="shared" ca="1" si="273"/>
        <v>7,04114460839593+2,51936182549004i</v>
      </c>
      <c r="CY194" s="240" t="str">
        <f t="shared" ca="1" si="274"/>
        <v>-2,86181973436783-6,90904401578557i</v>
      </c>
      <c r="CZ194" s="240" t="str">
        <f t="shared" ca="1" si="275"/>
        <v>-3,19738326885053+6,76029893097593i</v>
      </c>
      <c r="DA194" s="240" t="str">
        <f t="shared" ca="1" si="276"/>
        <v>7,15628246691717-2,1708345532936i</v>
      </c>
      <c r="DB194" s="240" t="str">
        <f t="shared" ca="1" si="277"/>
        <v>-6,41434787929521-3,84461216346469i</v>
      </c>
      <c r="DC194" s="240" t="str">
        <f t="shared" ca="1" si="278"/>
        <v>1,45894304877227+7,33460200587044i</v>
      </c>
      <c r="DD194" s="240" t="str">
        <f t="shared" ca="1" si="279"/>
        <v>4,45481534126569-6,00662315109775i</v>
      </c>
      <c r="DE194" s="240" t="str">
        <f t="shared" ca="1" si="280"/>
        <v>-7,44228531800589+0,733001125151656i</v>
      </c>
      <c r="DF194" s="240" t="str">
        <f t="shared" ca="1" si="281"/>
        <v>5,54105135840099+5,02211621208053i</v>
      </c>
      <c r="DG194" s="240" t="str">
        <f t="shared" ca="1" si="282"/>
        <v>3,1332242290556E-12-7,47829535416191i</v>
      </c>
      <c r="DH194" s="240" t="str">
        <f t="shared" ca="1" si="283"/>
        <v>-5,5410513584052+5,02211621207589i</v>
      </c>
      <c r="DI194" s="240" t="str">
        <f t="shared" ca="1" si="284"/>
        <v>7,44228531800525+0,733001125158104i</v>
      </c>
      <c r="DJ194" s="240" t="str">
        <f t="shared" ca="1" si="285"/>
        <v>-4,45481534126066-6,00662315110148i</v>
      </c>
      <c r="DK194" s="240" t="str">
        <f t="shared" ca="1" si="286"/>
        <v>-1,45894304877841+7,33460200586922i</v>
      </c>
      <c r="DL194" s="240" t="str">
        <f t="shared" ca="1" si="287"/>
        <v>6,41434787929854-3,84461216345913i</v>
      </c>
      <c r="DM194" s="240" t="str">
        <f t="shared" ca="1" si="288"/>
        <v>-7,15628246691536-2,1708345532996i</v>
      </c>
      <c r="DN194" s="240" t="str">
        <f t="shared" ca="1" si="289"/>
        <v>3,19738326884486+6,76029893097861i</v>
      </c>
      <c r="DO194" s="240" t="str">
        <f t="shared" ca="1" si="290"/>
        <v>2,86181973437382-6,90904401578309i</v>
      </c>
      <c r="DP194" s="240" t="str">
        <f t="shared" ca="1" si="291"/>
        <v>-7,04114460839804+2,51936182548414i</v>
      </c>
      <c r="DQ194" s="240" t="str">
        <f t="shared" ca="1" si="292"/>
        <v>6,59526769391125+3,52524402697602i</v>
      </c>
      <c r="DR194" s="240" t="str">
        <f t="shared" ca="1" si="293"/>
        <v>-1,81707755052053-7,25418021415748i</v>
      </c>
      <c r="DS194" s="240" t="str">
        <f t="shared" ca="1" si="294"/>
        <v>-4,15471829250402+6,217975338807i</v>
      </c>
      <c r="DT194" s="240" t="str">
        <f t="shared" ca="1" si="295"/>
        <v>7,39735409891624-1,09729382542997i</v>
      </c>
      <c r="DU194" s="240" t="str">
        <f t="shared" ca="1" si="296"/>
        <v>-5,78080048209882-4,74418034967534i</v>
      </c>
      <c r="DV194" s="240" t="str">
        <f t="shared" ca="1" si="297"/>
        <v>0,366942560958495+7,46928741989735i</v>
      </c>
      <c r="DW194" s="240" t="str">
        <f t="shared" ca="1" si="298"/>
        <v>5,28795335664647-5,28795335664101i</v>
      </c>
      <c r="DX194" s="240" t="str">
        <f t="shared" ca="1" si="299"/>
        <v>-7,46928741989699-0,366942560965798i</v>
      </c>
      <c r="DY194" s="240" t="str">
        <f t="shared" ca="1" si="300"/>
        <v>4,74418034966969+5,78080048210346i</v>
      </c>
      <c r="DZ194" s="240" t="str">
        <f t="shared" ca="1" si="301"/>
        <v>1,09729382543006-7,39735409891622i</v>
      </c>
      <c r="EA194" s="240" t="str">
        <f t="shared" ca="1" si="302"/>
        <v>-6,21797533880681+4,15471829250431i</v>
      </c>
      <c r="EB194" s="240" t="str">
        <f t="shared" ca="1" si="303"/>
        <v>7,25418021415752+1,8170775505204i</v>
      </c>
      <c r="EC194" s="240" t="str">
        <f t="shared" ca="1" si="304"/>
        <v>-3,52524402696938-6,59526769391481i</v>
      </c>
      <c r="ED194" s="240" t="str">
        <f t="shared" ca="1" si="305"/>
        <v>-2,51936182549122+7,0411446083955i</v>
      </c>
      <c r="EE194" s="240" t="str">
        <f t="shared" ca="1" si="306"/>
        <v>6,90904401578589-2,86181973436706i</v>
      </c>
      <c r="EF194" s="240" t="str">
        <f t="shared" ca="1" si="307"/>
        <v>-6,76029893097857-3,19738326884494i</v>
      </c>
      <c r="EG194" s="240" t="str">
        <f t="shared" ca="1" si="308"/>
        <v>2,17083455329992+7,15628246691525i</v>
      </c>
      <c r="EH194" s="240" t="str">
        <f t="shared" ca="1" si="309"/>
        <v>3,84461216345902-6,41434787929861i</v>
      </c>
      <c r="EI194" s="240" t="str">
        <f t="shared" ca="1" si="310"/>
        <v>-7,33460200586919+1,45894304877854i</v>
      </c>
      <c r="EJ194" s="240" t="str">
        <f t="shared" ca="1" si="311"/>
        <v>6,00662315110155+4,45481534126056i</v>
      </c>
      <c r="EK194" s="240" t="str">
        <f t="shared" ca="1" si="312"/>
        <v>-0,73300112515802-7,44228531800526i</v>
      </c>
      <c r="EL194" s="240" t="str">
        <f t="shared" ca="1" si="313"/>
        <v>-5,02211621207595+5,54105135840514i</v>
      </c>
      <c r="EM194" s="240" t="str">
        <f t="shared" ca="1" si="314"/>
        <v>7,47829535416191-3,04892957267735E-12i</v>
      </c>
      <c r="EN194" s="240"/>
      <c r="EO194" s="240"/>
      <c r="EP194" s="240"/>
    </row>
    <row r="195" spans="1:146" ht="15" thickBot="1">
      <c r="A195" s="277">
        <f t="shared" si="181"/>
        <v>1.8554687500000012E-3</v>
      </c>
      <c r="B195" s="276">
        <v>95</v>
      </c>
      <c r="C195" s="248">
        <f t="shared" si="182"/>
        <v>19000</v>
      </c>
      <c r="D195" s="247">
        <f t="shared" si="315"/>
        <v>119380.52083641214</v>
      </c>
      <c r="E195" s="247" t="str">
        <f t="shared" si="316"/>
        <v>119380,520836412i</v>
      </c>
      <c r="F195" s="247" t="str">
        <f t="shared" si="183"/>
        <v>-0,015854255183001-0,0106296701773556i</v>
      </c>
      <c r="G195" s="247" t="str">
        <f t="shared" si="184"/>
        <v>-4,34313298410357+2,13046800592971i</v>
      </c>
      <c r="H195" s="247" t="str">
        <f t="shared" si="319"/>
        <v>0,00208248875016376-0,00445892137728933i</v>
      </c>
      <c r="I195" s="247" t="str">
        <f t="shared" si="317"/>
        <v>-0,00235872753487155+0,00487585584826796i</v>
      </c>
      <c r="J195" s="275" t="str">
        <f ca="1">IMPRODUCT(1/N_FFT2,DF100)</f>
        <v>0,0499977828317824+0,00445937329532094i</v>
      </c>
      <c r="K195" s="274" t="str">
        <f t="shared" ca="1" si="318"/>
        <v>-0,000139674408409454+0,000233263535240833i</v>
      </c>
      <c r="N195" s="265">
        <f t="shared" ca="1" si="185"/>
        <v>22.478963477875219</v>
      </c>
      <c r="O195" s="240">
        <f t="shared" ca="1" si="186"/>
        <v>7.4789634778752196</v>
      </c>
      <c r="P195" s="240" t="str">
        <f t="shared" ca="1" si="187"/>
        <v>-5,15704855060269-5,41661748235171i</v>
      </c>
      <c r="Q195" s="240" t="str">
        <f t="shared" ca="1" si="188"/>
        <v>-0,366975344239028+7,4699547388262i</v>
      </c>
      <c r="R195" s="240" t="str">
        <f t="shared" ca="1" si="189"/>
        <v>5,66313730814604-4,8850558371912i</v>
      </c>
      <c r="S195" s="240" t="str">
        <f t="shared" ca="1" si="190"/>
        <v>-7,44295022452059-0,733066612730541i</v>
      </c>
      <c r="T195" s="240" t="str">
        <f t="shared" ca="1" si="191"/>
        <v>4,60129459638775+5,89601414013267i</v>
      </c>
      <c r="U195" s="241" t="str">
        <f t="shared" ca="1" si="192"/>
        <v>1,09739185954331-7,39801499119862i</v>
      </c>
      <c r="V195" s="240" t="str">
        <f t="shared" ca="1" si="193"/>
        <v>-6,11468695762622+4,30644843387532i</v>
      </c>
      <c r="W195" s="240" t="str">
        <f t="shared" ca="1" si="194"/>
        <v>7,33525729177337+1,45907339324551i</v>
      </c>
      <c r="X195" s="240" t="str">
        <f t="shared" ca="1" si="195"/>
        <v>-4,00122765988595-6,31862895865512i</v>
      </c>
      <c r="Y195" s="240" t="str">
        <f t="shared" ca="1" si="196"/>
        <v>-1,8172398913444+7,25482831503944i</v>
      </c>
      <c r="Z195" s="240" t="str">
        <f t="shared" ca="1" si="197"/>
        <v>6,50734882907647-3,68636757799713i</v>
      </c>
      <c r="AA195" s="240" t="str">
        <f t="shared" ca="1" si="198"/>
        <v>-7,15692182144685-2,17102849937289i</v>
      </c>
      <c r="AB195" s="240" t="str">
        <f t="shared" ca="1" si="199"/>
        <v>3,36262671372591+6,68039192619178i</v>
      </c>
      <c r="AC195" s="240" t="str">
        <f t="shared" ca="1" si="200"/>
        <v>2,51958690958745-7,04177367631387i</v>
      </c>
      <c r="AD195" s="240" t="str">
        <f t="shared" ca="1" si="201"/>
        <v>-6,83734137402399+3,03078498716936i</v>
      </c>
      <c r="AE195" s="240" t="str">
        <f t="shared" ca="1" si="202"/>
        <v>6,90966128160836+2,86207541424639i</v>
      </c>
      <c r="AF195" s="240" t="str">
        <f t="shared" ca="1" si="203"/>
        <v>-2,69164183411397-6,9778190676055i</v>
      </c>
      <c r="AG195" s="240" t="str">
        <f t="shared" ca="1" si="204"/>
        <v>-3,1976689285449+6,76090290766033i</v>
      </c>
      <c r="AH195" s="240" t="str">
        <f t="shared" ca="1" si="205"/>
        <v>7,10148658386867-2,34601428011951i</v>
      </c>
      <c r="AI195" s="240" t="str">
        <f t="shared" ca="1" si="206"/>
        <v>-6,59585692642291-3,52555897831115i</v>
      </c>
      <c r="AJ195" s="240" t="str">
        <f t="shared" ca="1" si="207"/>
        <v>1,99473497223839+7,20804599693429i</v>
      </c>
      <c r="AK195" s="240" t="str">
        <f t="shared" ca="1" si="208"/>
        <v>3,8449556476968-6,41492094812055i</v>
      </c>
      <c r="AL195" s="240" t="str">
        <f t="shared" ca="1" si="209"/>
        <v>-7,29724059584324+1,63865017309026i</v>
      </c>
      <c r="AM195" s="240" t="str">
        <f t="shared" ca="1" si="210"/>
        <v>6,21853086337383+4,15508948214819i</v>
      </c>
      <c r="AN195" s="240" t="str">
        <f t="shared" ca="1" si="211"/>
        <v>-1,2786177221471-7,36885550299385i</v>
      </c>
      <c r="AO195" s="240" t="str">
        <f t="shared" ca="1" si="212"/>
        <v>-4,45521334209484+6,00715979309786i</v>
      </c>
      <c r="AP195" s="240" t="str">
        <f t="shared" ca="1" si="213"/>
        <v>7,42271819180236-0,915504969116848i</v>
      </c>
      <c r="AQ195" s="240" t="str">
        <f t="shared" ca="1" si="214"/>
        <v>-5,78131694871574-4,74460420286914i</v>
      </c>
      <c r="AR195" s="240" t="str">
        <f t="shared" ca="1" si="215"/>
        <v>-5,78131694871574-4,74460420286914i</v>
      </c>
      <c r="AS195" s="240" t="str">
        <f t="shared" ca="1" si="216"/>
        <v>5,0225648965411-5,5415464054201i</v>
      </c>
      <c r="AT195" s="240" t="str">
        <f t="shared" ca="1" si="217"/>
        <v>-7,47671095390392+0,183542951824916i</v>
      </c>
      <c r="AU195" s="240" t="str">
        <f t="shared" ca="1" si="218"/>
        <v>5,28842579145216+5,28842579145202i</v>
      </c>
      <c r="AV195" s="240" t="str">
        <f t="shared" ca="1" si="219"/>
        <v>0,183542951824814-7,47671095390392i</v>
      </c>
      <c r="AW195" s="240" t="str">
        <f t="shared" ca="1" si="220"/>
        <v>-5,54154640542046+5,02256489654071i</v>
      </c>
      <c r="AX195" s="240" t="str">
        <f t="shared" ca="1" si="221"/>
        <v>7,45869890233341+0,550186684427876i</v>
      </c>
      <c r="AY195" s="240" t="str">
        <f t="shared" ca="1" si="222"/>
        <v>-4,7446042028693-5,78131694871561i</v>
      </c>
      <c r="AZ195" s="240" t="str">
        <f t="shared" ca="1" si="223"/>
        <v>-0,91550496911675+7,42271819180238i</v>
      </c>
      <c r="BA195" s="240" t="str">
        <f t="shared" ca="1" si="224"/>
        <v>6,00715979309821-4,45521334209437i</v>
      </c>
      <c r="BB195" s="240" t="str">
        <f t="shared" ca="1" si="225"/>
        <v>-7,36885550299387-1,27861772214699i</v>
      </c>
      <c r="BC195" s="240" t="str">
        <f t="shared" ca="1" si="226"/>
        <v>4,15508948214832+6,21853086337374i</v>
      </c>
      <c r="BD195" s="240" t="str">
        <f t="shared" ca="1" si="227"/>
        <v>1,63865017309017-7,29724059584326i</v>
      </c>
      <c r="BE195" s="240" t="str">
        <f t="shared" ca="1" si="228"/>
        <v>-6,41492094812085+3,8449556476963i</v>
      </c>
      <c r="BF195" s="240" t="str">
        <f t="shared" ca="1" si="229"/>
        <v>7,20804599693535+1,9947349722346i</v>
      </c>
      <c r="BG195" s="240" t="str">
        <f t="shared" ca="1" si="230"/>
        <v>-3,52555897831325-6,59585692642178i</v>
      </c>
      <c r="BH195" s="240" t="str">
        <f t="shared" ca="1" si="231"/>
        <v>-2,34601428011862+7,10148658386897i</v>
      </c>
      <c r="BI195" s="240" t="str">
        <f t="shared" ca="1" si="232"/>
        <v>6,76090290766059-3,19766892854437i</v>
      </c>
      <c r="BJ195" s="240" t="str">
        <f t="shared" ca="1" si="233"/>
        <v>-6,97781906760505-2,69164183411516i</v>
      </c>
      <c r="BK195" s="240" t="str">
        <f t="shared" ca="1" si="234"/>
        <v>2,86207541424378+6,90966128160945i</v>
      </c>
      <c r="BL195" s="240" t="str">
        <f t="shared" ca="1" si="235"/>
        <v>3,03078498716645-6,83734137402527i</v>
      </c>
      <c r="BM195" s="240" t="str">
        <f t="shared" ca="1" si="236"/>
        <v>-7,04177367631331+2,519586909589i</v>
      </c>
      <c r="BN195" s="240" t="str">
        <f t="shared" ca="1" si="237"/>
        <v>6,68039192619219+3,36262671372508i</v>
      </c>
      <c r="BO195" s="240" t="str">
        <f t="shared" ca="1" si="238"/>
        <v>-2,1710284993723-7,15692182144703i</v>
      </c>
      <c r="BP195" s="240" t="str">
        <f t="shared" ca="1" si="239"/>
        <v>-3,68636757799892+6,50734882907546i</v>
      </c>
      <c r="BQ195" s="240" t="str">
        <f t="shared" ca="1" si="240"/>
        <v>7,25482831504031-1,81723989134091i</v>
      </c>
      <c r="BR195" s="240" t="str">
        <f t="shared" ca="1" si="241"/>
        <v>-6,3186289586568-4,00122765988328i</v>
      </c>
      <c r="BS195" s="240" t="str">
        <f t="shared" ca="1" si="242"/>
        <v>1,4590733932472+7,33525729177303i</v>
      </c>
      <c r="BT195" s="240" t="str">
        <f t="shared" ca="1" si="243"/>
        <v>4,30644843387525-6,11468695762627i</v>
      </c>
      <c r="BU195" s="240" t="str">
        <f t="shared" ca="1" si="244"/>
        <v>-7,39801499119882+1,09739185954195i</v>
      </c>
      <c r="BV195" s="240" t="str">
        <f t="shared" ca="1" si="245"/>
        <v>5,8960141401314+4,60129459638937i</v>
      </c>
      <c r="BW195" s="240" t="str">
        <f t="shared" ca="1" si="246"/>
        <v>-0,73306661272706-7,44295022452094i</v>
      </c>
      <c r="BX195" s="240" t="str">
        <f t="shared" ca="1" si="247"/>
        <v>-4,88505583718919+5,66313730814777i</v>
      </c>
      <c r="BY195" s="240" t="str">
        <f t="shared" ca="1" si="248"/>
        <v>7,46995473882614-0,366975344240252i</v>
      </c>
      <c r="BZ195" s="240" t="str">
        <f t="shared" ca="1" si="249"/>
        <v>-5,41661748235166-5,15704855060273i</v>
      </c>
      <c r="CA195" s="240" t="str">
        <f t="shared" ca="1" si="250"/>
        <v>-1,27905712968487E-12+7,47896347787522i</v>
      </c>
      <c r="CB195" s="240" t="str">
        <f t="shared" ca="1" si="251"/>
        <v>5,41661748235358-5,15704855060072i</v>
      </c>
      <c r="CC195" s="240" t="str">
        <f t="shared" ca="1" si="252"/>
        <v>-7,46995473882637-0,366975344235588i</v>
      </c>
      <c r="CD195" s="240" t="str">
        <f t="shared" ca="1" si="253"/>
        <v>4,88505583719289+5,66313730814458i</v>
      </c>
      <c r="CE195" s="240" t="str">
        <f t="shared" ca="1" si="254"/>
        <v>0,733066612729606-7,44295022452068i</v>
      </c>
      <c r="CF195" s="240" t="str">
        <f t="shared" ca="1" si="255"/>
        <v>-5,89601414013297+4,60129459638736i</v>
      </c>
      <c r="CG195" s="240" t="str">
        <f t="shared" ca="1" si="256"/>
        <v>7,39801499119841+1,09739185954469i</v>
      </c>
      <c r="CH195" s="240" t="str">
        <f t="shared" ca="1" si="257"/>
        <v>-4,30644843387299-6,11468695762786i</v>
      </c>
      <c r="CI195" s="240" t="str">
        <f t="shared" ca="1" si="258"/>
        <v>-1,45907339324242+7,33525729177398i</v>
      </c>
      <c r="CJ195" s="240" t="str">
        <f t="shared" ca="1" si="259"/>
        <v>6,3186289586542-4,00122765988741i</v>
      </c>
      <c r="CK195" s="240" t="str">
        <f t="shared" ca="1" si="260"/>
        <v>-7,25482831503964-1,8172398913436i</v>
      </c>
      <c r="CL195" s="240" t="str">
        <f t="shared" ca="1" si="261"/>
        <v>3,6863675779966+6,50734882907678i</v>
      </c>
      <c r="CM195" s="240" t="str">
        <f t="shared" ca="1" si="262"/>
        <v>2,17102849937485-7,15692182144625i</v>
      </c>
      <c r="CN195" s="240" t="str">
        <f t="shared" ca="1" si="263"/>
        <v>-6,68039192619334+3,3626267137228i</v>
      </c>
      <c r="CO195" s="240" t="str">
        <f t="shared" ca="1" si="264"/>
        <v>7,04177367631489+2,5195869095846i</v>
      </c>
      <c r="CP195" s="240" t="str">
        <f t="shared" ca="1" si="265"/>
        <v>-3,03078498717082-6,83734137402334i</v>
      </c>
      <c r="CQ195" s="240" t="str">
        <f t="shared" ca="1" si="266"/>
        <v>-2,86207541424625+6,90966128160842i</v>
      </c>
      <c r="CR195" s="240" t="str">
        <f t="shared" ca="1" si="267"/>
        <v>6,97781906760597-2,69164183411277i</v>
      </c>
      <c r="CS195" s="240" t="str">
        <f t="shared" ca="1" si="268"/>
        <v>-6,7609029076594-3,19766892854687i</v>
      </c>
      <c r="CT195" s="240" t="str">
        <f t="shared" ca="1" si="269"/>
        <v>2,34601428012315+7,10148658386747i</v>
      </c>
      <c r="CU195" s="240" t="str">
        <f t="shared" ca="1" si="270"/>
        <v>3,52555897830904-6,59585692642404i</v>
      </c>
      <c r="CV195" s="240" t="str">
        <f t="shared" ca="1" si="271"/>
        <v>-7,20804599693404+1,99473497223931i</v>
      </c>
      <c r="CW195" s="240" t="str">
        <f t="shared" ca="1" si="272"/>
        <v>6,41492094812068+3,84495564769658i</v>
      </c>
      <c r="CX195" s="240" t="str">
        <f t="shared" ca="1" si="273"/>
        <v>-1,63865017308892-7,29724059584355i</v>
      </c>
      <c r="CY195" s="240" t="str">
        <f t="shared" ca="1" si="274"/>
        <v>-4,15508948215053+6,21853086337227i</v>
      </c>
      <c r="CZ195" s="240" t="str">
        <f t="shared" ca="1" si="275"/>
        <v>7,36885550299331-1,27861772215023i</v>
      </c>
      <c r="DA195" s="240" t="str">
        <f t="shared" ca="1" si="276"/>
        <v>-6,00715979309935-4,45521334209283i</v>
      </c>
      <c r="DB195" s="240" t="str">
        <f t="shared" ca="1" si="277"/>
        <v>0,915504969117693+7,42271819180226i</v>
      </c>
      <c r="DC195" s="240" t="str">
        <f t="shared" ca="1" si="278"/>
        <v>4,74460420286964-5,78131694871533i</v>
      </c>
      <c r="DD195" s="240" t="str">
        <f t="shared" ca="1" si="279"/>
        <v>-7,45869890233356+0,550186684425961i</v>
      </c>
      <c r="DE195" s="240" t="str">
        <f t="shared" ca="1" si="280"/>
        <v>5,54154640541825+5,02256489654315i</v>
      </c>
      <c r="DF195" s="240" t="str">
        <f t="shared" ca="1" si="281"/>
        <v>-0,183542951827994-7,47671095390384i</v>
      </c>
      <c r="DG195" s="240" t="str">
        <f t="shared" ca="1" si="282"/>
        <v>-5,28842579145089+5,28842579145329i</v>
      </c>
      <c r="DH195" s="240" t="str">
        <f t="shared" ca="1" si="283"/>
        <v>7,47671095390393+0,183542951824605i</v>
      </c>
      <c r="DI195" s="240" t="str">
        <f t="shared" ca="1" si="284"/>
        <v>-5,02256489654031-5,54154640542082i</v>
      </c>
      <c r="DJ195" s="240" t="str">
        <f t="shared" ca="1" si="285"/>
        <v>-0,550186684429999+7,45869890233326i</v>
      </c>
      <c r="DK195" s="240" t="str">
        <f t="shared" ca="1" si="286"/>
        <v>5,7813169487179-4,7446042028665i</v>
      </c>
      <c r="DL195" s="240" t="str">
        <f t="shared" ca="1" si="287"/>
        <v>-7,42271819180268-0,915504969114327i</v>
      </c>
      <c r="DM195" s="240" t="str">
        <f t="shared" ca="1" si="288"/>
        <v>4,45521334209573+6,0071597930972i</v>
      </c>
      <c r="DN195" s="240" t="str">
        <f t="shared" ca="1" si="289"/>
        <v>1,27861772214689-7,36885550299389i</v>
      </c>
      <c r="DO195" s="240" t="str">
        <f t="shared" ca="1" si="290"/>
        <v>-6,21853086337451+4,15508948214717i</v>
      </c>
      <c r="DP195" s="240" t="str">
        <f t="shared" ca="1" si="291"/>
        <v>7,29724059584266+1,63865017309287i</v>
      </c>
      <c r="DQ195" s="240" t="str">
        <f t="shared" ca="1" si="292"/>
        <v>-3,84495564769967-6,41492094811883i</v>
      </c>
      <c r="DR195" s="240" t="str">
        <f t="shared" ca="1" si="293"/>
        <v>-1,99473497223583+7,208045996935i</v>
      </c>
      <c r="DS195" s="240" t="str">
        <f t="shared" ca="1" si="294"/>
        <v>6,59585692642244-3,52555897831203i</v>
      </c>
      <c r="DT195" s="240" t="str">
        <f t="shared" ca="1" si="295"/>
        <v>-7,10148658386853-2,34601428011993i</v>
      </c>
      <c r="DU195" s="240" t="str">
        <f t="shared" ca="1" si="296"/>
        <v>3,19766892854301+6,76090290766122i</v>
      </c>
      <c r="DV195" s="240" t="str">
        <f t="shared" ca="1" si="297"/>
        <v>2,69164183411655-6,97781906760451i</v>
      </c>
      <c r="DW195" s="240" t="str">
        <f t="shared" ca="1" si="298"/>
        <v>-6,90966128160705+2,86207541424957i</v>
      </c>
      <c r="DX195" s="240" t="str">
        <f t="shared" ca="1" si="299"/>
        <v>6,8373413740248+3,03078498716752i</v>
      </c>
      <c r="DY195" s="240" t="str">
        <f t="shared" ca="1" si="300"/>
        <v>-2,51958690958759-7,04177367631381i</v>
      </c>
      <c r="DZ195" s="240" t="str">
        <f t="shared" ca="1" si="301"/>
        <v>-3,36262671372641+6,68039192619153i</v>
      </c>
      <c r="EA195" s="240" t="str">
        <f t="shared" ca="1" si="302"/>
        <v>7,15692182144743-2,17102849937098i</v>
      </c>
      <c r="EB195" s="240" t="str">
        <f t="shared" ca="1" si="303"/>
        <v>-6,50734882907478-3,68636757800012i</v>
      </c>
      <c r="EC195" s="240" t="str">
        <f t="shared" ca="1" si="304"/>
        <v>1,81723989134669+7,25482831503887i</v>
      </c>
      <c r="ED195" s="240" t="str">
        <f t="shared" ca="1" si="305"/>
        <v>4,00122765988454-6,31862895865601i</v>
      </c>
      <c r="EE195" s="240" t="str">
        <f t="shared" ca="1" si="306"/>
        <v>-7,33525729177333+1,45907339324574i</v>
      </c>
      <c r="EF195" s="240" t="str">
        <f t="shared" ca="1" si="307"/>
        <v>6,11468695762553+4,3064484338763i</v>
      </c>
      <c r="EG195" s="240" t="str">
        <f t="shared" ca="1" si="308"/>
        <v>-1,09739185954069-7,39801499119901i</v>
      </c>
      <c r="EH195" s="240" t="str">
        <f t="shared" ca="1" si="309"/>
        <v>-4,60129459639038+5,89601414013061i</v>
      </c>
      <c r="EI195" s="240" t="str">
        <f t="shared" ca="1" si="310"/>
        <v>7,44295022452035-0,733066612732979i</v>
      </c>
      <c r="EJ195" s="240" t="str">
        <f t="shared" ca="1" si="311"/>
        <v>-5,6631373081468-4,88505583719032i</v>
      </c>
      <c r="EK195" s="240" t="str">
        <f t="shared" ca="1" si="312"/>
        <v>0,366975344238975+7,46995473882621i</v>
      </c>
      <c r="EL195" s="240" t="str">
        <f t="shared" ca="1" si="313"/>
        <v>5,15704855060366-5,41661748235078i</v>
      </c>
      <c r="EM195" s="240" t="str">
        <f t="shared" ca="1" si="314"/>
        <v>-7,47896347787522-2,55811425936974E-12i</v>
      </c>
      <c r="EN195" s="240"/>
      <c r="EO195" s="240"/>
      <c r="EP195" s="240"/>
    </row>
    <row r="196" spans="1:146" ht="15" thickBot="1">
      <c r="A196" s="277">
        <f t="shared" si="181"/>
        <v>1.8750000000000012E-3</v>
      </c>
      <c r="B196" s="276">
        <v>96</v>
      </c>
      <c r="C196" s="248">
        <f t="shared" si="182"/>
        <v>19200</v>
      </c>
      <c r="D196" s="247">
        <f t="shared" si="315"/>
        <v>120637.15789784805</v>
      </c>
      <c r="E196" s="247" t="str">
        <f t="shared" si="316"/>
        <v>120637,157897848i</v>
      </c>
      <c r="F196" s="247" t="str">
        <f t="shared" si="183"/>
        <v>-0,0158010308937472-0,0101622504040594i</v>
      </c>
      <c r="G196" s="247" t="str">
        <f t="shared" si="184"/>
        <v>-4,31546540768226+2,15605192036444i</v>
      </c>
      <c r="H196" s="247" t="str">
        <f t="shared" si="319"/>
        <v>0,00208040909914304-0,004412914489084i</v>
      </c>
      <c r="I196" s="247" t="str">
        <f t="shared" si="317"/>
        <v>-0,00233830832877647+0,00482473385136347i</v>
      </c>
      <c r="J196" s="275" t="str">
        <f ca="1">IMPRODUCT(1/N_FFT2,DG100)</f>
        <v>0,038163306339264-0,00013420863287409i</v>
      </c>
      <c r="K196" s="274" t="str">
        <f t="shared" ca="1" si="318"/>
        <v>-0,000088590056132576+0,000184441617139044i</v>
      </c>
      <c r="N196" s="265">
        <f t="shared" ca="1" si="185"/>
        <v>22.479582738169704</v>
      </c>
      <c r="O196" s="240">
        <f t="shared" ca="1" si="186"/>
        <v>7.4795827381697038</v>
      </c>
      <c r="P196" s="240" t="str">
        <f t="shared" ca="1" si="187"/>
        <v>-5,28886367460562-5,28886367460567i</v>
      </c>
      <c r="Q196" s="240" t="str">
        <f t="shared" ca="1" si="188"/>
        <v>-1,37453988525447E-15+7,4795827381697i</v>
      </c>
      <c r="R196" s="240" t="str">
        <f t="shared" ca="1" si="189"/>
        <v>5,28886367460567-5,28886367460562i</v>
      </c>
      <c r="S196" s="240" t="str">
        <f t="shared" ca="1" si="190"/>
        <v>-7,4795827381697-2,74907977050894E-15i</v>
      </c>
      <c r="T196" s="240" t="str">
        <f t="shared" ca="1" si="191"/>
        <v>5,28886367460551+5,28886367460577i</v>
      </c>
      <c r="U196" s="241" t="str">
        <f t="shared" ca="1" si="192"/>
        <v>-2,21745315541969E-13-7,4795827381697i</v>
      </c>
      <c r="V196" s="240" t="str">
        <f t="shared" ca="1" si="193"/>
        <v>-5,28886367460571+5,28886367460557i</v>
      </c>
      <c r="W196" s="240" t="str">
        <f t="shared" ca="1" si="194"/>
        <v>7,4795827381697-3,13375631326369E-13i</v>
      </c>
      <c r="X196" s="240" t="str">
        <f t="shared" ca="1" si="195"/>
        <v>-5,28886367460562-5,28886367460567i</v>
      </c>
      <c r="Y196" s="240" t="str">
        <f t="shared" ca="1" si="196"/>
        <v>-3,65605714152083E-13+7,4795827381697i</v>
      </c>
      <c r="Z196" s="240" t="str">
        <f t="shared" ca="1" si="197"/>
        <v>5,28886367460561-5,28886367460568i</v>
      </c>
      <c r="AA196" s="240" t="str">
        <f t="shared" ca="1" si="198"/>
        <v>-7,4795827381697-3,00548214273299E-13i</v>
      </c>
      <c r="AB196" s="240" t="str">
        <f t="shared" ca="1" si="199"/>
        <v>5,28886367460573+5,28886367460556i</v>
      </c>
      <c r="AC196" s="240" t="str">
        <f t="shared" ca="1" si="200"/>
        <v>2,08917898488898E-13-7,4795827381697i</v>
      </c>
      <c r="AD196" s="240" t="str">
        <f t="shared" ca="1" si="201"/>
        <v>-5,2888636746055+5,28886367460579i</v>
      </c>
      <c r="AE196" s="240" t="str">
        <f t="shared" ca="1" si="202"/>
        <v>7,4795827381697+1,17287582704498E-13i</v>
      </c>
      <c r="AF196" s="240" t="str">
        <f t="shared" ca="1" si="203"/>
        <v>-5,28886367460582-5,28886367460547i</v>
      </c>
      <c r="AG196" s="240" t="str">
        <f t="shared" ca="1" si="204"/>
        <v>-7,88028987313293E-14+7,4795827381697i</v>
      </c>
      <c r="AH196" s="240" t="str">
        <f t="shared" ca="1" si="205"/>
        <v>5,28886367460593-5,28886367460535i</v>
      </c>
      <c r="AI196" s="240" t="str">
        <f t="shared" ca="1" si="206"/>
        <v>-7,4795827381697+1,28274170530709E-14i</v>
      </c>
      <c r="AJ196" s="240" t="str">
        <f t="shared" ca="1" si="207"/>
        <v>5,28886367460542+5,28886367460586i</v>
      </c>
      <c r="AK196" s="240" t="str">
        <f t="shared" ca="1" si="208"/>
        <v>-1,04457732837471E-13-7,4795827381697i</v>
      </c>
      <c r="AL196" s="240" t="str">
        <f t="shared" ca="1" si="209"/>
        <v>-5,28886367460584+5,28886367460544i</v>
      </c>
      <c r="AM196" s="240" t="str">
        <f t="shared" ca="1" si="210"/>
        <v>7,4795827381697-1,4294241681064E-13i</v>
      </c>
      <c r="AN196" s="240" t="str">
        <f t="shared" ca="1" si="211"/>
        <v>-5,28886367460551-5,28886367460577i</v>
      </c>
      <c r="AO196" s="240" t="str">
        <f t="shared" ca="1" si="212"/>
        <v>2,3457273259504E-13+7,4795827381697i</v>
      </c>
      <c r="AP196" s="240" t="str">
        <f t="shared" ca="1" si="213"/>
        <v>5,28886367460571-5,28886367460558i</v>
      </c>
      <c r="AQ196" s="240" t="str">
        <f t="shared" ca="1" si="214"/>
        <v>-7,4795827381697+3,2620304837944E-13i</v>
      </c>
      <c r="AR196" s="240" t="str">
        <f t="shared" ca="1" si="215"/>
        <v>-7,4795827381697+3,2620304837944E-13i</v>
      </c>
      <c r="AS196" s="240" t="str">
        <f t="shared" ca="1" si="216"/>
        <v>3,26205481193397E-13-7,4795827381697i</v>
      </c>
      <c r="AT196" s="240" t="str">
        <f t="shared" ca="1" si="217"/>
        <v>-5,28886367460562+5,28886367460567i</v>
      </c>
      <c r="AU196" s="240" t="str">
        <f t="shared" ca="1" si="218"/>
        <v>7,4795827381697+2,34575165408996E-13i</v>
      </c>
      <c r="AV196" s="240" t="str">
        <f t="shared" ca="1" si="219"/>
        <v>-5,28886367460574-5,28886367460555i</v>
      </c>
      <c r="AW196" s="240" t="str">
        <f t="shared" ca="1" si="220"/>
        <v>-2,49236113247058E-13+7,4795827381697i</v>
      </c>
      <c r="AX196" s="240" t="str">
        <f t="shared" ca="1" si="221"/>
        <v>5,28886367460549-5,2888636746058i</v>
      </c>
      <c r="AY196" s="240" t="str">
        <f t="shared" ca="1" si="222"/>
        <v>-7,4795827381697-1,57605797462659E-13i</v>
      </c>
      <c r="AZ196" s="240" t="str">
        <f t="shared" ca="1" si="223"/>
        <v>5,28886367460586+5,28886367460542i</v>
      </c>
      <c r="BA196" s="240" t="str">
        <f t="shared" ca="1" si="224"/>
        <v>6,59754816782584E-14-7,4795827381697i</v>
      </c>
      <c r="BB196" s="240" t="str">
        <f t="shared" ca="1" si="225"/>
        <v>-5,28886367460589+5,2888636746054i</v>
      </c>
      <c r="BC196" s="240" t="str">
        <f t="shared" ca="1" si="226"/>
        <v>7,4795827381697-2,56548341061418E-14i</v>
      </c>
      <c r="BD196" s="240" t="str">
        <f t="shared" ca="1" si="227"/>
        <v>-5,28886367460539-5,28886367460589i</v>
      </c>
      <c r="BE196" s="240" t="str">
        <f t="shared" ca="1" si="228"/>
        <v>1,17285149890542E-13+7,4795827381697i</v>
      </c>
      <c r="BF196" s="240" t="str">
        <f t="shared" ca="1" si="229"/>
        <v>5,28886367460478-5,28886367460651i</v>
      </c>
      <c r="BG196" s="240" t="str">
        <f t="shared" ca="1" si="230"/>
        <v>-7,4795827381697-1,27916222503953E-12i</v>
      </c>
      <c r="BH196" s="240" t="str">
        <f t="shared" ca="1" si="231"/>
        <v>5,28886367460815+5,28886367460313i</v>
      </c>
      <c r="BI196" s="240" t="str">
        <f t="shared" ca="1" si="232"/>
        <v>-1,04458462681658E-12-7,4795827381697i</v>
      </c>
      <c r="BJ196" s="240" t="str">
        <f t="shared" ca="1" si="233"/>
        <v>-5,28886367460675+5,28886367460453i</v>
      </c>
      <c r="BK196" s="240" t="str">
        <f t="shared" ca="1" si="234"/>
        <v>7,4795827381697-3,36833147867269E-12i</v>
      </c>
      <c r="BL196" s="240" t="str">
        <f t="shared" ca="1" si="235"/>
        <v>-5,28886367460618-5,28886367460511i</v>
      </c>
      <c r="BM196" s="240" t="str">
        <f t="shared" ca="1" si="236"/>
        <v>-1,85460138666603E-12+7,4795827381697i</v>
      </c>
      <c r="BN196" s="240" t="str">
        <f t="shared" ca="1" si="237"/>
        <v>5,28886367460346-5,28886367460782i</v>
      </c>
      <c r="BO196" s="240" t="str">
        <f t="shared" ca="1" si="238"/>
        <v>-7,4795827381697+4,6914546519008E-13i</v>
      </c>
      <c r="BP196" s="240" t="str">
        <f t="shared" ca="1" si="239"/>
        <v>5,28886367460413+5,28886367460716i</v>
      </c>
      <c r="BQ196" s="240" t="str">
        <f t="shared" ca="1" si="240"/>
        <v>-2,79289231704619E-12-7,4795827381697i</v>
      </c>
      <c r="BR196" s="240" t="str">
        <f t="shared" ca="1" si="241"/>
        <v>-5,28886367460544+5,28886367460585i</v>
      </c>
      <c r="BS196" s="240" t="str">
        <f t="shared" ca="1" si="242"/>
        <v>7,4795827381697+2,32374928467007E-12i</v>
      </c>
      <c r="BT196" s="240" t="str">
        <f t="shared" ca="1" si="243"/>
        <v>-5,28886367460741-5,28886367460387i</v>
      </c>
      <c r="BU196" s="240" t="str">
        <f t="shared" ca="1" si="244"/>
        <v>-1,06293696436418E-13+7,4795827381697i</v>
      </c>
      <c r="BV196" s="240" t="str">
        <f t="shared" ca="1" si="245"/>
        <v>5,28886367460756-5,28886367460372i</v>
      </c>
      <c r="BW196" s="240" t="str">
        <f t="shared" ca="1" si="246"/>
        <v>-7,4795827381697+2,32374441904216E-12i</v>
      </c>
      <c r="BX196" s="240" t="str">
        <f t="shared" ca="1" si="247"/>
        <v>5,28886367460544+5,28886367460585i</v>
      </c>
      <c r="BY196" s="240" t="str">
        <f t="shared" ca="1" si="248"/>
        <v>2,89918844629657E-12-7,4795827381697i</v>
      </c>
      <c r="BZ196" s="240" t="str">
        <f t="shared" ca="1" si="249"/>
        <v>-5,28886367460428+5,28886367460701i</v>
      </c>
      <c r="CA196" s="240" t="str">
        <f t="shared" ca="1" si="250"/>
        <v>7,4795827381697+4,69150330817993E-13i</v>
      </c>
      <c r="CB196" s="240" t="str">
        <f t="shared" ca="1" si="251"/>
        <v>-5,28886367460346-5,28886367460782i</v>
      </c>
      <c r="CC196" s="240" t="str">
        <f t="shared" ca="1" si="252"/>
        <v>1,74830525741566E-12+7,4795827381697i</v>
      </c>
      <c r="CD196" s="240" t="str">
        <f t="shared" ca="1" si="253"/>
        <v>5,28886367460625-5,28886367460503i</v>
      </c>
      <c r="CE196" s="240" t="str">
        <f t="shared" ca="1" si="254"/>
        <v>-7,4795827381697-3,47462760792307E-12i</v>
      </c>
      <c r="CF196" s="240" t="str">
        <f t="shared" ca="1" si="255"/>
        <v>5,28886367460675+5,28886367460453i</v>
      </c>
      <c r="CG196" s="240" t="str">
        <f t="shared" ca="1" si="256"/>
        <v>1,04458949244449E-12-7,4795827381697i</v>
      </c>
      <c r="CH196" s="240" t="str">
        <f t="shared" ca="1" si="257"/>
        <v>-5,28886367460823+5,28886367460306i</v>
      </c>
      <c r="CI196" s="240" t="str">
        <f t="shared" ca="1" si="258"/>
        <v>7,4795827381697-1,17286609578915E-12i</v>
      </c>
      <c r="CJ196" s="240" t="str">
        <f t="shared" ca="1" si="259"/>
        <v>-5,28886367460463-5,28886367460666i</v>
      </c>
      <c r="CK196" s="240" t="str">
        <f t="shared" ca="1" si="260"/>
        <v>3,60290421126773E-12+7,4795827381697i</v>
      </c>
      <c r="CL196" s="240" t="str">
        <f t="shared" ca="1" si="261"/>
        <v>5,28886367460494-5,28886367460634i</v>
      </c>
      <c r="CM196" s="240" t="str">
        <f t="shared" ca="1" si="262"/>
        <v>-7,4795827381697-1,62002865407099E-12i</v>
      </c>
      <c r="CN196" s="240" t="str">
        <f t="shared" ca="1" si="263"/>
        <v>5,28886367460791+5,28886367460337i</v>
      </c>
      <c r="CO196" s="240" t="str">
        <f t="shared" ca="1" si="264"/>
        <v>-8,10009461407584E-13-7,4795827381697i</v>
      </c>
      <c r="CP196" s="240" t="str">
        <f t="shared" ca="1" si="265"/>
        <v>-5,28886367460692+5,28886367460437i</v>
      </c>
      <c r="CQ196" s="240" t="str">
        <f t="shared" ca="1" si="266"/>
        <v>7,4795827381697-3,02746504964123E-12i</v>
      </c>
      <c r="CR196" s="240" t="str">
        <f t="shared" ca="1" si="267"/>
        <v>-5,28886367460594-5,28886367460535i</v>
      </c>
      <c r="CS196" s="240" t="str">
        <f t="shared" ca="1" si="268"/>
        <v>-2,19546781569749E-12+7,4795827381697i</v>
      </c>
      <c r="CT196" s="240" t="str">
        <f t="shared" ca="1" si="269"/>
        <v>5,28886367460363-5,28886367460766i</v>
      </c>
      <c r="CU196" s="240" t="str">
        <f t="shared" ca="1" si="270"/>
        <v>-7,4795827381697+2,34570299781084E-13i</v>
      </c>
      <c r="CV196" s="240" t="str">
        <f t="shared" ca="1" si="271"/>
        <v>5,28886367460396+5,28886367460732i</v>
      </c>
      <c r="CW196" s="240" t="str">
        <f t="shared" ca="1" si="272"/>
        <v>-2,45202588801473E-12-7,4795827381697i</v>
      </c>
      <c r="CX196" s="240" t="str">
        <f t="shared" ca="1" si="273"/>
        <v>-5,28886367460576+5,28886367460553i</v>
      </c>
      <c r="CY196" s="240" t="str">
        <f t="shared" ca="1" si="274"/>
        <v>7,4795827381697+2,55832445007906E-12i</v>
      </c>
      <c r="CZ196" s="240" t="str">
        <f t="shared" ca="1" si="275"/>
        <v>-5,28886367460725-5,28886367460404i</v>
      </c>
      <c r="DA196" s="240" t="str">
        <f t="shared" ca="1" si="276"/>
        <v>-3,40868861845415E-13+7,4795827381697i</v>
      </c>
      <c r="DB196" s="240" t="str">
        <f t="shared" ca="1" si="277"/>
        <v>5,28886367460773-5,28886367460355i</v>
      </c>
      <c r="DC196" s="240" t="str">
        <f t="shared" ca="1" si="278"/>
        <v>-7,4795827381697+2,08916925363316E-12i</v>
      </c>
      <c r="DD196" s="240" t="str">
        <f t="shared" ca="1" si="279"/>
        <v>5,28886367460527+5,28886367460601i</v>
      </c>
      <c r="DE196" s="240" t="str">
        <f t="shared" ca="1" si="280"/>
        <v>3,13376361170557E-12-7,4795827381697i</v>
      </c>
      <c r="DF196" s="240" t="str">
        <f t="shared" ca="1" si="281"/>
        <v>-5,28886367460444+5,28886367460684i</v>
      </c>
      <c r="DG196" s="240" t="str">
        <f t="shared" ca="1" si="282"/>
        <v>7,4795827381697+9,16308023471913E-13i</v>
      </c>
      <c r="DH196" s="240" t="str">
        <f t="shared" ca="1" si="283"/>
        <v>-5,28886367460315-5,28886367460814i</v>
      </c>
      <c r="DI196" s="240" t="str">
        <f t="shared" ca="1" si="284"/>
        <v>1,51373009200666E-12+7,4795827381697i</v>
      </c>
      <c r="DJ196" s="240" t="str">
        <f t="shared" ca="1" si="285"/>
        <v>5,28886367460642-5,28886367460487i</v>
      </c>
      <c r="DK196" s="240" t="str">
        <f t="shared" ca="1" si="286"/>
        <v>-7,4795827381697-3,70920277333206E-12i</v>
      </c>
      <c r="DL196" s="240" t="str">
        <f t="shared" ca="1" si="287"/>
        <v>5,28886367460643+5,28886367460485i</v>
      </c>
      <c r="DM196" s="240" t="str">
        <f t="shared" ca="1" si="288"/>
        <v>1,27916465785349E-12-7,4795827381697i</v>
      </c>
      <c r="DN196" s="240" t="str">
        <f t="shared" ca="1" si="289"/>
        <v>-5,28886367460313+5,28886367460815i</v>
      </c>
      <c r="DO196" s="240" t="str">
        <f t="shared" ca="1" si="290"/>
        <v>7,4795827381697-9,38290930380162E-13i</v>
      </c>
      <c r="DP196" s="240" t="str">
        <f t="shared" ca="1" si="291"/>
        <v>-5,28886367460446-5,28886367460683i</v>
      </c>
      <c r="DQ196" s="240" t="str">
        <f t="shared" ca="1" si="292"/>
        <v>3,36832904585873E-12+7,4795827381697i</v>
      </c>
      <c r="DR196" s="240" t="str">
        <f t="shared" ca="1" si="293"/>
        <v>5,28886367460511-5,28886367460618i</v>
      </c>
      <c r="DS196" s="240" t="str">
        <f t="shared" ca="1" si="294"/>
        <v>-7,4795827381697-1,85460381947998E-12i</v>
      </c>
      <c r="DT196" s="240" t="str">
        <f t="shared" ca="1" si="295"/>
        <v>5,28886367460775+5,28886367460354i</v>
      </c>
      <c r="DU196" s="240" t="str">
        <f t="shared" ca="1" si="296"/>
        <v>-5,75434295998587E-13-7,4795827381697i</v>
      </c>
      <c r="DV196" s="240" t="str">
        <f t="shared" ca="1" si="297"/>
        <v>-5,28886367460723+5,28886367460405i</v>
      </c>
      <c r="DW196" s="240" t="str">
        <f t="shared" ca="1" si="298"/>
        <v>7,4795827381697-2,58030735698731E-12i</v>
      </c>
      <c r="DX196" s="240" t="str">
        <f t="shared" ca="1" si="299"/>
        <v>-5,28886367460577-5,28886367460551i</v>
      </c>
      <c r="DY196" s="240" t="str">
        <f t="shared" ca="1" si="300"/>
        <v>-2,21746045386156E-12+7,4795827381697i</v>
      </c>
      <c r="DZ196" s="240" t="str">
        <f t="shared" ca="1" si="301"/>
        <v>5,2888636746038-5,28886367460749i</v>
      </c>
      <c r="EA196" s="240" t="str">
        <f t="shared" ca="1" si="302"/>
        <v>-7,4795827381697-2,12587392872837E-13i</v>
      </c>
      <c r="EB196" s="240" t="str">
        <f t="shared" ca="1" si="303"/>
        <v>5,2888636746038+5,28886367460749i</v>
      </c>
      <c r="EC196" s="240" t="str">
        <f t="shared" ca="1" si="304"/>
        <v>-2,21745072260574E-12-7,4795827381697i</v>
      </c>
      <c r="ED196" s="240" t="str">
        <f t="shared" ca="1" si="305"/>
        <v>-5,28886367460577+5,28886367460551i</v>
      </c>
      <c r="EE196" s="240" t="str">
        <f t="shared" ca="1" si="306"/>
        <v>7,4795827381697+3,00548214273299E-12i</v>
      </c>
      <c r="EF196" s="240" t="str">
        <f t="shared" ca="1" si="307"/>
        <v>-5,28886367460693-5,28886367460435i</v>
      </c>
      <c r="EG196" s="240" t="str">
        <f t="shared" ca="1" si="308"/>
        <v>-5,75444027254411E-13+7,4795827381697i</v>
      </c>
      <c r="EH196" s="240" t="str">
        <f t="shared" ca="1" si="309"/>
        <v>5,28886367460805-5,28886367460324i</v>
      </c>
      <c r="EI196" s="240" t="str">
        <f t="shared" ca="1" si="310"/>
        <v>-7,4795827381697+1,85459408822416E-12i</v>
      </c>
      <c r="EJ196" s="240" t="str">
        <f t="shared" ca="1" si="311"/>
        <v>5,28886367460496+5,28886367460633i</v>
      </c>
      <c r="EK196" s="240" t="str">
        <f t="shared" ca="1" si="312"/>
        <v>3,36833877711456E-12-7,4795827381697i</v>
      </c>
      <c r="EL196" s="240" t="str">
        <f t="shared" ca="1" si="313"/>
        <v>-5,28886367460461+5,28886367460668i</v>
      </c>
      <c r="EM196" s="240" t="str">
        <f t="shared" ca="1" si="314"/>
        <v>7,4795827381697+9,38300661635987E-13i</v>
      </c>
      <c r="EN196" s="240"/>
      <c r="EO196" s="240"/>
      <c r="EP196" s="240"/>
    </row>
    <row r="197" spans="1:146" ht="1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-0,0157339103062143-0,00970187269183843i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47" t="str">
        <f t="shared" si="319"/>
        <v>0,00207837199134105-0,00436782927504589i</v>
      </c>
      <c r="I197" s="247" t="str">
        <f t="shared" si="317"/>
        <v>-0,00231861955045266+0,00477401938480008i</v>
      </c>
      <c r="J197" s="275" t="str">
        <f ca="1">IMPRODUCT(1/N_FFT2,DH100)</f>
        <v>0,00984189052009898-0,00445966783637773i</v>
      </c>
      <c r="K197" s="274" t="str">
        <f t="shared" ca="1" si="318"/>
        <v>-1,52905907267948E-06+0,000057325649159983i</v>
      </c>
      <c r="N197" s="265">
        <f t="shared" ca="1" si="185"/>
        <v>22.480157408554057</v>
      </c>
      <c r="O197" s="240">
        <f t="shared" ca="1" si="186"/>
        <v>7.4801574085540548</v>
      </c>
      <c r="P197" s="240" t="str">
        <f t="shared" ca="1" si="187"/>
        <v>-5,4174821831631-5,15787181421334i</v>
      </c>
      <c r="Q197" s="240" t="str">
        <f t="shared" ca="1" si="188"/>
        <v>0,367033927640751+7,47114723136324i</v>
      </c>
      <c r="R197" s="240" t="str">
        <f t="shared" ca="1" si="189"/>
        <v>4,88583568028698-5,66404136301818i</v>
      </c>
      <c r="S197" s="240" t="str">
        <f t="shared" ca="1" si="190"/>
        <v>-7,44413840609688+0,73318363840144i</v>
      </c>
      <c r="T197" s="240" t="str">
        <f t="shared" ca="1" si="191"/>
        <v>5,89695537111839+4,60202914025803i</v>
      </c>
      <c r="U197" s="241" t="str">
        <f t="shared" ca="1" si="192"/>
        <v>-1,09756704555799-7,39919599938069i</v>
      </c>
      <c r="V197" s="240" t="str">
        <f t="shared" ca="1" si="193"/>
        <v>-4,30713590894035+6,11566309721707i</v>
      </c>
      <c r="W197" s="240" t="str">
        <f t="shared" ca="1" si="194"/>
        <v>7,33642828140902-1,45930631756597i</v>
      </c>
      <c r="X197" s="240" t="str">
        <f t="shared" ca="1" si="195"/>
        <v>-6,31963765524576-4,00186640995748i</v>
      </c>
      <c r="Y197" s="240" t="str">
        <f t="shared" ca="1" si="196"/>
        <v>1,81752999283554+7,25598646511205i</v>
      </c>
      <c r="Z197" s="240" t="str">
        <f t="shared" ca="1" si="197"/>
        <v>3,68695606427031-6,50838765262845i</v>
      </c>
      <c r="AA197" s="240" t="str">
        <f t="shared" ca="1" si="198"/>
        <v>-7,15806434187144+2,17137507915483i</v>
      </c>
      <c r="AB197" s="240" t="str">
        <f t="shared" ca="1" si="199"/>
        <v>6,68145837408817+3,36316351848573i</v>
      </c>
      <c r="AC197" s="240" t="str">
        <f t="shared" ca="1" si="200"/>
        <v>-2,51998913271841-7,04289781465891i</v>
      </c>
      <c r="AD197" s="240" t="str">
        <f t="shared" ca="1" si="201"/>
        <v>-3,03126881720678+6,83843287709808i</v>
      </c>
      <c r="AE197" s="240" t="str">
        <f t="shared" ca="1" si="202"/>
        <v>6,91076432972589-2,86253231173631i</v>
      </c>
      <c r="AF197" s="240" t="str">
        <f t="shared" ca="1" si="203"/>
        <v>-6,97893299633137-2,69207152383874i</v>
      </c>
      <c r="AG197" s="240" t="str">
        <f t="shared" ca="1" si="204"/>
        <v>3,19817939968774+6,76198220821078i</v>
      </c>
      <c r="AH197" s="240" t="str">
        <f t="shared" ca="1" si="205"/>
        <v>2,34638879437283-7,10262025469388i</v>
      </c>
      <c r="AI197" s="240" t="str">
        <f t="shared" ca="1" si="206"/>
        <v>-6,59690987927672+3,52612179333717i</v>
      </c>
      <c r="AJ197" s="240" t="str">
        <f t="shared" ca="1" si="207"/>
        <v>7,20919667874681+1,99505340878186i</v>
      </c>
      <c r="AK197" s="240" t="str">
        <f t="shared" ca="1" si="208"/>
        <v>-3,84556945073467-6,41594501662245i</v>
      </c>
      <c r="AL197" s="240" t="str">
        <f t="shared" ca="1" si="209"/>
        <v>-1,63891176478314+7,29840551654959i</v>
      </c>
      <c r="AM197" s="240" t="str">
        <f t="shared" ca="1" si="210"/>
        <v>6,21952358045229-4,15575279449392i</v>
      </c>
      <c r="AN197" s="240" t="str">
        <f t="shared" ca="1" si="211"/>
        <v>-7,37003185619833-1,27882183879063i</v>
      </c>
      <c r="AO197" s="240" t="str">
        <f t="shared" ca="1" si="212"/>
        <v>4,45592456576961+6,00811876721133i</v>
      </c>
      <c r="AP197" s="240" t="str">
        <f t="shared" ca="1" si="213"/>
        <v>0,915651118977572-7,42390314356681i</v>
      </c>
      <c r="AQ197" s="240" t="str">
        <f t="shared" ca="1" si="214"/>
        <v>-5,78223986961113+4,74536162447348i</v>
      </c>
      <c r="AR197" s="240" t="str">
        <f t="shared" ca="1" si="215"/>
        <v>-5,78223986961113+4,74536162447348i</v>
      </c>
      <c r="AS197" s="240" t="str">
        <f t="shared" ca="1" si="216"/>
        <v>-5,02336669137946-5,54243104970062i</v>
      </c>
      <c r="AT197" s="240" t="str">
        <f t="shared" ca="1" si="217"/>
        <v>-0,183572252350469+7,47790452499315i</v>
      </c>
      <c r="AU197" s="240" t="str">
        <f t="shared" ca="1" si="218"/>
        <v>5,28927002793132-5,28927002793141i</v>
      </c>
      <c r="AV197" s="240" t="str">
        <f t="shared" ca="1" si="219"/>
        <v>-7,47790452499315+0,183572252350704i</v>
      </c>
      <c r="AW197" s="240" t="str">
        <f t="shared" ca="1" si="220"/>
        <v>5,54243104970028+5,02336669137984i</v>
      </c>
      <c r="AX197" s="240" t="str">
        <f t="shared" ca="1" si="221"/>
        <v>-0,550274515416827-7,45988959800538i</v>
      </c>
      <c r="AY197" s="240" t="str">
        <f t="shared" ca="1" si="222"/>
        <v>-4,74536162447387+5,7822398696108i</v>
      </c>
      <c r="AZ197" s="240" t="str">
        <f t="shared" ca="1" si="223"/>
        <v>7,42390314356678-0,915651118977804i</v>
      </c>
      <c r="BA197" s="240" t="str">
        <f t="shared" ca="1" si="224"/>
        <v>-6,00811876721144-4,45592456576947i</v>
      </c>
      <c r="BB197" s="240" t="str">
        <f t="shared" ca="1" si="225"/>
        <v>1,27882183879086+7,37003185619829i</v>
      </c>
      <c r="BC197" s="240" t="str">
        <f t="shared" ca="1" si="226"/>
        <v>4,15575279449372-6,21952358045242i</v>
      </c>
      <c r="BD197" s="240" t="str">
        <f t="shared" ca="1" si="227"/>
        <v>-7,29840551654971+1,6389117647826i</v>
      </c>
      <c r="BE197" s="240" t="str">
        <f t="shared" ca="1" si="228"/>
        <v>6,41594501662218+3,8455694507351i</v>
      </c>
      <c r="BF197" s="240" t="str">
        <f t="shared" ca="1" si="229"/>
        <v>-1,99505340878065-7,20919667874714i</v>
      </c>
      <c r="BG197" s="240" t="str">
        <f t="shared" ca="1" si="230"/>
        <v>-3,52612179333504+6,59690987927786i</v>
      </c>
      <c r="BH197" s="240" t="str">
        <f t="shared" ca="1" si="231"/>
        <v>7,10262025469427-2,34638879437165i</v>
      </c>
      <c r="BI197" s="240" t="str">
        <f t="shared" ca="1" si="232"/>
        <v>-6,76198220821183-3,19817939968551i</v>
      </c>
      <c r="BJ197" s="240" t="str">
        <f t="shared" ca="1" si="233"/>
        <v>2,69207152383751+6,97893299633184i</v>
      </c>
      <c r="BK197" s="240" t="str">
        <f t="shared" ca="1" si="234"/>
        <v>2,86253231173471-6,91076432972655i</v>
      </c>
      <c r="BL197" s="240" t="str">
        <f t="shared" ca="1" si="235"/>
        <v>-6,83843287709889+3,03126881720495i</v>
      </c>
      <c r="BM197" s="240" t="str">
        <f t="shared" ca="1" si="236"/>
        <v>7,04289781465947+2,51998913271684i</v>
      </c>
      <c r="BN197" s="240" t="str">
        <f t="shared" ca="1" si="237"/>
        <v>-3,36316351848387-6,6814583740891i</v>
      </c>
      <c r="BO197" s="240" t="str">
        <f t="shared" ca="1" si="238"/>
        <v>-2,17137507915318+7,15806434187194i</v>
      </c>
      <c r="BP197" s="240" t="str">
        <f t="shared" ca="1" si="239"/>
        <v>6,50838765262946-3,68695606426853i</v>
      </c>
      <c r="BQ197" s="240" t="str">
        <f t="shared" ca="1" si="240"/>
        <v>-7,25598646511248-1,81752999283385i</v>
      </c>
      <c r="BR197" s="240" t="str">
        <f t="shared" ca="1" si="241"/>
        <v>4,00186640995507+6,31963765524729i</v>
      </c>
      <c r="BS197" s="240" t="str">
        <f t="shared" ca="1" si="242"/>
        <v>1,45930631756507-7,3364282814092i</v>
      </c>
      <c r="BT197" s="240" t="str">
        <f t="shared" ca="1" si="243"/>
        <v>-6,11566309721864+4,30713590893813i</v>
      </c>
      <c r="BU197" s="240" t="str">
        <f t="shared" ca="1" si="244"/>
        <v>7,39919599938082+1,09756704555713i</v>
      </c>
      <c r="BV197" s="240" t="str">
        <f t="shared" ca="1" si="245"/>
        <v>-4,60202914025584-5,89695537112011i</v>
      </c>
      <c r="BW197" s="240" t="str">
        <f t="shared" ca="1" si="246"/>
        <v>-0,733183638400731+7,44413840609694i</v>
      </c>
      <c r="BX197" s="240" t="str">
        <f t="shared" ca="1" si="247"/>
        <v>5,66404136302028-4,88583568028454i</v>
      </c>
      <c r="BY197" s="240" t="str">
        <f t="shared" ca="1" si="248"/>
        <v>-7,47114723136327-0,367033927640331i</v>
      </c>
      <c r="BZ197" s="240" t="str">
        <f t="shared" ca="1" si="249"/>
        <v>5,15787181421095+5,41748218316538i</v>
      </c>
      <c r="CA197" s="240" t="str">
        <f t="shared" ca="1" si="250"/>
        <v>-1,28289703078099E-13-7,48015740855405i</v>
      </c>
      <c r="CB197" s="240" t="str">
        <f t="shared" ca="1" si="251"/>
        <v>-5,157871814216+5,41748218316057i</v>
      </c>
      <c r="CC197" s="240" t="str">
        <f t="shared" ca="1" si="252"/>
        <v>7,47114723136324-0,367033927640799i</v>
      </c>
      <c r="CD197" s="240" t="str">
        <f t="shared" ca="1" si="253"/>
        <v>-5,66404136302044-4,88583568028435i</v>
      </c>
      <c r="CE197" s="240" t="str">
        <f t="shared" ca="1" si="254"/>
        <v>0,733183638401198+7,4441384060969i</v>
      </c>
      <c r="CF197" s="240" t="str">
        <f t="shared" ca="1" si="255"/>
        <v>4,60202914025546-5,89695537112039i</v>
      </c>
      <c r="CG197" s="240" t="str">
        <f t="shared" ca="1" si="256"/>
        <v>-7,39919599938078+1,09756704555739i</v>
      </c>
      <c r="CH197" s="240" t="str">
        <f t="shared" ca="1" si="257"/>
        <v>6,11566309721891+4,30713590893775i</v>
      </c>
      <c r="CI197" s="240" t="str">
        <f t="shared" ca="1" si="258"/>
        <v>-1,45930631756552-7,33642828140911i</v>
      </c>
      <c r="CJ197" s="240" t="str">
        <f t="shared" ca="1" si="259"/>
        <v>-4,00186640995485+6,31963765524742i</v>
      </c>
      <c r="CK197" s="240" t="str">
        <f t="shared" ca="1" si="260"/>
        <v>7,25598646511237-1,8175299928343i</v>
      </c>
      <c r="CL197" s="240" t="str">
        <f t="shared" ca="1" si="261"/>
        <v>-6,50838765262969-3,68695606426812i</v>
      </c>
      <c r="CM197" s="240" t="str">
        <f t="shared" ca="1" si="262"/>
        <v>2,17137507915353+7,15806434187184i</v>
      </c>
      <c r="CN197" s="240" t="str">
        <f t="shared" ca="1" si="263"/>
        <v>3,36316351848354-6,68145837408926i</v>
      </c>
      <c r="CO197" s="240" t="str">
        <f t="shared" ca="1" si="264"/>
        <v>-7,04289781465931+2,51998913271728i</v>
      </c>
      <c r="CP197" s="240" t="str">
        <f t="shared" ca="1" si="265"/>
        <v>6,83843287709904+3,03126881720462i</v>
      </c>
      <c r="CQ197" s="240" t="str">
        <f t="shared" ca="1" si="266"/>
        <v>-2,86253231173515-6,91076432972637i</v>
      </c>
      <c r="CR197" s="240" t="str">
        <f t="shared" ca="1" si="267"/>
        <v>-2,69207152383708+6,978932996332i</v>
      </c>
      <c r="CS197" s="240" t="str">
        <f t="shared" ca="1" si="268"/>
        <v>6,76198220821167-3,19817939968584i</v>
      </c>
      <c r="CT197" s="240" t="str">
        <f t="shared" ca="1" si="269"/>
        <v>-7,10262025469442-2,3463887943712i</v>
      </c>
      <c r="CU197" s="240" t="str">
        <f t="shared" ca="1" si="270"/>
        <v>3,52612179333545+6,59690987927763i</v>
      </c>
      <c r="CV197" s="240" t="str">
        <f t="shared" ca="1" si="271"/>
        <v>1,9950534087803-7,20919667874724i</v>
      </c>
      <c r="CW197" s="240" t="str">
        <f t="shared" ca="1" si="272"/>
        <v>-6,41594501662347+3,84556945073295i</v>
      </c>
      <c r="CX197" s="240" t="str">
        <f t="shared" ca="1" si="273"/>
        <v>7,29840551654998+1,63891176478141i</v>
      </c>
      <c r="CY197" s="240" t="str">
        <f t="shared" ca="1" si="274"/>
        <v>-4,15575279449155-6,21952358045387i</v>
      </c>
      <c r="CZ197" s="240" t="str">
        <f t="shared" ca="1" si="275"/>
        <v>-1,27882183878966+7,3700318561985i</v>
      </c>
      <c r="DA197" s="240" t="str">
        <f t="shared" ca="1" si="276"/>
        <v>6,00811876721293-4,45592456576745i</v>
      </c>
      <c r="DB197" s="240" t="str">
        <f t="shared" ca="1" si="277"/>
        <v>-7,42390314356693-0,915651118976704i</v>
      </c>
      <c r="DC197" s="240" t="str">
        <f t="shared" ca="1" si="278"/>
        <v>4,74536162447136+5,78223986961287i</v>
      </c>
      <c r="DD197" s="240" t="str">
        <f t="shared" ca="1" si="279"/>
        <v>0,550274515416359-7,45988959800542i</v>
      </c>
      <c r="DE197" s="240" t="str">
        <f t="shared" ca="1" si="280"/>
        <v>-5,54243104970253+5,02336669137735i</v>
      </c>
      <c r="DF197" s="240" t="str">
        <f t="shared" ca="1" si="281"/>
        <v>7,47790452499316+0,183572252350235i</v>
      </c>
      <c r="DG197" s="240" t="str">
        <f t="shared" ca="1" si="282"/>
        <v>-5,28927002792887-5,28927002793386i</v>
      </c>
      <c r="DH197" s="240" t="str">
        <f t="shared" ca="1" si="283"/>
        <v>0,183572252350832+7,47790452499315i</v>
      </c>
      <c r="DI197" s="240" t="str">
        <f t="shared" ca="1" si="284"/>
        <v>5,02336669138242-5,54243104969794i</v>
      </c>
      <c r="DJ197" s="240" t="str">
        <f t="shared" ca="1" si="285"/>
        <v>-7,45988959800536+0,550274515417167i</v>
      </c>
      <c r="DK197" s="240" t="str">
        <f t="shared" ca="1" si="286"/>
        <v>5,78223986961325+4,7453616244709i</v>
      </c>
      <c r="DL197" s="240" t="str">
        <f t="shared" ca="1" si="287"/>
        <v>-0,915651118977295-7,42390314356685i</v>
      </c>
      <c r="DM197" s="240" t="str">
        <f t="shared" ca="1" si="288"/>
        <v>-4,4559245657668+6,00811876721342i</v>
      </c>
      <c r="DN197" s="240" t="str">
        <f t="shared" ca="1" si="289"/>
        <v>7,3700318561984-1,27882183879025i</v>
      </c>
      <c r="DO197" s="240" t="str">
        <f t="shared" ca="1" si="290"/>
        <v>-6,21952358045421-4,15575279449105i</v>
      </c>
      <c r="DP197" s="240" t="str">
        <f t="shared" ca="1" si="291"/>
        <v>1,6389117647822+7,2984055165498i</v>
      </c>
      <c r="DQ197" s="240" t="str">
        <f t="shared" ca="1" si="292"/>
        <v>3,84556945073244-6,41594501662378i</v>
      </c>
      <c r="DR197" s="240" t="str">
        <f t="shared" ca="1" si="293"/>
        <v>-7,20919667874708+1,99505340878088i</v>
      </c>
      <c r="DS197" s="240" t="str">
        <f t="shared" ca="1" si="294"/>
        <v>6,59690987927802+3,52612179333474i</v>
      </c>
      <c r="DT197" s="240" t="str">
        <f t="shared" ca="1" si="295"/>
        <v>-2,34638879437176-7,10262025469423i</v>
      </c>
      <c r="DU197" s="240" t="str">
        <f t="shared" ca="1" si="296"/>
        <v>-3,1981793996853+6,76198220821193i</v>
      </c>
      <c r="DV197" s="240" t="str">
        <f t="shared" ca="1" si="297"/>
        <v>6,97893299633179-2,69207152383764i</v>
      </c>
      <c r="DW197" s="240" t="str">
        <f t="shared" ca="1" si="298"/>
        <v>-6,9107643297266-2,8625323117346i</v>
      </c>
      <c r="DX197" s="240" t="str">
        <f t="shared" ca="1" si="299"/>
        <v>3,03126881720498+6,83843287709888i</v>
      </c>
      <c r="DY197" s="240" t="str">
        <f t="shared" ca="1" si="300"/>
        <v>2,51998913271672-7,04289781465951i</v>
      </c>
      <c r="DZ197" s="240" t="str">
        <f t="shared" ca="1" si="301"/>
        <v>-6,6814583740889+3,36316351848427i</v>
      </c>
      <c r="EA197" s="240" t="str">
        <f t="shared" ca="1" si="302"/>
        <v>7,15806434187195+2,17137507915316i</v>
      </c>
      <c r="EB197" s="240" t="str">
        <f t="shared" ca="1" si="303"/>
        <v>-3,68695606426882-6,5083876526293i</v>
      </c>
      <c r="EC197" s="240" t="str">
        <f t="shared" ca="1" si="304"/>
        <v>-1,81752999283351+7,25598646511256i</v>
      </c>
      <c r="ED197" s="240" t="str">
        <f t="shared" ca="1" si="305"/>
        <v>6,31963765524711-4,00186640995536i</v>
      </c>
      <c r="EE197" s="240" t="str">
        <f t="shared" ca="1" si="306"/>
        <v>-7,33642828140927-1,45930631756473i</v>
      </c>
      <c r="EF197" s="240" t="str">
        <f t="shared" ca="1" si="307"/>
        <v>4,30713590893823+6,11566309721856i</v>
      </c>
      <c r="EG197" s="240" t="str">
        <f t="shared" ca="1" si="308"/>
        <v>1,0975670455568-7,39919599938086i</v>
      </c>
      <c r="EH197" s="240" t="str">
        <f t="shared" ca="1" si="309"/>
        <v>-5,89695537112002+4,60202914025593i</v>
      </c>
      <c r="EI197" s="240" t="str">
        <f t="shared" ca="1" si="310"/>
        <v>7,44413840609696+0,733183638400603i</v>
      </c>
      <c r="EJ197" s="240" t="str">
        <f t="shared" ca="1" si="311"/>
        <v>-4,88583568028464-5,6640413630202i</v>
      </c>
      <c r="EK197" s="240" t="str">
        <f t="shared" ca="1" si="312"/>
        <v>-0,367033927640203+7,47114723136327i</v>
      </c>
      <c r="EL197" s="240" t="str">
        <f t="shared" ca="1" si="313"/>
        <v>5,41748218316514-5,1578718142112i</v>
      </c>
      <c r="EM197" s="240" t="str">
        <f t="shared" ca="1" si="314"/>
        <v>-7,48015740855405+2,56579406156198E-13i</v>
      </c>
      <c r="EN197" s="240"/>
      <c r="EO197" s="240"/>
      <c r="EP197" s="240"/>
    </row>
    <row r="198" spans="1:146" ht="15" thickBot="1">
      <c r="A198" s="277">
        <f t="shared" si="181"/>
        <v>1.9140625000000013E-3</v>
      </c>
      <c r="B198" s="276">
        <v>98</v>
      </c>
      <c r="C198" s="248">
        <f t="shared" si="182"/>
        <v>19600</v>
      </c>
      <c r="D198" s="247">
        <f t="shared" si="315"/>
        <v>123150.43202071989</v>
      </c>
      <c r="E198" s="247" t="str">
        <f t="shared" si="316"/>
        <v>123150,43202072i</v>
      </c>
      <c r="F198" s="247" t="str">
        <f t="shared" si="320"/>
        <v>-0,0156532896128389-0,00924928953335621i</v>
      </c>
      <c r="G198" s="247" t="str">
        <f t="shared" si="321"/>
        <v>-4,25967171046198+2,20519333990699i</v>
      </c>
      <c r="H198" s="247" t="str">
        <f t="shared" si="319"/>
        <v>0,00207637750090058-0,00432363690979116i</v>
      </c>
      <c r="I198" s="247" t="str">
        <f t="shared" si="317"/>
        <v>-0,00229967381681925+0,00472372919930429i</v>
      </c>
      <c r="J198" s="275" t="str">
        <f ca="1">IMPRODUCT(1/N_FFT2,DI100)</f>
        <v>0,0202555239659061+0,00012582404546305i</v>
      </c>
      <c r="K198" s="274" t="str">
        <f t="shared" ca="1" si="318"/>
        <v>-0,0000471754568278775+0,0000953922557420808i</v>
      </c>
      <c r="N198" s="265">
        <f t="shared" ca="1" si="185"/>
        <v>22.480691251111129</v>
      </c>
      <c r="O198" s="240">
        <f t="shared" ca="1" si="186"/>
        <v>7.4806912511111294</v>
      </c>
      <c r="P198" s="240" t="str">
        <f t="shared" ca="1" si="187"/>
        <v>-5,54282660094381-5,0237251981294i</v>
      </c>
      <c r="Q198" s="240" t="str">
        <f t="shared" ca="1" si="188"/>
        <v>0,733235964122272+7,44466967805613i</v>
      </c>
      <c r="R198" s="240" t="str">
        <f t="shared" ca="1" si="189"/>
        <v>4,45624257540951-6,00854755357384i</v>
      </c>
      <c r="S198" s="240" t="str">
        <f t="shared" ca="1" si="190"/>
        <v>-7,33695186633103+1,45941046508249i</v>
      </c>
      <c r="T198" s="240" t="str">
        <f t="shared" ca="1" si="191"/>
        <v>6,41640290865664+3,84584390065863i</v>
      </c>
      <c r="U198" s="241" t="str">
        <f t="shared" ca="1" si="192"/>
        <v>-2,17153004546899-7,15857519734731i</v>
      </c>
      <c r="V198" s="240" t="str">
        <f t="shared" ca="1" si="193"/>
        <v>-3,1984076467919+6,76246479616668i</v>
      </c>
      <c r="W198" s="240" t="str">
        <f t="shared" ca="1" si="194"/>
        <v>6,91125753593778-2,86273660443881i</v>
      </c>
      <c r="X198" s="240" t="str">
        <f t="shared" ca="1" si="195"/>
        <v>-7,04340045095031-2,52016897885907i</v>
      </c>
      <c r="Y198" s="240" t="str">
        <f t="shared" ca="1" si="196"/>
        <v>3,52637344497688+6,59738068637945i</v>
      </c>
      <c r="Z198" s="240" t="str">
        <f t="shared" ca="1" si="197"/>
        <v>1,81765970599604-7,25650430907671i</v>
      </c>
      <c r="AA198" s="240" t="str">
        <f t="shared" ca="1" si="198"/>
        <v>-6,21996745431652+4,15604938152736i</v>
      </c>
      <c r="AB198" s="240" t="str">
        <f t="shared" ca="1" si="199"/>
        <v>7,39972406389817+1,09764537652968i</v>
      </c>
      <c r="AC198" s="240" t="str">
        <f t="shared" ca="1" si="200"/>
        <v>-4,74570029060665-5,78265253548807i</v>
      </c>
      <c r="AD198" s="240" t="str">
        <f t="shared" ca="1" si="201"/>
        <v>-0,367060122053336+7,47168043088359i</v>
      </c>
      <c r="AE198" s="240" t="str">
        <f t="shared" ca="1" si="202"/>
        <v>5,28964751162339-5,28964751162373i</v>
      </c>
      <c r="AF198" s="240" t="str">
        <f t="shared" ca="1" si="203"/>
        <v>-7,47168043088356+0,367060122053858i</v>
      </c>
      <c r="AG198" s="240" t="str">
        <f t="shared" ca="1" si="204"/>
        <v>5,78265253548789+4,74570029060686i</v>
      </c>
      <c r="AH198" s="240" t="str">
        <f t="shared" ca="1" si="205"/>
        <v>-1,09764537652946-7,3997240638982i</v>
      </c>
      <c r="AI198" s="240" t="str">
        <f t="shared" ca="1" si="206"/>
        <v>-4,15604938152757+6,21996745431637i</v>
      </c>
      <c r="AJ198" s="240" t="str">
        <f t="shared" ca="1" si="207"/>
        <v>7,25650430907678-1,81765970599577i</v>
      </c>
      <c r="AK198" s="240" t="str">
        <f t="shared" ca="1" si="208"/>
        <v>-6,59738068637968-3,52637344497644i</v>
      </c>
      <c r="AL198" s="240" t="str">
        <f t="shared" ca="1" si="209"/>
        <v>2,52016897885952+7,04340045095015i</v>
      </c>
      <c r="AM198" s="240" t="str">
        <f t="shared" ca="1" si="210"/>
        <v>2,86273660443835-6,91125753593797i</v>
      </c>
      <c r="AN198" s="240" t="str">
        <f t="shared" ca="1" si="211"/>
        <v>-6,76246479616679+3,19840764679166i</v>
      </c>
      <c r="AO198" s="240" t="str">
        <f t="shared" ca="1" si="212"/>
        <v>7,15857519734724+2,17153004546921i</v>
      </c>
      <c r="AP198" s="240" t="str">
        <f t="shared" ca="1" si="213"/>
        <v>-3,84584390065841-6,41640290865677i</v>
      </c>
      <c r="AQ198" s="240" t="str">
        <f t="shared" ca="1" si="214"/>
        <v>-1,45941046508248+7,33695186633103i</v>
      </c>
      <c r="AR198" s="240" t="str">
        <f t="shared" ca="1" si="215"/>
        <v>-1,45941046508248+7,33695186633103i</v>
      </c>
      <c r="AS198" s="240" t="str">
        <f t="shared" ca="1" si="216"/>
        <v>-7,44466967805615-0,733235964121977i</v>
      </c>
      <c r="AT198" s="240" t="str">
        <f t="shared" ca="1" si="217"/>
        <v>5,02372519812916+5,54282660094403i</v>
      </c>
      <c r="AU198" s="240" t="str">
        <f t="shared" ca="1" si="218"/>
        <v>2,74933309733175E-13-7,48069125111113i</v>
      </c>
      <c r="AV198" s="240" t="str">
        <f t="shared" ca="1" si="219"/>
        <v>-5,02372519812956+5,54282660094366i</v>
      </c>
      <c r="AW198" s="240" t="str">
        <f t="shared" ca="1" si="220"/>
        <v>7,44466967805613-0,733235964122276i</v>
      </c>
      <c r="AX198" s="240" t="str">
        <f t="shared" ca="1" si="221"/>
        <v>-6,00854755357388-4,45624257540946i</v>
      </c>
      <c r="AY198" s="240" t="str">
        <f t="shared" ca="1" si="222"/>
        <v>1,45941046508267+7,33695186633099i</v>
      </c>
      <c r="AZ198" s="240" t="str">
        <f t="shared" ca="1" si="223"/>
        <v>3,84584390065824-6,41640290865687i</v>
      </c>
      <c r="BA198" s="240" t="str">
        <f t="shared" ca="1" si="224"/>
        <v>-7,15857519734737+2,17153004546879i</v>
      </c>
      <c r="BB198" s="240" t="str">
        <f t="shared" ca="1" si="225"/>
        <v>6,76246479616658+3,19840764679211i</v>
      </c>
      <c r="BC198" s="240" t="str">
        <f t="shared" ca="1" si="226"/>
        <v>-2,86273660443859-6,91125753593788i</v>
      </c>
      <c r="BD198" s="240" t="str">
        <f t="shared" ca="1" si="227"/>
        <v>-2,52016897885934+7,04340045095022i</v>
      </c>
      <c r="BE198" s="240" t="str">
        <f t="shared" ca="1" si="228"/>
        <v>6,59738068637883-3,52637344497801i</v>
      </c>
      <c r="BF198" s="240" t="str">
        <f t="shared" ca="1" si="229"/>
        <v>-7,25650430907591-1,81765970599925i</v>
      </c>
      <c r="BG198" s="240" t="str">
        <f t="shared" ca="1" si="230"/>
        <v>4,15604938152654+6,21996745431706i</v>
      </c>
      <c r="BH198" s="240" t="str">
        <f t="shared" ca="1" si="231"/>
        <v>1,09764537652848-7,39972406389834i</v>
      </c>
      <c r="BI198" s="240" t="str">
        <f t="shared" ca="1" si="232"/>
        <v>-5,78265253548588+4,74570029060931i</v>
      </c>
      <c r="BJ198" s="240" t="str">
        <f t="shared" ca="1" si="233"/>
        <v>7,4716804308835+0,36706012205515i</v>
      </c>
      <c r="BK198" s="240" t="str">
        <f t="shared" ca="1" si="234"/>
        <v>-5,28964751162409-5,28964751162302i</v>
      </c>
      <c r="BL198" s="240" t="str">
        <f t="shared" ca="1" si="235"/>
        <v>0,367060122056556+7,47168043088343i</v>
      </c>
      <c r="BM198" s="240" t="str">
        <f t="shared" ca="1" si="236"/>
        <v>4,74570029060822-5,78265253548677i</v>
      </c>
      <c r="BN198" s="240" t="str">
        <f t="shared" ca="1" si="237"/>
        <v>-7,39972406389814+1,09764537652987i</v>
      </c>
      <c r="BO198" s="240" t="str">
        <f t="shared" ca="1" si="238"/>
        <v>6,21996745431791+4,15604938152527i</v>
      </c>
      <c r="BP198" s="240" t="str">
        <f t="shared" ca="1" si="239"/>
        <v>-1,81765970599339-7,25650430907738i</v>
      </c>
      <c r="BQ198" s="240" t="str">
        <f t="shared" ca="1" si="240"/>
        <v>-3,52637344497668+6,59738068637955i</v>
      </c>
      <c r="BR198" s="240" t="str">
        <f t="shared" ca="1" si="241"/>
        <v>7,04340045094949-2,52016897886136i</v>
      </c>
      <c r="BS198" s="240" t="str">
        <f t="shared" ca="1" si="242"/>
        <v>-6,9112575359367-2,86273660444141i</v>
      </c>
      <c r="BT198" s="240" t="str">
        <f t="shared" ca="1" si="243"/>
        <v>3,19840764679136+6,76246479616694i</v>
      </c>
      <c r="BU198" s="240" t="str">
        <f t="shared" ca="1" si="244"/>
        <v>2,17153004546724-7,15857519734784i</v>
      </c>
      <c r="BV198" s="240" t="str">
        <f t="shared" ca="1" si="245"/>
        <v>-6,41640290865839+3,84584390065571i</v>
      </c>
      <c r="BW198" s="240" t="str">
        <f t="shared" ca="1" si="246"/>
        <v>7,33695186633085+1,45941046508338i</v>
      </c>
      <c r="BX198" s="240" t="str">
        <f t="shared" ca="1" si="247"/>
        <v>-4,45624257541068-6,00854755357298i</v>
      </c>
      <c r="BY198" s="240" t="str">
        <f t="shared" ca="1" si="248"/>
        <v>-0,733235964125953+7,44466967805577i</v>
      </c>
      <c r="BZ198" s="240" t="str">
        <f t="shared" ca="1" si="249"/>
        <v>5,54282660094472-5,0237251981284i</v>
      </c>
      <c r="CA198" s="240" t="str">
        <f t="shared" ca="1" si="250"/>
        <v>-7,48069125111113+9,38431612077169E-13i</v>
      </c>
      <c r="CB198" s="240" t="str">
        <f t="shared" ca="1" si="251"/>
        <v>5,54282660094597+5,02372519812701i</v>
      </c>
      <c r="CC198" s="240" t="str">
        <f t="shared" ca="1" si="252"/>
        <v>-0,733235964120415-7,4446696780563i</v>
      </c>
      <c r="CD198" s="240" t="str">
        <f t="shared" ca="1" si="253"/>
        <v>-4,456242575409+6,00854755357422i</v>
      </c>
      <c r="CE198" s="240" t="str">
        <f t="shared" ca="1" si="254"/>
        <v>7,33695186633044-1,45941046508543i</v>
      </c>
      <c r="CF198" s="240" t="str">
        <f t="shared" ca="1" si="255"/>
        <v>-6,41640290865564-3,8458439006603i</v>
      </c>
      <c r="CG198" s="240" t="str">
        <f t="shared" ca="1" si="256"/>
        <v>2,17153004546924+7,15857519734723i</v>
      </c>
      <c r="CH198" s="240" t="str">
        <f t="shared" ca="1" si="257"/>
        <v>3,19840764678967-6,76246479616774i</v>
      </c>
      <c r="CI198" s="240" t="str">
        <f t="shared" ca="1" si="258"/>
        <v>-6,91125753593883+2,86273660443627i</v>
      </c>
      <c r="CJ198" s="240" t="str">
        <f t="shared" ca="1" si="259"/>
        <v>7,04340045095012+2,5201689788596i</v>
      </c>
      <c r="CK198" s="240" t="str">
        <f t="shared" ca="1" si="260"/>
        <v>-3,52637344497834-6,59738068637866i</v>
      </c>
      <c r="CL198" s="240" t="str">
        <f t="shared" ca="1" si="261"/>
        <v>-1,81765970599879+7,25650430907603i</v>
      </c>
      <c r="CM198" s="240" t="str">
        <f t="shared" ca="1" si="262"/>
        <v>6,21996745431675-4,15604938152701i</v>
      </c>
      <c r="CN198" s="240" t="str">
        <f t="shared" ca="1" si="263"/>
        <v>-7,39972406389843-1,09764537652791i</v>
      </c>
      <c r="CO198" s="240" t="str">
        <f t="shared" ca="1" si="264"/>
        <v>4,745700290604+5,78265253549024i</v>
      </c>
      <c r="CP198" s="240" t="str">
        <f t="shared" ca="1" si="265"/>
        <v>0,367060122054575-7,47168043088353i</v>
      </c>
      <c r="CQ198" s="240" t="str">
        <f t="shared" ca="1" si="266"/>
        <v>-5,28964751162269+5,28964751162442i</v>
      </c>
      <c r="CR198" s="240" t="str">
        <f t="shared" ca="1" si="267"/>
        <v>7,47168043088341-0,367060122057025i</v>
      </c>
      <c r="CS198" s="240" t="str">
        <f t="shared" ca="1" si="268"/>
        <v>-5,78265253548707-4,74570029060786i</v>
      </c>
      <c r="CT198" s="240" t="str">
        <f t="shared" ca="1" si="269"/>
        <v>1,09764537653034+7,39972406389807i</v>
      </c>
      <c r="CU198" s="240" t="str">
        <f t="shared" ca="1" si="270"/>
        <v>4,15604938152479-6,21996745431823i</v>
      </c>
      <c r="CV198" s="240" t="str">
        <f t="shared" ca="1" si="271"/>
        <v>-7,25650430907729+1,81765970599374i</v>
      </c>
      <c r="CW198" s="240" t="str">
        <f t="shared" ca="1" si="272"/>
        <v>6,59738068637982+3,52637344497617i</v>
      </c>
      <c r="CX198" s="240" t="str">
        <f t="shared" ca="1" si="273"/>
        <v>-2,5201689788619-7,0434004509493i</v>
      </c>
      <c r="CY198" s="240" t="str">
        <f t="shared" ca="1" si="274"/>
        <v>-2,86273660444088+6,91125753593693i</v>
      </c>
      <c r="CZ198" s="240" t="str">
        <f t="shared" ca="1" si="275"/>
        <v>6,76246479616669-3,19840764679188i</v>
      </c>
      <c r="DA198" s="240" t="str">
        <f t="shared" ca="1" si="276"/>
        <v>-7,15857519734794-2,17153004546689i</v>
      </c>
      <c r="DB198" s="240" t="str">
        <f t="shared" ca="1" si="277"/>
        <v>3,84584390065602+6,4164029086582i</v>
      </c>
      <c r="DC198" s="240" t="str">
        <f t="shared" ca="1" si="278"/>
        <v>1,45941046508302-7,33695186633092i</v>
      </c>
      <c r="DD198" s="240" t="str">
        <f t="shared" ca="1" si="279"/>
        <v>-6,00854755357276+4,45624257541097i</v>
      </c>
      <c r="DE198" s="240" t="str">
        <f t="shared" ca="1" si="280"/>
        <v>7,4446696780558+0,733235964125592i</v>
      </c>
      <c r="DF198" s="240" t="str">
        <f t="shared" ca="1" si="281"/>
        <v>-5,02372519812883-5,54282660094433i</v>
      </c>
      <c r="DG198" s="240" t="str">
        <f t="shared" ca="1" si="282"/>
        <v>1,51395443465458E-12+7,48069125111113i</v>
      </c>
      <c r="DH198" s="240" t="str">
        <f t="shared" ca="1" si="283"/>
        <v>5,0237251981321-5,54282660094136i</v>
      </c>
      <c r="DI198" s="240" t="str">
        <f t="shared" ca="1" si="284"/>
        <v>-7,44466967805625+0,733235964120988i</v>
      </c>
      <c r="DJ198" s="240" t="str">
        <f t="shared" ca="1" si="285"/>
        <v>6,00854755357443+4,45624257540871i</v>
      </c>
      <c r="DK198" s="240" t="str">
        <f t="shared" ca="1" si="286"/>
        <v>-1,45941046508578-7,33695186633037i</v>
      </c>
      <c r="DL198" s="240" t="str">
        <f t="shared" ca="1" si="287"/>
        <v>-3,84584390065999+6,41640290865582i</v>
      </c>
      <c r="DM198" s="240" t="str">
        <f t="shared" ca="1" si="288"/>
        <v>7,15857519734713-2,17153004546958i</v>
      </c>
      <c r="DN198" s="240" t="str">
        <f t="shared" ca="1" si="289"/>
        <v>-6,76246479616798-3,19840764678914i</v>
      </c>
      <c r="DO198" s="240" t="str">
        <f t="shared" ca="1" si="290"/>
        <v>2,8627366044368+6,91125753593861i</v>
      </c>
      <c r="DP198" s="240" t="str">
        <f t="shared" ca="1" si="291"/>
        <v>2,52016897885905-7,04340045095031i</v>
      </c>
      <c r="DQ198" s="240" t="str">
        <f t="shared" ca="1" si="292"/>
        <v>-6,59738068637839+3,52637344497885i</v>
      </c>
      <c r="DR198" s="240" t="str">
        <f t="shared" ca="1" si="293"/>
        <v>7,25650430907612+1,81765970599844i</v>
      </c>
      <c r="DS198" s="240" t="str">
        <f t="shared" ca="1" si="294"/>
        <v>-4,15604938152731-6,21996745431655i</v>
      </c>
      <c r="DT198" s="240" t="str">
        <f t="shared" ca="1" si="295"/>
        <v>-1,09764537652734+7,39972406389851i</v>
      </c>
      <c r="DU198" s="240" t="str">
        <f t="shared" ca="1" si="296"/>
        <v>5,78265253548987-4,74570029060445i</v>
      </c>
      <c r="DV198" s="240" t="str">
        <f t="shared" ca="1" si="297"/>
        <v>-7,47168043088355-0,367060122054213i</v>
      </c>
      <c r="DW198" s="240" t="str">
        <f t="shared" ca="1" si="298"/>
        <v>5,28964751162483+5,28964751162228i</v>
      </c>
      <c r="DX198" s="240" t="str">
        <f t="shared" ca="1" si="299"/>
        <v>-0,367060122050167-7,47168043088374i</v>
      </c>
      <c r="DY198" s="240" t="str">
        <f t="shared" ca="1" si="300"/>
        <v>-4,74570029060758+5,7826525354873i</v>
      </c>
      <c r="DZ198" s="240" t="str">
        <f t="shared" ca="1" si="301"/>
        <v>7,39972406389798-1,09764537653091i</v>
      </c>
      <c r="EA198" s="240" t="str">
        <f t="shared" ca="1" si="302"/>
        <v>-6,21996745431854-4,15604938152431i</v>
      </c>
      <c r="EB198" s="240" t="str">
        <f t="shared" ca="1" si="303"/>
        <v>1,81765970599451+7,2565043090771i</v>
      </c>
      <c r="EC198" s="240" t="str">
        <f t="shared" ca="1" si="304"/>
        <v>3,52637344497585-6,59738068637999i</v>
      </c>
      <c r="ED198" s="240" t="str">
        <f t="shared" ca="1" si="305"/>
        <v>-7,0434004509491+2,52016897886245i</v>
      </c>
      <c r="EE198" s="240" t="str">
        <f t="shared" ca="1" si="306"/>
        <v>6,91125753593714+2,86273660444034i</v>
      </c>
      <c r="EF198" s="240" t="str">
        <f t="shared" ca="1" si="307"/>
        <v>-3,19840764679221-6,76246479616654i</v>
      </c>
      <c r="EG198" s="240" t="str">
        <f t="shared" ca="1" si="308"/>
        <v>-2,17153004546634+7,15857519734811i</v>
      </c>
      <c r="EH198" s="240" t="str">
        <f t="shared" ca="1" si="309"/>
        <v>6,41640290865791-3,84584390065651i</v>
      </c>
      <c r="EI198" s="240" t="str">
        <f t="shared" ca="1" si="310"/>
        <v>-7,33695186633099-1,45941046508266i</v>
      </c>
      <c r="EJ198" s="240" t="str">
        <f t="shared" ca="1" si="311"/>
        <v>4,45624257541144+6,00854755357241i</v>
      </c>
      <c r="EK198" s="240" t="str">
        <f t="shared" ca="1" si="312"/>
        <v>0,73323596412502-7,44466967805586i</v>
      </c>
      <c r="EL198" s="240" t="str">
        <f t="shared" ca="1" si="313"/>
        <v>-5,54282660094394+5,02372519812926i</v>
      </c>
      <c r="EM198" s="240" t="str">
        <f t="shared" ca="1" si="314"/>
        <v>7,48069125111113-1,87686322415435E-12i</v>
      </c>
      <c r="EN198" s="240"/>
      <c r="EO198" s="240"/>
      <c r="EP198" s="240"/>
    </row>
    <row r="199" spans="1:146" ht="15" thickBot="1">
      <c r="A199" s="277">
        <f t="shared" si="181"/>
        <v>1.9335937500000013E-3</v>
      </c>
      <c r="B199" s="276">
        <v>99</v>
      </c>
      <c r="C199" s="248">
        <f t="shared" si="182"/>
        <v>19800</v>
      </c>
      <c r="D199" s="247">
        <f t="shared" si="315"/>
        <v>124407.06908215581</v>
      </c>
      <c r="E199" s="247" t="str">
        <f t="shared" si="316"/>
        <v>124407,069082156i</v>
      </c>
      <c r="F199" s="247" t="str">
        <f t="shared" si="320"/>
        <v>-0,0155596307681909-0,00880521145457259i</v>
      </c>
      <c r="G199" s="247" t="str">
        <f t="shared" si="321"/>
        <v>-4,23157928013856+2,22876924300528i</v>
      </c>
      <c r="H199" s="247" t="str">
        <f t="shared" si="319"/>
        <v>0,00207442574277818-0,00428030989151615i</v>
      </c>
      <c r="I199" s="247" t="str">
        <f t="shared" si="317"/>
        <v>-0,00228147993376657+0,00467388188207731i</v>
      </c>
      <c r="J199" s="275" t="str">
        <f ca="1">IMPRODUCT(1/N_FFT2,DJ100)</f>
        <v>0,0471891147928324+0,00445994397752004i</v>
      </c>
      <c r="K199" s="274" t="str">
        <f t="shared" ca="1" si="318"/>
        <v>-0,000128506269843665+0,000210381075971051i</v>
      </c>
      <c r="N199" s="265">
        <f t="shared" ca="1" si="185"/>
        <v>22.481187589131036</v>
      </c>
      <c r="O199" s="240">
        <f t="shared" ca="1" si="186"/>
        <v>7.4811875891310367</v>
      </c>
      <c r="P199" s="240" t="str">
        <f t="shared" ca="1" si="187"/>
        <v>-5,66482142486456-4,88650856626321i</v>
      </c>
      <c r="Q199" s="240" t="str">
        <f t="shared" ca="1" si="188"/>
        <v>1,09771820444275+7,40021502980847i</v>
      </c>
      <c r="R199" s="240" t="str">
        <f t="shared" ca="1" si="189"/>
        <v>4,00241755411398-6,32050800697922i</v>
      </c>
      <c r="S199" s="240" t="str">
        <f t="shared" ca="1" si="190"/>
        <v>-7,1590501632187+2,17167412479097i</v>
      </c>
      <c r="T199" s="240" t="str">
        <f t="shared" ca="1" si="191"/>
        <v>6,83937467823183+3,03168628893713i</v>
      </c>
      <c r="U199" s="241" t="str">
        <f t="shared" ca="1" si="192"/>
        <v>-3,19861985864015-6,76291348042255i</v>
      </c>
      <c r="V199" s="240" t="str">
        <f t="shared" ca="1" si="193"/>
        <v>-1,99532817108404+7,21018954213041i</v>
      </c>
      <c r="W199" s="240" t="str">
        <f t="shared" ca="1" si="194"/>
        <v>6,22038014429758-4,1563251321566i</v>
      </c>
      <c r="X199" s="240" t="str">
        <f t="shared" ca="1" si="195"/>
        <v>-7,42492557670642-0,915777224077548i</v>
      </c>
      <c r="Y199" s="240" t="str">
        <f t="shared" ca="1" si="196"/>
        <v>5,02405851837156+5,54319436315798i</v>
      </c>
      <c r="Z199" s="240" t="str">
        <f t="shared" ca="1" si="197"/>
        <v>-0,183597534247532-7,47893439529901i</v>
      </c>
      <c r="AA199" s="240" t="str">
        <f t="shared" ca="1" si="198"/>
        <v>-4,74601516411296+5,78303620996601i</v>
      </c>
      <c r="AB199" s="240" t="str">
        <f t="shared" ca="1" si="199"/>
        <v>7,37104687008847-1,27899796040778i</v>
      </c>
      <c r="AC199" s="240" t="str">
        <f t="shared" ca="1" si="200"/>
        <v>-6,41682863197674-3,84609906939638i</v>
      </c>
      <c r="AD199" s="240" t="str">
        <f t="shared" ca="1" si="201"/>
        <v>2,34671194320897+7,10359844018288i</v>
      </c>
      <c r="AE199" s="240" t="str">
        <f t="shared" ca="1" si="202"/>
        <v>2,86292654477572-6,91171609247565i</v>
      </c>
      <c r="AF199" s="240" t="str">
        <f t="shared" ca="1" si="203"/>
        <v>-6,68237855641429+3,36362669934442i</v>
      </c>
      <c r="AG199" s="240" t="str">
        <f t="shared" ca="1" si="204"/>
        <v>7,25698577246824+1,81778030629717i</v>
      </c>
      <c r="AH199" s="240" t="str">
        <f t="shared" ca="1" si="205"/>
        <v>-4,30772909535544-6,11650535721146i</v>
      </c>
      <c r="AI199" s="240" t="str">
        <f t="shared" ca="1" si="206"/>
        <v>-0,733284613755728+7,44516362607279i</v>
      </c>
      <c r="AJ199" s="240" t="str">
        <f t="shared" ca="1" si="207"/>
        <v>5,41822828844072-5,15858216548975i</v>
      </c>
      <c r="AK199" s="240" t="str">
        <f t="shared" ca="1" si="208"/>
        <v>-7,47217617104262+0,367084476205587i</v>
      </c>
      <c r="AL199" s="240" t="str">
        <f t="shared" ca="1" si="209"/>
        <v>5,89776751029605+4,60266293989301i</v>
      </c>
      <c r="AM199" s="240" t="str">
        <f t="shared" ca="1" si="210"/>
        <v>-1,45950729582636-7,33743866735511i</v>
      </c>
      <c r="AN199" s="240" t="str">
        <f t="shared" ca="1" si="211"/>
        <v>-3,68746383841455+6,50928399934688i</v>
      </c>
      <c r="AO199" s="240" t="str">
        <f t="shared" ca="1" si="212"/>
        <v>7,04386777506706-2,52033619010244i</v>
      </c>
      <c r="AP199" s="240" t="str">
        <f t="shared" ca="1" si="213"/>
        <v>-6,97989414739106-2,69244228071548i</v>
      </c>
      <c r="AQ199" s="240" t="str">
        <f t="shared" ca="1" si="214"/>
        <v>3,52660741709983+6,5978184174335i</v>
      </c>
      <c r="AR199" s="240" t="str">
        <f t="shared" ca="1" si="215"/>
        <v>3,52660741709983+6,5978184174335i</v>
      </c>
      <c r="AS199" s="240" t="str">
        <f t="shared" ca="1" si="216"/>
        <v>-6,00894621600944+4,45653824362297i</v>
      </c>
      <c r="AT199" s="240" t="str">
        <f t="shared" ca="1" si="217"/>
        <v>7,46091698726342+0,550350300201859i</v>
      </c>
      <c r="AU199" s="240" t="str">
        <f t="shared" ca="1" si="218"/>
        <v>-5,28999847560329-5,2899984756031i</v>
      </c>
      <c r="AV199" s="240" t="str">
        <f t="shared" ca="1" si="219"/>
        <v>0,550350300201376+7,46091698726346i</v>
      </c>
      <c r="AW199" s="240" t="str">
        <f t="shared" ca="1" si="220"/>
        <v>4,45653824362277-6,00894621600959i</v>
      </c>
      <c r="AX199" s="240" t="str">
        <f t="shared" ca="1" si="221"/>
        <v>-7,29941066593305+1,63913747862439i</v>
      </c>
      <c r="AY199" s="240" t="str">
        <f t="shared" ca="1" si="222"/>
        <v>6,59781841743362+3,52660741709961i</v>
      </c>
      <c r="AZ199" s="240" t="str">
        <f t="shared" ca="1" si="223"/>
        <v>-2,69244228071572-6,97989414739096i</v>
      </c>
      <c r="BA199" s="240" t="str">
        <f t="shared" ca="1" si="224"/>
        <v>-2,52033619010214+7,04386777506716i</v>
      </c>
      <c r="BB199" s="240" t="str">
        <f t="shared" ca="1" si="225"/>
        <v>6,50928399934675-3,68746383841477i</v>
      </c>
      <c r="BC199" s="240" t="str">
        <f t="shared" ca="1" si="226"/>
        <v>-7,33743866735501-1,45950729582684i</v>
      </c>
      <c r="BD199" s="240" t="str">
        <f t="shared" ca="1" si="227"/>
        <v>4,60266293989322+5,89776751029589i</v>
      </c>
      <c r="BE199" s="240" t="str">
        <f t="shared" ca="1" si="228"/>
        <v>0,36708447620538-7,47217617104263i</v>
      </c>
      <c r="BF199" s="240" t="str">
        <f t="shared" ca="1" si="229"/>
        <v>-5,15858216548852+5,4182282884419i</v>
      </c>
      <c r="BG199" s="240" t="str">
        <f t="shared" ca="1" si="230"/>
        <v>7,44516362607254-0,733284613758262i</v>
      </c>
      <c r="BH199" s="240" t="str">
        <f t="shared" ca="1" si="231"/>
        <v>-6,11650535721378-4,30772909535214i</v>
      </c>
      <c r="BI199" s="240" t="str">
        <f t="shared" ca="1" si="232"/>
        <v>1,81778030629454+7,2569857724689i</v>
      </c>
      <c r="BJ199" s="240" t="str">
        <f t="shared" ca="1" si="233"/>
        <v>3,36362669934619-6,68237855641341i</v>
      </c>
      <c r="BK199" s="240" t="str">
        <f t="shared" ca="1" si="234"/>
        <v>-6,91171609247583+2,86292654477527i</v>
      </c>
      <c r="BL199" s="240" t="str">
        <f t="shared" ca="1" si="235"/>
        <v>7,10359844018296+2,34671194320873i</v>
      </c>
      <c r="BM199" s="240" t="str">
        <f t="shared" ca="1" si="236"/>
        <v>-3,84609906939789-6,41682863197584i</v>
      </c>
      <c r="BN199" s="240" t="str">
        <f t="shared" ca="1" si="237"/>
        <v>-1,27899796040537+7,37104687008888i</v>
      </c>
      <c r="BO199" s="240" t="str">
        <f t="shared" ca="1" si="238"/>
        <v>5,78303620996346-4,74601516411608i</v>
      </c>
      <c r="BP199" s="240" t="str">
        <f t="shared" ca="1" si="239"/>
        <v>-7,47893439529894-0,183597534250221i</v>
      </c>
      <c r="BQ199" s="240" t="str">
        <f t="shared" ca="1" si="240"/>
        <v>5,5431943631571+5,02405851837253i</v>
      </c>
      <c r="BR199" s="240" t="str">
        <f t="shared" ca="1" si="241"/>
        <v>-0,915777224077069-7,42492557670648i</v>
      </c>
      <c r="BS199" s="240" t="str">
        <f t="shared" ca="1" si="242"/>
        <v>-4,1563251321563+6,22038014429779i</v>
      </c>
      <c r="BT199" s="240" t="str">
        <f t="shared" ca="1" si="243"/>
        <v>7,21018954212994-1,99532817108572i</v>
      </c>
      <c r="BU199" s="240" t="str">
        <f t="shared" ca="1" si="244"/>
        <v>-6,76291348042365-3,19861985863783i</v>
      </c>
      <c r="BV199" s="240" t="str">
        <f t="shared" ca="1" si="245"/>
        <v>3,03168628893394+6,83937467823325i</v>
      </c>
      <c r="BW199" s="240" t="str">
        <f t="shared" ca="1" si="246"/>
        <v>2,17167412479338-7,15905016321796i</v>
      </c>
      <c r="BX199" s="240" t="str">
        <f t="shared" ca="1" si="247"/>
        <v>-6,32050800698004+4,00241755411269i</v>
      </c>
      <c r="BY199" s="240" t="str">
        <f t="shared" ca="1" si="248"/>
        <v>7,40021502980842+1,09771820444313i</v>
      </c>
      <c r="BZ199" s="240" t="str">
        <f t="shared" ca="1" si="249"/>
        <v>-4,88650856626367-5,66482142486416i</v>
      </c>
      <c r="CA199" s="240" t="str">
        <f t="shared" ca="1" si="250"/>
        <v>1,7486803811988E-12+7,48118758913104i</v>
      </c>
      <c r="CB199" s="240" t="str">
        <f t="shared" ca="1" si="251"/>
        <v>4,88650856626102-5,66482142486644i</v>
      </c>
      <c r="CC199" s="240" t="str">
        <f t="shared" ca="1" si="252"/>
        <v>-7,400215029809+1,09771820443922i</v>
      </c>
      <c r="CD199" s="240" t="str">
        <f t="shared" ca="1" si="253"/>
        <v>6,32050800697793+4,00241755411603i</v>
      </c>
      <c r="CE199" s="240" t="str">
        <f t="shared" ca="1" si="254"/>
        <v>-2,17167412478961-7,15905016321911i</v>
      </c>
      <c r="CF199" s="240" t="str">
        <f t="shared" ca="1" si="255"/>
        <v>-3,03168628893755+6,83937467823165i</v>
      </c>
      <c r="CG199" s="240" t="str">
        <f t="shared" ca="1" si="256"/>
        <v>6,76291348042216-3,19861985864099i</v>
      </c>
      <c r="CH199" s="240" t="str">
        <f t="shared" ca="1" si="257"/>
        <v>-7,21018954213087-1,99532817108236i</v>
      </c>
      <c r="CI199" s="240" t="str">
        <f t="shared" ca="1" si="258"/>
        <v>4,15632513215938+6,22038014429573i</v>
      </c>
      <c r="CJ199" s="240" t="str">
        <f t="shared" ca="1" si="259"/>
        <v>0,915777224080982-7,42492557670599i</v>
      </c>
      <c r="CK199" s="240" t="str">
        <f t="shared" ca="1" si="260"/>
        <v>-5,54319436315975+5,02405851836961i</v>
      </c>
      <c r="CL199" s="240" t="str">
        <f t="shared" ca="1" si="261"/>
        <v>7,47893439529904-0,183597534246278i</v>
      </c>
      <c r="CM199" s="240" t="str">
        <f t="shared" ca="1" si="262"/>
        <v>-5,78303620996574-4,7460151641133i</v>
      </c>
      <c r="CN199" s="240" t="str">
        <f t="shared" ca="1" si="263"/>
        <v>1,27899796040871+7,37104687008831i</v>
      </c>
      <c r="CO199" s="240" t="str">
        <f t="shared" ca="1" si="264"/>
        <v>3,84609906939489-6,41682863197764i</v>
      </c>
      <c r="CP199" s="240" t="str">
        <f t="shared" ca="1" si="265"/>
        <v>-7,1035984401819+2,34671194321194i</v>
      </c>
      <c r="CQ199" s="240" t="str">
        <f t="shared" ca="1" si="266"/>
        <v>6,91171609247432+2,86292654477891i</v>
      </c>
      <c r="CR199" s="240" t="str">
        <f t="shared" ca="1" si="267"/>
        <v>-3,36362669934256-6,68237855641523i</v>
      </c>
      <c r="CS199" s="240" t="str">
        <f t="shared" ca="1" si="268"/>
        <v>-1,81778030629836+7,25698577246794i</v>
      </c>
      <c r="CT199" s="240" t="str">
        <f t="shared" ca="1" si="269"/>
        <v>6,11650535721171-4,30772909535509i</v>
      </c>
      <c r="CU199" s="240" t="str">
        <f t="shared" ca="1" si="270"/>
        <v>-7,44516362607289-0,733284613754782i</v>
      </c>
      <c r="CV199" s="240" t="str">
        <f t="shared" ca="1" si="271"/>
        <v>5,15858216549106+5,41822828843948i</v>
      </c>
      <c r="CW199" s="240" t="str">
        <f t="shared" ca="1" si="272"/>
        <v>-0,367084476208767-7,47217617104246i</v>
      </c>
      <c r="CX199" s="240" t="str">
        <f t="shared" ca="1" si="273"/>
        <v>-4,60266293989574+5,89776751029392i</v>
      </c>
      <c r="CY199" s="240" t="str">
        <f t="shared" ca="1" si="274"/>
        <v>7,33743866735551-1,45950729582433i</v>
      </c>
      <c r="CZ199" s="240" t="str">
        <f t="shared" ca="1" si="275"/>
        <v>-6,50928399934627-3,68746383841562i</v>
      </c>
      <c r="DA199" s="240" t="str">
        <f t="shared" ca="1" si="276"/>
        <v>2,52033619010204+7,04386777506721i</v>
      </c>
      <c r="DB199" s="240" t="str">
        <f t="shared" ca="1" si="277"/>
        <v>2,69244228071455-6,97989414739142i</v>
      </c>
      <c r="DC199" s="240" t="str">
        <f t="shared" ca="1" si="278"/>
        <v>-6,59781841743268+3,52660741710137i</v>
      </c>
      <c r="DD199" s="240" t="str">
        <f t="shared" ca="1" si="279"/>
        <v>7,29941066593363+1,63913747862181i</v>
      </c>
      <c r="DE199" s="240" t="str">
        <f t="shared" ca="1" si="280"/>
        <v>-4,4565382436202-6,00894621601149i</v>
      </c>
      <c r="DF199" s="240" t="str">
        <f t="shared" ca="1" si="281"/>
        <v>-0,550350300203931+7,46091698726327i</v>
      </c>
      <c r="DG199" s="240" t="str">
        <f t="shared" ca="1" si="282"/>
        <v>5,28999847560397-5,28999847560242i</v>
      </c>
      <c r="DH199" s="240" t="str">
        <f t="shared" ca="1" si="283"/>
        <v>-7,46091698726344+0,550350300201741i</v>
      </c>
      <c r="DI199" s="240" t="str">
        <f t="shared" ca="1" si="284"/>
        <v>6,00894621601018+4,45653824362196i</v>
      </c>
      <c r="DJ199" s="240" t="str">
        <f t="shared" ca="1" si="285"/>
        <v>-1,63913747862693-7,29941066593247i</v>
      </c>
      <c r="DK199" s="240" t="str">
        <f t="shared" ca="1" si="286"/>
        <v>-3,52660741709675+6,59781841743515i</v>
      </c>
      <c r="DL199" s="240" t="str">
        <f t="shared" ca="1" si="287"/>
        <v>6,97989414739221-2,6924422807125i</v>
      </c>
      <c r="DM199" s="240" t="str">
        <f t="shared" ca="1" si="288"/>
        <v>-7,04386777506647-2,5203361901041i</v>
      </c>
      <c r="DN199" s="240" t="str">
        <f t="shared" ca="1" si="289"/>
        <v>3,68746383841371+6,50928399934736i</v>
      </c>
      <c r="DO199" s="240" t="str">
        <f t="shared" ca="1" si="290"/>
        <v>1,45950729582669-7,33743866735504i</v>
      </c>
      <c r="DP199" s="240" t="str">
        <f t="shared" ca="1" si="291"/>
        <v>-5,89776751029527+4,60266293989401i</v>
      </c>
      <c r="DQ199" s="240" t="str">
        <f t="shared" ca="1" si="292"/>
        <v>7,47217617104271+0,36708447620374i</v>
      </c>
      <c r="DR199" s="240" t="str">
        <f t="shared" ca="1" si="293"/>
        <v>-5,41822828844324-5,1585821654871i</v>
      </c>
      <c r="DS199" s="240" t="str">
        <f t="shared" ca="1" si="294"/>
        <v>0,733284613752385+7,44516362607312i</v>
      </c>
      <c r="DT199" s="240" t="str">
        <f t="shared" ca="1" si="295"/>
        <v>4,3077290953567-6,11650535721056i</v>
      </c>
      <c r="DU199" s="240" t="str">
        <f t="shared" ca="1" si="296"/>
        <v>-7,25698577246847+1,81778030629623i</v>
      </c>
      <c r="DV199" s="240" t="str">
        <f t="shared" ca="1" si="297"/>
        <v>6,68237855641414+3,36362669934472i</v>
      </c>
      <c r="DW199" s="240" t="str">
        <f t="shared" ca="1" si="298"/>
        <v>-2,86292654477708-6,91171609247508i</v>
      </c>
      <c r="DX199" s="240" t="str">
        <f t="shared" ca="1" si="299"/>
        <v>-2,34671194320696+7,10359844018354i</v>
      </c>
      <c r="DY199" s="240" t="str">
        <f t="shared" ca="1" si="300"/>
        <v>6,41682863197494-3,84609906939938i</v>
      </c>
      <c r="DZ199" s="240" t="str">
        <f t="shared" ca="1" si="301"/>
        <v>-7,37104687008793-1,27899796041087i</v>
      </c>
      <c r="EA199" s="240" t="str">
        <f t="shared" ca="1" si="302"/>
        <v>4,7460151641116+5,78303620996714i</v>
      </c>
      <c r="EB199" s="240" t="str">
        <f t="shared" ca="1" si="303"/>
        <v>0,183597534248685-7,47893439529898i</v>
      </c>
      <c r="EC199" s="240" t="str">
        <f t="shared" ca="1" si="304"/>
        <v>-5,02405851837107+5,54319436315842i</v>
      </c>
      <c r="ED199" s="240" t="str">
        <f t="shared" ca="1" si="305"/>
        <v>7,42492557670626-0,915777224078804i</v>
      </c>
      <c r="EE199" s="240" t="str">
        <f t="shared" ca="1" si="306"/>
        <v>-6,22038014429864-4,15632513215502i</v>
      </c>
      <c r="EF199" s="240" t="str">
        <f t="shared" ca="1" si="307"/>
        <v>1,99532817108762+7,21018954212942i</v>
      </c>
      <c r="EG199" s="240" t="str">
        <f t="shared" ca="1" si="308"/>
        <v>3,19861985864317-6,76291348042112i</v>
      </c>
      <c r="EH199" s="240" t="str">
        <f t="shared" ca="1" si="309"/>
        <v>-6,83937467823246+3,03168628893573i</v>
      </c>
      <c r="EI199" s="240" t="str">
        <f t="shared" ca="1" si="310"/>
        <v>7,15905016321847+2,17167412479171i</v>
      </c>
      <c r="EJ199" s="240" t="str">
        <f t="shared" ca="1" si="311"/>
        <v>-4,00241755411417-6,3205080069791i</v>
      </c>
      <c r="EK199" s="240" t="str">
        <f t="shared" ca="1" si="312"/>
        <v>-1,09771820444161+7,40021502980864i</v>
      </c>
      <c r="EL199" s="240" t="str">
        <f t="shared" ca="1" si="313"/>
        <v>5,66482142486288-4,88650856626515i</v>
      </c>
      <c r="EM199" s="240" t="str">
        <f t="shared" ca="1" si="314"/>
        <v>-7,48118758913104+3,49736076239759E-12i</v>
      </c>
      <c r="EN199" s="240"/>
      <c r="EO199" s="240"/>
      <c r="EP199" s="240"/>
    </row>
    <row r="200" spans="1:146" ht="15" thickBot="1">
      <c r="A200" s="277">
        <f t="shared" si="181"/>
        <v>1.9531250000000013E-3</v>
      </c>
      <c r="B200" s="276">
        <v>100</v>
      </c>
      <c r="C200" s="248">
        <f t="shared" si="182"/>
        <v>20000</v>
      </c>
      <c r="D200" s="247">
        <f t="shared" si="315"/>
        <v>125663.70614359173</v>
      </c>
      <c r="E200" s="247" t="str">
        <f t="shared" si="316"/>
        <v>125663,706143592i</v>
      </c>
      <c r="F200" s="247" t="str">
        <f t="shared" si="320"/>
        <v>-0,0154534553170981-0,00837030083721689i</v>
      </c>
      <c r="G200" s="247" t="str">
        <f t="shared" si="321"/>
        <v>-4,20337783032721+2,25169443088341i</v>
      </c>
      <c r="H200" s="247" t="str">
        <f t="shared" si="319"/>
        <v>0,00207251685265588-0,00423782197539312i</v>
      </c>
      <c r="I200" s="247" t="str">
        <f t="shared" si="317"/>
        <v>-0,00226404290541193+0,00462449731763693i</v>
      </c>
      <c r="J200" s="275" t="str">
        <f ca="1">IMPRODUCT(1/N_FFT2,DK100)</f>
        <v>0,0381639383279654-0,000117438789945041i</v>
      </c>
      <c r="K200" s="274" t="str">
        <f t="shared" ca="1" si="318"/>
        <v>-0,0000858616984449211+0,000176754916887332i</v>
      </c>
      <c r="N200" s="265">
        <f t="shared" ca="1" si="185"/>
        <v>22.48164936761378</v>
      </c>
      <c r="O200" s="240">
        <f t="shared" ca="1" si="186"/>
        <v>7.4816493676137803</v>
      </c>
      <c r="P200" s="240" t="str">
        <f t="shared" ca="1" si="187"/>
        <v>-5,78339316956019-4,74630811328134i</v>
      </c>
      <c r="Q200" s="240" t="str">
        <f t="shared" ca="1" si="188"/>
        <v>1,45959738433953+7,33789157289374i</v>
      </c>
      <c r="R200" s="240" t="str">
        <f t="shared" ca="1" si="189"/>
        <v>3,52682509796941-6,59822566969702i</v>
      </c>
      <c r="S200" s="240" t="str">
        <f t="shared" ca="1" si="190"/>
        <v>-6,91214272016439+2,86310325975052i</v>
      </c>
      <c r="T200" s="240" t="str">
        <f t="shared" ca="1" si="191"/>
        <v>7,15949205767493+2,17180817200903i</v>
      </c>
      <c r="U200" s="241" t="str">
        <f t="shared" ca="1" si="192"/>
        <v>-4,15658168253642-6,22076409907323i</v>
      </c>
      <c r="V200" s="240" t="str">
        <f t="shared" ca="1" si="193"/>
        <v>-0,733329875961825+7,44562318096595i</v>
      </c>
      <c r="W200" s="240" t="str">
        <f t="shared" ca="1" si="194"/>
        <v>5,29032500229978-5,29032500229972i</v>
      </c>
      <c r="X200" s="240" t="str">
        <f t="shared" ca="1" si="195"/>
        <v>-7,44562318096596+0,733329875961721i</v>
      </c>
      <c r="Y200" s="240" t="str">
        <f t="shared" ca="1" si="196"/>
        <v>6,22076409907358+4,1565816825359i</v>
      </c>
      <c r="Z200" s="240" t="str">
        <f t="shared" ca="1" si="197"/>
        <v>-2,17180817200892-7,15949205767497i</v>
      </c>
      <c r="AA200" s="240" t="str">
        <f t="shared" ca="1" si="198"/>
        <v>-2,86310325975063+6,91214272016435i</v>
      </c>
      <c r="AB200" s="240" t="str">
        <f t="shared" ca="1" si="199"/>
        <v>6,59822566969715-3,52682509796917i</v>
      </c>
      <c r="AC200" s="240" t="str">
        <f t="shared" ca="1" si="200"/>
        <v>-7,33789157289379-1,45959738433926i</v>
      </c>
      <c r="AD200" s="240" t="str">
        <f t="shared" ca="1" si="201"/>
        <v>4,74630811328144+5,7833931695601i</v>
      </c>
      <c r="AE200" s="240" t="str">
        <f t="shared" ca="1" si="202"/>
        <v>1,04488217122712E-13-7,48164936761378i</v>
      </c>
      <c r="AF200" s="240" t="str">
        <f t="shared" ca="1" si="203"/>
        <v>-4,7463081132816+5,78339316955997i</v>
      </c>
      <c r="AG200" s="240" t="str">
        <f t="shared" ca="1" si="204"/>
        <v>7,33789157289369-1,45959738433978i</v>
      </c>
      <c r="AH200" s="240" t="str">
        <f t="shared" ca="1" si="205"/>
        <v>-6,59822566969704-3,52682509796938i</v>
      </c>
      <c r="AI200" s="240" t="str">
        <f t="shared" ca="1" si="206"/>
        <v>2,86310325975041+6,91214272016444i</v>
      </c>
      <c r="AJ200" s="240" t="str">
        <f t="shared" ca="1" si="207"/>
        <v>2,17180817200915-7,1594920576749i</v>
      </c>
      <c r="AK200" s="240" t="str">
        <f t="shared" ca="1" si="208"/>
        <v>-6,2207640990733+4,15658168253632i</v>
      </c>
      <c r="AL200" s="240" t="str">
        <f t="shared" ca="1" si="209"/>
        <v>7,44562318096594+0,733329875961956i</v>
      </c>
      <c r="AM200" s="240" t="str">
        <f t="shared" ca="1" si="210"/>
        <v>-5,29032500229962-5,29032500229988i</v>
      </c>
      <c r="AN200" s="240" t="str">
        <f t="shared" ca="1" si="211"/>
        <v>0,733329875961591+7,44562318096597i</v>
      </c>
      <c r="AO200" s="240" t="str">
        <f t="shared" ca="1" si="212"/>
        <v>4,156581682536-6,22076409907351i</v>
      </c>
      <c r="AP200" s="240" t="str">
        <f t="shared" ca="1" si="213"/>
        <v>-7,15949205767499+2,17180817200885i</v>
      </c>
      <c r="AQ200" s="240" t="str">
        <f t="shared" ca="1" si="214"/>
        <v>6,91214272016432+2,8631032597507i</v>
      </c>
      <c r="AR200" s="240" t="str">
        <f t="shared" ca="1" si="215"/>
        <v>6,91214272016432+2,8631032597507i</v>
      </c>
      <c r="AS200" s="240" t="str">
        <f t="shared" ca="1" si="216"/>
        <v>-1,45959738433935+7,33789157289377i</v>
      </c>
      <c r="AT200" s="240" t="str">
        <f t="shared" ca="1" si="217"/>
        <v>5,78339316956017-4,74630811328136i</v>
      </c>
      <c r="AU200" s="240" t="str">
        <f t="shared" ca="1" si="218"/>
        <v>-7,48164936761378-2,08976434245425E-13i</v>
      </c>
      <c r="AV200" s="240" t="str">
        <f t="shared" ca="1" si="219"/>
        <v>5,78339316956038+4,7463081132811i</v>
      </c>
      <c r="AW200" s="240" t="str">
        <f t="shared" ca="1" si="220"/>
        <v>-1,45959738433968-7,33789157289371i</v>
      </c>
      <c r="AX200" s="240" t="str">
        <f t="shared" ca="1" si="221"/>
        <v>-3,52682509796947+6,59822566969699i</v>
      </c>
      <c r="AY200" s="240" t="str">
        <f t="shared" ca="1" si="222"/>
        <v>6,91214272016448-2,86310325975031i</v>
      </c>
      <c r="AZ200" s="240" t="str">
        <f t="shared" ca="1" si="223"/>
        <v>-7,15949205767508-2,17180817200853i</v>
      </c>
      <c r="BA200" s="240" t="str">
        <f t="shared" ca="1" si="224"/>
        <v>4,15658168253624+6,22076409907335i</v>
      </c>
      <c r="BB200" s="240" t="str">
        <f t="shared" ca="1" si="225"/>
        <v>0,73332987596206-7,44562318096593i</v>
      </c>
      <c r="BC200" s="240" t="str">
        <f t="shared" ca="1" si="226"/>
        <v>-5,29032500229995+5,29032500229954i</v>
      </c>
      <c r="BD200" s="240" t="str">
        <f t="shared" ca="1" si="227"/>
        <v>7,44562318096598-0,733329875961487i</v>
      </c>
      <c r="BE200" s="240" t="str">
        <f t="shared" ca="1" si="228"/>
        <v>-6,22076409907304-4,15658168253671i</v>
      </c>
      <c r="BF200" s="240" t="str">
        <f t="shared" ca="1" si="229"/>
        <v>2,17180817200798+7,15949205767525i</v>
      </c>
      <c r="BG200" s="240" t="str">
        <f t="shared" ca="1" si="230"/>
        <v>2,86310325975153-6,91214272016397i</v>
      </c>
      <c r="BH200" s="240" t="str">
        <f t="shared" ca="1" si="231"/>
        <v>-6,59822566969761+3,52682509796831i</v>
      </c>
      <c r="BI200" s="240" t="str">
        <f t="shared" ca="1" si="232"/>
        <v>7,33789157289345+1,45959738434097i</v>
      </c>
      <c r="BJ200" s="240" t="str">
        <f t="shared" ca="1" si="233"/>
        <v>-4,74630811328008-5,78339316956122i</v>
      </c>
      <c r="BK200" s="240" t="str">
        <f t="shared" ca="1" si="234"/>
        <v>-1,85511381817015E-12+7,48164936761378i</v>
      </c>
      <c r="BL200" s="240" t="str">
        <f t="shared" ca="1" si="235"/>
        <v>4,74630811328295-5,78339316955886i</v>
      </c>
      <c r="BM200" s="240" t="str">
        <f t="shared" ca="1" si="236"/>
        <v>-7,33789157289417+1,45959738433733i</v>
      </c>
      <c r="BN200" s="240" t="str">
        <f t="shared" ca="1" si="237"/>
        <v>6,59822566969586+3,52682509797158i</v>
      </c>
      <c r="BO200" s="240" t="str">
        <f t="shared" ca="1" si="238"/>
        <v>-2,86310325974811-6,9121427201654i</v>
      </c>
      <c r="BP200" s="240" t="str">
        <f t="shared" ca="1" si="239"/>
        <v>-2,17180817201143+7,15949205767421i</v>
      </c>
      <c r="BQ200" s="240" t="str">
        <f t="shared" ca="1" si="240"/>
        <v>6,22076409907503-4,15658168253371i</v>
      </c>
      <c r="BR200" s="240" t="str">
        <f t="shared" ca="1" si="241"/>
        <v>-7,44562318096563-0,733329875965073i</v>
      </c>
      <c r="BS200" s="240" t="str">
        <f t="shared" ca="1" si="242"/>
        <v>5,2903250022974+5,29032500230209i</v>
      </c>
      <c r="BT200" s="240" t="str">
        <f t="shared" ca="1" si="243"/>
        <v>-0,733329875958473-7,44562318096628i</v>
      </c>
      <c r="BU200" s="240" t="str">
        <f t="shared" ca="1" si="244"/>
        <v>-4,15658168253923+6,22076409907135i</v>
      </c>
      <c r="BV200" s="240" t="str">
        <f t="shared" ca="1" si="245"/>
        <v>7,15949205767398-2,17180817201221i</v>
      </c>
      <c r="BW200" s="240" t="str">
        <f t="shared" ca="1" si="246"/>
        <v>-6,91214272016567-2,86310325974746i</v>
      </c>
      <c r="BX200" s="240" t="str">
        <f t="shared" ca="1" si="247"/>
        <v>3,5268250979722+6,59822566969553i</v>
      </c>
      <c r="BY200" s="240" t="str">
        <f t="shared" ca="1" si="248"/>
        <v>1,45959738433664-7,33789157289431i</v>
      </c>
      <c r="BZ200" s="240" t="str">
        <f t="shared" ca="1" si="249"/>
        <v>-5,78339316955841+4,7463081132835i</v>
      </c>
      <c r="CA200" s="240" t="str">
        <f t="shared" ca="1" si="250"/>
        <v>7,48164936761378-2,55902483291994E-12i</v>
      </c>
      <c r="CB200" s="240" t="str">
        <f t="shared" ca="1" si="251"/>
        <v>-5,78339316956166-4,74630811327954i</v>
      </c>
      <c r="CC200" s="240" t="str">
        <f t="shared" ca="1" si="252"/>
        <v>1,45959738434166+7,33789157289331i</v>
      </c>
      <c r="CD200" s="240" t="str">
        <f t="shared" ca="1" si="253"/>
        <v>3,52682509796768-6,59822566969794i</v>
      </c>
      <c r="CE200" s="240" t="str">
        <f t="shared" ca="1" si="254"/>
        <v>-6,9121427201637+2,86310325975218i</v>
      </c>
      <c r="CF200" s="240" t="str">
        <f t="shared" ca="1" si="255"/>
        <v>7,15949205767546+2,1718081720073i</v>
      </c>
      <c r="CG200" s="240" t="str">
        <f t="shared" ca="1" si="256"/>
        <v>-4,1565816825373-6,22076409907265i</v>
      </c>
      <c r="CH200" s="240" t="str">
        <f t="shared" ca="1" si="257"/>
        <v>-0,733329875960786+7,44562318096605i</v>
      </c>
      <c r="CI200" s="240" t="str">
        <f t="shared" ca="1" si="258"/>
        <v>5,29032500229905-5,29032500230045i</v>
      </c>
      <c r="CJ200" s="240" t="str">
        <f t="shared" ca="1" si="259"/>
        <v>-7,44562318096585+0,73332987596276i</v>
      </c>
      <c r="CK200" s="240" t="str">
        <f t="shared" ca="1" si="260"/>
        <v>6,22076409907375+4,15658168253565i</v>
      </c>
      <c r="CL200" s="240" t="str">
        <f t="shared" ca="1" si="261"/>
        <v>-2,17180817200921-7,15949205767488i</v>
      </c>
      <c r="CM200" s="240" t="str">
        <f t="shared" ca="1" si="262"/>
        <v>-2,86310325975035+6,91214272016446i</v>
      </c>
      <c r="CN200" s="240" t="str">
        <f t="shared" ca="1" si="263"/>
        <v>6,59822566969701-3,52682509796943i</v>
      </c>
      <c r="CO200" s="240" t="str">
        <f t="shared" ca="1" si="264"/>
        <v>-7,3378915728937-1,45959738433971i</v>
      </c>
      <c r="CP200" s="240" t="str">
        <f t="shared" ca="1" si="265"/>
        <v>4,74630811328107+5,7833931695604i</v>
      </c>
      <c r="CQ200" s="240" t="str">
        <f t="shared" ca="1" si="266"/>
        <v>5,75601401710182E-13-7,48164936761378i</v>
      </c>
      <c r="CR200" s="240" t="str">
        <f t="shared" ca="1" si="267"/>
        <v>-4,74630811328196+5,78339316955967i</v>
      </c>
      <c r="CS200" s="240" t="str">
        <f t="shared" ca="1" si="268"/>
        <v>7,33789157289392-1,45959738433858i</v>
      </c>
      <c r="CT200" s="240" t="str">
        <f t="shared" ca="1" si="269"/>
        <v>-6,59822566969647-3,52682509797045i</v>
      </c>
      <c r="CU200" s="240" t="str">
        <f t="shared" ca="1" si="270"/>
        <v>2,86310325974929+6,9121427201649i</v>
      </c>
      <c r="CV200" s="240" t="str">
        <f t="shared" ca="1" si="271"/>
        <v>2,1718081720103-7,15949205767455i</v>
      </c>
      <c r="CW200" s="240" t="str">
        <f t="shared" ca="1" si="272"/>
        <v>-6,22076409907438+4,15658168253469i</v>
      </c>
      <c r="CX200" s="240" t="str">
        <f t="shared" ca="1" si="273"/>
        <v>7,44562318096574+0,733329875963906i</v>
      </c>
      <c r="CY200" s="240" t="str">
        <f t="shared" ca="1" si="274"/>
        <v>-5,29032500229823-5,29032500230126i</v>
      </c>
      <c r="CZ200" s="240" t="str">
        <f t="shared" ca="1" si="275"/>
        <v>0,733329875959641+7,44562318096617i</v>
      </c>
      <c r="DA200" s="240" t="str">
        <f t="shared" ca="1" si="276"/>
        <v>4,15658168253826-6,220764099072i</v>
      </c>
      <c r="DB200" s="240" t="str">
        <f t="shared" ca="1" si="277"/>
        <v>-7,15949205767579+2,1718081720062i</v>
      </c>
      <c r="DC200" s="240" t="str">
        <f t="shared" ca="1" si="278"/>
        <v>6,91214272016326+2,86310325975325i</v>
      </c>
      <c r="DD200" s="240" t="str">
        <f t="shared" ca="1" si="279"/>
        <v>-3,52682509796667-6,59822566969849i</v>
      </c>
      <c r="DE200" s="240" t="str">
        <f t="shared" ca="1" si="280"/>
        <v>-1,45959738434279+7,33789157289309i</v>
      </c>
      <c r="DF200" s="240" t="str">
        <f t="shared" ca="1" si="281"/>
        <v>5,78339316956239-4,74630811327865i</v>
      </c>
      <c r="DG200" s="240" t="str">
        <f t="shared" ca="1" si="282"/>
        <v>-7,48164936761378-3,7102276363403E-12i</v>
      </c>
      <c r="DH200" s="240" t="str">
        <f t="shared" ca="1" si="283"/>
        <v>5,78339316956241+4,74630811327863i</v>
      </c>
      <c r="DI200" s="240" t="str">
        <f t="shared" ca="1" si="284"/>
        <v>-1,45959738434281-7,33789157289308i</v>
      </c>
      <c r="DJ200" s="240" t="str">
        <f t="shared" ca="1" si="285"/>
        <v>-3,52682509796665+6,5982256696985i</v>
      </c>
      <c r="DK200" s="240" t="str">
        <f t="shared" ca="1" si="286"/>
        <v>6,91214272016326-2,86310325975327i</v>
      </c>
      <c r="DL200" s="240" t="str">
        <f t="shared" ca="1" si="287"/>
        <v>-7,1594920576758-2,17180817200618i</v>
      </c>
      <c r="DM200" s="240" t="str">
        <f t="shared" ca="1" si="288"/>
        <v>4,15658168253827+6,22076409907199i</v>
      </c>
      <c r="DN200" s="240" t="str">
        <f t="shared" ca="1" si="289"/>
        <v>0,733329875959619-7,44562318096617i</v>
      </c>
      <c r="DO200" s="240" t="str">
        <f t="shared" ca="1" si="290"/>
        <v>-5,29032500229822+5,29032500230128i</v>
      </c>
      <c r="DP200" s="240" t="str">
        <f t="shared" ca="1" si="291"/>
        <v>7,44562318096574-0,733329875963928i</v>
      </c>
      <c r="DQ200" s="240" t="str">
        <f t="shared" ca="1" si="292"/>
        <v>-6,2207640990744-4,15658168253467i</v>
      </c>
      <c r="DR200" s="240" t="str">
        <f t="shared" ca="1" si="293"/>
        <v>2,17180817201033+7,15949205767454i</v>
      </c>
      <c r="DS200" s="240" t="str">
        <f t="shared" ca="1" si="294"/>
        <v>2,86310325974927-6,91214272016491i</v>
      </c>
      <c r="DT200" s="240" t="str">
        <f t="shared" ca="1" si="295"/>
        <v>-6,59822566969645+3,52682509797047i</v>
      </c>
      <c r="DU200" s="240" t="str">
        <f t="shared" ca="1" si="296"/>
        <v>7,33789157289392+1,45959738433857i</v>
      </c>
      <c r="DV200" s="240" t="str">
        <f t="shared" ca="1" si="297"/>
        <v>-4,74630811328198-5,78339316955966i</v>
      </c>
      <c r="DW200" s="240" t="str">
        <f t="shared" ca="1" si="298"/>
        <v>5,97590382556544E-13+7,48164936761378i</v>
      </c>
      <c r="DX200" s="240" t="str">
        <f t="shared" ca="1" si="299"/>
        <v>4,74630811328106-5,78339316956042i</v>
      </c>
      <c r="DY200" s="240" t="str">
        <f t="shared" ca="1" si="300"/>
        <v>-7,33789157289369+1,45959738433973i</v>
      </c>
      <c r="DZ200" s="240" t="str">
        <f t="shared" ca="1" si="301"/>
        <v>6,59822566969702+3,52682509796941i</v>
      </c>
      <c r="EA200" s="240" t="str">
        <f t="shared" ca="1" si="302"/>
        <v>-2,86310325975037-6,91214272016445i</v>
      </c>
      <c r="EB200" s="240" t="str">
        <f t="shared" ca="1" si="303"/>
        <v>-2,17180817200918+7,15949205767489i</v>
      </c>
      <c r="EC200" s="240" t="str">
        <f t="shared" ca="1" si="304"/>
        <v>6,22076409907373-4,15658168253567i</v>
      </c>
      <c r="ED200" s="240" t="str">
        <f t="shared" ca="1" si="305"/>
        <v>-7,44562318096586-0,733329875962738i</v>
      </c>
      <c r="EE200" s="240" t="str">
        <f t="shared" ca="1" si="306"/>
        <v>5,29032500229906+5,29032500230043i</v>
      </c>
      <c r="EF200" s="240" t="str">
        <f t="shared" ca="1" si="307"/>
        <v>-0,733329875960808-7,44562318096605i</v>
      </c>
      <c r="EG200" s="240" t="str">
        <f t="shared" ca="1" si="308"/>
        <v>-4,15658168253728+6,22076409907265i</v>
      </c>
      <c r="EH200" s="240" t="str">
        <f t="shared" ca="1" si="309"/>
        <v>7,15949205767545-2,17180817200733i</v>
      </c>
      <c r="EI200" s="240" t="str">
        <f t="shared" ca="1" si="310"/>
        <v>-6,91214272016371-2,86310325975216i</v>
      </c>
      <c r="EJ200" s="240" t="str">
        <f t="shared" ca="1" si="311"/>
        <v>3,52682509796771+6,59822566969794i</v>
      </c>
      <c r="EK200" s="240" t="str">
        <f t="shared" ca="1" si="312"/>
        <v>1,45959738434164-7,33789157289331i</v>
      </c>
      <c r="EL200" s="240" t="str">
        <f t="shared" ca="1" si="313"/>
        <v>-5,78339316956165+4,74630811327956i</v>
      </c>
      <c r="EM200" s="240" t="str">
        <f t="shared" ca="1" si="314"/>
        <v>7,48164936761378+2,53703585207357E-12i</v>
      </c>
      <c r="EN200" s="240"/>
      <c r="EO200" s="240"/>
      <c r="EP200" s="240"/>
    </row>
    <row r="201" spans="1:146" ht="15" thickBot="1">
      <c r="A201" s="277">
        <f t="shared" si="181"/>
        <v>1.9726562500000013E-3</v>
      </c>
      <c r="B201" s="276">
        <v>101</v>
      </c>
      <c r="C201" s="248">
        <f t="shared" si="182"/>
        <v>20200</v>
      </c>
      <c r="D201" s="247">
        <f t="shared" si="315"/>
        <v>126920.34320502765</v>
      </c>
      <c r="E201" s="247" t="str">
        <f t="shared" si="316"/>
        <v>126920,343205028i</v>
      </c>
      <c r="F201" s="247" t="str">
        <f t="shared" si="320"/>
        <v>-0,0153353376437593-0,00794516668998684i</v>
      </c>
      <c r="G201" s="247" t="str">
        <f t="shared" si="321"/>
        <v>-4,17508259726245+2,27397840911277i</v>
      </c>
      <c r="H201" s="247" t="str">
        <f t="shared" si="319"/>
        <v>0,00207065096862429-0,00419614810880251i</v>
      </c>
      <c r="I201" s="247" t="str">
        <f t="shared" si="317"/>
        <v>-0,00224736400936129+0,00457559617491199i</v>
      </c>
      <c r="J201" s="275" t="str">
        <f ca="1">IMPRODUCT(1/N_FFT2,DL100)</f>
        <v>0,0125886837081242-0,00446020171681887i</v>
      </c>
      <c r="K201" s="274" t="str">
        <f t="shared" ca="1" si="318"/>
        <v>-7,88327277605884E-06+0,0000676244298349401i</v>
      </c>
      <c r="N201" s="265">
        <f t="shared" ca="1" si="185"/>
        <v>22.482079203933004</v>
      </c>
      <c r="O201" s="240">
        <f t="shared" ca="1" si="186"/>
        <v>7.4820792039330062</v>
      </c>
      <c r="P201" s="240" t="str">
        <f t="shared" ca="1" si="187"/>
        <v>-5,89847041163993-4,60321148948591i</v>
      </c>
      <c r="Q201" s="240" t="str">
        <f t="shared" ca="1" si="188"/>
        <v>1,81799695102209+7,25785066669198i</v>
      </c>
      <c r="R201" s="240" t="str">
        <f t="shared" ca="1" si="189"/>
        <v>3,03204760809121-6,84018980118206i</v>
      </c>
      <c r="S201" s="240" t="str">
        <f t="shared" ca="1" si="190"/>
        <v>-6,59860475148715+3,52702772140764i</v>
      </c>
      <c r="T201" s="240" t="str">
        <f t="shared" ca="1" si="191"/>
        <v>7,37192535821846+1,27915039255842i</v>
      </c>
      <c r="U201" s="241" t="str">
        <f t="shared" ca="1" si="192"/>
        <v>-5,02465729027598-5,54385500614898i</v>
      </c>
      <c r="V201" s="240" t="str">
        <f t="shared" ca="1" si="193"/>
        <v>0,550415891455677+7,46180618619646i</v>
      </c>
      <c r="W201" s="240" t="str">
        <f t="shared" ca="1" si="194"/>
        <v>4,15682048679998-6,22112149491125i</v>
      </c>
      <c r="X201" s="240" t="str">
        <f t="shared" ca="1" si="195"/>
        <v>-7,10444505356342+2,34699162649229i</v>
      </c>
      <c r="Y201" s="240" t="str">
        <f t="shared" ca="1" si="196"/>
        <v>7,04470726969251+2,52063656608171i</v>
      </c>
      <c r="Z201" s="240" t="str">
        <f t="shared" ca="1" si="197"/>
        <v>-4,00289456591117-6,32126129092332i</v>
      </c>
      <c r="AA201" s="240" t="str">
        <f t="shared" ca="1" si="198"/>
        <v>-0,733372007288464+7,44605094750583i</v>
      </c>
      <c r="AB201" s="240" t="str">
        <f t="shared" ca="1" si="199"/>
        <v>5,15919697004612-5,41887403786005i</v>
      </c>
      <c r="AC201" s="240" t="str">
        <f t="shared" ca="1" si="200"/>
        <v>-7,40109699422657+1,09784903150534i</v>
      </c>
      <c r="AD201" s="240" t="str">
        <f t="shared" ca="1" si="201"/>
        <v>6,51005978178698+3,68790331373891i</v>
      </c>
      <c r="AE201" s="240" t="str">
        <f t="shared" ca="1" si="202"/>
        <v>-2,86326775098829-6,91253983714215i</v>
      </c>
      <c r="AF201" s="240" t="str">
        <f t="shared" ca="1" si="203"/>
        <v>-1,99556597612685+7,21104885913635i</v>
      </c>
      <c r="AG201" s="240" t="str">
        <f t="shared" ca="1" si="204"/>
        <v>6,00966236773385-4,45706937793999i</v>
      </c>
      <c r="AH201" s="240" t="str">
        <f t="shared" ca="1" si="205"/>
        <v>-7,47982574156325-0,183619415570469i</v>
      </c>
      <c r="AI201" s="240" t="str">
        <f t="shared" ca="1" si="206"/>
        <v>5,78372543752804+4,74658079855571i</v>
      </c>
      <c r="AJ201" s="240" t="str">
        <f t="shared" ca="1" si="207"/>
        <v>-1,63933283253351-7,30028061639445i</v>
      </c>
      <c r="AK201" s="240" t="str">
        <f t="shared" ca="1" si="208"/>
        <v>-3,19900107309045+6,76371949065697i</v>
      </c>
      <c r="AL201" s="240" t="str">
        <f t="shared" ca="1" si="209"/>
        <v>6,68317496842259-3,36402757946134i</v>
      </c>
      <c r="AM201" s="240" t="str">
        <f t="shared" ca="1" si="210"/>
        <v>-7,33831315002859-1,45968124124555i</v>
      </c>
      <c r="AN201" s="240" t="str">
        <f t="shared" ca="1" si="211"/>
        <v>4,88709094483821+5,6654965634803i</v>
      </c>
      <c r="AO201" s="240" t="str">
        <f t="shared" ca="1" si="212"/>
        <v>-0,367128225670512-7,4730667118555i</v>
      </c>
      <c r="AP201" s="240" t="str">
        <f t="shared" ca="1" si="213"/>
        <v>-4,30824249446173+6,11723432793293i</v>
      </c>
      <c r="AQ201" s="240" t="str">
        <f t="shared" ca="1" si="214"/>
        <v>7,15990338538661-2,17193294690607i</v>
      </c>
      <c r="AR201" s="240" t="str">
        <f t="shared" ca="1" si="215"/>
        <v>7,15990338538661-2,17193294690607i</v>
      </c>
      <c r="AS201" s="240" t="str">
        <f t="shared" ca="1" si="216"/>
        <v>3,8465574510131+6,41759339550134i</v>
      </c>
      <c r="AT201" s="240" t="str">
        <f t="shared" ca="1" si="217"/>
        <v>0,915886367247295-7,42581048615014i</v>
      </c>
      <c r="AU201" s="240" t="str">
        <f t="shared" ca="1" si="218"/>
        <v>-5,29062894247574+5,29062894247601i</v>
      </c>
      <c r="AV201" s="240" t="str">
        <f t="shared" ca="1" si="219"/>
        <v>7,42581048615009-0,915886367247684i</v>
      </c>
      <c r="AW201" s="240" t="str">
        <f t="shared" ca="1" si="220"/>
        <v>-6,41759339550148-3,84655745101285i</v>
      </c>
      <c r="AX201" s="240" t="str">
        <f t="shared" ca="1" si="221"/>
        <v>2,69276316845733+6,98072601758058i</v>
      </c>
      <c r="AY201" s="240" t="str">
        <f t="shared" ca="1" si="222"/>
        <v>2,17193294690579-7,1599033853867i</v>
      </c>
      <c r="AZ201" s="240" t="str">
        <f t="shared" ca="1" si="223"/>
        <v>-6,11723432793276+4,30824249446196i</v>
      </c>
      <c r="BA201" s="240" t="str">
        <f t="shared" ca="1" si="224"/>
        <v>7,47306671185548+0,367128225670969i</v>
      </c>
      <c r="BB201" s="240" t="str">
        <f t="shared" ca="1" si="225"/>
        <v>-5,66549656348-4,88709094483856i</v>
      </c>
      <c r="BC201" s="240" t="str">
        <f t="shared" ca="1" si="226"/>
        <v>1,45968124124511+7,33831315002868i</v>
      </c>
      <c r="BD201" s="240" t="str">
        <f t="shared" ca="1" si="227"/>
        <v>3,36402757946169-6,6831749684224i</v>
      </c>
      <c r="BE201" s="240" t="str">
        <f t="shared" ca="1" si="228"/>
        <v>-6,76371949065777+3,19900107308874i</v>
      </c>
      <c r="BF201" s="240" t="str">
        <f t="shared" ca="1" si="229"/>
        <v>7,3002806163937+1,63933283253681i</v>
      </c>
      <c r="BG201" s="240" t="str">
        <f t="shared" ca="1" si="230"/>
        <v>-4,7465807985577-5,78372543752641i</v>
      </c>
      <c r="BH201" s="240" t="str">
        <f t="shared" ca="1" si="231"/>
        <v>0,183619415571552+7,47982574156323i</v>
      </c>
      <c r="BI201" s="240" t="str">
        <f t="shared" ca="1" si="232"/>
        <v>4,45706937794031-6,00966236773361i</v>
      </c>
      <c r="BJ201" s="240" t="str">
        <f t="shared" ca="1" si="233"/>
        <v>-7,21104885913689+1,99556597612492i</v>
      </c>
      <c r="BK201" s="240" t="str">
        <f t="shared" ca="1" si="234"/>
        <v>6,91253983714084+2,86326775099146i</v>
      </c>
      <c r="BL201" s="240" t="str">
        <f t="shared" ca="1" si="235"/>
        <v>-3,6879033137411-6,51005978178574i</v>
      </c>
      <c r="BM201" s="240" t="str">
        <f t="shared" ca="1" si="236"/>
        <v>-1,09784903150433+7,40109699422672i</v>
      </c>
      <c r="BN201" s="240" t="str">
        <f t="shared" ca="1" si="237"/>
        <v>5,41887403786037-5,15919697004579i</v>
      </c>
      <c r="BO201" s="240" t="str">
        <f t="shared" ca="1" si="238"/>
        <v>-7,44605094750595+0,733372007287267i</v>
      </c>
      <c r="BP201" s="240" t="str">
        <f t="shared" ca="1" si="239"/>
        <v>6,32126129092184+4,00289456591351i</v>
      </c>
      <c r="BQ201" s="240" t="str">
        <f t="shared" ca="1" si="240"/>
        <v>-2,5206365660848-7,04470726969141i</v>
      </c>
      <c r="BR201" s="240" t="str">
        <f t="shared" ca="1" si="241"/>
        <v>-2,34699162649068+7,10444505356396i</v>
      </c>
      <c r="BS201" s="240" t="str">
        <f t="shared" ca="1" si="242"/>
        <v>6,22112149491105-4,15682048680027i</v>
      </c>
      <c r="BT201" s="240" t="str">
        <f t="shared" ca="1" si="243"/>
        <v>-7,46180618619637-0,550415891456929i</v>
      </c>
      <c r="BU201" s="240" t="str">
        <f t="shared" ca="1" si="244"/>
        <v>5,54385500614722+5,02465729027794i</v>
      </c>
      <c r="BV201" s="240" t="str">
        <f t="shared" ca="1" si="245"/>
        <v>-1,27915039256159-7,37192535821791i</v>
      </c>
      <c r="BW201" s="240" t="str">
        <f t="shared" ca="1" si="246"/>
        <v>-3,52702772140615+6,59860475148795i</v>
      </c>
      <c r="BX201" s="240" t="str">
        <f t="shared" ca="1" si="247"/>
        <v>6,84018980118199-3,03204760809139i</v>
      </c>
      <c r="BY201" s="240" t="str">
        <f t="shared" ca="1" si="248"/>
        <v>-7,25785066669169-1,81799695102324i</v>
      </c>
      <c r="BZ201" s="240" t="str">
        <f t="shared" ca="1" si="249"/>
        <v>4,60321148948378+5,89847041164158i</v>
      </c>
      <c r="CA201" s="240" t="str">
        <f t="shared" ca="1" si="250"/>
        <v>-3,36945491790826E-12-7,48207920393301i</v>
      </c>
      <c r="CB201" s="240" t="str">
        <f t="shared" ca="1" si="251"/>
        <v>-4,60321148948451+5,89847041164102i</v>
      </c>
      <c r="CC201" s="240" t="str">
        <f t="shared" ca="1" si="252"/>
        <v>7,25785066669186-1,81799695102256i</v>
      </c>
      <c r="CD201" s="240" t="str">
        <f t="shared" ca="1" si="253"/>
        <v>-6,84018980118161-3,03204760809222i</v>
      </c>
      <c r="CE201" s="240" t="str">
        <f t="shared" ca="1" si="254"/>
        <v>3,52702772140534+6,59860475148838i</v>
      </c>
      <c r="CF201" s="240" t="str">
        <f t="shared" ca="1" si="255"/>
        <v>1,27915039255517-7,37192535821903i</v>
      </c>
      <c r="CG201" s="240" t="str">
        <f t="shared" ca="1" si="256"/>
        <v>-5,54385500614783+5,02465729027726i</v>
      </c>
      <c r="CH201" s="240" t="str">
        <f t="shared" ca="1" si="257"/>
        <v>7,46180618619644-0,550415891456016i</v>
      </c>
      <c r="CI201" s="240" t="str">
        <f t="shared" ca="1" si="258"/>
        <v>-6,22112149491054-4,15682048680103i</v>
      </c>
      <c r="CJ201" s="240" t="str">
        <f t="shared" ca="1" si="259"/>
        <v>2,34699162648981+7,10444505356425i</v>
      </c>
      <c r="CK201" s="240" t="str">
        <f t="shared" ca="1" si="260"/>
        <v>2,52063656607865-7,04470726969361i</v>
      </c>
      <c r="CL201" s="240" t="str">
        <f t="shared" ca="1" si="261"/>
        <v>-6,32126129092233+4,00289456591274i</v>
      </c>
      <c r="CM201" s="240" t="str">
        <f t="shared" ca="1" si="262"/>
        <v>7,44605094750586+0,733372007288179i</v>
      </c>
      <c r="CN201" s="240" t="str">
        <f t="shared" ca="1" si="263"/>
        <v>-5,4188740378598-5,15919697004638i</v>
      </c>
      <c r="CO201" s="240" t="str">
        <f t="shared" ca="1" si="264"/>
        <v>1,09784903150342+7,40109699422685i</v>
      </c>
      <c r="CP201" s="240" t="str">
        <f t="shared" ca="1" si="265"/>
        <v>3,68790331374199-6,51005978178524i</v>
      </c>
      <c r="CQ201" s="240" t="str">
        <f t="shared" ca="1" si="266"/>
        <v>-6,91253983714119+2,86326775099062i</v>
      </c>
      <c r="CR201" s="240" t="str">
        <f t="shared" ca="1" si="267"/>
        <v>7,21104885913661+1,9955659761259i</v>
      </c>
      <c r="CS201" s="240" t="str">
        <f t="shared" ca="1" si="268"/>
        <v>-4,45706937793966-6,00966236773409i</v>
      </c>
      <c r="CT201" s="240" t="str">
        <f t="shared" ca="1" si="269"/>
        <v>-0,183619415572468+7,47982574156321i</v>
      </c>
      <c r="CU201" s="240" t="str">
        <f t="shared" ca="1" si="270"/>
        <v>4,74658079855833-5,7837254375259i</v>
      </c>
      <c r="CV201" s="240" t="str">
        <f t="shared" ca="1" si="271"/>
        <v>-7,30028061639391+1,63933283253591i</v>
      </c>
      <c r="CW201" s="240" t="str">
        <f t="shared" ca="1" si="272"/>
        <v>6,76371949065743+3,19900107308947i</v>
      </c>
      <c r="CX201" s="240" t="str">
        <f t="shared" ca="1" si="273"/>
        <v>-3,36402757946088-6,68317496842282i</v>
      </c>
      <c r="CY201" s="240" t="str">
        <f t="shared" ca="1" si="274"/>
        <v>-1,45968124124737+7,33831315002824i</v>
      </c>
      <c r="CZ201" s="240" t="str">
        <f t="shared" ca="1" si="275"/>
        <v>5,66549656348255-4,88709094483561i</v>
      </c>
      <c r="DA201" s="240" t="str">
        <f t="shared" ca="1" si="276"/>
        <v>-7,47306671185537+0,367128225673134i</v>
      </c>
      <c r="DB201" s="240" t="str">
        <f t="shared" ca="1" si="277"/>
        <v>6,11723432793352+4,30824249446088i</v>
      </c>
      <c r="DC201" s="240" t="str">
        <f t="shared" ca="1" si="278"/>
        <v>-2,17193294690573-7,15990338538671i</v>
      </c>
      <c r="DD201" s="240" t="str">
        <f t="shared" ca="1" si="279"/>
        <v>-2,69276316845888+6,98072601757998i</v>
      </c>
      <c r="DE201" s="240" t="str">
        <f t="shared" ca="1" si="280"/>
        <v>6,41759339550316-3,84655745101006i</v>
      </c>
      <c r="DF201" s="240" t="str">
        <f t="shared" ca="1" si="281"/>
        <v>-7,42581048615045-0,915886367244796i</v>
      </c>
      <c r="DG201" s="240" t="str">
        <f t="shared" ca="1" si="282"/>
        <v>5,29062894247666+5,29062894247508i</v>
      </c>
      <c r="DH201" s="240" t="str">
        <f t="shared" ca="1" si="283"/>
        <v>-0,915886367247227-7,42581048615015i</v>
      </c>
      <c r="DI201" s="240" t="str">
        <f t="shared" ca="1" si="284"/>
        <v>-3,84655745101452+6,41759339550048i</v>
      </c>
      <c r="DJ201" s="240" t="str">
        <f t="shared" ca="1" si="285"/>
        <v>6,98072601758178-2,69276316845423i</v>
      </c>
      <c r="DK201" s="240" t="str">
        <f t="shared" ca="1" si="286"/>
        <v>-7,15990338538743-2,17193294690338i</v>
      </c>
      <c r="DL201" s="240" t="str">
        <f t="shared" ca="1" si="287"/>
        <v>4,30824249446289+6,1172343279321i</v>
      </c>
      <c r="DM201" s="240" t="str">
        <f t="shared" ca="1" si="288"/>
        <v>0,367128225670684-7,47306671185549i</v>
      </c>
      <c r="DN201" s="240" t="str">
        <f t="shared" ca="1" si="289"/>
        <v>-4,88709094483938+5,66549656347929i</v>
      </c>
      <c r="DO201" s="240" t="str">
        <f t="shared" ca="1" si="290"/>
        <v>7,33831315002921-1,45968124124246i</v>
      </c>
      <c r="DP201" s="240" t="str">
        <f t="shared" ca="1" si="291"/>
        <v>-6,68317496842383-3,36402757945887i</v>
      </c>
      <c r="DQ201" s="240" t="str">
        <f t="shared" ca="1" si="292"/>
        <v>3,19900107309169+6,76371949065638i</v>
      </c>
      <c r="DR201" s="240" t="str">
        <f t="shared" ca="1" si="293"/>
        <v>1,63933283253351-7,30028061639444i</v>
      </c>
      <c r="DS201" s="240" t="str">
        <f t="shared" ca="1" si="294"/>
        <v>-5,7837254375292+4,74658079855431i</v>
      </c>
      <c r="DT201" s="240" t="str">
        <f t="shared" ca="1" si="295"/>
        <v>7,47982574156334-0,183619415567267i</v>
      </c>
      <c r="DU201" s="240" t="str">
        <f t="shared" ca="1" si="296"/>
        <v>-6,00966236773543-4,45706937793786i</v>
      </c>
      <c r="DV201" s="240" t="str">
        <f t="shared" ca="1" si="297"/>
        <v>1,99556597612807+7,21104885913601i</v>
      </c>
      <c r="DW201" s="240" t="str">
        <f t="shared" ca="1" si="298"/>
        <v>2,86326775098835-6,91253983714212i</v>
      </c>
      <c r="DX201" s="240" t="str">
        <f t="shared" ca="1" si="299"/>
        <v>-6,51005978178769+3,68790331373765i</v>
      </c>
      <c r="DY201" s="240" t="str">
        <f t="shared" ca="1" si="300"/>
        <v>7,40109699422609+1,09784903150856i</v>
      </c>
      <c r="DZ201" s="240" t="str">
        <f t="shared" ca="1" si="301"/>
        <v>-5,15919697004831-5,41887403785797i</v>
      </c>
      <c r="EA201" s="240" t="str">
        <f t="shared" ca="1" si="302"/>
        <v>0,733372007290409+7,44605094750564i</v>
      </c>
      <c r="EB201" s="240" t="str">
        <f t="shared" ca="1" si="303"/>
        <v>4,00289456591066-6,32126129092364i</v>
      </c>
      <c r="EC201" s="240" t="str">
        <f t="shared" ca="1" si="304"/>
        <v>-7,04470726969278+2,52063656608097i</v>
      </c>
      <c r="ED201" s="240" t="str">
        <f t="shared" ca="1" si="305"/>
        <v>7,10444505356262+2,34699162649475i</v>
      </c>
      <c r="EE201" s="240" t="str">
        <f t="shared" ca="1" si="306"/>
        <v>-4,1568204867967-6,22112149491344i</v>
      </c>
      <c r="EF201" s="240" t="str">
        <f t="shared" ca="1" si="307"/>
        <v>-0,550415891453357+7,46180618619663i</v>
      </c>
      <c r="EG201" s="240" t="str">
        <f t="shared" ca="1" si="308"/>
        <v>5,0246572902756-5,54385500614934i</v>
      </c>
      <c r="EH201" s="240" t="str">
        <f t="shared" ca="1" si="309"/>
        <v>-7,37192535821861+1,27915039255758i</v>
      </c>
      <c r="EI201" s="240" t="str">
        <f t="shared" ca="1" si="310"/>
        <v>6,59860475148603+3,52702772140974i</v>
      </c>
      <c r="EJ201" s="240" t="str">
        <f t="shared" ca="1" si="311"/>
        <v>-3,03204760808746-6,84018980118372i</v>
      </c>
      <c r="EK201" s="240" t="str">
        <f t="shared" ca="1" si="312"/>
        <v>-1,81799695101998+7,2578506666925i</v>
      </c>
      <c r="EL201" s="240" t="str">
        <f t="shared" ca="1" si="313"/>
        <v>5,89847041163964-4,60321148948627i</v>
      </c>
      <c r="EM201" s="240" t="str">
        <f t="shared" ca="1" si="314"/>
        <v>-7,48207920393301-9,16615482683776E-13i</v>
      </c>
      <c r="EN201" s="240"/>
      <c r="EO201" s="240"/>
      <c r="EP201" s="240"/>
    </row>
    <row r="202" spans="1:146" ht="15" thickBot="1">
      <c r="A202" s="277">
        <f t="shared" si="181"/>
        <v>1.9921875000000013E-3</v>
      </c>
      <c r="B202" s="276">
        <v>102</v>
      </c>
      <c r="C202" s="248">
        <f t="shared" si="182"/>
        <v>20400</v>
      </c>
      <c r="D202" s="247">
        <f t="shared" si="315"/>
        <v>128176.98026646356</v>
      </c>
      <c r="E202" s="247" t="str">
        <f t="shared" si="316"/>
        <v>128176,980266464i</v>
      </c>
      <c r="F202" s="247" t="str">
        <f t="shared" si="320"/>
        <v>-0,0152058977973605-0,00753036041849425i</v>
      </c>
      <c r="G202" s="247" t="str">
        <f t="shared" si="321"/>
        <v>-4,14670820783518+2,29563077250983i</v>
      </c>
      <c r="H202" s="247" t="str">
        <f t="shared" si="319"/>
        <v>0,00206882821479633-0,00415526436842464i</v>
      </c>
      <c r="I202" s="247" t="str">
        <f t="shared" si="317"/>
        <v>-0,00223144093096685+0,00452719942917856i</v>
      </c>
      <c r="J202" s="275" t="str">
        <f ca="1">IMPRODUCT(1/N_FFT2,DM100)</f>
        <v>0,0202549340935919+0,00010905291076466i</v>
      </c>
      <c r="K202" s="274" t="str">
        <f t="shared" ca="1" si="318"/>
        <v>-0,0000456913932658409+0,0000914547809378373i</v>
      </c>
      <c r="N202" s="265">
        <f t="shared" ca="1" si="185"/>
        <v>22.482479430471734</v>
      </c>
      <c r="O202" s="240">
        <f t="shared" ca="1" si="186"/>
        <v>7.4824794304717361</v>
      </c>
      <c r="P202" s="240" t="str">
        <f t="shared" ca="1" si="187"/>
        <v>-6,00998383270392-4,45730779261093i</v>
      </c>
      <c r="Q202" s="240" t="str">
        <f t="shared" ca="1" si="188"/>
        <v>2,17204912653762+7,16028637830498i</v>
      </c>
      <c r="R202" s="240" t="str">
        <f t="shared" ca="1" si="189"/>
        <v>2,52077139834192-7,04508410061469i</v>
      </c>
      <c r="S202" s="240" t="str">
        <f t="shared" ca="1" si="190"/>
        <v>-6,22145427111596+4,15704284075178i</v>
      </c>
      <c r="T202" s="240" t="str">
        <f t="shared" ca="1" si="191"/>
        <v>7,47346645630383+0,367147863856233i</v>
      </c>
      <c r="U202" s="241" t="str">
        <f t="shared" ca="1" si="192"/>
        <v>-5,78403481682632-4,74683469958388i</v>
      </c>
      <c r="V202" s="240" t="str">
        <f t="shared" ca="1" si="193"/>
        <v>1,81809419813874+7,25823889894284i</v>
      </c>
      <c r="W202" s="240" t="str">
        <f t="shared" ca="1" si="194"/>
        <v>2,86342091105433-6,91290959824945i</v>
      </c>
      <c r="X202" s="240" t="str">
        <f t="shared" ca="1" si="195"/>
        <v>-6,41793668125414+3,84676320857487i</v>
      </c>
      <c r="Y202" s="240" t="str">
        <f t="shared" ca="1" si="196"/>
        <v>7,44644924684437+0,733411236349339i</v>
      </c>
      <c r="Z202" s="240" t="str">
        <f t="shared" ca="1" si="197"/>
        <v>-5,5441515544532-5,02492606599209i</v>
      </c>
      <c r="AA202" s="240" t="str">
        <f t="shared" ca="1" si="198"/>
        <v>1,45975932156982+7,33870568632662i</v>
      </c>
      <c r="AB202" s="240" t="str">
        <f t="shared" ca="1" si="199"/>
        <v>3,19917219198529-6,76408129116295i</v>
      </c>
      <c r="AC202" s="240" t="str">
        <f t="shared" ca="1" si="200"/>
        <v>-6,59895771978231+3,52721638689182i</v>
      </c>
      <c r="AD202" s="240" t="str">
        <f t="shared" ca="1" si="201"/>
        <v>7,4014928889173+1,09790775693557i</v>
      </c>
      <c r="AE202" s="240" t="str">
        <f t="shared" ca="1" si="202"/>
        <v>-5,2909119453756-5,29091194537525i</v>
      </c>
      <c r="AF202" s="240" t="str">
        <f t="shared" ca="1" si="203"/>
        <v>1,09790775693537+7,40149288891732i</v>
      </c>
      <c r="AG202" s="240" t="str">
        <f t="shared" ca="1" si="204"/>
        <v>3,52721638689199-6,59895771978221i</v>
      </c>
      <c r="AH202" s="240" t="str">
        <f t="shared" ca="1" si="205"/>
        <v>-6,76408129116274+3,19917219198574i</v>
      </c>
      <c r="AI202" s="240" t="str">
        <f t="shared" ca="1" si="206"/>
        <v>7,33870568632658+1,45975932157i</v>
      </c>
      <c r="AJ202" s="240" t="str">
        <f t="shared" ca="1" si="207"/>
        <v>-5,02492606599195-5,54415155445334i</v>
      </c>
      <c r="AK202" s="240" t="str">
        <f t="shared" ca="1" si="208"/>
        <v>0,733411236349858+7,44644924684432i</v>
      </c>
      <c r="AL202" s="240" t="str">
        <f t="shared" ca="1" si="209"/>
        <v>3,84676320857504-6,41793668125404i</v>
      </c>
      <c r="AM202" s="240" t="str">
        <f t="shared" ca="1" si="210"/>
        <v>-6,91290959824953+2,86342091105415i</v>
      </c>
      <c r="AN202" s="240" t="str">
        <f t="shared" ca="1" si="211"/>
        <v>7,25823889894296+1,81809419813823i</v>
      </c>
      <c r="AO202" s="240" t="str">
        <f t="shared" ca="1" si="212"/>
        <v>-4,74683469958368-5,78403481682648i</v>
      </c>
      <c r="AP202" s="240" t="str">
        <f t="shared" ca="1" si="213"/>
        <v>0,367147863855997+7,47346645630383i</v>
      </c>
      <c r="AQ202" s="240" t="str">
        <f t="shared" ca="1" si="214"/>
        <v>4,15704284075134-6,22145427111626i</v>
      </c>
      <c r="AR202" s="240" t="str">
        <f t="shared" ca="1" si="215"/>
        <v>4,15704284075134-6,22145427111626i</v>
      </c>
      <c r="AS202" s="240" t="str">
        <f t="shared" ca="1" si="216"/>
        <v>7,16028637830499+2,17204912653758i</v>
      </c>
      <c r="AT202" s="240" t="str">
        <f t="shared" ca="1" si="217"/>
        <v>-4,45730779261062-6,00998383270415i</v>
      </c>
      <c r="AU202" s="240" t="str">
        <f t="shared" ca="1" si="218"/>
        <v>-2,49332637392309E-13+7,48247943047174i</v>
      </c>
      <c r="AV202" s="240" t="str">
        <f t="shared" ca="1" si="219"/>
        <v>4,45730779261093-6,00998383270391i</v>
      </c>
      <c r="AW202" s="240" t="str">
        <f t="shared" ca="1" si="220"/>
        <v>-7,16028637830489+2,17204912653792i</v>
      </c>
      <c r="AX202" s="240" t="str">
        <f t="shared" ca="1" si="221"/>
        <v>7,04508410061463+2,5207713983421i</v>
      </c>
      <c r="AY202" s="240" t="str">
        <f t="shared" ca="1" si="222"/>
        <v>-4,15704284075163-6,22145427111606i</v>
      </c>
      <c r="AZ202" s="240" t="str">
        <f t="shared" ca="1" si="223"/>
        <v>-0,367147863855646+7,47346645630386i</v>
      </c>
      <c r="BA202" s="240" t="str">
        <f t="shared" ca="1" si="224"/>
        <v>4,74683469958407-5,78403481682616i</v>
      </c>
      <c r="BB202" s="240" t="str">
        <f t="shared" ca="1" si="225"/>
        <v>-7,25823889894289+1,81809419813852i</v>
      </c>
      <c r="BC202" s="240" t="str">
        <f t="shared" ca="1" si="226"/>
        <v>6,91290959825051+2,86342091105177i</v>
      </c>
      <c r="BD202" s="240" t="str">
        <f t="shared" ca="1" si="227"/>
        <v>-3,8467632085747-6,41793668125424i</v>
      </c>
      <c r="BE202" s="240" t="str">
        <f t="shared" ca="1" si="228"/>
        <v>-0,733411236352471+7,44644924684407i</v>
      </c>
      <c r="BF202" s="240" t="str">
        <f t="shared" ca="1" si="229"/>
        <v>5,02492606599054-5,54415155445461i</v>
      </c>
      <c r="BG202" s="240" t="str">
        <f t="shared" ca="1" si="230"/>
        <v>-7,33870568632682+1,45975932156883i</v>
      </c>
      <c r="BH202" s="240" t="str">
        <f t="shared" ca="1" si="231"/>
        <v>6,76408129116128+3,19917219198883i</v>
      </c>
      <c r="BI202" s="240" t="str">
        <f t="shared" ca="1" si="232"/>
        <v>-3,52721638689296-6,59895771978169i</v>
      </c>
      <c r="BJ202" s="240" t="str">
        <f t="shared" ca="1" si="233"/>
        <v>-1,09790775693724+7,40149288891705i</v>
      </c>
      <c r="BK202" s="240" t="str">
        <f t="shared" ca="1" si="234"/>
        <v>5,29091194537324-5,2909119453776i</v>
      </c>
      <c r="BL202" s="240" t="str">
        <f t="shared" ca="1" si="235"/>
        <v>-7,40149288891726+1,09790775693587i</v>
      </c>
      <c r="BM202" s="240" t="str">
        <f t="shared" ca="1" si="236"/>
        <v>6,59895771978104+3,52721638689418i</v>
      </c>
      <c r="BN202" s="240" t="str">
        <f t="shared" ca="1" si="237"/>
        <v>-3,19917219198758-6,76408129116187i</v>
      </c>
      <c r="BO202" s="240" t="str">
        <f t="shared" ca="1" si="238"/>
        <v>-1,4597593215703+7,33870568632653i</v>
      </c>
      <c r="BP202" s="240" t="str">
        <f t="shared" ca="1" si="239"/>
        <v>5,54415155445554-5,02492606598952i</v>
      </c>
      <c r="BQ202" s="240" t="str">
        <f t="shared" ca="1" si="240"/>
        <v>-7,4464492468442+0,733411236351092i</v>
      </c>
      <c r="BR202" s="240" t="str">
        <f t="shared" ca="1" si="241"/>
        <v>6,41793668125353+3,84676320857589i</v>
      </c>
      <c r="BS202" s="240" t="str">
        <f t="shared" ca="1" si="242"/>
        <v>-2,86342091105736-6,9129095982482i</v>
      </c>
      <c r="BT202" s="240" t="str">
        <f t="shared" ca="1" si="243"/>
        <v>-1,8180941981377+7,2582388989431i</v>
      </c>
      <c r="BU202" s="240" t="str">
        <f t="shared" ca="1" si="244"/>
        <v>5,78403481682752-4,74683469958243i</v>
      </c>
      <c r="BV202" s="240" t="str">
        <f t="shared" ca="1" si="245"/>
        <v>-7,4734664563037+0,367147863858828i</v>
      </c>
      <c r="BW202" s="240" t="str">
        <f t="shared" ca="1" si="246"/>
        <v>6,22145427111618+4,15704284075146i</v>
      </c>
      <c r="BX202" s="240" t="str">
        <f t="shared" ca="1" si="247"/>
        <v>-2,5207713983395-7,04508410061556i</v>
      </c>
      <c r="BY202" s="240" t="str">
        <f t="shared" ca="1" si="248"/>
        <v>-2,17204912653558+7,1602863783056i</v>
      </c>
      <c r="BZ202" s="240" t="str">
        <f t="shared" ca="1" si="249"/>
        <v>6,00998383270436-4,45730779261034i</v>
      </c>
      <c r="CA202" s="240" t="str">
        <f t="shared" ca="1" si="250"/>
        <v>-7,48247943047174-3,47597326147042E-12i</v>
      </c>
      <c r="CB202" s="240" t="str">
        <f t="shared" ca="1" si="251"/>
        <v>6,00998383270465+4,45730779260994i</v>
      </c>
      <c r="CC202" s="240" t="str">
        <f t="shared" ca="1" si="252"/>
        <v>-2,17204912653625-7,16028637830539i</v>
      </c>
      <c r="CD202" s="240" t="str">
        <f t="shared" ca="1" si="253"/>
        <v>-2,52077139833883+7,0450841006158i</v>
      </c>
      <c r="CE202" s="240" t="str">
        <f t="shared" ca="1" si="254"/>
        <v>6,22145427111579-4,15704284075204i</v>
      </c>
      <c r="CF202" s="240" t="str">
        <f t="shared" ca="1" si="255"/>
        <v>-7,47346645630373-0,367147863858125i</v>
      </c>
      <c r="CG202" s="240" t="str">
        <f t="shared" ca="1" si="256"/>
        <v>5,78403481682796+4,74683469958188i</v>
      </c>
      <c r="CH202" s="240" t="str">
        <f t="shared" ca="1" si="257"/>
        <v>-1,81809419813838-7,25823889894293i</v>
      </c>
      <c r="CI202" s="240" t="str">
        <f t="shared" ca="1" si="258"/>
        <v>-2,86342091105671+6,91290959824847i</v>
      </c>
      <c r="CJ202" s="240" t="str">
        <f t="shared" ca="1" si="259"/>
        <v>6,41793668125317-3,8467632085765i</v>
      </c>
      <c r="CK202" s="240" t="str">
        <f t="shared" ca="1" si="260"/>
        <v>-7,44644924684427-0,733411236350391i</v>
      </c>
      <c r="CL202" s="240" t="str">
        <f t="shared" ca="1" si="261"/>
        <v>5,54415155445087+5,02492606599467i</v>
      </c>
      <c r="CM202" s="240" t="str">
        <f t="shared" ca="1" si="262"/>
        <v>-1,45975932157078-7,33870568632643i</v>
      </c>
      <c r="CN202" s="240" t="str">
        <f t="shared" ca="1" si="263"/>
        <v>-3,19917219198704+6,76408129116213i</v>
      </c>
      <c r="CO202" s="240" t="str">
        <f t="shared" ca="1" si="264"/>
        <v>6,59895771978076-3,52721638689471i</v>
      </c>
      <c r="CP202" s="240" t="str">
        <f t="shared" ca="1" si="265"/>
        <v>-7,40149288891734-1,09790775693528i</v>
      </c>
      <c r="CQ202" s="240" t="str">
        <f t="shared" ca="1" si="266"/>
        <v>5,29091194537374+5,2909119453771i</v>
      </c>
      <c r="CR202" s="240" t="str">
        <f t="shared" ca="1" si="267"/>
        <v>-1,09790775693793-7,40149288891695i</v>
      </c>
      <c r="CS202" s="240" t="str">
        <f t="shared" ca="1" si="268"/>
        <v>-3,52721638689234+6,59895771978203i</v>
      </c>
      <c r="CT202" s="240" t="str">
        <f t="shared" ca="1" si="269"/>
        <v>6,76408129116416-3,19917219198274i</v>
      </c>
      <c r="CU202" s="240" t="str">
        <f t="shared" ca="1" si="270"/>
        <v>-7,33870568632695-1,45975932156815i</v>
      </c>
      <c r="CV202" s="240" t="str">
        <f t="shared" ca="1" si="271"/>
        <v>5,02492606599115+5,54415155445406i</v>
      </c>
      <c r="CW202" s="240" t="str">
        <f t="shared" ca="1" si="272"/>
        <v>-0,733411236353277-7,44644924684399i</v>
      </c>
      <c r="CX202" s="240" t="str">
        <f t="shared" ca="1" si="273"/>
        <v>-3,84676320857419+6,41793668125455i</v>
      </c>
      <c r="CY202" s="240" t="str">
        <f t="shared" ca="1" si="274"/>
        <v>6,91290959825029-2,86342091105232i</v>
      </c>
      <c r="CZ202" s="240" t="str">
        <f t="shared" ca="1" si="275"/>
        <v>-7,25823889894358-1,81809419813578i</v>
      </c>
      <c r="DA202" s="240" t="str">
        <f t="shared" ca="1" si="276"/>
        <v>4,74683469958396+5,78403481682625i</v>
      </c>
      <c r="DB202" s="240" t="str">
        <f t="shared" ca="1" si="277"/>
        <v>-0,367147863853375-7,47346645630397i</v>
      </c>
      <c r="DC202" s="240" t="str">
        <f t="shared" ca="1" si="278"/>
        <v>-4,1570428407498+6,22145427111728i</v>
      </c>
      <c r="DD202" s="240" t="str">
        <f t="shared" ca="1" si="279"/>
        <v>7,0450841006149-2,52077139834136i</v>
      </c>
      <c r="DE202" s="240" t="str">
        <f t="shared" ca="1" si="280"/>
        <v>-7,16028637830401-2,1720491265408i</v>
      </c>
      <c r="DF202" s="240" t="str">
        <f t="shared" ca="1" si="281"/>
        <v>4,4573077926121+6,00998383270305i</v>
      </c>
      <c r="DG202" s="240" t="str">
        <f t="shared" ca="1" si="282"/>
        <v>1,27966005265654E-12-7,48247943047174i</v>
      </c>
      <c r="DH202" s="240" t="str">
        <f t="shared" ca="1" si="283"/>
        <v>-4,45730779260818+6,00998383270596i</v>
      </c>
      <c r="DI202" s="240" t="str">
        <f t="shared" ca="1" si="284"/>
        <v>7,16028637830481-2,17204912653815i</v>
      </c>
      <c r="DJ202" s="240" t="str">
        <f t="shared" ca="1" si="285"/>
        <v>-7,04508410061396-2,52077139834398i</v>
      </c>
      <c r="DK202" s="240" t="str">
        <f t="shared" ca="1" si="286"/>
        <v>4,15704284075369+6,22145427111468i</v>
      </c>
      <c r="DL202" s="240" t="str">
        <f t="shared" ca="1" si="287"/>
        <v>0,367147863856143-7,47346645630383i</v>
      </c>
      <c r="DM202" s="240" t="str">
        <f t="shared" ca="1" si="288"/>
        <v>-4,7468346995861+5,78403481682449i</v>
      </c>
      <c r="DN202" s="240" t="str">
        <f t="shared" ca="1" si="289"/>
        <v>7,25823889894244-1,81809419814031i</v>
      </c>
      <c r="DO202" s="240" t="str">
        <f t="shared" ca="1" si="290"/>
        <v>-6,91290959824914-2,86342091105507i</v>
      </c>
      <c r="DP202" s="240" t="str">
        <f t="shared" ca="1" si="291"/>
        <v>3,84676320857181+6,41793668125598i</v>
      </c>
      <c r="DQ202" s="240" t="str">
        <f t="shared" ca="1" si="292"/>
        <v>0,733411236348417-7,44644924684446i</v>
      </c>
      <c r="DR202" s="240" t="str">
        <f t="shared" ca="1" si="293"/>
        <v>-5,0249260659932+5,5441515544522i</v>
      </c>
      <c r="DS202" s="240" t="str">
        <f t="shared" ca="1" si="294"/>
        <v>7,33870568632604-1,45975932157273i</v>
      </c>
      <c r="DT202" s="240" t="str">
        <f t="shared" ca="1" si="295"/>
        <v>-6,76408129116306-3,19917219198505i</v>
      </c>
      <c r="DU202" s="240" t="str">
        <f t="shared" ca="1" si="296"/>
        <v>3,5272163868899+6,59895771978333i</v>
      </c>
      <c r="DV202" s="240" t="str">
        <f t="shared" ca="1" si="297"/>
        <v>1,09790775693331-7,40149288891763i</v>
      </c>
      <c r="DW202" s="240" t="str">
        <f t="shared" ca="1" si="298"/>
        <v>-5,29091194537555+5,29091194537529i</v>
      </c>
      <c r="DX202" s="240" t="str">
        <f t="shared" ca="1" si="299"/>
        <v>7,40149288891775-1,09790775693253i</v>
      </c>
      <c r="DY202" s="240" t="str">
        <f t="shared" ca="1" si="300"/>
        <v>-6,59895771978296-3,52721638689058i</v>
      </c>
      <c r="DZ202" s="240" t="str">
        <f t="shared" ca="1" si="301"/>
        <v>3,19917219198434+6,7640812911634i</v>
      </c>
      <c r="EA202" s="240" t="str">
        <f t="shared" ca="1" si="302"/>
        <v>1,45975932156641-7,3387056863273i</v>
      </c>
      <c r="EB202" s="240" t="str">
        <f t="shared" ca="1" si="303"/>
        <v>-5,54415155445273+5,02492606599261i</v>
      </c>
      <c r="EC202" s="240" t="str">
        <f t="shared" ca="1" si="304"/>
        <v>7,44644924684455-0,733411236347632i</v>
      </c>
      <c r="ED202" s="240" t="str">
        <f t="shared" ca="1" si="305"/>
        <v>-6,41793668125557-3,84676320857249i</v>
      </c>
      <c r="EE202" s="240" t="str">
        <f t="shared" ca="1" si="306"/>
        <v>2,86342091105435+6,91290959824944i</v>
      </c>
      <c r="EF202" s="240" t="str">
        <f t="shared" ca="1" si="307"/>
        <v>1,81809419814108-7,25823889894225i</v>
      </c>
      <c r="EG202" s="240" t="str">
        <f t="shared" ca="1" si="308"/>
        <v>-5,78403481682499+4,74683469958549i</v>
      </c>
      <c r="EH202" s="240" t="str">
        <f t="shared" ca="1" si="309"/>
        <v>7,47346645630386-0,367147863855568i</v>
      </c>
      <c r="EI202" s="240" t="str">
        <f t="shared" ca="1" si="310"/>
        <v>-6,22145427111425-4,15704284075434i</v>
      </c>
      <c r="EJ202" s="240" t="str">
        <f t="shared" ca="1" si="311"/>
        <v>2,52077139834323+7,04508410061422i</v>
      </c>
      <c r="EK202" s="240" t="str">
        <f t="shared" ca="1" si="312"/>
        <v>2,17204912653911-7,16028637830452i</v>
      </c>
      <c r="EL202" s="240" t="str">
        <f t="shared" ca="1" si="313"/>
        <v>-6,00998383270174+4,45730779261387i</v>
      </c>
      <c r="EM202" s="240" t="str">
        <f t="shared" ca="1" si="314"/>
        <v>7,48247943047174-7,03988299965504E-13i</v>
      </c>
      <c r="EN202" s="240"/>
      <c r="EO202" s="240"/>
      <c r="EP202" s="240"/>
    </row>
    <row r="203" spans="1:146" ht="15" thickBot="1">
      <c r="A203" s="277">
        <f t="shared" si="181"/>
        <v>2.0117187500000014E-3</v>
      </c>
      <c r="B203" s="276">
        <v>103</v>
      </c>
      <c r="C203" s="248">
        <f t="shared" si="182"/>
        <v>20600</v>
      </c>
      <c r="D203" s="247">
        <f t="shared" si="315"/>
        <v>129433.61732789948</v>
      </c>
      <c r="E203" s="247" t="str">
        <f t="shared" si="316"/>
        <v>129433,617327899i</v>
      </c>
      <c r="F203" s="247" t="str">
        <f t="shared" si="320"/>
        <v>-0,0150657940513295-0,00712637261647468i</v>
      </c>
      <c r="G203" s="247" t="str">
        <f t="shared" si="321"/>
        <v>-4,11826869802478+2,31666118843298i</v>
      </c>
      <c r="H203" s="247" t="str">
        <f t="shared" si="319"/>
        <v>0,00206704868696263-0,0041151478992517i</v>
      </c>
      <c r="I203" s="247" t="str">
        <f t="shared" si="317"/>
        <v>-0,00221626794848984+0,00447932792570355i</v>
      </c>
      <c r="J203" s="275" t="str">
        <f ca="1">IMPRODUCT(1/N_FFT2,DN100)</f>
        <v>0,0444986600769531+0,00446044105346496i</v>
      </c>
      <c r="K203" s="274" t="str">
        <f t="shared" ca="1" si="318"/>
        <v>-0,000118600732251036+0,000189438558196163i</v>
      </c>
      <c r="N203" s="265">
        <f t="shared" ca="1" si="185"/>
        <v>22.482852130666725</v>
      </c>
      <c r="O203" s="240">
        <f t="shared" ca="1" si="186"/>
        <v>7.4828521306667248</v>
      </c>
      <c r="P203" s="240" t="str">
        <f t="shared" ca="1" si="187"/>
        <v>-6,1178662610921-4,30868755200636i</v>
      </c>
      <c r="Q203" s="240" t="str">
        <f t="shared" ca="1" si="188"/>
        <v>2,52089695725595+7,04543501427139i</v>
      </c>
      <c r="R203" s="240" t="str">
        <f t="shared" ca="1" si="189"/>
        <v>1,99577212554705-7,211793787423i</v>
      </c>
      <c r="S203" s="240" t="str">
        <f t="shared" ca="1" si="190"/>
        <v>-5,78432291797323+4,74707113808432i</v>
      </c>
      <c r="T203" s="240" t="str">
        <f t="shared" ca="1" si="191"/>
        <v>7,46257701865172-0,550472751473459i</v>
      </c>
      <c r="U203" s="241" t="str">
        <f t="shared" ca="1" si="192"/>
        <v>-6,41825635687427-3,84695481476799i</v>
      </c>
      <c r="V203" s="240" t="str">
        <f t="shared" ca="1" si="193"/>
        <v>3,03236082993671+6,84089641834235i</v>
      </c>
      <c r="W203" s="240" t="str">
        <f t="shared" ca="1" si="194"/>
        <v>1,4598320317708-7,33907122519188i</v>
      </c>
      <c r="X203" s="240" t="str">
        <f t="shared" ca="1" si="195"/>
        <v>-5,4194338277927+5,15972993436669i</v>
      </c>
      <c r="Y203" s="240" t="str">
        <f t="shared" ca="1" si="196"/>
        <v>7,4018615551954-1,09796244341228i</v>
      </c>
      <c r="Z203" s="240" t="str">
        <f t="shared" ca="1" si="197"/>
        <v>-6,68386536536415-3,3643750960779i</v>
      </c>
      <c r="AA203" s="240" t="str">
        <f t="shared" ca="1" si="198"/>
        <v>3,52739207654749+6,59928641200952i</v>
      </c>
      <c r="AB203" s="240" t="str">
        <f t="shared" ca="1" si="199"/>
        <v>0,915980981730634-7,4265776001151i</v>
      </c>
      <c r="AC203" s="240" t="str">
        <f t="shared" ca="1" si="200"/>
        <v>-5,02517635614542+5,54442770708218i</v>
      </c>
      <c r="AD203" s="240" t="str">
        <f t="shared" ca="1" si="201"/>
        <v>7,30103476265494-1,6395021817392i</v>
      </c>
      <c r="AE203" s="240" t="str">
        <f t="shared" ca="1" si="202"/>
        <v>-6,91325392833149-2,86356353724389i</v>
      </c>
      <c r="AF203" s="240" t="str">
        <f t="shared" ca="1" si="203"/>
        <v>4,00330807987365+6,32191430083024i</v>
      </c>
      <c r="AG203" s="240" t="str">
        <f t="shared" ca="1" si="204"/>
        <v>0,367166151387501-7,47383870756513i</v>
      </c>
      <c r="AH203" s="240" t="str">
        <f t="shared" ca="1" si="205"/>
        <v>-4,60368701842969+5,89907974566927i</v>
      </c>
      <c r="AI203" s="240" t="str">
        <f t="shared" ca="1" si="206"/>
        <v>7,16064303015477-2,17215731569321i</v>
      </c>
      <c r="AJ203" s="240" t="str">
        <f t="shared" ca="1" si="207"/>
        <v>-7,10517896927876-2,34723407949492i</v>
      </c>
      <c r="AK203" s="240" t="str">
        <f t="shared" ca="1" si="208"/>
        <v>4,45752980985784+6,01028318830754i</v>
      </c>
      <c r="AL203" s="240" t="str">
        <f t="shared" ca="1" si="209"/>
        <v>-0,183638384141497-7,48059843550591i</v>
      </c>
      <c r="AM203" s="240" t="str">
        <f t="shared" ca="1" si="210"/>
        <v>-4,15724990188562+6,22176416000282i</v>
      </c>
      <c r="AN203" s="240" t="str">
        <f t="shared" ca="1" si="211"/>
        <v>6,98144715265729-2,69304134095207i</v>
      </c>
      <c r="AO203" s="240" t="str">
        <f t="shared" ca="1" si="212"/>
        <v>-7,25860042978019-1,81818475689859i</v>
      </c>
      <c r="AP203" s="240" t="str">
        <f t="shared" ca="1" si="213"/>
        <v>4,88759579959039+5,66608183044068i</v>
      </c>
      <c r="AQ203" s="240" t="str">
        <f t="shared" ca="1" si="214"/>
        <v>-0,733447767356664-7,44682015238605i</v>
      </c>
      <c r="AR203" s="240" t="str">
        <f t="shared" ca="1" si="215"/>
        <v>-0,733447767356664-7,44682015238605i</v>
      </c>
      <c r="AS203" s="240" t="str">
        <f t="shared" ca="1" si="216"/>
        <v>6,76441820814866-3,1993315418522i</v>
      </c>
      <c r="AT203" s="240" t="str">
        <f t="shared" ca="1" si="217"/>
        <v>-7,37268690564831-1,27928253357317i</v>
      </c>
      <c r="AU203" s="240" t="str">
        <f t="shared" ca="1" si="218"/>
        <v>5,29117548421076+5,29117548421054i</v>
      </c>
      <c r="AV203" s="240" t="str">
        <f t="shared" ca="1" si="219"/>
        <v>-1,27928253357274-7,37268690564839i</v>
      </c>
      <c r="AW203" s="240" t="str">
        <f t="shared" ca="1" si="220"/>
        <v>-3,1993315418525+6,76441820814852i</v>
      </c>
      <c r="AX203" s="240" t="str">
        <f t="shared" ca="1" si="221"/>
        <v>6,51073229528319-3,68828428792847i</v>
      </c>
      <c r="AY203" s="240" t="str">
        <f t="shared" ca="1" si="222"/>
        <v>-7,44682015238601-0,733447767357094i</v>
      </c>
      <c r="AZ203" s="240" t="str">
        <f t="shared" ca="1" si="223"/>
        <v>5,66608183044095+4,88759579959007i</v>
      </c>
      <c r="BA203" s="240" t="str">
        <f t="shared" ca="1" si="224"/>
        <v>-1,81818475689899-7,25860042978009i</v>
      </c>
      <c r="BB203" s="240" t="str">
        <f t="shared" ca="1" si="225"/>
        <v>-2,69304134095248+6,98144715265714i</v>
      </c>
      <c r="BC203" s="240" t="str">
        <f t="shared" ca="1" si="226"/>
        <v>6,22176416000468-4,15724990188283i</v>
      </c>
      <c r="BD203" s="240" t="str">
        <f t="shared" ca="1" si="227"/>
        <v>-7,4805984355059-0,183638384141876i</v>
      </c>
      <c r="BE203" s="240" t="str">
        <f t="shared" ca="1" si="228"/>
        <v>6,01028318830956+4,45752980985512i</v>
      </c>
      <c r="BF203" s="240" t="str">
        <f t="shared" ca="1" si="229"/>
        <v>-2,3472340794945-7,1051789692789i</v>
      </c>
      <c r="BG203" s="240" t="str">
        <f t="shared" ca="1" si="230"/>
        <v>-2,17215731569072+7,16064303015552i</v>
      </c>
      <c r="BH203" s="240" t="str">
        <f t="shared" ca="1" si="231"/>
        <v>5,89907974566993-4,60368701842885i</v>
      </c>
      <c r="BI203" s="240" t="str">
        <f t="shared" ca="1" si="232"/>
        <v>-7,47383870756501+0,367166151390043i</v>
      </c>
      <c r="BJ203" s="240" t="str">
        <f t="shared" ca="1" si="233"/>
        <v>6,32191430082924+4,00330807987523i</v>
      </c>
      <c r="BK203" s="240" t="str">
        <f t="shared" ca="1" si="234"/>
        <v>-2,86356353724561-6,91325392833078i</v>
      </c>
      <c r="BL203" s="240" t="str">
        <f t="shared" ca="1" si="235"/>
        <v>-1,63950218174179+7,30103476265436i</v>
      </c>
      <c r="BM203" s="240" t="str">
        <f t="shared" ca="1" si="236"/>
        <v>5,54442770708147-5,0251763561462i</v>
      </c>
      <c r="BN203" s="240" t="str">
        <f t="shared" ca="1" si="237"/>
        <v>-7,42657760011543+0,91598098172794i</v>
      </c>
      <c r="BO203" s="240" t="str">
        <f t="shared" ca="1" si="238"/>
        <v>6,59928641200971+3,52739207654715i</v>
      </c>
      <c r="BP203" s="240" t="str">
        <f t="shared" ca="1" si="239"/>
        <v>-3,36437509607485-6,68386536536568i</v>
      </c>
      <c r="BQ203" s="240" t="str">
        <f t="shared" ca="1" si="240"/>
        <v>-1,09796244341184+7,40186155519547i</v>
      </c>
      <c r="BR203" s="240" t="str">
        <f t="shared" ca="1" si="241"/>
        <v>5,15972993436427-5,41943382779501i</v>
      </c>
      <c r="BS203" s="240" t="str">
        <f t="shared" ca="1" si="242"/>
        <v>-7,33907122519197+1,45983203177035i</v>
      </c>
      <c r="BT203" s="240" t="str">
        <f t="shared" ca="1" si="243"/>
        <v>6,84089641834372+3,0323608299336i</v>
      </c>
      <c r="BU203" s="240" t="str">
        <f t="shared" ca="1" si="244"/>
        <v>-3,84695481476702-6,41825635687485i</v>
      </c>
      <c r="BV203" s="240" t="str">
        <f t="shared" ca="1" si="245"/>
        <v>-0,550472751470962+7,46257701865191i</v>
      </c>
      <c r="BW203" s="240" t="str">
        <f t="shared" ca="1" si="246"/>
        <v>4,74707113808574-5,78432291797207i</v>
      </c>
      <c r="BX203" s="240" t="str">
        <f t="shared" ca="1" si="247"/>
        <v>-7,21179378742249+1,99577212554887i</v>
      </c>
      <c r="BY203" s="240" t="str">
        <f t="shared" ca="1" si="248"/>
        <v>7,04543501427064+2,52089695725802i</v>
      </c>
      <c r="BZ203" s="240" t="str">
        <f t="shared" ca="1" si="249"/>
        <v>-4,30868755200753-6,11786626109127i</v>
      </c>
      <c r="CA203" s="240" t="str">
        <f t="shared" ca="1" si="250"/>
        <v>-2,66577962976443E-12+7,48285213066672i</v>
      </c>
      <c r="CB203" s="240" t="str">
        <f t="shared" ca="1" si="251"/>
        <v>4,30868755200563-6,11786626109261i</v>
      </c>
      <c r="CC203" s="240" t="str">
        <f t="shared" ca="1" si="252"/>
        <v>-7,04543501427244+2,520896957253i</v>
      </c>
      <c r="CD203" s="240" t="str">
        <f t="shared" ca="1" si="253"/>
        <v>7,21179378742306+1,99577212554683i</v>
      </c>
      <c r="CE203" s="240" t="str">
        <f t="shared" ca="1" si="254"/>
        <v>-4,74707113808178-5,78432291797532i</v>
      </c>
      <c r="CF203" s="240" t="str">
        <f t="shared" ca="1" si="255"/>
        <v>0,550472751473068+7,46257701865175i</v>
      </c>
      <c r="CG203" s="240" t="str">
        <f t="shared" ca="1" si="256"/>
        <v>3,8469548147652-6,41825635687594i</v>
      </c>
      <c r="CH203" s="240" t="str">
        <f t="shared" ca="1" si="257"/>
        <v>-6,84089641834278+3,03236082993573i</v>
      </c>
      <c r="CI203" s="240" t="str">
        <f t="shared" ca="1" si="258"/>
        <v>7,33907122519238+1,45983203176828i</v>
      </c>
      <c r="CJ203" s="240" t="str">
        <f t="shared" ca="1" si="259"/>
        <v>-5,15972993436579-5,41943382779356i</v>
      </c>
      <c r="CK203" s="240" t="str">
        <f t="shared" ca="1" si="260"/>
        <v>1,09796244341414+7,40186155519512i</v>
      </c>
      <c r="CL203" s="240" t="str">
        <f t="shared" ca="1" si="261"/>
        <v>3,36437509607961-6,68386536536328i</v>
      </c>
      <c r="CM203" s="240" t="str">
        <f t="shared" ca="1" si="262"/>
        <v>-6,59928641200861+3,5273920765492i</v>
      </c>
      <c r="CN203" s="240" t="str">
        <f t="shared" ca="1" si="263"/>
        <v>7,42657760011478+0,91598098173323i</v>
      </c>
      <c r="CO203" s="240" t="str">
        <f t="shared" ca="1" si="264"/>
        <v>-5,54442770708289-5,02517635614464i</v>
      </c>
      <c r="CP203" s="240" t="str">
        <f t="shared" ca="1" si="265"/>
        <v>1,6395021817367+7,3010347626555i</v>
      </c>
      <c r="CQ203" s="240" t="str">
        <f t="shared" ca="1" si="266"/>
        <v>2,86356353724356-6,91325392833163i</v>
      </c>
      <c r="CR203" s="240" t="str">
        <f t="shared" ca="1" si="267"/>
        <v>-6,32191430083209+4,00330807987072i</v>
      </c>
      <c r="CS203" s="240" t="str">
        <f t="shared" ca="1" si="268"/>
        <v>7,47383870756511+0,367166151387826i</v>
      </c>
      <c r="CT203" s="240" t="str">
        <f t="shared" ca="1" si="269"/>
        <v>-5,8990797456713-4,6036870184271i</v>
      </c>
      <c r="CU203" s="240" t="str">
        <f t="shared" ca="1" si="270"/>
        <v>2,17215731569274+7,16064303015491i</v>
      </c>
      <c r="CV203" s="240" t="str">
        <f t="shared" ca="1" si="271"/>
        <v>2,3472340794924-7,1051789692796i</v>
      </c>
      <c r="CW203" s="240" t="str">
        <f t="shared" ca="1" si="272"/>
        <v>-6,01028318830824+4,4575298098569i</v>
      </c>
      <c r="CX203" s="240" t="str">
        <f t="shared" ca="1" si="273"/>
        <v>7,48059843550584-0,1836383841442i</v>
      </c>
      <c r="CY203" s="240" t="str">
        <f t="shared" ca="1" si="274"/>
        <v>-6,22176416000178-4,15724990188717i</v>
      </c>
      <c r="CZ203" s="240" t="str">
        <f t="shared" ca="1" si="275"/>
        <v>2,69304134095375+6,98144715265665i</v>
      </c>
      <c r="DA203" s="240" t="str">
        <f t="shared" ca="1" si="276"/>
        <v>1,81818475690107-7,25860042977957i</v>
      </c>
      <c r="DB203" s="240" t="str">
        <f t="shared" ca="1" si="277"/>
        <v>-5,66608183043999+4,88759579959119i</v>
      </c>
      <c r="DC203" s="240" t="str">
        <f t="shared" ca="1" si="278"/>
        <v>7,44682015238632-0,733447767354011i</v>
      </c>
      <c r="DD203" s="240" t="str">
        <f t="shared" ca="1" si="279"/>
        <v>-6,51073229528355-3,68828428792783i</v>
      </c>
      <c r="DE203" s="240" t="str">
        <f t="shared" ca="1" si="280"/>
        <v>3,19933154184912+6,76441820815012i</v>
      </c>
      <c r="DF203" s="240" t="str">
        <f t="shared" ca="1" si="281"/>
        <v>1,27928253357286-7,37268690564837i</v>
      </c>
      <c r="DG203" s="240" t="str">
        <f t="shared" ca="1" si="282"/>
        <v>-5,29117548420814+5,29117548421316i</v>
      </c>
      <c r="DH203" s="240" t="str">
        <f t="shared" ca="1" si="283"/>
        <v>7,37268690564846-1,27928253357232i</v>
      </c>
      <c r="DI203" s="240" t="str">
        <f t="shared" ca="1" si="284"/>
        <v>-6,76441820814997-3,19933154184943i</v>
      </c>
      <c r="DJ203" s="240" t="str">
        <f t="shared" ca="1" si="285"/>
        <v>3,68828428792754+6,51073229528372i</v>
      </c>
      <c r="DK203" s="240" t="str">
        <f t="shared" ca="1" si="286"/>
        <v>0,733447767354562-7,44682015238626i</v>
      </c>
      <c r="DL203" s="240" t="str">
        <f t="shared" ca="1" si="287"/>
        <v>-4,88759579959144+5,66608183043976i</v>
      </c>
      <c r="DM203" s="240" t="str">
        <f t="shared" ca="1" si="288"/>
        <v>7,25860042977965-1,81818475690074i</v>
      </c>
      <c r="DN203" s="240" t="str">
        <f t="shared" ca="1" si="289"/>
        <v>-6,98144715265644-2,69304134095426i</v>
      </c>
      <c r="DO203" s="240" t="str">
        <f t="shared" ca="1" si="290"/>
        <v>4,15724990188689+6,22176416000197i</v>
      </c>
      <c r="DP203" s="240" t="str">
        <f t="shared" ca="1" si="291"/>
        <v>0,183638384144541-7,48059843550583i</v>
      </c>
      <c r="DQ203" s="240" t="str">
        <f t="shared" ca="1" si="292"/>
        <v>-4,45752980985717+6,01028318830804i</v>
      </c>
      <c r="DR203" s="240" t="str">
        <f t="shared" ca="1" si="293"/>
        <v>7,1051789692797-2,34723407949207i</v>
      </c>
      <c r="DS203" s="240" t="str">
        <f t="shared" ca="1" si="294"/>
        <v>-7,16064303015481-2,17215731569306i</v>
      </c>
      <c r="DT203" s="240" t="str">
        <f t="shared" ca="1" si="295"/>
        <v>4,60368701842684+5,89907974567151i</v>
      </c>
      <c r="DU203" s="240" t="str">
        <f t="shared" ca="1" si="296"/>
        <v>-0,367166151387273-7,47383870756514i</v>
      </c>
      <c r="DV203" s="240" t="str">
        <f t="shared" ca="1" si="297"/>
        <v>-4,00330807987119+6,3219143008318i</v>
      </c>
      <c r="DW203" s="240" t="str">
        <f t="shared" ca="1" si="298"/>
        <v>6,91325392833184-2,86356353724305i</v>
      </c>
      <c r="DX203" s="240" t="str">
        <f t="shared" ca="1" si="299"/>
        <v>-7,30103476265543-1,63950218173703i</v>
      </c>
      <c r="DY203" s="240" t="str">
        <f t="shared" ca="1" si="300"/>
        <v>5,02517635614423+5,54442770708326i</v>
      </c>
      <c r="DZ203" s="240" t="str">
        <f t="shared" ca="1" si="301"/>
        <v>-0,915980981732894-7,42657760011482i</v>
      </c>
      <c r="EA203" s="240" t="str">
        <f t="shared" ca="1" si="302"/>
        <v>-3,5273920765495+6,59928641200845i</v>
      </c>
      <c r="EB203" s="240" t="str">
        <f t="shared" ca="1" si="303"/>
        <v>6,68386536536344-3,36437509607931i</v>
      </c>
      <c r="EC203" s="240" t="str">
        <f t="shared" ca="1" si="304"/>
        <v>-7,40186155519508-1,09796244341448i</v>
      </c>
      <c r="ED203" s="240" t="str">
        <f t="shared" ca="1" si="305"/>
        <v>5,41943382779332+5,15972993436604i</v>
      </c>
      <c r="EE203" s="240" t="str">
        <f t="shared" ca="1" si="306"/>
        <v>-1,45983203176794-7,33907122519245i</v>
      </c>
      <c r="EF203" s="240" t="str">
        <f t="shared" ca="1" si="307"/>
        <v>-3,03236082993624+6,84089641834256i</v>
      </c>
      <c r="EG203" s="240" t="str">
        <f t="shared" ca="1" si="308"/>
        <v>6,41825635687611-3,84695481476491i</v>
      </c>
      <c r="EH203" s="240" t="str">
        <f t="shared" ca="1" si="309"/>
        <v>-7,4625770186517-0,55047275147362i</v>
      </c>
      <c r="EI203" s="240" t="str">
        <f t="shared" ca="1" si="310"/>
        <v>5,7843229179751+4,74707113808204i</v>
      </c>
      <c r="EJ203" s="240" t="str">
        <f t="shared" ca="1" si="311"/>
        <v>-1,9957721255463-7,2117937874232i</v>
      </c>
      <c r="EK203" s="240" t="str">
        <f t="shared" ca="1" si="312"/>
        <v>-2,52089695725333+7,04543501427232i</v>
      </c>
      <c r="EL203" s="240" t="str">
        <f t="shared" ca="1" si="313"/>
        <v>6,11786626109281-4,30868755200535i</v>
      </c>
      <c r="EM203" s="240" t="str">
        <f t="shared" ca="1" si="314"/>
        <v>-7,48285213066672+2,32475690333675E-12i</v>
      </c>
      <c r="EN203" s="240"/>
      <c r="EO203" s="240"/>
      <c r="EP203" s="240"/>
    </row>
    <row r="204" spans="1:146" ht="15" thickBot="1">
      <c r="A204" s="277">
        <f t="shared" si="181"/>
        <v>2.0312500000000014E-3</v>
      </c>
      <c r="B204" s="276">
        <v>104</v>
      </c>
      <c r="C204" s="248">
        <f t="shared" si="182"/>
        <v>20800</v>
      </c>
      <c r="D204" s="247">
        <f t="shared" si="315"/>
        <v>130690.25438933539</v>
      </c>
      <c r="E204" s="247" t="str">
        <f t="shared" si="316"/>
        <v>130690,254389335i</v>
      </c>
      <c r="F204" s="247" t="str">
        <f t="shared" si="320"/>
        <v>-0,0149157153498866-0,00673363087439492i</v>
      </c>
      <c r="G204" s="247" t="str">
        <f t="shared" si="321"/>
        <v>-4,08977753093853+2,33707938116833i</v>
      </c>
      <c r="H204" s="247" t="str">
        <f t="shared" si="319"/>
        <v>0,00206531244035023-0,0040757768556062i</v>
      </c>
      <c r="I204" s="247" t="str">
        <f t="shared" si="317"/>
        <v>-0,00220183616040838+0,00443200199015552i</v>
      </c>
      <c r="J204" s="275" t="str">
        <f ca="1">IMPRODUCT(1/N_FFT2,DO100)</f>
        <v>0,038164486080552-0,000100666452724142i</v>
      </c>
      <c r="K204" s="274" t="str">
        <f t="shared" ca="1" si="318"/>
        <v>-0,0000835857915767464+0,000169366729298017i</v>
      </c>
      <c r="N204" s="265">
        <f t="shared" ca="1" si="185"/>
        <v>22.483199169614171</v>
      </c>
      <c r="O204" s="240">
        <f t="shared" ca="1" si="186"/>
        <v>7.4831991696141706</v>
      </c>
      <c r="P204" s="240" t="str">
        <f t="shared" ca="1" si="187"/>
        <v>-6,22205271234184-4,15744270639462i</v>
      </c>
      <c r="Q204" s="240" t="str">
        <f t="shared" ca="1" si="188"/>
        <v>2,86369634329951+6,913574550512i</v>
      </c>
      <c r="R204" s="240" t="str">
        <f t="shared" ca="1" si="189"/>
        <v>1,45989973571087-7,33941159588325i</v>
      </c>
      <c r="S204" s="240" t="str">
        <f t="shared" ca="1" si="190"/>
        <v>-5,29142087780387+5,29142087780358i</v>
      </c>
      <c r="T204" s="240" t="str">
        <f t="shared" ca="1" si="191"/>
        <v>7,3394115958833-1,4598997357106i</v>
      </c>
      <c r="U204" s="241" t="str">
        <f t="shared" ca="1" si="192"/>
        <v>-6,91357455051187-2,86369634329983i</v>
      </c>
      <c r="V204" s="240" t="str">
        <f t="shared" ca="1" si="193"/>
        <v>4,15744270639432+6,22205271234203i</v>
      </c>
      <c r="W204" s="240" t="str">
        <f t="shared" ca="1" si="194"/>
        <v>-3,26361581203183E-13-7,48319916961417i</v>
      </c>
      <c r="X204" s="240" t="str">
        <f t="shared" ca="1" si="195"/>
        <v>-4,1574427063944+6,22205271234199i</v>
      </c>
      <c r="Y204" s="240" t="str">
        <f t="shared" ca="1" si="196"/>
        <v>6,9135745505119-2,86369634329974i</v>
      </c>
      <c r="Z204" s="240" t="str">
        <f t="shared" ca="1" si="197"/>
        <v>-7,33941159588329-1,45989973571067i</v>
      </c>
      <c r="AA204" s="240" t="str">
        <f t="shared" ca="1" si="198"/>
        <v>5,29142087780381+5,29142087780364i</v>
      </c>
      <c r="AB204" s="240" t="str">
        <f t="shared" ca="1" si="199"/>
        <v>-1,4598997357109-7,33941159588325i</v>
      </c>
      <c r="AC204" s="240" t="str">
        <f t="shared" ca="1" si="200"/>
        <v>-2,8636963432995+6,91357455051201i</v>
      </c>
      <c r="AD204" s="240" t="str">
        <f t="shared" ca="1" si="201"/>
        <v>6,22205271234184-4,15744270639461i</v>
      </c>
      <c r="AE204" s="240" t="str">
        <f t="shared" ca="1" si="202"/>
        <v>-7,48319916961417-9,16754310237845E-14i</v>
      </c>
      <c r="AF204" s="240" t="str">
        <f t="shared" ca="1" si="203"/>
        <v>6,22205271234174+4,15744270639477i</v>
      </c>
      <c r="AG204" s="240" t="str">
        <f t="shared" ca="1" si="204"/>
        <v>-2,86369634329938-6,91357455051205i</v>
      </c>
      <c r="AH204" s="240" t="str">
        <f t="shared" ca="1" si="205"/>
        <v>-1,45989973571108+7,33941159588321i</v>
      </c>
      <c r="AI204" s="240" t="str">
        <f t="shared" ca="1" si="206"/>
        <v>5,29142087780393-5,29142087780351i</v>
      </c>
      <c r="AJ204" s="240" t="str">
        <f t="shared" ca="1" si="207"/>
        <v>-7,33941159588333+1,45989973571049i</v>
      </c>
      <c r="AK204" s="240" t="str">
        <f t="shared" ca="1" si="208"/>
        <v>6,91357455051184+2,86369634329989i</v>
      </c>
      <c r="AL204" s="240" t="str">
        <f t="shared" ca="1" si="209"/>
        <v>-4,15744270639489-6,22205271234166i</v>
      </c>
      <c r="AM204" s="240" t="str">
        <f t="shared" ca="1" si="210"/>
        <v>2,34686150179398E-13+7,48319916961417i</v>
      </c>
      <c r="AN204" s="240" t="str">
        <f t="shared" ca="1" si="211"/>
        <v>4,15744270639449-6,22205271234192i</v>
      </c>
      <c r="AO204" s="240" t="str">
        <f t="shared" ca="1" si="212"/>
        <v>-6,91357455051195+2,86369634329964i</v>
      </c>
      <c r="AP204" s="240" t="str">
        <f t="shared" ca="1" si="213"/>
        <v>7,33941159588327+1,45989973571076i</v>
      </c>
      <c r="AQ204" s="240" t="str">
        <f t="shared" ca="1" si="214"/>
        <v>-5,29142087780378-5,29142087780367i</v>
      </c>
      <c r="AR204" s="240" t="str">
        <f t="shared" ca="1" si="215"/>
        <v>-5,29142087780378-5,29142087780367i</v>
      </c>
      <c r="AS204" s="240" t="str">
        <f t="shared" ca="1" si="216"/>
        <v>2,86369634329959-6,91357455051197i</v>
      </c>
      <c r="AT204" s="240" t="str">
        <f t="shared" ca="1" si="217"/>
        <v>-6,22205271234192+4,15744270639449i</v>
      </c>
      <c r="AU204" s="240" t="str">
        <f t="shared" ca="1" si="218"/>
        <v>7,48319916961417+1,83350862047569E-13i</v>
      </c>
      <c r="AV204" s="240" t="str">
        <f t="shared" ca="1" si="219"/>
        <v>-6,22205271234172-4,1574427063948i</v>
      </c>
      <c r="AW204" s="240" t="str">
        <f t="shared" ca="1" si="220"/>
        <v>2,86369634329925+6,91357455051211i</v>
      </c>
      <c r="AX204" s="240" t="str">
        <f t="shared" ca="1" si="221"/>
        <v>1,45989973571117-7,33941159588319i</v>
      </c>
      <c r="AY204" s="240" t="str">
        <f t="shared" ca="1" si="222"/>
        <v>-5,29142087780396+5,29142087780348i</v>
      </c>
      <c r="AZ204" s="240" t="str">
        <f t="shared" ca="1" si="223"/>
        <v>7,3394115958832-1,45989973571113i</v>
      </c>
      <c r="BA204" s="240" t="str">
        <f t="shared" ca="1" si="224"/>
        <v>-6,9135745505121-2,86369634329929i</v>
      </c>
      <c r="BB204" s="240" t="str">
        <f t="shared" ca="1" si="225"/>
        <v>4,15744270639476+6,22205271234174i</v>
      </c>
      <c r="BC204" s="240" t="str">
        <f t="shared" ca="1" si="226"/>
        <v>2,09018506113484E-12-7,48319916961417i</v>
      </c>
      <c r="BD204" s="240" t="str">
        <f t="shared" ca="1" si="227"/>
        <v>-4,15744270639453+6,2220527123419i</v>
      </c>
      <c r="BE204" s="240" t="str">
        <f t="shared" ca="1" si="228"/>
        <v>6,91357455051113-2,86369634330162i</v>
      </c>
      <c r="BF204" s="240" t="str">
        <f t="shared" ca="1" si="229"/>
        <v>-7,33941159588268-1,45989973571378i</v>
      </c>
      <c r="BG204" s="240" t="str">
        <f t="shared" ca="1" si="230"/>
        <v>5,29142087780319+5,29142087780426i</v>
      </c>
      <c r="BH204" s="240" t="str">
        <f t="shared" ca="1" si="231"/>
        <v>-1,45989973571218-7,33941159588299i</v>
      </c>
      <c r="BI204" s="240" t="str">
        <f t="shared" ca="1" si="232"/>
        <v>-2,86369634329623+6,91357455051336i</v>
      </c>
      <c r="BJ204" s="240" t="str">
        <f t="shared" ca="1" si="233"/>
        <v>6,22205271234279-4,15744270639319i</v>
      </c>
      <c r="BK204" s="240" t="str">
        <f t="shared" ca="1" si="234"/>
        <v>-7,48319916961417+4,69372300358797E-13i</v>
      </c>
      <c r="BL204" s="240" t="str">
        <f t="shared" ca="1" si="235"/>
        <v>6,22205271234332+4,1574427063924i</v>
      </c>
      <c r="BM204" s="240" t="str">
        <f t="shared" ca="1" si="236"/>
        <v>-2,8636963432971-6,913574550513i</v>
      </c>
      <c r="BN204" s="240" t="str">
        <f t="shared" ca="1" si="237"/>
        <v>-1,45989973571137+7,33941159588315i</v>
      </c>
      <c r="BO204" s="240" t="str">
        <f t="shared" ca="1" si="238"/>
        <v>5,29142087780252-5,29142087780492i</v>
      </c>
      <c r="BP204" s="240" t="str">
        <f t="shared" ca="1" si="239"/>
        <v>-7,33941159588394+1,45989973570739i</v>
      </c>
      <c r="BQ204" s="240" t="str">
        <f t="shared" ca="1" si="240"/>
        <v>6,91357455051149+2,86369634330075i</v>
      </c>
      <c r="BR204" s="240" t="str">
        <f t="shared" ca="1" si="241"/>
        <v>-4,1574427063954-6,22205271234131i</v>
      </c>
      <c r="BS204" s="240" t="str">
        <f t="shared" ca="1" si="242"/>
        <v>3,13527231805674E-12+7,48319916961417i</v>
      </c>
      <c r="BT204" s="240" t="str">
        <f t="shared" ca="1" si="243"/>
        <v>4,15744270639655-6,22205271234054i</v>
      </c>
      <c r="BU204" s="240" t="str">
        <f t="shared" ca="1" si="244"/>
        <v>-6,91357455051202+2,86369634329947i</v>
      </c>
      <c r="BV204" s="240" t="str">
        <f t="shared" ca="1" si="245"/>
        <v>7,33941159588367+1,45989973570875i</v>
      </c>
      <c r="BW204" s="240" t="str">
        <f t="shared" ca="1" si="246"/>
        <v>-5,29142087780154-5,2914208778059i</v>
      </c>
      <c r="BX204" s="240" t="str">
        <f t="shared" ca="1" si="247"/>
        <v>1,45989973571+7,33941159588342i</v>
      </c>
      <c r="BY204" s="240" t="str">
        <f t="shared" ca="1" si="248"/>
        <v>2,86369634329848-6,91357455051243i</v>
      </c>
      <c r="BZ204" s="240" t="str">
        <f t="shared" ca="1" si="249"/>
        <v>-6,22205271233995+4,15744270639744i</v>
      </c>
      <c r="CA204" s="240" t="str">
        <f t="shared" ca="1" si="250"/>
        <v>7,48319916961417+1,85549891095544E-12i</v>
      </c>
      <c r="CB204" s="240" t="str">
        <f t="shared" ca="1" si="251"/>
        <v>-6,22205271234202-4,15744270639434i</v>
      </c>
      <c r="CC204" s="240" t="str">
        <f t="shared" ca="1" si="252"/>
        <v>2,86369634330193+6,913574550511i</v>
      </c>
      <c r="CD204" s="240" t="str">
        <f t="shared" ca="1" si="253"/>
        <v>1,45989973571365-7,3394115958827i</v>
      </c>
      <c r="CE204" s="240" t="str">
        <f t="shared" ca="1" si="254"/>
        <v>-5,29142087780417+5,29142087780328i</v>
      </c>
      <c r="CF204" s="240" t="str">
        <f t="shared" ca="1" si="255"/>
        <v>7,33941159588295-1,45989973571241i</v>
      </c>
      <c r="CG204" s="240" t="str">
        <f t="shared" ca="1" si="256"/>
        <v>-6,9135745505106-2,86369634330289i</v>
      </c>
      <c r="CH204" s="240" t="str">
        <f t="shared" ca="1" si="257"/>
        <v>4,15744270639347+6,22205271234261i</v>
      </c>
      <c r="CI204" s="240" t="str">
        <f t="shared" ca="1" si="258"/>
        <v>-8,10401106742504E-13-7,48319916961417i</v>
      </c>
      <c r="CJ204" s="240" t="str">
        <f t="shared" ca="1" si="259"/>
        <v>-4,15744270639229+6,22205271234339i</v>
      </c>
      <c r="CK204" s="240" t="str">
        <f t="shared" ca="1" si="260"/>
        <v>6,91357455051291-2,86369634329732i</v>
      </c>
      <c r="CL204" s="240" t="str">
        <f t="shared" ca="1" si="261"/>
        <v>-7,33941159588322-1,45989973571103i</v>
      </c>
      <c r="CM204" s="240" t="str">
        <f t="shared" ca="1" si="262"/>
        <v>5,29142087780516+5,29142087780228i</v>
      </c>
      <c r="CN204" s="240" t="str">
        <f t="shared" ca="1" si="263"/>
        <v>-1,45989973570773-7,33941159588387i</v>
      </c>
      <c r="CO204" s="240" t="str">
        <f t="shared" ca="1" si="264"/>
        <v>-2,86369634330063+6,91357455051154i</v>
      </c>
      <c r="CP204" s="240" t="str">
        <f t="shared" ca="1" si="265"/>
        <v>6,22205271234124-4,1574427063955i</v>
      </c>
      <c r="CQ204" s="240" t="str">
        <f t="shared" ca="1" si="266"/>
        <v>-7,48319916961417+3,26361581203183E-12i</v>
      </c>
      <c r="CR204" s="240" t="str">
        <f t="shared" ca="1" si="267"/>
        <v>6,22205271234074+4,15744270639627i</v>
      </c>
      <c r="CS204" s="240" t="str">
        <f t="shared" ca="1" si="268"/>
        <v>-2,86369634329978-6,91357455051189i</v>
      </c>
      <c r="CT204" s="240" t="str">
        <f t="shared" ca="1" si="269"/>
        <v>-1,45989973570842+7,33941159588374i</v>
      </c>
      <c r="CU204" s="240" t="str">
        <f t="shared" ca="1" si="270"/>
        <v>5,29142087780581-5,29142087780163i</v>
      </c>
      <c r="CV204" s="240" t="str">
        <f t="shared" ca="1" si="271"/>
        <v>-7,3394115958834+1,45989973571013i</v>
      </c>
      <c r="CW204" s="240" t="str">
        <f t="shared" ca="1" si="272"/>
        <v>6,91357455051256+2,86369634329817i</v>
      </c>
      <c r="CX204" s="240" t="str">
        <f t="shared" ca="1" si="273"/>
        <v>-4,15744270639153-6,2220527123439i</v>
      </c>
      <c r="CY204" s="240" t="str">
        <f t="shared" ca="1" si="274"/>
        <v>-1,51447010457173E-12+7,48319916961417i</v>
      </c>
      <c r="CZ204" s="240" t="str">
        <f t="shared" ca="1" si="275"/>
        <v>4,15744270639423-6,2220527123421i</v>
      </c>
      <c r="DA204" s="240" t="str">
        <f t="shared" ca="1" si="276"/>
        <v>-6,91357455051095+2,86369634330205i</v>
      </c>
      <c r="DB204" s="240" t="str">
        <f t="shared" ca="1" si="277"/>
        <v>7,33941159588277+1,45989973571331i</v>
      </c>
      <c r="DC204" s="240" t="str">
        <f t="shared" ca="1" si="278"/>
        <v>-5,29142087780352-5,29142087780393i</v>
      </c>
      <c r="DD204" s="240" t="str">
        <f t="shared" ca="1" si="279"/>
        <v>1,45989973571275+7,33941159588288i</v>
      </c>
      <c r="DE204" s="240" t="str">
        <f t="shared" ca="1" si="280"/>
        <v>2,86369634330277-6,91357455051065i</v>
      </c>
      <c r="DF204" s="240" t="str">
        <f t="shared" ca="1" si="281"/>
        <v>-6,22205271234253+4,15744270639357i</v>
      </c>
      <c r="DG204" s="240" t="str">
        <f t="shared" ca="1" si="282"/>
        <v>7,48319916961417-9,38744600717595E-13i</v>
      </c>
      <c r="DH204" s="240" t="str">
        <f t="shared" ca="1" si="283"/>
        <v>-6,22205271234358-4,15744270639201i</v>
      </c>
      <c r="DI204" s="240" t="str">
        <f t="shared" ca="1" si="284"/>
        <v>2,86369634329763+6,91357455051278i</v>
      </c>
      <c r="DJ204" s="240" t="str">
        <f t="shared" ca="1" si="285"/>
        <v>1,45989973571091-7,33941159588325i</v>
      </c>
      <c r="DK204" s="240" t="str">
        <f t="shared" ca="1" si="286"/>
        <v>-5,29142087780219+5,29142087780525i</v>
      </c>
      <c r="DL204" s="240" t="str">
        <f t="shared" ca="1" si="287"/>
        <v>7,33941159588385-1,45989973570785i</v>
      </c>
      <c r="DM204" s="240" t="str">
        <f t="shared" ca="1" si="288"/>
        <v>-6,91357455051159-2,86369634330051i</v>
      </c>
      <c r="DN204" s="240" t="str">
        <f t="shared" ca="1" si="289"/>
        <v>4,15744270639579+6,22205271234106i</v>
      </c>
      <c r="DO204" s="240" t="str">
        <f t="shared" ca="1" si="290"/>
        <v>-3,39195930600693E-12-7,48319916961417i</v>
      </c>
      <c r="DP204" s="240" t="str">
        <f t="shared" ca="1" si="291"/>
        <v>-4,15744270639616+6,2220527123408i</v>
      </c>
      <c r="DQ204" s="240" t="str">
        <f t="shared" ca="1" si="292"/>
        <v>6,91357455051176-2,8636963433001i</v>
      </c>
      <c r="DR204" s="240" t="str">
        <f t="shared" ca="1" si="293"/>
        <v>-7,33941159588376-1,45989973570829i</v>
      </c>
      <c r="DS204" s="240" t="str">
        <f t="shared" ca="1" si="294"/>
        <v>5,29142087780188+5,29142087780557i</v>
      </c>
      <c r="DT204" s="240" t="str">
        <f t="shared" ca="1" si="295"/>
        <v>-1,45989973571026-7,33941159588337i</v>
      </c>
      <c r="DU204" s="240" t="str">
        <f t="shared" ca="1" si="296"/>
        <v>-2,86369634329785+6,91357455051269i</v>
      </c>
      <c r="DV204" s="240" t="str">
        <f t="shared" ca="1" si="297"/>
        <v>6,22205271234371-4,15744270639182i</v>
      </c>
      <c r="DW204" s="240" t="str">
        <f t="shared" ca="1" si="298"/>
        <v>-7,48319916961417-1,38612661059664E-12i</v>
      </c>
      <c r="DX204" s="240" t="str">
        <f t="shared" ca="1" si="299"/>
        <v>6,22205271234217+4,15744270639412i</v>
      </c>
      <c r="DY204" s="240" t="str">
        <f t="shared" ca="1" si="300"/>
        <v>-2,86369634330236-6,91357455051082i</v>
      </c>
      <c r="DZ204" s="240" t="str">
        <f t="shared" ca="1" si="301"/>
        <v>-1,45989973571298+7,33941159588283i</v>
      </c>
      <c r="EA204" s="240" t="str">
        <f t="shared" ca="1" si="302"/>
        <v>5,29142087780384-5,29142087780361i</v>
      </c>
      <c r="EB204" s="240" t="str">
        <f t="shared" ca="1" si="303"/>
        <v>-7,33941159588281+1,45989973571308i</v>
      </c>
      <c r="EC204" s="240" t="str">
        <f t="shared" ca="1" si="304"/>
        <v>6,9135745505107+2,86369634330266i</v>
      </c>
      <c r="ED204" s="240" t="str">
        <f t="shared" ca="1" si="305"/>
        <v>-4,15744270639386-6,22205271234234i</v>
      </c>
      <c r="EE204" s="240" t="str">
        <f t="shared" ca="1" si="306"/>
        <v>1,06708809469269E-12+7,48319916961417i</v>
      </c>
      <c r="EF204" s="240" t="str">
        <f t="shared" ca="1" si="307"/>
        <v>4,15744270639173-6,22205271234377i</v>
      </c>
      <c r="EG204" s="240" t="str">
        <f t="shared" ca="1" si="308"/>
        <v>-6,91357455051265+2,86369634329795i</v>
      </c>
      <c r="EH204" s="240" t="str">
        <f t="shared" ca="1" si="309"/>
        <v>7,33941159588331+1,45989973571057i</v>
      </c>
      <c r="EI204" s="240" t="str">
        <f t="shared" ca="1" si="310"/>
        <v>-5,29142087780534-5,2914208778021i</v>
      </c>
      <c r="EJ204" s="240" t="str">
        <f t="shared" ca="1" si="311"/>
        <v>1,45989973570798+7,33941159588383i</v>
      </c>
      <c r="EK204" s="240" t="str">
        <f t="shared" ca="1" si="312"/>
        <v>2,8636963433-6,9135745505118i</v>
      </c>
      <c r="EL204" s="240" t="str">
        <f t="shared" ca="1" si="313"/>
        <v>-6,22205271234098+4,15744270639589i</v>
      </c>
      <c r="EM204" s="240" t="str">
        <f t="shared" ca="1" si="314"/>
        <v>7,48319916961417-3,94567342479924E-12i</v>
      </c>
      <c r="EN204" s="240"/>
      <c r="EO204" s="240"/>
      <c r="EP204" s="240"/>
    </row>
    <row r="205" spans="1:146" ht="15" thickBot="1">
      <c r="A205" s="277">
        <f t="shared" si="181"/>
        <v>2.0507812500000014E-3</v>
      </c>
      <c r="B205" s="276">
        <v>105</v>
      </c>
      <c r="C205" s="248">
        <f t="shared" si="182"/>
        <v>21000</v>
      </c>
      <c r="D205" s="247">
        <f t="shared" si="315"/>
        <v>131946.89145077131</v>
      </c>
      <c r="E205" s="247" t="str">
        <f t="shared" si="316"/>
        <v>131946,891450771i</v>
      </c>
      <c r="F205" s="247" t="str">
        <f t="shared" si="320"/>
        <v>-0,0147563737875236-0,00635249857729487i</v>
      </c>
      <c r="G205" s="247" t="str">
        <f t="shared" si="321"/>
        <v>-4,06124761445502+2,356895117342i</v>
      </c>
      <c r="H205" s="247" t="str">
        <f t="shared" si="319"/>
        <v>0,00206361947949806-0,00403713034426832i</v>
      </c>
      <c r="I205" s="247" t="str">
        <f t="shared" si="317"/>
        <v>-0,00218813374583303+0,00438524108904902i</v>
      </c>
      <c r="J205" s="275" t="str">
        <f ca="1">IMPRODUCT(1/N_FFT2,DP100)</f>
        <v>0,0152280080971414-0,00446066198500016i</v>
      </c>
      <c r="K205" s="274" t="str">
        <f t="shared" ca="1" si="318"/>
        <v>-0,0000137598401781921+0,000076539011830089i</v>
      </c>
      <c r="N205" s="265">
        <f t="shared" ca="1" si="185"/>
        <v>22.483522220160872</v>
      </c>
      <c r="O205" s="240">
        <f t="shared" ca="1" si="186"/>
        <v>7.4835222201608733</v>
      </c>
      <c r="P205" s="240" t="str">
        <f t="shared" ca="1" si="187"/>
        <v>-6,32248042832833-4,00366657615826i</v>
      </c>
      <c r="Q205" s="240" t="str">
        <f t="shared" ca="1" si="188"/>
        <v>3,19961804202844+6,76502396187682i</v>
      </c>
      <c r="R205" s="240" t="str">
        <f t="shared" ca="1" si="189"/>
        <v>0,916063007838243-7,42724265022437i</v>
      </c>
      <c r="S205" s="240" t="str">
        <f t="shared" ca="1" si="190"/>
        <v>-4,74749623835952+5,78484090415663i</v>
      </c>
      <c r="T205" s="240" t="str">
        <f t="shared" ca="1" si="191"/>
        <v>7,10581523813688-2,34744427433393i</v>
      </c>
      <c r="U205" s="241" t="str">
        <f t="shared" ca="1" si="192"/>
        <v>-7,25925043753193-1,8183475753645i</v>
      </c>
      <c r="V205" s="240" t="str">
        <f t="shared" ca="1" si="193"/>
        <v>5,16019198824146+5,4199191381542i</v>
      </c>
      <c r="W205" s="240" t="str">
        <f t="shared" ca="1" si="194"/>
        <v>-1,45996275974591-7,33972843910431i</v>
      </c>
      <c r="X205" s="240" t="str">
        <f t="shared" ca="1" si="195"/>
        <v>-2,69328250283516+6,98207234132987i</v>
      </c>
      <c r="Y205" s="240" t="str">
        <f t="shared" ca="1" si="196"/>
        <v>6,01082140923585-4,45792898170366i</v>
      </c>
      <c r="Z205" s="240" t="str">
        <f t="shared" ca="1" si="197"/>
        <v>-7,46324529250939+0,550522046314175i</v>
      </c>
      <c r="AA205" s="240" t="str">
        <f t="shared" ca="1" si="198"/>
        <v>6,59987737818319+3,52770795454886i</v>
      </c>
      <c r="AB205" s="240" t="str">
        <f t="shared" ca="1" si="199"/>
        <v>-3,6886145738287-6,51131533143496i</v>
      </c>
      <c r="AC205" s="240" t="str">
        <f t="shared" ca="1" si="200"/>
        <v>-0,3671990311207+7,47450798990713i</v>
      </c>
      <c r="AD205" s="240" t="str">
        <f t="shared" ca="1" si="201"/>
        <v>4,30907339502583-6,11841411608613i</v>
      </c>
      <c r="AE205" s="240" t="str">
        <f t="shared" ca="1" si="202"/>
        <v>-6,91387301030015+2,86381996939134i</v>
      </c>
      <c r="AF205" s="240" t="str">
        <f t="shared" ca="1" si="203"/>
        <v>7,37334712984534+1,27939709333848i</v>
      </c>
      <c r="AG205" s="240" t="str">
        <f t="shared" ca="1" si="204"/>
        <v>-5,54492421064709-5,02562636074562i</v>
      </c>
      <c r="AH205" s="240" t="str">
        <f t="shared" ca="1" si="205"/>
        <v>1,99595084696401+7,21243960363934i</v>
      </c>
      <c r="AI205" s="240" t="str">
        <f t="shared" ca="1" si="206"/>
        <v>2,17235183240632-7,16128426582009i</v>
      </c>
      <c r="AJ205" s="240" t="str">
        <f t="shared" ca="1" si="207"/>
        <v>-5,66658922813378+4,8880334838501i</v>
      </c>
      <c r="AK205" s="240" t="str">
        <f t="shared" ca="1" si="208"/>
        <v>7,40252439198262-1,09806076596144i</v>
      </c>
      <c r="AL205" s="240" t="str">
        <f t="shared" ca="1" si="209"/>
        <v>-6,84150902069528-3,03263237788338i</v>
      </c>
      <c r="AM205" s="240" t="str">
        <f t="shared" ca="1" si="210"/>
        <v>4,15762218366241+6,22232131905446i</v>
      </c>
      <c r="AN205" s="240" t="str">
        <f t="shared" ca="1" si="211"/>
        <v>-0,183654828961008-7,48126832318163i</v>
      </c>
      <c r="AO205" s="240" t="str">
        <f t="shared" ca="1" si="212"/>
        <v>-3,84729930961568+6,41883111180472i</v>
      </c>
      <c r="AP205" s="240" t="str">
        <f t="shared" ca="1" si="213"/>
        <v>6,68446390558427-3,36467637590639i</v>
      </c>
      <c r="AQ205" s="240" t="str">
        <f t="shared" ca="1" si="214"/>
        <v>-7,44748701521614-0,733513447612594i</v>
      </c>
      <c r="AR205" s="240" t="str">
        <f t="shared" ca="1" si="215"/>
        <v>-7,44748701521614-0,733513447612594i</v>
      </c>
      <c r="AS205" s="240" t="str">
        <f t="shared" ca="1" si="216"/>
        <v>-2,52112270360731-7,04606593305777i</v>
      </c>
      <c r="AT205" s="240" t="str">
        <f t="shared" ca="1" si="217"/>
        <v>-1,63964899917873+7,30168857040163i</v>
      </c>
      <c r="AU205" s="240" t="str">
        <f t="shared" ca="1" si="218"/>
        <v>5,29164930903581-5,29164930903611i</v>
      </c>
      <c r="AV205" s="240" t="str">
        <f t="shared" ca="1" si="219"/>
        <v>-7,30168857040155+1,63964899917906i</v>
      </c>
      <c r="AW205" s="240" t="str">
        <f t="shared" ca="1" si="220"/>
        <v>7,04606593305767+2,5211227036076i</v>
      </c>
      <c r="AX205" s="240" t="str">
        <f t="shared" ca="1" si="221"/>
        <v>-4,60409927865498-5,8996080083282i</v>
      </c>
      <c r="AY205" s="240" t="str">
        <f t="shared" ca="1" si="222"/>
        <v>0,733513447613036+7,4474870152161i</v>
      </c>
      <c r="AZ205" s="240" t="str">
        <f t="shared" ca="1" si="223"/>
        <v>3,36467637590609-6,68446390558442i</v>
      </c>
      <c r="BA205" s="240" t="str">
        <f t="shared" ca="1" si="224"/>
        <v>-6,41883111180488+3,84729930961543i</v>
      </c>
      <c r="BB205" s="240" t="str">
        <f t="shared" ca="1" si="225"/>
        <v>7,48126832318158+0,183654828962903i</v>
      </c>
      <c r="BC205" s="240" t="str">
        <f t="shared" ca="1" si="226"/>
        <v>-6,22232131905427-4,15762218366271i</v>
      </c>
      <c r="BD205" s="240" t="str">
        <f t="shared" ca="1" si="227"/>
        <v>3,03263237788379+6,8415090206951i</v>
      </c>
      <c r="BE205" s="240" t="str">
        <f t="shared" ca="1" si="228"/>
        <v>1,09806076596032-7,40252439198279i</v>
      </c>
      <c r="BF205" s="240" t="str">
        <f t="shared" ca="1" si="229"/>
        <v>-4,88803348384864+5,66658922813503i</v>
      </c>
      <c r="BG205" s="240" t="str">
        <f t="shared" ca="1" si="230"/>
        <v>7,16128426581933-2,17235183240883i</v>
      </c>
      <c r="BH205" s="240" t="str">
        <f t="shared" ca="1" si="231"/>
        <v>-7,21243960363846-1,99595084696717i</v>
      </c>
      <c r="BI205" s="240" t="str">
        <f t="shared" ca="1" si="232"/>
        <v>5,0256263607437+5,54492421064883i</v>
      </c>
      <c r="BJ205" s="240" t="str">
        <f t="shared" ca="1" si="233"/>
        <v>-1,27939709333672-7,37334712984565i</v>
      </c>
      <c r="BK205" s="240" t="str">
        <f t="shared" ca="1" si="234"/>
        <v>-2,86381996939235+6,91387301029973i</v>
      </c>
      <c r="BL205" s="240" t="str">
        <f t="shared" ca="1" si="235"/>
        <v>6,11841411608588-4,30907339502619i</v>
      </c>
      <c r="BM205" s="240" t="str">
        <f t="shared" ca="1" si="236"/>
        <v>-7,47450798990708+0,367199031121833i</v>
      </c>
      <c r="BN205" s="240" t="str">
        <f t="shared" ca="1" si="237"/>
        <v>6,51131533143587+3,68861457382711i</v>
      </c>
      <c r="BO205" s="240" t="str">
        <f t="shared" ca="1" si="238"/>
        <v>-3,52770795455125-6,59987737818192i</v>
      </c>
      <c r="BP205" s="240" t="str">
        <f t="shared" ca="1" si="239"/>
        <v>-0,550522046318213+7,46324529250909i</v>
      </c>
      <c r="BQ205" s="240" t="str">
        <f t="shared" ca="1" si="240"/>
        <v>4,45792898170577-6,01082140923429i</v>
      </c>
      <c r="BR205" s="240" t="str">
        <f t="shared" ca="1" si="241"/>
        <v>-6,98207234133056+2,69328250283337i</v>
      </c>
      <c r="BS205" s="240" t="str">
        <f t="shared" ca="1" si="242"/>
        <v>7,33972843910411+1,45996275974691i</v>
      </c>
      <c r="BT205" s="240" t="str">
        <f t="shared" ca="1" si="243"/>
        <v>-5,41991913815398-5,1601919882417i</v>
      </c>
      <c r="BU205" s="240" t="str">
        <f t="shared" ca="1" si="244"/>
        <v>1,81834757536556+7,25925043753167i</v>
      </c>
      <c r="BV205" s="240" t="str">
        <f t="shared" ca="1" si="245"/>
        <v>2,34744427433204-7,10581523813751i</v>
      </c>
      <c r="BW205" s="240" t="str">
        <f t="shared" ca="1" si="246"/>
        <v>-5,78484090415492+4,7474962383616i</v>
      </c>
      <c r="BX205" s="240" t="str">
        <f t="shared" ca="1" si="247"/>
        <v>7,42724265022393-0,916063007841813i</v>
      </c>
      <c r="BY205" s="240" t="str">
        <f t="shared" ca="1" si="248"/>
        <v>-6,76502396187554-3,19961804203116i</v>
      </c>
      <c r="BZ205" s="240" t="str">
        <f t="shared" ca="1" si="249"/>
        <v>4,00366657615666+6,32248042832933i</v>
      </c>
      <c r="CA205" s="240" t="str">
        <f t="shared" ca="1" si="250"/>
        <v>1,04513967574184E-12-7,48352222016087i</v>
      </c>
      <c r="CB205" s="240" t="str">
        <f t="shared" ca="1" si="251"/>
        <v>-4,00366657615843+6,32248042832822i</v>
      </c>
      <c r="CC205" s="240" t="str">
        <f t="shared" ca="1" si="252"/>
        <v>6,76502396187652-3,19961804202908i</v>
      </c>
      <c r="CD205" s="240" t="str">
        <f t="shared" ca="1" si="253"/>
        <v>-7,42724265022458-0,9160630078365i</v>
      </c>
      <c r="CE205" s="240" t="str">
        <f t="shared" ca="1" si="254"/>
        <v>5,78484090415832+4,74749623835746i</v>
      </c>
      <c r="CF205" s="240" t="str">
        <f t="shared" ca="1" si="255"/>
        <v>-2,34744427433712-7,10581523813583i</v>
      </c>
      <c r="CG205" s="240" t="str">
        <f t="shared" ca="1" si="256"/>
        <v>-1,8183475753678+7,2592504375311i</v>
      </c>
      <c r="CH205" s="240" t="str">
        <f t="shared" ca="1" si="257"/>
        <v>5,41991913815542-5,16019198824018i</v>
      </c>
      <c r="CI205" s="240" t="str">
        <f t="shared" ca="1" si="258"/>
        <v>-7,33972843910452+1,45996275974486i</v>
      </c>
      <c r="CJ205" s="240" t="str">
        <f t="shared" ca="1" si="259"/>
        <v>6,98207234132973+2,69328250283551i</v>
      </c>
      <c r="CK205" s="240" t="str">
        <f t="shared" ca="1" si="260"/>
        <v>-4,45792898170391-6,01082140923566i</v>
      </c>
      <c r="CL205" s="240" t="str">
        <f t="shared" ca="1" si="261"/>
        <v>0,550522046316128+7,46324529250925i</v>
      </c>
      <c r="CM205" s="240" t="str">
        <f t="shared" ca="1" si="262"/>
        <v>3,52770795454653-6,59987737818444i</v>
      </c>
      <c r="CN205" s="240" t="str">
        <f t="shared" ca="1" si="263"/>
        <v>-6,51131533143333+3,68861457383159i</v>
      </c>
      <c r="CO205" s="240" t="str">
        <f t="shared" ca="1" si="264"/>
        <v>7,47450798990696+0,367199031124134i</v>
      </c>
      <c r="CP205" s="240" t="str">
        <f t="shared" ca="1" si="265"/>
        <v>-6,11841411608467-4,30907339502791i</v>
      </c>
      <c r="CQ205" s="240" t="str">
        <f t="shared" ca="1" si="266"/>
        <v>2,86381996939032+6,91387301030057i</v>
      </c>
      <c r="CR205" s="240" t="str">
        <f t="shared" ca="1" si="267"/>
        <v>1,27939709333888-7,37334712984528i</v>
      </c>
      <c r="CS205" s="240" t="str">
        <f t="shared" ca="1" si="268"/>
        <v>-5,02562636074525+5,54492421064742i</v>
      </c>
      <c r="CT205" s="240" t="str">
        <f t="shared" ca="1" si="269"/>
        <v>7,21243960363902-1,99595084696515i</v>
      </c>
      <c r="CU205" s="240" t="str">
        <f t="shared" ca="1" si="270"/>
        <v>-7,16128426582085-2,17235183240381i</v>
      </c>
      <c r="CV205" s="240" t="str">
        <f t="shared" ca="1" si="271"/>
        <v>4,88803348385262+5,66658922813161i</v>
      </c>
      <c r="CW205" s="240" t="str">
        <f t="shared" ca="1" si="272"/>
        <v>-1,09806076595825-7,40252439198309i</v>
      </c>
      <c r="CX205" s="240" t="str">
        <f t="shared" ca="1" si="273"/>
        <v>-3,0326323778857+6,84150902069425i</v>
      </c>
      <c r="CY205" s="240" t="str">
        <f t="shared" ca="1" si="274"/>
        <v>6,22232131905549-4,15762218366089i</v>
      </c>
      <c r="CZ205" s="240" t="str">
        <f t="shared" ca="1" si="275"/>
        <v>-7,48126832318163+0,183654828960601i</v>
      </c>
      <c r="DA205" s="240" t="str">
        <f t="shared" ca="1" si="276"/>
        <v>6,41883111180494+3,84729930961531i</v>
      </c>
      <c r="DB205" s="240" t="str">
        <f t="shared" ca="1" si="277"/>
        <v>-3,36467637590746-6,68446390558374i</v>
      </c>
      <c r="DC205" s="240" t="str">
        <f t="shared" ca="1" si="278"/>
        <v>-0,733513447610777+7,44748701521632i</v>
      </c>
      <c r="DD205" s="240" t="str">
        <f t="shared" ca="1" si="279"/>
        <v>4,60409927865252-5,89960800833012i</v>
      </c>
      <c r="DE205" s="240" t="str">
        <f t="shared" ca="1" si="280"/>
        <v>-7,04606593305887+2,52112270360423i</v>
      </c>
      <c r="DF205" s="240" t="str">
        <f t="shared" ca="1" si="281"/>
        <v>7,30168857040106+1,63964899918121i</v>
      </c>
      <c r="DG205" s="240" t="str">
        <f t="shared" ca="1" si="282"/>
        <v>-5,29164930903478-5,29164930903715i</v>
      </c>
      <c r="DH205" s="240" t="str">
        <f t="shared" ca="1" si="283"/>
        <v>1,63964899917815+7,30168857040175i</v>
      </c>
      <c r="DI205" s="240" t="str">
        <f t="shared" ca="1" si="284"/>
        <v>2,52112270360718-7,04606593305782i</v>
      </c>
      <c r="DJ205" s="240" t="str">
        <f t="shared" ca="1" si="285"/>
        <v>-5,89960800832747+4,60409927865591i</v>
      </c>
      <c r="DK205" s="240" t="str">
        <f t="shared" ca="1" si="286"/>
        <v>7,44748701521592-0,733513447614853i</v>
      </c>
      <c r="DL205" s="240" t="str">
        <f t="shared" ca="1" si="287"/>
        <v>-6,68446390558558-3,3646763759038i</v>
      </c>
      <c r="DM205" s="240" t="str">
        <f t="shared" ca="1" si="288"/>
        <v>3,84729930961261+6,41883111180656i</v>
      </c>
      <c r="DN205" s="240" t="str">
        <f t="shared" ca="1" si="289"/>
        <v>0,183654828963948-7,48126832318155i</v>
      </c>
      <c r="DO205" s="240" t="str">
        <f t="shared" ca="1" si="290"/>
        <v>-4,15762218366367+6,22232131905362i</v>
      </c>
      <c r="DP205" s="240" t="str">
        <f t="shared" ca="1" si="291"/>
        <v>6,84150902069561-3,03263237788264i</v>
      </c>
      <c r="DQ205" s="240" t="str">
        <f t="shared" ca="1" si="292"/>
        <v>-7,40252439198261-1,09806076596156i</v>
      </c>
      <c r="DR205" s="240" t="str">
        <f t="shared" ca="1" si="293"/>
        <v>5,66658922813442+4,88803348384936i</v>
      </c>
      <c r="DS205" s="240" t="str">
        <f t="shared" ca="1" si="294"/>
        <v>-2,17235183240793-7,1612842658196i</v>
      </c>
      <c r="DT205" s="240" t="str">
        <f t="shared" ca="1" si="295"/>
        <v>-1,995950846961+7,21243960364017i</v>
      </c>
      <c r="DU205" s="240" t="str">
        <f t="shared" ca="1" si="296"/>
        <v>5,54492421064967-5,02562636074278i</v>
      </c>
      <c r="DV205" s="240" t="str">
        <f t="shared" ca="1" si="297"/>
        <v>-7,37334712984581+1,27939709333579i</v>
      </c>
      <c r="DW205" s="240" t="str">
        <f t="shared" ca="1" si="298"/>
        <v>6,91387301029938+2,86381996939322i</v>
      </c>
      <c r="DX205" s="240" t="str">
        <f t="shared" ca="1" si="299"/>
        <v>-4,30907339502534-6,11841411608648i</v>
      </c>
      <c r="DY205" s="240" t="str">
        <f t="shared" ca="1" si="300"/>
        <v>0,36719903112079+7,47450798990713i</v>
      </c>
      <c r="DZ205" s="240" t="str">
        <f t="shared" ca="1" si="301"/>
        <v>3,68861457382802-6,51131533143535i</v>
      </c>
      <c r="EA205" s="240" t="str">
        <f t="shared" ca="1" si="302"/>
        <v>-6,59987737818251+3,52770795455014i</v>
      </c>
      <c r="EB205" s="240" t="str">
        <f t="shared" ca="1" si="303"/>
        <v>7,46324529250955+0,550522046312043i</v>
      </c>
      <c r="EC205" s="240" t="str">
        <f t="shared" ca="1" si="304"/>
        <v>-6,01082140923823-4,45792898170046i</v>
      </c>
      <c r="ED205" s="240" t="str">
        <f t="shared" ca="1" si="305"/>
        <v>2,69328250283239+6,98207234133093i</v>
      </c>
      <c r="EE205" s="240" t="str">
        <f t="shared" ca="1" si="306"/>
        <v>1,45996275974814-7,33972843910387i</v>
      </c>
      <c r="EF205" s="240" t="str">
        <f t="shared" ca="1" si="307"/>
        <v>-5,16019198824261+5,41991913815311i</v>
      </c>
      <c r="EG205" s="240" t="str">
        <f t="shared" ca="1" si="308"/>
        <v>7,25925043753187-1,81834757536476i</v>
      </c>
      <c r="EH205" s="240" t="str">
        <f t="shared" ca="1" si="309"/>
        <v>-7,10581523813718-2,34744427433303i</v>
      </c>
      <c r="EI205" s="240" t="str">
        <f t="shared" ca="1" si="310"/>
        <v>4,74749623836079+5,78484090415559i</v>
      </c>
      <c r="EJ205" s="240" t="str">
        <f t="shared" ca="1" si="311"/>
        <v>-0,91606300784078-7,42724265022405i</v>
      </c>
      <c r="EK205" s="240" t="str">
        <f t="shared" ca="1" si="312"/>
        <v>-3,19961804202538+6,76502396187827i</v>
      </c>
      <c r="EL205" s="240" t="str">
        <f t="shared" ca="1" si="313"/>
        <v>6,3224804283299-4,00366657615578i</v>
      </c>
      <c r="EM205" s="240" t="str">
        <f t="shared" ca="1" si="314"/>
        <v>-7,48352222016087-2,09027935148367E-12i</v>
      </c>
      <c r="EN205" s="240"/>
      <c r="EO205" s="240"/>
      <c r="EP205" s="240"/>
    </row>
    <row r="206" spans="1:146" ht="15" thickBot="1">
      <c r="A206" s="277">
        <f t="shared" si="181"/>
        <v>2.0703125000000014E-3</v>
      </c>
      <c r="B206" s="276">
        <v>106</v>
      </c>
      <c r="C206" s="248">
        <f t="shared" si="182"/>
        <v>21200</v>
      </c>
      <c r="D206" s="247">
        <f t="shared" si="315"/>
        <v>133203.52851220724</v>
      </c>
      <c r="E206" s="247" t="str">
        <f t="shared" si="316"/>
        <v>133203,528512207i</v>
      </c>
      <c r="F206" s="247" t="str">
        <f t="shared" si="320"/>
        <v>-0,0145884972551593-0,0059832746422164i</v>
      </c>
      <c r="G206" s="247" t="str">
        <f t="shared" si="321"/>
        <v>-4,03269131847093+2,37611819230059i</v>
      </c>
      <c r="H206" s="247" t="str">
        <f t="shared" si="319"/>
        <v>0,00206196975021695-0,00399918836981714i</v>
      </c>
      <c r="I206" s="247" t="str">
        <f t="shared" si="317"/>
        <v>-0,00217514624907101+0,00433906354178182i</v>
      </c>
      <c r="J206" s="275" t="str">
        <f ca="1">IMPRODUCT(1/N_FFT2,DQ100)</f>
        <v>0,0202544284638345+0,0000922794600761965i</v>
      </c>
      <c r="K206" s="274" t="str">
        <f t="shared" ca="1" si="318"/>
        <v>-0,0000444567505410586+0,0000876845307856012i</v>
      </c>
      <c r="N206" s="265">
        <f t="shared" ca="1" si="185"/>
        <v>22.483822785231226</v>
      </c>
      <c r="O206" s="240">
        <f t="shared" ca="1" si="186"/>
        <v>7.483822785231224</v>
      </c>
      <c r="P206" s="240" t="str">
        <f t="shared" ca="1" si="187"/>
        <v>-6,41908891506475-3,84745383094311i</v>
      </c>
      <c r="Q206" s="240" t="str">
        <f t="shared" ca="1" si="188"/>
        <v>3,52784963994201+6,60014245291017i</v>
      </c>
      <c r="R206" s="240" t="str">
        <f t="shared" ca="1" si="189"/>
        <v>0,367213779149857-7,47480819293368i</v>
      </c>
      <c r="S206" s="240" t="str">
        <f t="shared" ca="1" si="190"/>
        <v>-4,15778916866826+6,2225712297772i</v>
      </c>
      <c r="T206" s="240" t="str">
        <f t="shared" ca="1" si="191"/>
        <v>6,76529566948241-3,19974655015495i</v>
      </c>
      <c r="U206" s="241" t="str">
        <f t="shared" ca="1" si="192"/>
        <v>-7,4477861329835-0,733542908141455i</v>
      </c>
      <c r="V206" s="240" t="str">
        <f t="shared" ca="1" si="193"/>
        <v>6,01106282536403+4,45810802810706i</v>
      </c>
      <c r="W206" s="240" t="str">
        <f t="shared" ca="1" si="194"/>
        <v>-2,86393499066449-6,91415069621668i</v>
      </c>
      <c r="X206" s="240" t="str">
        <f t="shared" ca="1" si="195"/>
        <v>-1,09810486801704+7,4028217038899i</v>
      </c>
      <c r="Y206" s="240" t="str">
        <f t="shared" ca="1" si="196"/>
        <v>4,74768691482142-5,78507324409808i</v>
      </c>
      <c r="Z206" s="240" t="str">
        <f t="shared" ca="1" si="197"/>
        <v>-7,04634892831598+2,52122396092975i</v>
      </c>
      <c r="AA206" s="240" t="str">
        <f t="shared" ca="1" si="198"/>
        <v>7,34002322890114+1,46002139708216i</v>
      </c>
      <c r="AB206" s="240" t="str">
        <f t="shared" ca="1" si="199"/>
        <v>-5,54514691467407-5,02582820791028i</v>
      </c>
      <c r="AC206" s="240" t="str">
        <f t="shared" ca="1" si="200"/>
        <v>2,17243908184069+7,16157188865945i</v>
      </c>
      <c r="AD206" s="240" t="str">
        <f t="shared" ca="1" si="201"/>
        <v>1,81842060671971-7,2595419950437i</v>
      </c>
      <c r="AE206" s="240" t="str">
        <f t="shared" ca="1" si="202"/>
        <v>-5,29186184063517+5,29186184063561i</v>
      </c>
      <c r="AF206" s="240" t="str">
        <f t="shared" ca="1" si="203"/>
        <v>7,25954199504375-1,81842060671955i</v>
      </c>
      <c r="AG206" s="240" t="str">
        <f t="shared" ca="1" si="204"/>
        <v>-7,16157188865961-2,17243908184014i</v>
      </c>
      <c r="AH206" s="240" t="str">
        <f t="shared" ca="1" si="205"/>
        <v>5,02582820791016+5,54514691467418i</v>
      </c>
      <c r="AI206" s="240" t="str">
        <f t="shared" ca="1" si="206"/>
        <v>-1,46002139708203-7,34002322890116i</v>
      </c>
      <c r="AJ206" s="240" t="str">
        <f t="shared" ca="1" si="207"/>
        <v>-2,52122396092989+7,04634892831593i</v>
      </c>
      <c r="AK206" s="240" t="str">
        <f t="shared" ca="1" si="208"/>
        <v>5,78507324409818-4,74768691482131i</v>
      </c>
      <c r="AL206" s="240" t="str">
        <f t="shared" ca="1" si="209"/>
        <v>-7,40282170388992+1,09810486801689i</v>
      </c>
      <c r="AM206" s="240" t="str">
        <f t="shared" ca="1" si="210"/>
        <v>6,91415069621661+2,86393499066465i</v>
      </c>
      <c r="AN206" s="240" t="str">
        <f t="shared" ca="1" si="211"/>
        <v>-4,45810802810697-6,0110628253641i</v>
      </c>
      <c r="AO206" s="240" t="str">
        <f t="shared" ca="1" si="212"/>
        <v>0,733542908141299+7,44778613298352i</v>
      </c>
      <c r="AP206" s="240" t="str">
        <f t="shared" ca="1" si="213"/>
        <v>3,19974655015505-6,76529566948237i</v>
      </c>
      <c r="AQ206" s="240" t="str">
        <f t="shared" ca="1" si="214"/>
        <v>-6,22257122977729+4,15778916866814i</v>
      </c>
      <c r="AR206" s="240" t="str">
        <f t="shared" ca="1" si="215"/>
        <v>-6,22257122977729+4,15778916866814i</v>
      </c>
      <c r="AS206" s="240" t="str">
        <f t="shared" ca="1" si="216"/>
        <v>-6,60014245291007-3,5278496399422i</v>
      </c>
      <c r="AT206" s="240" t="str">
        <f t="shared" ca="1" si="217"/>
        <v>3,84745383094328+6,41908891506465i</v>
      </c>
      <c r="AU206" s="240" t="str">
        <f t="shared" ca="1" si="218"/>
        <v>1,17354882419495E-13-7,48382278523122i</v>
      </c>
      <c r="AV206" s="240" t="str">
        <f t="shared" ca="1" si="219"/>
        <v>-3,84745383094294+6,41908891506486i</v>
      </c>
      <c r="AW206" s="240" t="str">
        <f t="shared" ca="1" si="220"/>
        <v>6,60014245291023-3,52784963994189i</v>
      </c>
      <c r="AX206" s="240" t="str">
        <f t="shared" ca="1" si="221"/>
        <v>-7,4748081929337-0,367213779149556i</v>
      </c>
      <c r="AY206" s="240" t="str">
        <f t="shared" ca="1" si="222"/>
        <v>6,22257122977709+4,15778916866841i</v>
      </c>
      <c r="AZ206" s="240" t="str">
        <f t="shared" ca="1" si="223"/>
        <v>-3,19974655015551-6,76529566948215i</v>
      </c>
      <c r="BA206" s="240" t="str">
        <f t="shared" ca="1" si="224"/>
        <v>-0,733542908141638+7,44778613298349i</v>
      </c>
      <c r="BB206" s="240" t="str">
        <f t="shared" ca="1" si="225"/>
        <v>4,45810802810596-6,01106282536485i</v>
      </c>
      <c r="BC206" s="240" t="str">
        <f t="shared" ca="1" si="226"/>
        <v>-6,91415069621646+2,86393499066503i</v>
      </c>
      <c r="BD206" s="240" t="str">
        <f t="shared" ca="1" si="227"/>
        <v>7,40282170389+1,09810486801639i</v>
      </c>
      <c r="BE206" s="240" t="str">
        <f t="shared" ca="1" si="228"/>
        <v>-5,78507324409799-4,74768691482152i</v>
      </c>
      <c r="BF206" s="240" t="str">
        <f t="shared" ca="1" si="229"/>
        <v>2,52122396092957+7,04634892831605i</v>
      </c>
      <c r="BG206" s="240" t="str">
        <f t="shared" ca="1" si="230"/>
        <v>1,46002139708304-7,34002322890096i</v>
      </c>
      <c r="BH206" s="240" t="str">
        <f t="shared" ca="1" si="231"/>
        <v>-5,02582820791097+5,54514691467346i</v>
      </c>
      <c r="BI206" s="240" t="str">
        <f t="shared" ca="1" si="232"/>
        <v>7,16157188865991-2,17243908183915i</v>
      </c>
      <c r="BJ206" s="240" t="str">
        <f t="shared" ca="1" si="233"/>
        <v>-7,2595419950433-1,81842060672132i</v>
      </c>
      <c r="BK206" s="240" t="str">
        <f t="shared" ca="1" si="234"/>
        <v>5,29186184063388+5,29186184063691i</v>
      </c>
      <c r="BL206" s="240" t="str">
        <f t="shared" ca="1" si="235"/>
        <v>-1,81842060671726-7,25954199504432i</v>
      </c>
      <c r="BM206" s="240" t="str">
        <f t="shared" ca="1" si="236"/>
        <v>-2,17243908184305+7,16157188865873i</v>
      </c>
      <c r="BN206" s="240" t="str">
        <f t="shared" ca="1" si="237"/>
        <v>5,54514691467633-5,02582820790779i</v>
      </c>
      <c r="BO206" s="240" t="str">
        <f t="shared" ca="1" si="238"/>
        <v>-7,34002322890178+1,46002139707894i</v>
      </c>
      <c r="BP206" s="240" t="str">
        <f t="shared" ca="1" si="239"/>
        <v>7,04634892831714+2,52122396092649i</v>
      </c>
      <c r="BQ206" s="240" t="str">
        <f t="shared" ca="1" si="240"/>
        <v>-4,74768691482413-5,78507324409586i</v>
      </c>
      <c r="BR206" s="240" t="str">
        <f t="shared" ca="1" si="241"/>
        <v>1,09810486801962+7,40282170388952i</v>
      </c>
      <c r="BS206" s="240" t="str">
        <f t="shared" ca="1" si="242"/>
        <v>2,86393499066201-6,91415069621771i</v>
      </c>
      <c r="BT206" s="240" t="str">
        <f t="shared" ca="1" si="243"/>
        <v>-6,01106282536284+4,45810802810867i</v>
      </c>
      <c r="BU206" s="240" t="str">
        <f t="shared" ca="1" si="244"/>
        <v>7,44778613298332-0,733542908143298i</v>
      </c>
      <c r="BV206" s="240" t="str">
        <f t="shared" ca="1" si="245"/>
        <v>-6,76529566948291-3,19974655015391i</v>
      </c>
      <c r="BW206" s="240" t="str">
        <f t="shared" ca="1" si="246"/>
        <v>4,15778916866928+6,22257122977652i</v>
      </c>
      <c r="BX206" s="240" t="str">
        <f t="shared" ca="1" si="247"/>
        <v>-0,367213779150691-7,47480819293364i</v>
      </c>
      <c r="BY206" s="240" t="str">
        <f t="shared" ca="1" si="248"/>
        <v>-3,52784963994174+6,60014245291031i</v>
      </c>
      <c r="BZ206" s="240" t="str">
        <f t="shared" ca="1" si="249"/>
        <v>6,41908891506471-3,84745383094318i</v>
      </c>
      <c r="CA206" s="240" t="str">
        <f t="shared" ca="1" si="250"/>
        <v>-7,48382278523122-2,34709764838989E-13i</v>
      </c>
      <c r="CB206" s="240" t="str">
        <f t="shared" ca="1" si="251"/>
        <v>6,41908891506436+3,84745383094377i</v>
      </c>
      <c r="CC206" s="240" t="str">
        <f t="shared" ca="1" si="252"/>
        <v>-3,52784963994114-6,60014245291064i</v>
      </c>
      <c r="CD206" s="240" t="str">
        <f t="shared" ca="1" si="253"/>
        <v>-0,367213779151161+7,47480819293362i</v>
      </c>
      <c r="CE206" s="240" t="str">
        <f t="shared" ca="1" si="254"/>
        <v>4,15778916866984-6,22257122977614i</v>
      </c>
      <c r="CF206" s="240" t="str">
        <f t="shared" ca="1" si="255"/>
        <v>-6,7652956694832+3,19974655015329i</v>
      </c>
      <c r="CG206" s="240" t="str">
        <f t="shared" ca="1" si="256"/>
        <v>7,44778613298326+0,733542908143977i</v>
      </c>
      <c r="CH206" s="240" t="str">
        <f t="shared" ca="1" si="257"/>
        <v>-6,01106282536256-4,45810802810904i</v>
      </c>
      <c r="CI206" s="240" t="str">
        <f t="shared" ca="1" si="258"/>
        <v>2,86393499066138+6,91415069621797i</v>
      </c>
      <c r="CJ206" s="240" t="str">
        <f t="shared" ca="1" si="259"/>
        <v>1,09810486802029-7,40282170388941i</v>
      </c>
      <c r="CK206" s="240" t="str">
        <f t="shared" ca="1" si="260"/>
        <v>-4,74768691481874+5,78507324410028i</v>
      </c>
      <c r="CL206" s="240" t="str">
        <f t="shared" ca="1" si="261"/>
        <v>7,0463489283148-2,52122396093306i</v>
      </c>
      <c r="CM206" s="240" t="str">
        <f t="shared" ca="1" si="262"/>
        <v>-7,34002322890165-1,4600213970796i</v>
      </c>
      <c r="CN206" s="240" t="str">
        <f t="shared" ca="1" si="263"/>
        <v>5,54514691467587+5,02582820790829i</v>
      </c>
      <c r="CO206" s="240" t="str">
        <f t="shared" ca="1" si="264"/>
        <v>-2,1724390818426-7,16157188865886i</v>
      </c>
      <c r="CP206" s="240" t="str">
        <f t="shared" ca="1" si="265"/>
        <v>-1,81842060671793+7,25954199504415i</v>
      </c>
      <c r="CQ206" s="240" t="str">
        <f t="shared" ca="1" si="266"/>
        <v>5,29186184063436-5,29186184063643i</v>
      </c>
      <c r="CR206" s="240" t="str">
        <f t="shared" ca="1" si="267"/>
        <v>-7,25954199504344+1,81842060672076i</v>
      </c>
      <c r="CS206" s="240" t="str">
        <f t="shared" ca="1" si="268"/>
        <v>7,16157188865978+2,1724390818396i</v>
      </c>
      <c r="CT206" s="240" t="str">
        <f t="shared" ca="1" si="269"/>
        <v>-5,02582820791046-5,54514691467391i</v>
      </c>
      <c r="CU206" s="240" t="str">
        <f t="shared" ca="1" si="270"/>
        <v>1,46002139708247+7,34002322890107i</v>
      </c>
      <c r="CV206" s="240" t="str">
        <f t="shared" ca="1" si="271"/>
        <v>2,5212239609301-7,04634892831585i</v>
      </c>
      <c r="CW206" s="240" t="str">
        <f t="shared" ca="1" si="272"/>
        <v>-5,78507324409843+4,747686914821i</v>
      </c>
      <c r="CX206" s="240" t="str">
        <f t="shared" ca="1" si="273"/>
        <v>7,40282170389008-1,09810486801582i</v>
      </c>
      <c r="CY206" s="240" t="str">
        <f t="shared" ca="1" si="274"/>
        <v>-6,91415069621624-2,86393499066556i</v>
      </c>
      <c r="CZ206" s="240" t="str">
        <f t="shared" ca="1" si="275"/>
        <v>4,45810802810541+6,01106282536526i</v>
      </c>
      <c r="DA206" s="240" t="str">
        <f t="shared" ca="1" si="276"/>
        <v>-0,733542908139477-7,4477861329837i</v>
      </c>
      <c r="DB206" s="240" t="str">
        <f t="shared" ca="1" si="277"/>
        <v>-3,19974655015738+6,76529566948127i</v>
      </c>
      <c r="DC206" s="240" t="str">
        <f t="shared" ca="1" si="278"/>
        <v>6,22257122977866-4,15778916866608i</v>
      </c>
      <c r="DD206" s="240" t="str">
        <f t="shared" ca="1" si="279"/>
        <v>-7,47480819293384+0,367213779146644i</v>
      </c>
      <c r="DE206" s="240" t="str">
        <f t="shared" ca="1" si="280"/>
        <v>6,6001424529085+3,52784963994513i</v>
      </c>
      <c r="DF206" s="240" t="str">
        <f t="shared" ca="1" si="281"/>
        <v>-3,84745383094628-6,41908891506286i</v>
      </c>
      <c r="DG206" s="240" t="str">
        <f t="shared" ca="1" si="282"/>
        <v>3,37023849377489E-12+7,48382278523122i</v>
      </c>
      <c r="DH206" s="240" t="str">
        <f t="shared" ca="1" si="283"/>
        <v>3,84745383094067-6,41908891506622i</v>
      </c>
      <c r="DI206" s="240" t="str">
        <f t="shared" ca="1" si="284"/>
        <v>-6,60014245290894+3,52784963994432i</v>
      </c>
      <c r="DJ206" s="240" t="str">
        <f t="shared" ca="1" si="285"/>
        <v>7,47480819293379+0,367213779147772i</v>
      </c>
      <c r="DK206" s="240" t="str">
        <f t="shared" ca="1" si="286"/>
        <v>-6,22257122977815-4,15778916866684i</v>
      </c>
      <c r="DL206" s="240" t="str">
        <f t="shared" ca="1" si="287"/>
        <v>3,19974655015655+6,76529566948166i</v>
      </c>
      <c r="DM206" s="240" t="str">
        <f t="shared" ca="1" si="288"/>
        <v>0,73354290814039-7,44778613298361i</v>
      </c>
      <c r="DN206" s="240" t="str">
        <f t="shared" ca="1" si="289"/>
        <v>-4,45810802810614+6,01106282536471i</v>
      </c>
      <c r="DO206" s="240" t="str">
        <f t="shared" ca="1" si="290"/>
        <v>6,91415069621651-2,86393499066491i</v>
      </c>
      <c r="DP206" s="240" t="str">
        <f t="shared" ca="1" si="291"/>
        <v>-7,40282170388991-1,09810486801694i</v>
      </c>
      <c r="DQ206" s="240" t="str">
        <f t="shared" ca="1" si="292"/>
        <v>5,78507324409771+4,74768691482187i</v>
      </c>
      <c r="DR206" s="240" t="str">
        <f t="shared" ca="1" si="293"/>
        <v>-2,52122396092924-7,04634892831616i</v>
      </c>
      <c r="DS206" s="240" t="str">
        <f t="shared" ca="1" si="294"/>
        <v>-1,46002139708338+7,3400232289009i</v>
      </c>
      <c r="DT206" s="240" t="str">
        <f t="shared" ca="1" si="295"/>
        <v>5,02582820791114-5,5451469146733i</v>
      </c>
      <c r="DU206" s="240" t="str">
        <f t="shared" ca="1" si="296"/>
        <v>-7,16157188865998+2,17243908183892i</v>
      </c>
      <c r="DV206" s="240" t="str">
        <f t="shared" ca="1" si="297"/>
        <v>7,25954199504327+1,81842060672145i</v>
      </c>
      <c r="DW206" s="240" t="str">
        <f t="shared" ca="1" si="298"/>
        <v>-5,29186184063356-5,29186184063722i</v>
      </c>
      <c r="DX206" s="240" t="str">
        <f t="shared" ca="1" si="299"/>
        <v>1,81842060671683+7,25954199504443i</v>
      </c>
      <c r="DY206" s="240" t="str">
        <f t="shared" ca="1" si="300"/>
        <v>2,17243908184348-7,1615718886586i</v>
      </c>
      <c r="DZ206" s="240" t="str">
        <f t="shared" ca="1" si="301"/>
        <v>-5,54514691467649+5,02582820790761i</v>
      </c>
      <c r="EA206" s="240" t="str">
        <f t="shared" ca="1" si="302"/>
        <v>7,34002322890041-1,4600213970858i</v>
      </c>
      <c r="EB206" s="240" t="str">
        <f t="shared" ca="1" si="303"/>
        <v>-7,046348928317-2,52122396092691i</v>
      </c>
      <c r="EC206" s="240" t="str">
        <f t="shared" ca="1" si="304"/>
        <v>4,74768691482378+5,78507324409614i</v>
      </c>
      <c r="ED206" s="240" t="str">
        <f t="shared" ca="1" si="305"/>
        <v>-1,09810486801939-7,40282170388955i</v>
      </c>
      <c r="EE206" s="240" t="str">
        <f t="shared" ca="1" si="306"/>
        <v>-2,86393499066223+6,91415069621762i</v>
      </c>
      <c r="EF206" s="240" t="str">
        <f t="shared" ca="1" si="307"/>
        <v>6,01106282536298-4,45810802810848i</v>
      </c>
      <c r="EG206" s="240" t="str">
        <f t="shared" ca="1" si="308"/>
        <v>-7,44778613298333+0,733542908143277i</v>
      </c>
      <c r="EH206" s="240" t="str">
        <f t="shared" ca="1" si="309"/>
        <v>6,76529566948272+3,19974655015431i</v>
      </c>
      <c r="EI206" s="240" t="str">
        <f t="shared" ca="1" si="310"/>
        <v>-4,1577891686689-6,22257122977677i</v>
      </c>
      <c r="EJ206" s="240" t="str">
        <f t="shared" ca="1" si="311"/>
        <v>0,367213779150245+7,47480819293367i</v>
      </c>
      <c r="EK206" s="240" t="str">
        <f t="shared" ca="1" si="312"/>
        <v>3,52784963994195-6,6001424529102i</v>
      </c>
      <c r="EL206" s="240" t="str">
        <f t="shared" ca="1" si="313"/>
        <v>-6,41908891506483+3,84745383094298i</v>
      </c>
      <c r="EM206" s="240" t="str">
        <f t="shared" ca="1" si="314"/>
        <v>7,48382278523122+4,69419529677979E-13i</v>
      </c>
      <c r="EN206" s="240"/>
      <c r="EO206" s="240"/>
      <c r="EP206" s="240"/>
    </row>
    <row r="207" spans="1:146" ht="15" thickBot="1">
      <c r="A207" s="277">
        <f t="shared" si="181"/>
        <v>2.0898437500000014E-3</v>
      </c>
      <c r="B207" s="276">
        <v>107</v>
      </c>
      <c r="C207" s="248">
        <f t="shared" si="182"/>
        <v>21400</v>
      </c>
      <c r="D207" s="247">
        <f t="shared" si="315"/>
        <v>134460.16557364314</v>
      </c>
      <c r="E207" s="247" t="str">
        <f t="shared" si="316"/>
        <v>134460,165573643i</v>
      </c>
      <c r="F207" s="247" t="str">
        <f t="shared" si="320"/>
        <v>-0,0144128223718042-0,00562619412750677i</v>
      </c>
      <c r="G207" s="247" t="str">
        <f t="shared" si="321"/>
        <v>-4,00412049175022+2,39475841740439i</v>
      </c>
      <c r="H207" s="247" t="str">
        <f t="shared" si="319"/>
        <v>0,00206036313356076-0,00396193178228877i</v>
      </c>
      <c r="I207" s="247" t="str">
        <f t="shared" si="317"/>
        <v>-0,00216285687976324+0,00429348628427568i</v>
      </c>
      <c r="J207" s="275" t="str">
        <f ca="1">IMPRODUCT(1/N_FFT2,DR100)</f>
        <v>0,0419055487171008+0,00446086451046398i</v>
      </c>
      <c r="K207" s="274" t="str">
        <f t="shared" ca="1" si="318"/>
        <v>-0,000109788364934724+0,00017027268715577i</v>
      </c>
      <c r="N207" s="265">
        <f t="shared" ca="1" si="185"/>
        <v>22.484102216999762</v>
      </c>
      <c r="O207" s="240">
        <f t="shared" ca="1" si="186"/>
        <v>7.4841022169997631</v>
      </c>
      <c r="P207" s="240" t="str">
        <f t="shared" ca="1" si="187"/>
        <v>-6,51181997913937-3,68890045322209i</v>
      </c>
      <c r="Q207" s="240" t="str">
        <f t="shared" ca="1" si="188"/>
        <v>3,84759748758218+6,41932859168715i</v>
      </c>
      <c r="R207" s="240" t="str">
        <f t="shared" ca="1" si="189"/>
        <v>-0,183669062796203-7,48184814533631i</v>
      </c>
      <c r="S207" s="240" t="str">
        <f t="shared" ca="1" si="190"/>
        <v>-3,5279813631657+6,60038888972886i</v>
      </c>
      <c r="T207" s="240" t="str">
        <f t="shared" ca="1" si="191"/>
        <v>6,32297044072544-4,00397687308669i</v>
      </c>
      <c r="U207" s="241" t="str">
        <f t="shared" ca="1" si="192"/>
        <v>-7,47508728811443+0,367227490216806i</v>
      </c>
      <c r="V207" s="240" t="str">
        <f t="shared" ca="1" si="193"/>
        <v>6,68498197285534+3,36493714905642i</v>
      </c>
      <c r="W207" s="240" t="str">
        <f t="shared" ca="1" si="194"/>
        <v>-4,15794441264081-6,2228035688016i</v>
      </c>
      <c r="X207" s="240" t="str">
        <f t="shared" ca="1" si="195"/>
        <v>0,550564713529194+7,46382371782167i</v>
      </c>
      <c r="Y207" s="240" t="str">
        <f t="shared" ca="1" si="196"/>
        <v>3,19986602263096-6,76554827280928i</v>
      </c>
      <c r="Z207" s="240" t="str">
        <f t="shared" ca="1" si="197"/>
        <v>-6,11888831269309+4,30940736195694i</v>
      </c>
      <c r="AA207" s="240" t="str">
        <f t="shared" ca="1" si="198"/>
        <v>7,4480642192117-0,73357029724435i</v>
      </c>
      <c r="AB207" s="240" t="str">
        <f t="shared" ca="1" si="199"/>
        <v>-6,8420392594635-3,03286741656488i</v>
      </c>
      <c r="AC207" s="240" t="str">
        <f t="shared" ca="1" si="200"/>
        <v>4,45827448541673+6,01128726706543i</v>
      </c>
      <c r="AD207" s="240" t="str">
        <f t="shared" ca="1" si="201"/>
        <v>-0,916134005643145-7,42781828521707i</v>
      </c>
      <c r="AE207" s="240" t="str">
        <f t="shared" ca="1" si="202"/>
        <v>-2,86404192457257+6,91440885750846i</v>
      </c>
      <c r="AF207" s="240" t="str">
        <f t="shared" ca="1" si="203"/>
        <v>5,90006524676414-4,60445611103274i</v>
      </c>
      <c r="AG207" s="240" t="str">
        <f t="shared" ca="1" si="204"/>
        <v>-7,40309811123153+1,09814586917267i</v>
      </c>
      <c r="AH207" s="240" t="str">
        <f t="shared" ca="1" si="205"/>
        <v>6,98261347420377+2,693491240819i</v>
      </c>
      <c r="AI207" s="240" t="str">
        <f t="shared" ca="1" si="206"/>
        <v>-4,74786418445915-5,78528924777584i</v>
      </c>
      <c r="AJ207" s="240" t="str">
        <f t="shared" ca="1" si="207"/>
        <v>1,27949625069365+7,37391858776334i</v>
      </c>
      <c r="AK207" s="240" t="str">
        <f t="shared" ca="1" si="208"/>
        <v>2,52131809865739-7,04661202563923i</v>
      </c>
      <c r="AL207" s="240" t="str">
        <f t="shared" ca="1" si="209"/>
        <v>-5,66702840687106+4,88841232203435i</v>
      </c>
      <c r="AM207" s="240" t="str">
        <f t="shared" ca="1" si="210"/>
        <v>7,34029729146659-1,46007591151592i</v>
      </c>
      <c r="AN207" s="240" t="str">
        <f t="shared" ca="1" si="211"/>
        <v>-7,10636596147999-2,34762620875202i</v>
      </c>
      <c r="AO207" s="240" t="str">
        <f t="shared" ca="1" si="212"/>
        <v>5,02601586281686+5,54535395995729i</v>
      </c>
      <c r="AP207" s="240" t="str">
        <f t="shared" ca="1" si="213"/>
        <v>-1,63977607720559-7,30225447455271i</v>
      </c>
      <c r="AQ207" s="240" t="str">
        <f t="shared" ca="1" si="214"/>
        <v>-2,17252019660118+7,16183928818992i</v>
      </c>
      <c r="AR207" s="240" t="str">
        <f t="shared" ca="1" si="215"/>
        <v>-2,17252019660118+7,16183928818992i</v>
      </c>
      <c r="AS207" s="240" t="str">
        <f t="shared" ca="1" si="216"/>
        <v>-7,2598130525924+1,81848850310079i</v>
      </c>
      <c r="AT207" s="240" t="str">
        <f t="shared" ca="1" si="217"/>
        <v>7,21299859071086+1,99610553952039i</v>
      </c>
      <c r="AU207" s="240" t="str">
        <f t="shared" ca="1" si="218"/>
        <v>-5,29205942873394-5,29205942873368i</v>
      </c>
      <c r="AV207" s="240" t="str">
        <f t="shared" ca="1" si="219"/>
        <v>1,99610553952012+7,21299859071093i</v>
      </c>
      <c r="AW207" s="240" t="str">
        <f t="shared" ca="1" si="220"/>
        <v>1,81848850310106-7,25981305259234i</v>
      </c>
      <c r="AX207" s="240" t="str">
        <f t="shared" ca="1" si="221"/>
        <v>-5,16059191957806+5,42033919917254i</v>
      </c>
      <c r="AY207" s="240" t="str">
        <f t="shared" ca="1" si="222"/>
        <v>7,16183928819-2,17252019660092i</v>
      </c>
      <c r="AZ207" s="240" t="str">
        <f t="shared" ca="1" si="223"/>
        <v>-7,30225447455281-1,63977607720513i</v>
      </c>
      <c r="BA207" s="240" t="str">
        <f t="shared" ca="1" si="224"/>
        <v>5,54535395995761+5,02601586281651i</v>
      </c>
      <c r="BB207" s="240" t="str">
        <f t="shared" ca="1" si="225"/>
        <v>-2,34762620874823-7,10636596148125i</v>
      </c>
      <c r="BC207" s="240" t="str">
        <f t="shared" ca="1" si="226"/>
        <v>-1,46007591151401+7,34029729146697i</v>
      </c>
      <c r="BD207" s="240" t="str">
        <f t="shared" ca="1" si="227"/>
        <v>4,88841232203403-5,66702840687133i</v>
      </c>
      <c r="BE207" s="240" t="str">
        <f t="shared" ca="1" si="228"/>
        <v>-7,04661202563958+2,52131809865644i</v>
      </c>
      <c r="BF207" s="240" t="str">
        <f t="shared" ca="1" si="229"/>
        <v>7,37391858776291+1,27949625069611i</v>
      </c>
      <c r="BG207" s="240" t="str">
        <f t="shared" ca="1" si="230"/>
        <v>-5,78528924777807-4,74786418445645i</v>
      </c>
      <c r="BH207" s="240" t="str">
        <f t="shared" ca="1" si="231"/>
        <v>2,69349124082013+6,98261347420334i</v>
      </c>
      <c r="BI207" s="240" t="str">
        <f t="shared" ca="1" si="232"/>
        <v>1,09814586917294-7,40309811123148i</v>
      </c>
      <c r="BJ207" s="240" t="str">
        <f t="shared" ca="1" si="233"/>
        <v>-4,60445611103418+5,90006524676302i</v>
      </c>
      <c r="BK207" s="240" t="str">
        <f t="shared" ca="1" si="234"/>
        <v>6,91440885750971-2,86404192456956i</v>
      </c>
      <c r="BL207" s="240" t="str">
        <f t="shared" ca="1" si="235"/>
        <v>-7,4278182852174-0,916134005640466i</v>
      </c>
      <c r="BM207" s="240" t="str">
        <f t="shared" ca="1" si="236"/>
        <v>6,01128726706567+4,45827448541641i</v>
      </c>
      <c r="BN207" s="240" t="str">
        <f t="shared" ca="1" si="237"/>
        <v>-3,03286741656385-6,84203925946396i</v>
      </c>
      <c r="BO207" s="240" t="str">
        <f t="shared" ca="1" si="238"/>
        <v>-0,733570297246953+7,44806421921145i</v>
      </c>
      <c r="BP207" s="240" t="str">
        <f t="shared" ca="1" si="239"/>
        <v>4,30940736195407-6,11888831269511i</v>
      </c>
      <c r="BQ207" s="240" t="str">
        <f t="shared" ca="1" si="240"/>
        <v>-6,76554827280843+3,19986602263276i</v>
      </c>
      <c r="BR207" s="240" t="str">
        <f t="shared" ca="1" si="241"/>
        <v>7,4638237178217+0,550564713528725i</v>
      </c>
      <c r="BS207" s="240" t="str">
        <f t="shared" ca="1" si="242"/>
        <v>-6,22280356880059-4,15794441264232i</v>
      </c>
      <c r="BT207" s="240" t="str">
        <f t="shared" ca="1" si="243"/>
        <v>3,36493714905344+6,68498197285683i</v>
      </c>
      <c r="BU207" s="240" t="str">
        <f t="shared" ca="1" si="244"/>
        <v>0,367227490214-7,47508728811456i</v>
      </c>
      <c r="BV207" s="240" t="str">
        <f t="shared" ca="1" si="245"/>
        <v>-4,00397687308561+6,32297044072613i</v>
      </c>
      <c r="BW207" s="240" t="str">
        <f t="shared" ca="1" si="246"/>
        <v>6,60038888972897-3,5279813631655i</v>
      </c>
      <c r="BX207" s="240" t="str">
        <f t="shared" ca="1" si="247"/>
        <v>-7,48184814533625-0,183669062798339i</v>
      </c>
      <c r="BY207" s="240" t="str">
        <f t="shared" ca="1" si="248"/>
        <v>6,41932859168522+3,84759748758539i</v>
      </c>
      <c r="BZ207" s="240" t="str">
        <f t="shared" ca="1" si="249"/>
        <v>-3,68890045322386-6,51181997913836i</v>
      </c>
      <c r="CA207" s="240" t="str">
        <f t="shared" ca="1" si="250"/>
        <v>3,63072641926766E-13+7,48410221699976i</v>
      </c>
      <c r="CB207" s="240" t="str">
        <f t="shared" ca="1" si="251"/>
        <v>3,68890045322304-6,51181997913883i</v>
      </c>
      <c r="CC207" s="240" t="str">
        <f t="shared" ca="1" si="252"/>
        <v>-6,41932859168857+3,8475974875798i</v>
      </c>
      <c r="CD207" s="240" t="str">
        <f t="shared" ca="1" si="253"/>
        <v>7,48184814533623-0,183669062799277i</v>
      </c>
      <c r="CE207" s="240" t="str">
        <f t="shared" ca="1" si="254"/>
        <v>-6,60038888972942-3,52798136316467i</v>
      </c>
      <c r="CF207" s="240" t="str">
        <f t="shared" ca="1" si="255"/>
        <v>4,0039768730864+6,32297044072563i</v>
      </c>
      <c r="CG207" s="240" t="str">
        <f t="shared" ca="1" si="256"/>
        <v>-0,367227490214938-7,47508728811451i</v>
      </c>
      <c r="CH207" s="240" t="str">
        <f t="shared" ca="1" si="257"/>
        <v>-3,36493714905926+6,68498197285391i</v>
      </c>
      <c r="CI207" s="240" t="str">
        <f t="shared" ca="1" si="258"/>
        <v>6,22280356880006-4,1579444126431i</v>
      </c>
      <c r="CJ207" s="240" t="str">
        <f t="shared" ca="1" si="259"/>
        <v>-7,46382371782164+0,550564713529662i</v>
      </c>
      <c r="CK207" s="240" t="str">
        <f t="shared" ca="1" si="260"/>
        <v>6,76554827280883+3,19986602263192i</v>
      </c>
      <c r="CL207" s="240" t="str">
        <f t="shared" ca="1" si="261"/>
        <v>-4,30940736195484-6,11888831269457i</v>
      </c>
      <c r="CM207" s="240" t="str">
        <f t="shared" ca="1" si="262"/>
        <v>0,733570297247675+7,44806421921137i</v>
      </c>
      <c r="CN207" s="240" t="str">
        <f t="shared" ca="1" si="263"/>
        <v>3,03286741656299-6,84203925946434i</v>
      </c>
      <c r="CO207" s="240" t="str">
        <f t="shared" ca="1" si="264"/>
        <v>-6,01128726706511+4,45827448541715i</v>
      </c>
      <c r="CP207" s="240" t="str">
        <f t="shared" ca="1" si="265"/>
        <v>7,42781828521729-0,916134005641393i</v>
      </c>
      <c r="CQ207" s="240" t="str">
        <f t="shared" ca="1" si="266"/>
        <v>-6,91440885750722-2,86404192457557i</v>
      </c>
      <c r="CR207" s="240" t="str">
        <f t="shared" ca="1" si="267"/>
        <v>4,60445611103483+5,90006524676251i</v>
      </c>
      <c r="CS207" s="240" t="str">
        <f t="shared" ca="1" si="268"/>
        <v>-1,09814586917376-7,40309811123136i</v>
      </c>
      <c r="CT207" s="240" t="str">
        <f t="shared" ca="1" si="269"/>
        <v>-2,69349124081916+6,98261347420371i</v>
      </c>
      <c r="CU207" s="240" t="str">
        <f t="shared" ca="1" si="270"/>
        <v>5,7852892477774-4,74786418445726i</v>
      </c>
      <c r="CV207" s="240" t="str">
        <f t="shared" ca="1" si="271"/>
        <v>-7,37391858776275+1,27949625069704i</v>
      </c>
      <c r="CW207" s="240" t="str">
        <f t="shared" ca="1" si="272"/>
        <v>7,04661202563989+2,52131809865555i</v>
      </c>
      <c r="CX207" s="240" t="str">
        <f t="shared" ca="1" si="273"/>
        <v>-4,88841232203466-5,66702840687079i</v>
      </c>
      <c r="CY207" s="240" t="str">
        <f t="shared" ca="1" si="274"/>
        <v>1,46007591151482+7,34029729146681i</v>
      </c>
      <c r="CZ207" s="240" t="str">
        <f t="shared" ca="1" si="275"/>
        <v>2,34762620875451-7,10636596147916i</v>
      </c>
      <c r="DA207" s="240" t="str">
        <f t="shared" ca="1" si="276"/>
        <v>-5,54535395995548+5,02601586281886i</v>
      </c>
      <c r="DB207" s="240" t="str">
        <f t="shared" ca="1" si="277"/>
        <v>7,30225447455244-1,63977607720678i</v>
      </c>
      <c r="DC207" s="240" t="str">
        <f t="shared" ca="1" si="278"/>
        <v>-7,16183928818984-2,17252019660145i</v>
      </c>
      <c r="DD207" s="240" t="str">
        <f t="shared" ca="1" si="279"/>
        <v>5,16059191957651+5,42033919917402i</v>
      </c>
      <c r="DE207" s="240" t="str">
        <f t="shared" ca="1" si="280"/>
        <v>-1,81848850309754-7,25981305259321i</v>
      </c>
      <c r="DF207" s="240" t="str">
        <f t="shared" ca="1" si="281"/>
        <v>-1,99610553951768+7,21299859071161i</v>
      </c>
      <c r="DG207" s="240" t="str">
        <f t="shared" ca="1" si="282"/>
        <v>5,29205942873327-5,29205942873434i</v>
      </c>
      <c r="DH207" s="240" t="str">
        <f t="shared" ca="1" si="283"/>
        <v>-7,2129985907112+1,99610553951914i</v>
      </c>
      <c r="DI207" s="240" t="str">
        <f t="shared" ca="1" si="284"/>
        <v>7,25981305259167+1,81848850310371i</v>
      </c>
      <c r="DJ207" s="240" t="str">
        <f t="shared" ca="1" si="285"/>
        <v>-5,42033919917506-5,16059191957541i</v>
      </c>
      <c r="DK207" s="240" t="str">
        <f t="shared" ca="1" si="286"/>
        <v>2,17252019660269+7,16183928818947i</v>
      </c>
      <c r="DL207" s="240" t="str">
        <f t="shared" ca="1" si="287"/>
        <v>1,63977607720529-7,30225447455277i</v>
      </c>
      <c r="DM207" s="240" t="str">
        <f t="shared" ca="1" si="288"/>
        <v>-5,0260158628179+5,54535395995635i</v>
      </c>
      <c r="DN207" s="240" t="str">
        <f t="shared" ca="1" si="289"/>
        <v>7,1063659614811-2,34762620874867i</v>
      </c>
      <c r="DO207" s="240" t="str">
        <f t="shared" ca="1" si="290"/>
        <v>-7,34029729146706-1,46007591151354i</v>
      </c>
      <c r="DP207" s="240" t="str">
        <f t="shared" ca="1" si="291"/>
        <v>5,66702840687177+4,88841232203352i</v>
      </c>
      <c r="DQ207" s="240" t="str">
        <f t="shared" ca="1" si="292"/>
        <v>-2,52131809865678-7,04661202563945i</v>
      </c>
      <c r="DR207" s="240" t="str">
        <f t="shared" ca="1" si="293"/>
        <v>-1,27949625069555+7,37391858776301i</v>
      </c>
      <c r="DS207" s="240" t="str">
        <f t="shared" ca="1" si="294"/>
        <v>4,747864184462-5,78528924777351i</v>
      </c>
      <c r="DT207" s="240" t="str">
        <f t="shared" ca="1" si="295"/>
        <v>-6,98261347420325+2,69349124082037i</v>
      </c>
      <c r="DU207" s="240" t="str">
        <f t="shared" ca="1" si="296"/>
        <v>7,40309811123155+1,09814586917247i</v>
      </c>
      <c r="DV207" s="240" t="str">
        <f t="shared" ca="1" si="297"/>
        <v>-5,90006524676344-4,60445611103364i</v>
      </c>
      <c r="DW207" s="240" t="str">
        <f t="shared" ca="1" si="298"/>
        <v>2,8640419245699+6,91440885750956i</v>
      </c>
      <c r="DX207" s="240" t="str">
        <f t="shared" ca="1" si="299"/>
        <v>0,916134005640106-7,42781828521744i</v>
      </c>
      <c r="DY207" s="240" t="str">
        <f t="shared" ca="1" si="300"/>
        <v>-4,45827448541594+6,01128726706602i</v>
      </c>
      <c r="DZ207" s="240" t="str">
        <f t="shared" ca="1" si="301"/>
        <v>6,84203925946381-3,03286741656418i</v>
      </c>
      <c r="EA207" s="240" t="str">
        <f t="shared" ca="1" si="302"/>
        <v>-7,4480642192115-0,73357029724638i</v>
      </c>
      <c r="EB207" s="240" t="str">
        <f t="shared" ca="1" si="303"/>
        <v>6,11888831269115+4,30940736195969i</v>
      </c>
      <c r="EC207" s="240" t="str">
        <f t="shared" ca="1" si="304"/>
        <v>-3,19986602263328-6,76554827280818i</v>
      </c>
      <c r="ED207" s="240" t="str">
        <f t="shared" ca="1" si="305"/>
        <v>-0,550564713528364+7,46382371782173i</v>
      </c>
      <c r="EE207" s="240" t="str">
        <f t="shared" ca="1" si="306"/>
        <v>4,15794441264184-6,2228035688009i</v>
      </c>
      <c r="EF207" s="240" t="str">
        <f t="shared" ca="1" si="307"/>
        <v>-6,68498197285667+3,36493714905376i</v>
      </c>
      <c r="EG207" s="240" t="str">
        <f t="shared" ca="1" si="308"/>
        <v>7,47508728811459+0,367227490213425i</v>
      </c>
      <c r="EH207" s="240" t="str">
        <f t="shared" ca="1" si="309"/>
        <v>-6,32297044072632-4,0039768730853i</v>
      </c>
      <c r="EI207" s="240" t="str">
        <f t="shared" ca="1" si="310"/>
        <v>3,52798136316601+6,60038888972871i</v>
      </c>
      <c r="EJ207" s="240" t="str">
        <f t="shared" ca="1" si="311"/>
        <v>0,183669062797976-7,48184814533626i</v>
      </c>
      <c r="EK207" s="240" t="str">
        <f t="shared" ca="1" si="312"/>
        <v>-3,84759748758489+6,41932859168552i</v>
      </c>
      <c r="EL207" s="240" t="str">
        <f t="shared" ca="1" si="313"/>
        <v>6,51181997913808-3,68890045322436i</v>
      </c>
      <c r="EM207" s="240" t="str">
        <f t="shared" ca="1" si="314"/>
        <v>-7,48410221699976+7,26145283853533E-13i</v>
      </c>
      <c r="EN207" s="240"/>
      <c r="EO207" s="240"/>
      <c r="EP207" s="240"/>
    </row>
    <row r="208" spans="1:146" ht="15" thickBot="1">
      <c r="A208" s="277">
        <f t="shared" si="181"/>
        <v>2.1093750000000014E-3</v>
      </c>
      <c r="B208" s="276">
        <v>108</v>
      </c>
      <c r="C208" s="248">
        <f t="shared" si="182"/>
        <v>21600</v>
      </c>
      <c r="D208" s="247">
        <f t="shared" si="315"/>
        <v>135716.80263507908</v>
      </c>
      <c r="E208" s="247" t="str">
        <f t="shared" si="316"/>
        <v>135716,802635079i</v>
      </c>
      <c r="F208" s="247" t="str">
        <f t="shared" si="320"/>
        <v>-0,0142300878034785-0,0052814296319333i</v>
      </c>
      <c r="G208" s="247" t="str">
        <f t="shared" si="321"/>
        <v>-3,9755464783769+2,41282560818178i</v>
      </c>
      <c r="H208" s="247" t="str">
        <f t="shared" si="319"/>
        <v>0,00205879944170002-0,00392534222724116i</v>
      </c>
      <c r="I208" s="247" t="str">
        <f t="shared" si="317"/>
        <v>-0,00215124682064721+0,00424852468287787i</v>
      </c>
      <c r="J208" s="275" t="str">
        <f ca="1">IMPRODUCT(1/N_FFT2,DS100)</f>
        <v>0,0381649495845587-0,0000838919774269457i</v>
      </c>
      <c r="K208" s="274" t="str">
        <f t="shared" ca="1" si="318"/>
        <v>-0,0000817458093171491+0,000162325202680505i</v>
      </c>
      <c r="N208" s="265">
        <f t="shared" ca="1" si="185"/>
        <v>22.484361733406679</v>
      </c>
      <c r="O208" s="240">
        <f t="shared" ca="1" si="186"/>
        <v>7.4843617334066783</v>
      </c>
      <c r="P208" s="240" t="str">
        <f t="shared" ca="1" si="187"/>
        <v>-6,60061776276647-3,52810369835326i</v>
      </c>
      <c r="Q208" s="240" t="str">
        <f t="shared" ca="1" si="188"/>
        <v>4,15808859223177+6,22301934880764i</v>
      </c>
      <c r="R208" s="240" t="str">
        <f t="shared" ca="1" si="189"/>
        <v>-0,733595734300484-7,44832248597618i</v>
      </c>
      <c r="S208" s="240" t="str">
        <f t="shared" ca="1" si="190"/>
        <v>-2,86414123720167+6,91464861940526i</v>
      </c>
      <c r="T208" s="240" t="str">
        <f t="shared" ca="1" si="191"/>
        <v>5,7854898566716-4,74802881992435i</v>
      </c>
      <c r="U208" s="241" t="str">
        <f t="shared" ca="1" si="192"/>
        <v>-7,34055182133852+1,46012654065529i</v>
      </c>
      <c r="V208" s="240" t="str">
        <f t="shared" ca="1" si="193"/>
        <v>7,16208762990745+2,17259553023773i</v>
      </c>
      <c r="W208" s="240" t="str">
        <f t="shared" ca="1" si="194"/>
        <v>-5,29224293454494-5,29224293454499i</v>
      </c>
      <c r="X208" s="240" t="str">
        <f t="shared" ca="1" si="195"/>
        <v>2,17259553023766+7,16208762990747i</v>
      </c>
      <c r="Y208" s="240" t="str">
        <f t="shared" ca="1" si="196"/>
        <v>1,46012654065535-7,3405518213385i</v>
      </c>
      <c r="Z208" s="240" t="str">
        <f t="shared" ca="1" si="197"/>
        <v>-4,74802881992439+5,78548985667157i</v>
      </c>
      <c r="AA208" s="240" t="str">
        <f t="shared" ca="1" si="198"/>
        <v>6,914648619405-2,8641412372023i</v>
      </c>
      <c r="AB208" s="240" t="str">
        <f t="shared" ca="1" si="199"/>
        <v>-7,44832248597615-0,733595734300841i</v>
      </c>
      <c r="AC208" s="240" t="str">
        <f t="shared" ca="1" si="200"/>
        <v>6,22301934880751+4,15808859223196i</v>
      </c>
      <c r="AD208" s="240" t="str">
        <f t="shared" ca="1" si="201"/>
        <v>-3,52810369835315-6,60061776276653i</v>
      </c>
      <c r="AE208" s="240" t="str">
        <f t="shared" ca="1" si="202"/>
        <v>-7,88532489568539E-14+7,48436173340668i</v>
      </c>
      <c r="AF208" s="240" t="str">
        <f t="shared" ca="1" si="203"/>
        <v>3,52810369835324-6,60061776276648i</v>
      </c>
      <c r="AG208" s="240" t="str">
        <f t="shared" ca="1" si="204"/>
        <v>-6,2230193488076+4,15808859223183i</v>
      </c>
      <c r="AH208" s="240" t="str">
        <f t="shared" ca="1" si="205"/>
        <v>7,44832248597615-0,733595734300737i</v>
      </c>
      <c r="AI208" s="240" t="str">
        <f t="shared" ca="1" si="206"/>
        <v>-6,91464861940523-2,86414123720173i</v>
      </c>
      <c r="AJ208" s="240" t="str">
        <f t="shared" ca="1" si="207"/>
        <v>4,74802881992427+5,78548985667166i</v>
      </c>
      <c r="AK208" s="240" t="str">
        <f t="shared" ca="1" si="208"/>
        <v>-1,46012654065523-7,34055182133853i</v>
      </c>
      <c r="AL208" s="240" t="str">
        <f t="shared" ca="1" si="209"/>
        <v>-2,17259553023781+7,16208762990743i</v>
      </c>
      <c r="AM208" s="240" t="str">
        <f t="shared" ca="1" si="210"/>
        <v>5,29224293454503-5,2922429345449i</v>
      </c>
      <c r="AN208" s="240" t="str">
        <f t="shared" ca="1" si="211"/>
        <v>-7,16208762990748+2,17259553023763i</v>
      </c>
      <c r="AO208" s="240" t="str">
        <f t="shared" ca="1" si="212"/>
        <v>7,3405518213385+1,46012654065541i</v>
      </c>
      <c r="AP208" s="240" t="str">
        <f t="shared" ca="1" si="213"/>
        <v>-5,78548985667151-4,74802881992445i</v>
      </c>
      <c r="AQ208" s="240" t="str">
        <f t="shared" ca="1" si="214"/>
        <v>2,8641412372022+6,91464861940504i</v>
      </c>
      <c r="AR208" s="240" t="str">
        <f t="shared" ca="1" si="215"/>
        <v>2,8641412372022+6,91464861940504i</v>
      </c>
      <c r="AS208" s="240" t="str">
        <f t="shared" ca="1" si="216"/>
        <v>-4,15808859223198+6,2230193488075i</v>
      </c>
      <c r="AT208" s="240" t="str">
        <f t="shared" ca="1" si="217"/>
        <v>6,60061776276657-3,52810369835308i</v>
      </c>
      <c r="AU208" s="240" t="str">
        <f t="shared" ca="1" si="218"/>
        <v>-7,48436173340668-1,57706497913708E-13i</v>
      </c>
      <c r="AV208" s="240" t="str">
        <f t="shared" ca="1" si="219"/>
        <v>6,60061776276642+3,52810369835336i</v>
      </c>
      <c r="AW208" s="240" t="str">
        <f t="shared" ca="1" si="220"/>
        <v>-4,15808859223181-6,22301934880761i</v>
      </c>
      <c r="AX208" s="240" t="str">
        <f t="shared" ca="1" si="221"/>
        <v>0,733595734300659+7,44832248597616i</v>
      </c>
      <c r="AY208" s="240" t="str">
        <f t="shared" ca="1" si="222"/>
        <v>2,86414123720181-6,9146486194052i</v>
      </c>
      <c r="AZ208" s="240" t="str">
        <f t="shared" ca="1" si="223"/>
        <v>-5,78548985667124+4,74802881992479i</v>
      </c>
      <c r="BA208" s="240" t="str">
        <f t="shared" ca="1" si="224"/>
        <v>7,3405518213381-1,4601265406574i</v>
      </c>
      <c r="BB208" s="240" t="str">
        <f t="shared" ca="1" si="225"/>
        <v>-7,1620876299072-2,17259553023855i</v>
      </c>
      <c r="BC208" s="240" t="str">
        <f t="shared" ca="1" si="226"/>
        <v>5,29224293454748+5,29224293454245i</v>
      </c>
      <c r="BD208" s="240" t="str">
        <f t="shared" ca="1" si="227"/>
        <v>-2,17259553023822-7,1620876299073i</v>
      </c>
      <c r="BE208" s="240" t="str">
        <f t="shared" ca="1" si="228"/>
        <v>-1,46012654065773+7,34055182133803i</v>
      </c>
      <c r="BF208" s="240" t="str">
        <f t="shared" ca="1" si="229"/>
        <v>4,74802881992275-5,78548985667291i</v>
      </c>
      <c r="BG208" s="240" t="str">
        <f t="shared" ca="1" si="230"/>
        <v>-6,91464861940534+2,86414123720149i</v>
      </c>
      <c r="BH208" s="240" t="str">
        <f t="shared" ca="1" si="231"/>
        <v>7,44832248597584+0,733595734303962i</v>
      </c>
      <c r="BI208" s="240" t="str">
        <f t="shared" ca="1" si="232"/>
        <v>-6,22301934880825-4,15808859223085i</v>
      </c>
      <c r="BJ208" s="240" t="str">
        <f t="shared" ca="1" si="233"/>
        <v>3,52810369835174+6,60061776276728i</v>
      </c>
      <c r="BK208" s="240" t="str">
        <f t="shared" ca="1" si="234"/>
        <v>-2,79467680416904E-12-7,48436173340668i</v>
      </c>
      <c r="BL208" s="240" t="str">
        <f t="shared" ca="1" si="235"/>
        <v>-3,52810369835338+6,60061776276641i</v>
      </c>
      <c r="BM208" s="240" t="str">
        <f t="shared" ca="1" si="236"/>
        <v>6,22301934880928-4,15808859222931i</v>
      </c>
      <c r="BN208" s="240" t="str">
        <f t="shared" ca="1" si="237"/>
        <v>-7,44832248597603+0,733595734302009i</v>
      </c>
      <c r="BO208" s="240" t="str">
        <f t="shared" ca="1" si="238"/>
        <v>6,91464861940463+2,86414123720321i</v>
      </c>
      <c r="BP208" s="240" t="str">
        <f t="shared" ca="1" si="239"/>
        <v>-4,74802881992716-5,78548985666931i</v>
      </c>
      <c r="BQ208" s="240" t="str">
        <f t="shared" ca="1" si="240"/>
        <v>1,4601265406558+7,34055182133841i</v>
      </c>
      <c r="BR208" s="240" t="str">
        <f t="shared" ca="1" si="241"/>
        <v>2,17259553023999-7,16208762990676i</v>
      </c>
      <c r="BS208" s="240" t="str">
        <f t="shared" ca="1" si="242"/>
        <v>-5,2922429345436+5,29224293454633i</v>
      </c>
      <c r="BT208" s="240" t="str">
        <f t="shared" ca="1" si="243"/>
        <v>7,16208762990774-2,17259553023676i</v>
      </c>
      <c r="BU208" s="240" t="str">
        <f t="shared" ca="1" si="244"/>
        <v>-7,34055182133772-1,46012654065932i</v>
      </c>
      <c r="BV208" s="240" t="str">
        <f t="shared" ca="1" si="245"/>
        <v>5,78548985667189+4,748028819924i</v>
      </c>
      <c r="BW208" s="240" t="str">
        <f t="shared" ca="1" si="246"/>
        <v>-2,86414123720009-6,91464861940591i</v>
      </c>
      <c r="BX208" s="240" t="str">
        <f t="shared" ca="1" si="247"/>
        <v>-0,733595734298166+7,44832248597641i</v>
      </c>
      <c r="BY208" s="240" t="str">
        <f t="shared" ca="1" si="248"/>
        <v>4,15808859223212-6,22301934880741i</v>
      </c>
      <c r="BZ208" s="240" t="str">
        <f t="shared" ca="1" si="249"/>
        <v>-6,600617762768+3,5281036983504i</v>
      </c>
      <c r="CA208" s="240" t="str">
        <f t="shared" ca="1" si="250"/>
        <v>7,48436173340668-1,17361548538502E-12i</v>
      </c>
      <c r="CB208" s="240" t="str">
        <f t="shared" ca="1" si="251"/>
        <v>-6,60061776276569-3,52810369835472i</v>
      </c>
      <c r="CC208" s="240" t="str">
        <f t="shared" ca="1" si="252"/>
        <v>4,15808859223424+6,22301934880598i</v>
      </c>
      <c r="CD208" s="240" t="str">
        <f t="shared" ca="1" si="253"/>
        <v>-0,733595734300502-7,44832248597618i</v>
      </c>
      <c r="CE208" s="240" t="str">
        <f t="shared" ca="1" si="254"/>
        <v>-2,86414123720461+6,91464861940405i</v>
      </c>
      <c r="CF208" s="240" t="str">
        <f t="shared" ca="1" si="255"/>
        <v>5,7854898566704-4,74802881992582i</v>
      </c>
      <c r="CG208" s="240" t="str">
        <f t="shared" ca="1" si="256"/>
        <v>-7,34055182133871+1,46012654065432i</v>
      </c>
      <c r="CH208" s="240" t="str">
        <f t="shared" ca="1" si="257"/>
        <v>7,16208762990848+2,17259553023432i</v>
      </c>
      <c r="CI208" s="240" t="str">
        <f t="shared" ca="1" si="258"/>
        <v>-5,29224293454526-5,29224293454467i</v>
      </c>
      <c r="CJ208" s="240" t="str">
        <f t="shared" ca="1" si="259"/>
        <v>2,17259553023532+7,16208762990818i</v>
      </c>
      <c r="CK208" s="240" t="str">
        <f t="shared" ca="1" si="260"/>
        <v>1,4601265406535-7,34055182133887i</v>
      </c>
      <c r="CL208" s="240" t="str">
        <f t="shared" ca="1" si="261"/>
        <v>-4,74802881992517+5,78548985667092i</v>
      </c>
      <c r="CM208" s="240" t="str">
        <f t="shared" ca="1" si="262"/>
        <v>6,9146486194065-2,86414123719869i</v>
      </c>
      <c r="CN208" s="240" t="str">
        <f t="shared" ca="1" si="263"/>
        <v>-7,44832248597626-0,733595734299673i</v>
      </c>
      <c r="CO208" s="240" t="str">
        <f t="shared" ca="1" si="264"/>
        <v>6,22301934880657+4,15808859223337i</v>
      </c>
      <c r="CP208" s="240" t="str">
        <f t="shared" ca="1" si="265"/>
        <v>-3,52810369835564-6,6006177627652i</v>
      </c>
      <c r="CQ208" s="240" t="str">
        <f t="shared" ca="1" si="266"/>
        <v>-3,41086656169539E-13+7,48436173340668i</v>
      </c>
      <c r="CR208" s="240" t="str">
        <f t="shared" ca="1" si="267"/>
        <v>3,52810369835605-6,60061776276498i</v>
      </c>
      <c r="CS208" s="240" t="str">
        <f t="shared" ca="1" si="268"/>
        <v>-6,22301934880694+4,1580885922328i</v>
      </c>
      <c r="CT208" s="240" t="str">
        <f t="shared" ca="1" si="269"/>
        <v>7,44832248597633-0,733595734298994i</v>
      </c>
      <c r="CU208" s="240" t="str">
        <f t="shared" ca="1" si="270"/>
        <v>-6,91464861940632-2,86414123719913i</v>
      </c>
      <c r="CV208" s="240" t="str">
        <f t="shared" ca="1" si="271"/>
        <v>4,74802881992465+5,78548985667136i</v>
      </c>
      <c r="CW208" s="240" t="str">
        <f t="shared" ca="1" si="272"/>
        <v>-1,46012654065283-7,34055182133901i</v>
      </c>
      <c r="CX208" s="240" t="str">
        <f t="shared" ca="1" si="273"/>
        <v>-2,17259553023597+7,16208762990798i</v>
      </c>
      <c r="CY208" s="240" t="str">
        <f t="shared" ca="1" si="274"/>
        <v>5,29224293454574-5,29224293454419i</v>
      </c>
      <c r="CZ208" s="240" t="str">
        <f t="shared" ca="1" si="275"/>
        <v>-7,16208762990646+2,17259553024099i</v>
      </c>
      <c r="DA208" s="240" t="str">
        <f t="shared" ca="1" si="276"/>
        <v>7,34055182133858+1,46012654065499i</v>
      </c>
      <c r="DB208" s="240" t="str">
        <f t="shared" ca="1" si="277"/>
        <v>-5,78548985666997-4,74802881992635i</v>
      </c>
      <c r="DC208" s="240" t="str">
        <f t="shared" ca="1" si="278"/>
        <v>2,86414123720398+6,9146486194043i</v>
      </c>
      <c r="DD208" s="240" t="str">
        <f t="shared" ca="1" si="279"/>
        <v>0,73359573430118-7,44832248597611i</v>
      </c>
      <c r="DE208" s="240" t="str">
        <f t="shared" ca="1" si="280"/>
        <v>-4,15808859223463+6,22301934880572i</v>
      </c>
      <c r="DF208" s="240" t="str">
        <f t="shared" ca="1" si="281"/>
        <v>6,60061776276601-3,52810369835412i</v>
      </c>
      <c r="DG208" s="240" t="str">
        <f t="shared" ca="1" si="282"/>
        <v>-7,48436173340668-1,8557887977241E-12i</v>
      </c>
      <c r="DH208" s="240" t="str">
        <f t="shared" ca="1" si="283"/>
        <v>6,60061776276777+3,52810369835082i</v>
      </c>
      <c r="DI208" s="240" t="str">
        <f t="shared" ca="1" si="284"/>
        <v>-4,15808859223155-6,22301934880779i</v>
      </c>
      <c r="DJ208" s="240" t="str">
        <f t="shared" ca="1" si="285"/>
        <v>0,733595734297275+7,4483224859765i</v>
      </c>
      <c r="DK208" s="240" t="str">
        <f t="shared" ca="1" si="286"/>
        <v>2,86414123720072-6,91464861940565i</v>
      </c>
      <c r="DL208" s="240" t="str">
        <f t="shared" ca="1" si="287"/>
        <v>-5,78548985667246+4,74802881992331i</v>
      </c>
      <c r="DM208" s="240" t="str">
        <f t="shared" ca="1" si="288"/>
        <v>7,34055182133789-1,46012654065844i</v>
      </c>
      <c r="DN208" s="240" t="str">
        <f t="shared" ca="1" si="289"/>
        <v>-7,1620876299076-2,17259553023721i</v>
      </c>
      <c r="DO208" s="240" t="str">
        <f t="shared" ca="1" si="290"/>
        <v>5,29224293454312+5,29224293454681i</v>
      </c>
      <c r="DP208" s="240" t="str">
        <f t="shared" ca="1" si="291"/>
        <v>-2,17259553023954-7,16208762990689i</v>
      </c>
      <c r="DQ208" s="240" t="str">
        <f t="shared" ca="1" si="292"/>
        <v>-1,46012654065648+7,34055182133829i</v>
      </c>
      <c r="DR208" s="240" t="str">
        <f t="shared" ca="1" si="293"/>
        <v>4,74802881992768-5,78548985666887i</v>
      </c>
      <c r="DS208" s="240" t="str">
        <f t="shared" ca="1" si="294"/>
        <v>-6,91464861940489+2,86414123720258i</v>
      </c>
      <c r="DT208" s="240" t="str">
        <f t="shared" ca="1" si="295"/>
        <v>7,44832248597594+0,7335957343029i</v>
      </c>
      <c r="DU208" s="240" t="str">
        <f t="shared" ca="1" si="296"/>
        <v>-6,2230193488089-4,15808859222988i</v>
      </c>
      <c r="DV208" s="240" t="str">
        <f t="shared" ca="1" si="297"/>
        <v>3,52810369835296+6,60061776276663i</v>
      </c>
      <c r="DW208" s="240" t="str">
        <f t="shared" ca="1" si="298"/>
        <v>3,37049093927866E-12-7,48436173340668i</v>
      </c>
      <c r="DX208" s="240" t="str">
        <f t="shared" ca="1" si="299"/>
        <v>-3,52810369835216+6,60061776276706i</v>
      </c>
      <c r="DY208" s="240" t="str">
        <f t="shared" ca="1" si="300"/>
        <v>6,22301934880863-4,15808859223029i</v>
      </c>
      <c r="DZ208" s="240" t="str">
        <f t="shared" ca="1" si="301"/>
        <v>-7,44832248597589+0,733595734303388i</v>
      </c>
      <c r="EA208" s="240" t="str">
        <f t="shared" ca="1" si="302"/>
        <v>6,91464861940508+2,86414123720212i</v>
      </c>
      <c r="EB208" s="240" t="str">
        <f t="shared" ca="1" si="303"/>
        <v>-4,74802881992214-5,78548985667341i</v>
      </c>
      <c r="EC208" s="240" t="str">
        <f t="shared" ca="1" si="304"/>
        <v>1,46012654065695+7,34055182133819i</v>
      </c>
      <c r="ED208" s="240" t="str">
        <f t="shared" ca="1" si="305"/>
        <v>2,17259553023907-7,16208762990704i</v>
      </c>
      <c r="EE208" s="240" t="str">
        <f t="shared" ca="1" si="306"/>
        <v>-5,29224293454277+5,29224293454716i</v>
      </c>
      <c r="EF208" s="240" t="str">
        <f t="shared" ca="1" si="307"/>
        <v>7,16208762990733-2,1725955302381i</v>
      </c>
      <c r="EG208" s="240" t="str">
        <f t="shared" ca="1" si="308"/>
        <v>-7,34055182133799-1,46012654065796i</v>
      </c>
      <c r="EH208" s="240" t="str">
        <f t="shared" ca="1" si="309"/>
        <v>5,78548985667276+4,74802881992293i</v>
      </c>
      <c r="EI208" s="240" t="str">
        <f t="shared" ca="1" si="310"/>
        <v>-2,86414123720118-6,91464861940546i</v>
      </c>
      <c r="EJ208" s="240" t="str">
        <f t="shared" ca="1" si="311"/>
        <v>-0,733595734304407+7,44832248597579i</v>
      </c>
      <c r="EK208" s="240" t="str">
        <f t="shared" ca="1" si="312"/>
        <v>4,15808859223113-6,22301934880806i</v>
      </c>
      <c r="EL208" s="240" t="str">
        <f t="shared" ca="1" si="313"/>
        <v>-6,60061776276754+3,52810369835126i</v>
      </c>
      <c r="EM208" s="240" t="str">
        <f t="shared" ca="1" si="314"/>
        <v>7,48436173340668-2,34723097077004E-12i</v>
      </c>
      <c r="EN208" s="240"/>
      <c r="EO208" s="240"/>
      <c r="EP208" s="240"/>
    </row>
    <row r="209" spans="1:146" ht="15" thickBot="1">
      <c r="A209" s="277">
        <f t="shared" si="181"/>
        <v>2.1289062500000015E-3</v>
      </c>
      <c r="B209" s="276">
        <v>109</v>
      </c>
      <c r="C209" s="248">
        <f t="shared" si="182"/>
        <v>21800</v>
      </c>
      <c r="D209" s="247">
        <f t="shared" si="315"/>
        <v>136973.43969651498</v>
      </c>
      <c r="E209" s="247" t="str">
        <f t="shared" si="316"/>
        <v>136973,439696515i</v>
      </c>
      <c r="F209" s="247" t="str">
        <f t="shared" si="320"/>
        <v>-0,0140410280527406-0,00494909339106747i</v>
      </c>
      <c r="G209" s="247" t="str">
        <f t="shared" si="321"/>
        <v>-3,94698013381356+2,43032957329563i</v>
      </c>
      <c r="H209" s="247" t="str">
        <f t="shared" si="319"/>
        <v>0,00205727841555968-0,00388940209829849i</v>
      </c>
      <c r="I209" s="247" t="str">
        <f t="shared" si="317"/>
        <v>-0,00214029553580942+0,00420419239605792i</v>
      </c>
      <c r="J209" s="275" t="str">
        <f ca="1">IMPRODUCT(1/N_FFT2,DT100)</f>
        <v>0,0177795666161228-0,00446104862879961i</v>
      </c>
      <c r="K209" s="274" t="str">
        <f t="shared" ca="1" si="318"/>
        <v>-0,0000192984203334699+0,0000842966812379572i</v>
      </c>
      <c r="N209" s="265">
        <f t="shared" ca="1" si="185"/>
        <v>22.484602432428243</v>
      </c>
      <c r="O209" s="240">
        <f t="shared" ca="1" si="186"/>
        <v>7.4846024324282423</v>
      </c>
      <c r="P209" s="240" t="str">
        <f t="shared" ca="1" si="187"/>
        <v>-6,68542877743198-3,36516205158015i</v>
      </c>
      <c r="Q209" s="240" t="str">
        <f t="shared" ca="1" si="188"/>
        <v>4,4585724633999+6,01168904386471i</v>
      </c>
      <c r="R209" s="240" t="str">
        <f t="shared" ca="1" si="189"/>
        <v>-1,27958176846784-7,37441143884144i</v>
      </c>
      <c r="S209" s="240" t="str">
        <f t="shared" ca="1" si="190"/>
        <v>-2,17266540147563+7,16231796450992i</v>
      </c>
      <c r="T209" s="240" t="str">
        <f t="shared" ca="1" si="191"/>
        <v>5,1609368383969-5,42070147873765i</v>
      </c>
      <c r="U209" s="241" t="str">
        <f t="shared" ca="1" si="192"/>
        <v>-7,04708300050734+2,52148661615945i</v>
      </c>
      <c r="V209" s="240" t="str">
        <f t="shared" ca="1" si="193"/>
        <v>7,42831473879275+0,916195237351288i</v>
      </c>
      <c r="W209" s="240" t="str">
        <f t="shared" ca="1" si="194"/>
        <v>-6,22321948272994-4,15822231744304i</v>
      </c>
      <c r="X209" s="240" t="str">
        <f t="shared" ca="1" si="195"/>
        <v>3,68914700850237+6,51225521007652i</v>
      </c>
      <c r="Y209" s="240" t="str">
        <f t="shared" ca="1" si="196"/>
        <v>-0,367252034624714-7,47558690101151i</v>
      </c>
      <c r="Z209" s="240" t="str">
        <f t="shared" ca="1" si="197"/>
        <v>-3,03307012452243+6,84249656128816i</v>
      </c>
      <c r="AA209" s="240" t="str">
        <f t="shared" ca="1" si="198"/>
        <v>5,7856759195312-4,74818151776736i</v>
      </c>
      <c r="AB209" s="240" t="str">
        <f t="shared" ca="1" si="199"/>
        <v>-7,30274253581172+1,63988567502644i</v>
      </c>
      <c r="AC209" s="240" t="str">
        <f t="shared" ca="1" si="200"/>
        <v>7,26029827719128+1,81861004553592i</v>
      </c>
      <c r="AD209" s="240" t="str">
        <f t="shared" ca="1" si="201"/>
        <v>-5,66740717441875-4,88873904916776i</v>
      </c>
      <c r="AE209" s="240" t="str">
        <f t="shared" ca="1" si="202"/>
        <v>2,86423334872951+6,91487099630474i</v>
      </c>
      <c r="AF209" s="240" t="str">
        <f t="shared" ca="1" si="203"/>
        <v>0,550601511658545-7,4643225778948i</v>
      </c>
      <c r="AG209" s="240" t="str">
        <f t="shared" ca="1" si="204"/>
        <v>-3,84785464970692+6,41975764077115i</v>
      </c>
      <c r="AH209" s="240" t="str">
        <f t="shared" ca="1" si="205"/>
        <v>6,32339304951366-4,00424448715025i</v>
      </c>
      <c r="AI209" s="240" t="str">
        <f t="shared" ca="1" si="206"/>
        <v>-7,44856202596614+0,733619326930536i</v>
      </c>
      <c r="AJ209" s="240" t="str">
        <f t="shared" ca="1" si="207"/>
        <v>6,98308017159645+2,69367126586881i</v>
      </c>
      <c r="AK209" s="240" t="str">
        <f t="shared" ca="1" si="208"/>
        <v>-5,02635178696707-5,54572459514207i</v>
      </c>
      <c r="AL209" s="240" t="str">
        <f t="shared" ca="1" si="209"/>
        <v>1,99623895335598+7,21348068636875i</v>
      </c>
      <c r="AM209" s="240" t="str">
        <f t="shared" ca="1" si="210"/>
        <v>1,46017349870512-7,34078789539583i</v>
      </c>
      <c r="AN209" s="240" t="str">
        <f t="shared" ca="1" si="211"/>
        <v>-4,60476385936622+5,9004595898104i</v>
      </c>
      <c r="AO209" s="240" t="str">
        <f t="shared" ca="1" si="212"/>
        <v>6,76600046220088-3,20007989228524i</v>
      </c>
      <c r="AP209" s="240" t="str">
        <f t="shared" ca="1" si="213"/>
        <v>-7,48234821010926-0,183681338697221i</v>
      </c>
      <c r="AQ209" s="240" t="str">
        <f t="shared" ca="1" si="214"/>
        <v>6,6008300403518+3,52821716308677i</v>
      </c>
      <c r="AR209" s="240" t="str">
        <f t="shared" ca="1" si="215"/>
        <v>6,6008300403518+3,52821716308677i</v>
      </c>
      <c r="AS209" s="240" t="str">
        <f t="shared" ca="1" si="216"/>
        <v>1,09821926601961+7,40359291258333i</v>
      </c>
      <c r="AT209" s="240" t="str">
        <f t="shared" ca="1" si="217"/>
        <v>2,34778311719792-7,10684093012579i</v>
      </c>
      <c r="AU209" s="240" t="str">
        <f t="shared" ca="1" si="218"/>
        <v>-5,29241313445516+5,29241313445551i</v>
      </c>
      <c r="AV209" s="240" t="str">
        <f t="shared" ca="1" si="219"/>
        <v>7,10684093012587-2,34778311719768i</v>
      </c>
      <c r="AW209" s="240" t="str">
        <f t="shared" ca="1" si="220"/>
        <v>-7,40359291258329-1,09821926601986i</v>
      </c>
      <c r="AX209" s="240" t="str">
        <f t="shared" ca="1" si="221"/>
        <v>6,11929728123053+4,3096953900984i</v>
      </c>
      <c r="AY209" s="240" t="str">
        <f t="shared" ca="1" si="222"/>
        <v>-3,52821716308665-6,60083004035187i</v>
      </c>
      <c r="AZ209" s="240" t="str">
        <f t="shared" ca="1" si="223"/>
        <v>0,183681338697716+7,48234821010924i</v>
      </c>
      <c r="BA209" s="240" t="str">
        <f t="shared" ca="1" si="224"/>
        <v>3,20007989228681-6,76600046220014i</v>
      </c>
      <c r="BB209" s="240" t="str">
        <f t="shared" ca="1" si="225"/>
        <v>-5,90045958980918+4,60476385936779i</v>
      </c>
      <c r="BC209" s="240" t="str">
        <f t="shared" ca="1" si="226"/>
        <v>7,34078789539632-1,46017349870269i</v>
      </c>
      <c r="BD209" s="240" t="str">
        <f t="shared" ca="1" si="227"/>
        <v>-7,21348068636888-1,9962389533555i</v>
      </c>
      <c r="BE209" s="240" t="str">
        <f t="shared" ca="1" si="228"/>
        <v>5,5457245951399+5,02635178696947i</v>
      </c>
      <c r="BF209" s="240" t="str">
        <f t="shared" ca="1" si="229"/>
        <v>-2,69367126586853-6,98308017159656i</v>
      </c>
      <c r="BG209" s="240" t="str">
        <f t="shared" ca="1" si="230"/>
        <v>-0,733619326927027+7,44856202596648i</v>
      </c>
      <c r="BH209" s="240" t="str">
        <f t="shared" ca="1" si="231"/>
        <v>4,00424448715104-6,32339304951315i</v>
      </c>
      <c r="BI209" s="240" t="str">
        <f t="shared" ca="1" si="232"/>
        <v>-6,4197576407701+3,84785464970867i</v>
      </c>
      <c r="BJ209" s="240" t="str">
        <f t="shared" ca="1" si="233"/>
        <v>7,46432257789493-0,550601511656811i</v>
      </c>
      <c r="BK209" s="240" t="str">
        <f t="shared" ca="1" si="234"/>
        <v>-6,91487099630521-2,86423334872836i</v>
      </c>
      <c r="BL209" s="240" t="str">
        <f t="shared" ca="1" si="235"/>
        <v>4,88873904916587+5,66740717442037i</v>
      </c>
      <c r="BM209" s="240" t="str">
        <f t="shared" ca="1" si="236"/>
        <v>-1,8186100455364-7,26029827719116i</v>
      </c>
      <c r="BN209" s="240" t="str">
        <f t="shared" ca="1" si="237"/>
        <v>-1,63988567502964+7,30274253581101i</v>
      </c>
      <c r="BO209" s="240" t="str">
        <f t="shared" ca="1" si="238"/>
        <v>4,7481815177676-5,78567591953101i</v>
      </c>
      <c r="BP209" s="240" t="str">
        <f t="shared" ca="1" si="239"/>
        <v>-6,84249656128707+3,03307012452488i</v>
      </c>
      <c r="BQ209" s="240" t="str">
        <f t="shared" ca="1" si="240"/>
        <v>7,47558690101145+0,367252034625786i</v>
      </c>
      <c r="BR209" s="240" t="str">
        <f t="shared" ca="1" si="241"/>
        <v>-6,51225521007756-3,68914700850053i</v>
      </c>
      <c r="BS209" s="240" t="str">
        <f t="shared" ca="1" si="242"/>
        <v>4,15822231744167+6,22321948273084i</v>
      </c>
      <c r="BT209" s="240" t="str">
        <f t="shared" ca="1" si="243"/>
        <v>-0,91619523735262-7,42831473879258i</v>
      </c>
      <c r="BU209" s="240" t="str">
        <f t="shared" ca="1" si="244"/>
        <v>-2,52148661616242+7,04708300050628i</v>
      </c>
      <c r="BV209" s="240" t="str">
        <f t="shared" ca="1" si="245"/>
        <v>5,42070147873727-5,16093683839731i</v>
      </c>
      <c r="BW209" s="240" t="str">
        <f t="shared" ca="1" si="246"/>
        <v>-7,16231796451105+2,17266540147188i</v>
      </c>
      <c r="BX209" s="240" t="str">
        <f t="shared" ca="1" si="247"/>
        <v>7,37441143884136+1,27958176846826i</v>
      </c>
      <c r="BY209" s="240" t="str">
        <f t="shared" ca="1" si="248"/>
        <v>-6,01168904386643-4,45857246339756i</v>
      </c>
      <c r="BZ209" s="240" t="str">
        <f t="shared" ca="1" si="249"/>
        <v>3,36516205157902+6,68542877743255i</v>
      </c>
      <c r="CA209" s="240" t="str">
        <f t="shared" ca="1" si="250"/>
        <v>-1,98420954969242E-12-7,48460243242824i</v>
      </c>
      <c r="CB209" s="240" t="str">
        <f t="shared" ca="1" si="251"/>
        <v>-3,36516205158211+6,68542877743099i</v>
      </c>
      <c r="CC209" s="240" t="str">
        <f t="shared" ca="1" si="252"/>
        <v>6,01168904386407-4,45857246340075i</v>
      </c>
      <c r="CD209" s="240" t="str">
        <f t="shared" ca="1" si="253"/>
        <v>-7,37441143884196+1,27958176846484i</v>
      </c>
      <c r="CE209" s="240" t="str">
        <f t="shared" ca="1" si="254"/>
        <v>7,16231796451004+2,17266540147521i</v>
      </c>
      <c r="CF209" s="240" t="str">
        <f t="shared" ca="1" si="255"/>
        <v>-5,42070147874-5,16093683839443i</v>
      </c>
      <c r="CG209" s="240" t="str">
        <f t="shared" ca="1" si="256"/>
        <v>2,52148661615915+7,04708300050745i</v>
      </c>
      <c r="CH209" s="240" t="str">
        <f t="shared" ca="1" si="257"/>
        <v>0,916195237348474-7,4283147387931i</v>
      </c>
      <c r="CI209" s="240" t="str">
        <f t="shared" ca="1" si="258"/>
        <v>-4,15822231744439+6,22321948272903i</v>
      </c>
      <c r="CJ209" s="240" t="str">
        <f t="shared" ca="1" si="259"/>
        <v>6,5122552100755-3,68914700850417i</v>
      </c>
      <c r="CK209" s="240" t="str">
        <f t="shared" ca="1" si="260"/>
        <v>-7,47558690101162+0,367252034622313i</v>
      </c>
      <c r="CL209" s="240" t="str">
        <f t="shared" ca="1" si="261"/>
        <v>6,84249656128868+3,03307012452125i</v>
      </c>
      <c r="CM209" s="240" t="str">
        <f t="shared" ca="1" si="262"/>
        <v>-4,74818151776491-5,78567591953321i</v>
      </c>
      <c r="CN209" s="240" t="str">
        <f t="shared" ca="1" si="263"/>
        <v>1,63988567502625+7,30274253581177i</v>
      </c>
      <c r="CO209" s="240" t="str">
        <f t="shared" ca="1" si="264"/>
        <v>1,81861004553254-7,26029827719212i</v>
      </c>
      <c r="CP209" s="240" t="str">
        <f t="shared" ca="1" si="265"/>
        <v>-4,88873904916851+5,6674071744181i</v>
      </c>
      <c r="CQ209" s="240" t="str">
        <f t="shared" ca="1" si="266"/>
        <v>6,9148709963037-2,86423334873203i</v>
      </c>
      <c r="CR209" s="240" t="str">
        <f t="shared" ca="1" si="267"/>
        <v>-7,46432257789468-0,550601511660278i</v>
      </c>
      <c r="CS209" s="240" t="str">
        <f t="shared" ca="1" si="268"/>
        <v>6,41975764077215+3,84785464970526i</v>
      </c>
      <c r="CT209" s="240" t="str">
        <f t="shared" ca="1" si="269"/>
        <v>-4,0042444871481-6,32339304951501i</v>
      </c>
      <c r="CU209" s="240" t="str">
        <f t="shared" ca="1" si="270"/>
        <v>0,733619326930976+7,44856202596609i</v>
      </c>
      <c r="CV209" s="240" t="str">
        <f t="shared" ca="1" si="271"/>
        <v>2,69367126587187-6,98308017159527i</v>
      </c>
      <c r="CW209" s="240" t="str">
        <f t="shared" ca="1" si="272"/>
        <v>-5,54572459514231+5,02635178696681i</v>
      </c>
      <c r="CX209" s="240" t="str">
        <f t="shared" ca="1" si="273"/>
        <v>7,2134806863678-1,99623895335943i</v>
      </c>
      <c r="CY209" s="240" t="str">
        <f t="shared" ca="1" si="274"/>
        <v>-7,34078789539566-1,460173498706i</v>
      </c>
      <c r="CZ209" s="240" t="str">
        <f t="shared" ca="1" si="275"/>
        <v>5,90045958981168+4,60476385936457i</v>
      </c>
      <c r="DA209" s="240" t="str">
        <f t="shared" ca="1" si="276"/>
        <v>-3,20007989228376-6,76600046220157i</v>
      </c>
      <c r="DB209" s="240" t="str">
        <f t="shared" ca="1" si="277"/>
        <v>-0,183681338695875+7,48234821010929i</v>
      </c>
      <c r="DC209" s="240" t="str">
        <f t="shared" ca="1" si="278"/>
        <v>3,52821716308896-6,60083004035062i</v>
      </c>
      <c r="DD209" s="240" t="str">
        <f t="shared" ca="1" si="279"/>
        <v>-6,11929728123039+4,3096953900986i</v>
      </c>
      <c r="DE209" s="240" t="str">
        <f t="shared" ca="1" si="280"/>
        <v>7,4035929125838-1,09821926601641i</v>
      </c>
      <c r="DF209" s="240" t="str">
        <f t="shared" ca="1" si="281"/>
        <v>-7,10684093012571-2,34778311719815i</v>
      </c>
      <c r="DG209" s="240" t="str">
        <f t="shared" ca="1" si="282"/>
        <v>5,29241313445744+5,29241313445323i</v>
      </c>
      <c r="DH209" s="240" t="str">
        <f t="shared" ca="1" si="283"/>
        <v>-2,34778311719673-7,10684093012618i</v>
      </c>
      <c r="DI209" s="240" t="str">
        <f t="shared" ca="1" si="284"/>
        <v>-1,09821926601768+7,40359291258362i</v>
      </c>
      <c r="DJ209" s="240" t="str">
        <f t="shared" ca="1" si="285"/>
        <v>4,30969539009964-6,11929728122965i</v>
      </c>
      <c r="DK209" s="240" t="str">
        <f t="shared" ca="1" si="286"/>
        <v>-6,60083004035133+3,52821716308764i</v>
      </c>
      <c r="DL209" s="240" t="str">
        <f t="shared" ca="1" si="287"/>
        <v>7,48234821010932-0,183681338694383i</v>
      </c>
      <c r="DM209" s="240" t="str">
        <f t="shared" ca="1" si="288"/>
        <v>-6,76600046220103-3,20007989228492i</v>
      </c>
      <c r="DN209" s="240" t="str">
        <f t="shared" ca="1" si="289"/>
        <v>4,60476385936357+5,90045958981247i</v>
      </c>
      <c r="DO209" s="240" t="str">
        <f t="shared" ca="1" si="290"/>
        <v>-1,46017349870453-7,34078789539595i</v>
      </c>
      <c r="DP209" s="240" t="str">
        <f t="shared" ca="1" si="291"/>
        <v>-1,99623895335349+7,21348068636944i</v>
      </c>
      <c r="DQ209" s="240" t="str">
        <f t="shared" ca="1" si="292"/>
        <v>5,02635178696792-5,54572459514131i</v>
      </c>
      <c r="DR209" s="240" t="str">
        <f t="shared" ca="1" si="293"/>
        <v>-6,98308017159589+2,69367126587028i</v>
      </c>
      <c r="DS209" s="240" t="str">
        <f t="shared" ca="1" si="294"/>
        <v>7,44856202596593+0,733619326932674i</v>
      </c>
      <c r="DT209" s="240" t="str">
        <f t="shared" ca="1" si="295"/>
        <v>-6,32339304951421-4,00424448714937i</v>
      </c>
      <c r="DU209" s="240" t="str">
        <f t="shared" ca="1" si="296"/>
        <v>3,84785464970398+6,41975764077292i</v>
      </c>
      <c r="DV209" s="240" t="str">
        <f t="shared" ca="1" si="297"/>
        <v>-0,550601511659002-7,46432257789477i</v>
      </c>
      <c r="DW209" s="240" t="str">
        <f t="shared" ca="1" si="298"/>
        <v>-2,86423334872653+6,91487099630597i</v>
      </c>
      <c r="DX209" s="240" t="str">
        <f t="shared" ca="1" si="299"/>
        <v>5,66740717441907-4,88873904916738i</v>
      </c>
      <c r="DY209" s="240" t="str">
        <f t="shared" ca="1" si="300"/>
        <v>-7,26029827719062+1,81861004553852i</v>
      </c>
      <c r="DZ209" s="240" t="str">
        <f t="shared" ca="1" si="301"/>
        <v>7,30274253581149+1,6398856750275i</v>
      </c>
      <c r="EA209" s="240" t="str">
        <f t="shared" ca="1" si="302"/>
        <v>-5,78567591953227-4,74818151776606i</v>
      </c>
      <c r="EB209" s="240" t="str">
        <f t="shared" ca="1" si="303"/>
        <v>3,03307012451989+6,84249656128928i</v>
      </c>
      <c r="EC209" s="240" t="str">
        <f t="shared" ca="1" si="304"/>
        <v>0,367252034623592-7,47558690101156i</v>
      </c>
      <c r="ED209" s="240" t="str">
        <f t="shared" ca="1" si="305"/>
        <v>-3,68914700850529+6,51225521007487i</v>
      </c>
      <c r="EE209" s="240" t="str">
        <f t="shared" ca="1" si="306"/>
        <v>6,22321948272986-4,15822231744315i</v>
      </c>
      <c r="EF209" s="240" t="str">
        <f t="shared" ca="1" si="307"/>
        <v>-7,42831473879234+0,916195237354589i</v>
      </c>
      <c r="EG209" s="240" t="str">
        <f t="shared" ca="1" si="308"/>
        <v>7,04708300050694+2,52148661616055i</v>
      </c>
      <c r="EH209" s="240" t="str">
        <f t="shared" ca="1" si="309"/>
        <v>-5,16093683839859-5,42070147873604i</v>
      </c>
      <c r="EI209" s="240" t="str">
        <f t="shared" ca="1" si="310"/>
        <v>2,17266540147358+7,16231796451054i</v>
      </c>
      <c r="EJ209" s="240" t="str">
        <f t="shared" ca="1" si="311"/>
        <v>1,27958176846631-7,37441143884171i</v>
      </c>
      <c r="EK209" s="240" t="str">
        <f t="shared" ca="1" si="312"/>
        <v>-4,45857246340195+6,01168904386318i</v>
      </c>
      <c r="EL209" s="240" t="str">
        <f t="shared" ca="1" si="313"/>
        <v>6,68542877743156-3,36516205158098i</v>
      </c>
      <c r="EM209" s="240" t="str">
        <f t="shared" ca="1" si="314"/>
        <v>-7,48460243242824-3,26423754885856E-12i</v>
      </c>
      <c r="EN209" s="240"/>
      <c r="EO209" s="240"/>
      <c r="EP209" s="240"/>
    </row>
    <row r="210" spans="1:146" ht="15" thickBot="1">
      <c r="A210" s="277">
        <f t="shared" si="181"/>
        <v>2.1484375000000015E-3</v>
      </c>
      <c r="B210" s="276">
        <v>110</v>
      </c>
      <c r="C210" s="248">
        <f t="shared" si="182"/>
        <v>22000</v>
      </c>
      <c r="D210" s="247">
        <f t="shared" si="315"/>
        <v>138230.07675795088</v>
      </c>
      <c r="E210" s="247" t="str">
        <f t="shared" si="316"/>
        <v>138230,076757951i</v>
      </c>
      <c r="F210" s="247" t="str">
        <f t="shared" si="320"/>
        <v>-0,0138463677833129-0,00462923997172634i</v>
      </c>
      <c r="G210" s="247" t="str">
        <f t="shared" si="321"/>
        <v>-3,9184318405672+2,44728010427603i</v>
      </c>
      <c r="H210" s="247" t="str">
        <f t="shared" si="319"/>
        <v>0,0020557997240608-0,00385409449222752i</v>
      </c>
      <c r="I210" s="247" t="str">
        <f t="shared" si="317"/>
        <v>-0,00212998107322357+0,00416050128055026i</v>
      </c>
      <c r="J210" s="275" t="str">
        <f ca="1">IMPRODUCT(1/N_FFT2,DU100)</f>
        <v>0,0202540070882371+0,0000755040492408844i</v>
      </c>
      <c r="K210" s="274" t="str">
        <f t="shared" ca="1" si="318"/>
        <v>-0,0000434547864484345+0,0000841060002310497i</v>
      </c>
      <c r="N210" s="265">
        <f t="shared" ca="1" si="185"/>
        <v>22.484825304437436</v>
      </c>
      <c r="O210" s="240">
        <f t="shared" ca="1" si="186"/>
        <v>7.484825304437436</v>
      </c>
      <c r="P210" s="240" t="str">
        <f t="shared" ca="1" si="187"/>
        <v>-6,76620193611086-3,20017518234808i</v>
      </c>
      <c r="Q210" s="240" t="str">
        <f t="shared" ca="1" si="188"/>
        <v>4,74832290627324+5,78584820192405i</v>
      </c>
      <c r="R210" s="240" t="str">
        <f t="shared" ca="1" si="189"/>
        <v>-1,81866419901667-7,2605144700057i</v>
      </c>
      <c r="S210" s="240" t="str">
        <f t="shared" ca="1" si="190"/>
        <v>-1,46021697887727+7,34100648498185i</v>
      </c>
      <c r="T210" s="240" t="str">
        <f t="shared" ca="1" si="191"/>
        <v>4,45870522810101-6,01186805634087i</v>
      </c>
      <c r="U210" s="241" t="str">
        <f t="shared" ca="1" si="192"/>
        <v>-6,60102659591592+3,52832222422466i</v>
      </c>
      <c r="V210" s="240" t="str">
        <f t="shared" ca="1" si="193"/>
        <v>7,4758095045616-0,36726297043576i</v>
      </c>
      <c r="W210" s="240" t="str">
        <f t="shared" ca="1" si="194"/>
        <v>-6,91507690319223-2,86431863815539i</v>
      </c>
      <c r="X210" s="240" t="str">
        <f t="shared" ca="1" si="195"/>
        <v>5,02650145866076+5,54588973240798i</v>
      </c>
      <c r="Y210" s="240" t="str">
        <f t="shared" ca="1" si="196"/>
        <v>-2,17273009780476-7,16253123972526i</v>
      </c>
      <c r="Z210" s="240" t="str">
        <f t="shared" ca="1" si="197"/>
        <v>-1,09825196813571+7,40381337233949i</v>
      </c>
      <c r="AA210" s="240" t="str">
        <f t="shared" ca="1" si="198"/>
        <v>4,15834613849757-6,22340479403271i</v>
      </c>
      <c r="AB210" s="240" t="str">
        <f t="shared" ca="1" si="199"/>
        <v>-6,41994880446986+3,84796922881835i</v>
      </c>
      <c r="AC210" s="240" t="str">
        <f t="shared" ca="1" si="200"/>
        <v>7,44878382478571-0,733641172207303i</v>
      </c>
      <c r="AD210" s="240" t="str">
        <f t="shared" ca="1" si="201"/>
        <v>-7,0472928443247-2,5215616994785i</v>
      </c>
      <c r="AE210" s="240" t="str">
        <f t="shared" ca="1" si="202"/>
        <v>5,2925707287646+5,29257072876415i</v>
      </c>
      <c r="AF210" s="240" t="str">
        <f t="shared" ca="1" si="203"/>
        <v>-2,52156169947841-7,04729284432473i</v>
      </c>
      <c r="AG210" s="240" t="str">
        <f t="shared" ca="1" si="204"/>
        <v>-0,733641172207394+7,4487838247857i</v>
      </c>
      <c r="AH210" s="240" t="str">
        <f t="shared" ca="1" si="205"/>
        <v>3,84796922881842-6,41994880446982i</v>
      </c>
      <c r="AI210" s="240" t="str">
        <f t="shared" ca="1" si="206"/>
        <v>-6,22340479403276+4,15834613849749i</v>
      </c>
      <c r="AJ210" s="240" t="str">
        <f t="shared" ca="1" si="207"/>
        <v>7,4038133723395-1,0982519681356i</v>
      </c>
      <c r="AK210" s="240" t="str">
        <f t="shared" ca="1" si="208"/>
        <v>-7,16253123972523-2,17273009780487i</v>
      </c>
      <c r="AL210" s="240" t="str">
        <f t="shared" ca="1" si="209"/>
        <v>5,5458897324079+5,02650145866085i</v>
      </c>
      <c r="AM210" s="240" t="str">
        <f t="shared" ca="1" si="210"/>
        <v>-2,86431863815533-6,91507690319225i</v>
      </c>
      <c r="AN210" s="240" t="str">
        <f t="shared" ca="1" si="211"/>
        <v>-0,367262970435825+7,4758095045616i</v>
      </c>
      <c r="AO210" s="240" t="str">
        <f t="shared" ca="1" si="212"/>
        <v>3,52832222422472-6,60102659591589i</v>
      </c>
      <c r="AP210" s="240" t="str">
        <f t="shared" ca="1" si="213"/>
        <v>-6,01186805634092+4,45870522810094i</v>
      </c>
      <c r="AQ210" s="240" t="str">
        <f t="shared" ca="1" si="214"/>
        <v>7,34100648498186-1,46021697887719i</v>
      </c>
      <c r="AR210" s="240" t="str">
        <f t="shared" ca="1" si="215"/>
        <v>7,34100648498186-1,46021697887719i</v>
      </c>
      <c r="AS210" s="240" t="str">
        <f t="shared" ca="1" si="216"/>
        <v>5,78584820192381+4,74832290627353i</v>
      </c>
      <c r="AT210" s="240" t="str">
        <f t="shared" ca="1" si="217"/>
        <v>-3,2001751823482-6,7662019361108i</v>
      </c>
      <c r="AU210" s="240" t="str">
        <f t="shared" ca="1" si="218"/>
        <v>-9,16961640379971E-14+7,48482530443744i</v>
      </c>
      <c r="AV210" s="240" t="str">
        <f t="shared" ca="1" si="219"/>
        <v>3,20017518234836-6,76620193611073i</v>
      </c>
      <c r="AW210" s="240" t="str">
        <f t="shared" ca="1" si="220"/>
        <v>-5,78584820192393+4,74832290627339i</v>
      </c>
      <c r="AX210" s="240" t="str">
        <f t="shared" ca="1" si="221"/>
        <v>7,26051447000568-1,81866419901672i</v>
      </c>
      <c r="AY210" s="240" t="str">
        <f t="shared" ca="1" si="222"/>
        <v>-7,34100648498182-1,46021697887737i</v>
      </c>
      <c r="AZ210" s="240" t="str">
        <f t="shared" ca="1" si="223"/>
        <v>6,01186805634125+4,45870522810049i</v>
      </c>
      <c r="BA210" s="240" t="str">
        <f t="shared" ca="1" si="224"/>
        <v>-3,52832222422652-6,60102659591492i</v>
      </c>
      <c r="BB210" s="240" t="str">
        <f t="shared" ca="1" si="225"/>
        <v>0,367262970432667+7,47580950456176i</v>
      </c>
      <c r="BC210" s="240" t="str">
        <f t="shared" ca="1" si="226"/>
        <v>2,86431863815619-6,9150769031919i</v>
      </c>
      <c r="BD210" s="240" t="str">
        <f t="shared" ca="1" si="227"/>
        <v>-5,54588973240755+5,02650145866122i</v>
      </c>
      <c r="BE210" s="240" t="str">
        <f t="shared" ca="1" si="228"/>
        <v>7,16253123972443-2,17273009780749i</v>
      </c>
      <c r="BF210" s="240" t="str">
        <f t="shared" ca="1" si="229"/>
        <v>-7,40381337233914-1,09825196813804i</v>
      </c>
      <c r="BG210" s="240" t="str">
        <f t="shared" ca="1" si="230"/>
        <v>6,22340479403263+4,15834613849769i</v>
      </c>
      <c r="BH210" s="240" t="str">
        <f t="shared" ca="1" si="231"/>
        <v>-3,8479692288195-6,41994880446918i</v>
      </c>
      <c r="BI210" s="240" t="str">
        <f t="shared" ca="1" si="232"/>
        <v>0,733641172203454+7,44878382478609i</v>
      </c>
      <c r="BJ210" s="240" t="str">
        <f t="shared" ca="1" si="233"/>
        <v>2,52156169948003-7,04729284432414i</v>
      </c>
      <c r="BK210" s="240" t="str">
        <f t="shared" ca="1" si="234"/>
        <v>-5,29257072876417+5,29257072876458i</v>
      </c>
      <c r="BL210" s="240" t="str">
        <f t="shared" ca="1" si="235"/>
        <v>7,04729284432403-2,52156169948038i</v>
      </c>
      <c r="BM210" s="240" t="str">
        <f t="shared" ca="1" si="236"/>
        <v>-7,44878382478541-0,733641172210397i</v>
      </c>
      <c r="BN210" s="240" t="str">
        <f t="shared" ca="1" si="237"/>
        <v>6,41994880446936+3,84796922881919i</v>
      </c>
      <c r="BO210" s="240" t="str">
        <f t="shared" ca="1" si="238"/>
        <v>-4,15834613849808-6,22340479403236i</v>
      </c>
      <c r="BP210" s="240" t="str">
        <f t="shared" ca="1" si="239"/>
        <v>1,0982519681384+7,40381337233909i</v>
      </c>
      <c r="BQ210" s="240" t="str">
        <f t="shared" ca="1" si="240"/>
        <v>2,17273009780704-7,16253123972457i</v>
      </c>
      <c r="BR210" s="240" t="str">
        <f t="shared" ca="1" si="241"/>
        <v>-5,02650145866095+5,5458897324078i</v>
      </c>
      <c r="BS210" s="240" t="str">
        <f t="shared" ca="1" si="242"/>
        <v>6,91507690319172-2,86431863815662i</v>
      </c>
      <c r="BT210" s="240" t="str">
        <f t="shared" ca="1" si="243"/>
        <v>-7,47580950456178-0,367262970432304i</v>
      </c>
      <c r="BU210" s="240" t="str">
        <f t="shared" ca="1" si="244"/>
        <v>6,60102659591514+3,52832222422611i</v>
      </c>
      <c r="BV210" s="240" t="str">
        <f t="shared" ca="1" si="245"/>
        <v>-4,45870522810078-6,01186805634103i</v>
      </c>
      <c r="BW210" s="240" t="str">
        <f t="shared" ca="1" si="246"/>
        <v>1,46021697887929+7,34100648498144i</v>
      </c>
      <c r="BX210" s="240" t="str">
        <f t="shared" ca="1" si="247"/>
        <v>1,81866419901997-7,26051447000486i</v>
      </c>
      <c r="BY210" s="240" t="str">
        <f t="shared" ca="1" si="248"/>
        <v>-4,74832290627418+5,78584820192328i</v>
      </c>
      <c r="BZ210" s="240" t="str">
        <f t="shared" ca="1" si="249"/>
        <v>6,76620193611057-3,20017518234869i</v>
      </c>
      <c r="CA210" s="240" t="str">
        <f t="shared" ca="1" si="250"/>
        <v>-7,48482530443744+2,79484909108479E-12i</v>
      </c>
      <c r="CB210" s="240" t="str">
        <f t="shared" ca="1" si="251"/>
        <v>6,76620193610969+3,20017518235056i</v>
      </c>
      <c r="CC210" s="240" t="str">
        <f t="shared" ca="1" si="252"/>
        <v>-4,74832290627275-5,78584820192446i</v>
      </c>
      <c r="CD210" s="240" t="str">
        <f t="shared" ca="1" si="253"/>
        <v>1,81866419901797+7,26051447000537i</v>
      </c>
      <c r="CE210" s="240" t="str">
        <f t="shared" ca="1" si="254"/>
        <v>1,46021697887381-7,34100648498254i</v>
      </c>
      <c r="CF210" s="240" t="str">
        <f t="shared" ca="1" si="255"/>
        <v>-4,45870522810244+6,0118680563398i</v>
      </c>
      <c r="CG210" s="240" t="str">
        <f t="shared" ca="1" si="256"/>
        <v>6,60102659591602-3,52832222422447i</v>
      </c>
      <c r="CH210" s="240" t="str">
        <f t="shared" ca="1" si="257"/>
        <v>-7,4758095045615+0,367262970437887i</v>
      </c>
      <c r="CI210" s="240" t="str">
        <f t="shared" ca="1" si="258"/>
        <v>6,91507690319101+2,86431863815833i</v>
      </c>
      <c r="CJ210" s="240" t="str">
        <f t="shared" ca="1" si="259"/>
        <v>-5,02650145865942-5,54588973240919i</v>
      </c>
      <c r="CK210" s="240" t="str">
        <f t="shared" ca="1" si="260"/>
        <v>2,17273009780527+7,16253123972511i</v>
      </c>
      <c r="CL210" s="240" t="str">
        <f t="shared" ca="1" si="261"/>
        <v>1,09825196813287-7,40381337233991i</v>
      </c>
      <c r="CM210" s="240" t="str">
        <f t="shared" ca="1" si="262"/>
        <v>-4,15834613849963+6,22340479403134i</v>
      </c>
      <c r="CN210" s="240" t="str">
        <f t="shared" ca="1" si="263"/>
        <v>6,41994880447031-3,8479692288176i</v>
      </c>
      <c r="CO210" s="240" t="str">
        <f t="shared" ca="1" si="264"/>
        <v>-7,44878382478559+0,73364117220855i</v>
      </c>
      <c r="CP210" s="240" t="str">
        <f t="shared" ca="1" si="265"/>
        <v>7,0472928443259+2,52156169947512i</v>
      </c>
      <c r="CQ210" s="240" t="str">
        <f t="shared" ca="1" si="266"/>
        <v>-5,29257072876286-5,29257072876589i</v>
      </c>
      <c r="CR210" s="240" t="str">
        <f t="shared" ca="1" si="267"/>
        <v>2,52156169947829+7,04729284432477i</v>
      </c>
      <c r="CS210" s="240" t="str">
        <f t="shared" ca="1" si="268"/>
        <v>0,733641172205407-7,4487838247859i</v>
      </c>
      <c r="CT210" s="240" t="str">
        <f t="shared" ca="1" si="269"/>
        <v>-3,8479692288211+6,41994880446823i</v>
      </c>
      <c r="CU210" s="240" t="str">
        <f t="shared" ca="1" si="270"/>
        <v>6,22340479403372-4,15834613849606i</v>
      </c>
      <c r="CV210" s="240" t="str">
        <f t="shared" ca="1" si="271"/>
        <v>-7,40381337233941+1,0982519681362i</v>
      </c>
      <c r="CW210" s="240" t="str">
        <f t="shared" ca="1" si="272"/>
        <v>7,16253123972603+2,17273009780224i</v>
      </c>
      <c r="CX210" s="240" t="str">
        <f t="shared" ca="1" si="273"/>
        <v>-5,54588973240631-5,0265014586626i</v>
      </c>
      <c r="CY210" s="240" t="str">
        <f t="shared" ca="1" si="274"/>
        <v>2,86431863815437+6,91507690319265i</v>
      </c>
      <c r="CZ210" s="240" t="str">
        <f t="shared" ca="1" si="275"/>
        <v>0,367262970434521-7,47580950456167i</v>
      </c>
      <c r="DA210" s="240" t="str">
        <f t="shared" ca="1" si="276"/>
        <v>-3,52832222422169+6,60102659591751i</v>
      </c>
      <c r="DB210" s="240" t="str">
        <f t="shared" ca="1" si="277"/>
        <v>6,01186805634236-4,458705228099i</v>
      </c>
      <c r="DC210" s="240" t="str">
        <f t="shared" ca="1" si="278"/>
        <v>-7,34100648498191+1,46021697887691i</v>
      </c>
      <c r="DD210" s="240" t="str">
        <f t="shared" ca="1" si="279"/>
        <v>7,26051447000613+1,81866419901491i</v>
      </c>
      <c r="DE210" s="240" t="str">
        <f t="shared" ca="1" si="280"/>
        <v>-5,78584820192646-4,74832290627031i</v>
      </c>
      <c r="DF210" s="240" t="str">
        <f t="shared" ca="1" si="281"/>
        <v>3,20017518234649+6,76620193611161i</v>
      </c>
      <c r="DG210" s="240" t="str">
        <f t="shared" ca="1" si="282"/>
        <v>-5,75837627646234E-13-7,48482530443744i</v>
      </c>
      <c r="DH210" s="240" t="str">
        <f t="shared" ca="1" si="283"/>
        <v>-3,20017518234584+6,76620193611192i</v>
      </c>
      <c r="DI210" s="240" t="str">
        <f t="shared" ca="1" si="284"/>
        <v>5,78584820192587-4,74832290627103i</v>
      </c>
      <c r="DJ210" s="240" t="str">
        <f t="shared" ca="1" si="285"/>
        <v>-7,2605144700059+1,81866419901581i</v>
      </c>
      <c r="DK210" s="240" t="str">
        <f t="shared" ca="1" si="286"/>
        <v>7,34100648498206+1,4602169788762i</v>
      </c>
      <c r="DL210" s="240" t="str">
        <f t="shared" ca="1" si="287"/>
        <v>-6,01186805634279-4,45870522809842i</v>
      </c>
      <c r="DM210" s="240" t="str">
        <f t="shared" ca="1" si="288"/>
        <v>3,52832222422233+6,60102659591716i</v>
      </c>
      <c r="DN210" s="240" t="str">
        <f t="shared" ca="1" si="289"/>
        <v>-0,367262970435246-7,47580950456163i</v>
      </c>
      <c r="DO210" s="240" t="str">
        <f t="shared" ca="1" si="290"/>
        <v>-2,86431863815351+6,91507690319301i</v>
      </c>
      <c r="DP210" s="240" t="str">
        <f t="shared" ca="1" si="291"/>
        <v>5,54588973241083-5,02650145865762i</v>
      </c>
      <c r="DQ210" s="240" t="str">
        <f t="shared" ca="1" si="292"/>
        <v>-7,16253123972575+2,17273009780314i</v>
      </c>
      <c r="DR210" s="240" t="str">
        <f t="shared" ca="1" si="293"/>
        <v>7,40381337233955+1,09825196813527i</v>
      </c>
      <c r="DS210" s="240" t="str">
        <f t="shared" ca="1" si="294"/>
        <v>-6,22340479403412-4,15834613849546i</v>
      </c>
      <c r="DT210" s="240" t="str">
        <f t="shared" ca="1" si="295"/>
        <v>3,84796922881551+6,41994880447157i</v>
      </c>
      <c r="DU210" s="240" t="str">
        <f t="shared" ca="1" si="296"/>
        <v>-0,733641172206129-7,44878382478583i</v>
      </c>
      <c r="DV210" s="240" t="str">
        <f t="shared" ca="1" si="297"/>
        <v>-2,52156169947721+7,04729284432516i</v>
      </c>
      <c r="DW210" s="240" t="str">
        <f t="shared" ca="1" si="298"/>
        <v>5,29257072876219-5,29257072876656i</v>
      </c>
      <c r="DX210" s="240" t="str">
        <f t="shared" ca="1" si="299"/>
        <v>-7,04729284432567+2,5215616994758i</v>
      </c>
      <c r="DY210" s="240" t="str">
        <f t="shared" ca="1" si="300"/>
        <v>7,44878382478568+0,733641172207615i</v>
      </c>
      <c r="DZ210" s="240" t="str">
        <f t="shared" ca="1" si="301"/>
        <v>-6,4199488044708-3,84796922881679i</v>
      </c>
      <c r="EA210" s="240" t="str">
        <f t="shared" ca="1" si="302"/>
        <v>4,15834613850023+6,22340479403093i</v>
      </c>
      <c r="EB210" s="240" t="str">
        <f t="shared" ca="1" si="303"/>
        <v>-1,0982519681338-7,40381337233977i</v>
      </c>
      <c r="EC210" s="240" t="str">
        <f t="shared" ca="1" si="304"/>
        <v>-2,17273009780457+7,16253123972532i</v>
      </c>
      <c r="ED210" s="240" t="str">
        <f t="shared" ca="1" si="305"/>
        <v>5,02650145865872-5,54588973240982i</v>
      </c>
      <c r="EE210" s="240" t="str">
        <f t="shared" ca="1" si="306"/>
        <v>-6,91507690319358+2,86431863815213i</v>
      </c>
      <c r="EF210" s="240" t="str">
        <f t="shared" ca="1" si="307"/>
        <v>7,47580950456156+0,367262970436737i</v>
      </c>
      <c r="EG210" s="240" t="str">
        <f t="shared" ca="1" si="308"/>
        <v>-6,60102659591646-3,52832222422364i</v>
      </c>
      <c r="EH210" s="240" t="str">
        <f t="shared" ca="1" si="309"/>
        <v>4,45870522810303+6,01186805633937i</v>
      </c>
      <c r="EI210" s="240" t="str">
        <f t="shared" ca="1" si="310"/>
        <v>-1,46021697887473-7,34100648498235i</v>
      </c>
      <c r="EJ210" s="240" t="str">
        <f t="shared" ca="1" si="311"/>
        <v>-1,81866419901726+7,26051447000554i</v>
      </c>
      <c r="EK210" s="240" t="str">
        <f t="shared" ca="1" si="312"/>
        <v>4,74832290627219-5,78584820192492i</v>
      </c>
      <c r="EL210" s="240" t="str">
        <f t="shared" ca="1" si="313"/>
        <v>-6,76620193610928+3,20017518235141i</v>
      </c>
      <c r="EM210" s="240" t="str">
        <f t="shared" ca="1" si="314"/>
        <v>7,48482530443744+2,06863689567244E-12i</v>
      </c>
      <c r="EN210" s="240"/>
      <c r="EO210" s="240"/>
      <c r="EP210" s="240"/>
    </row>
    <row r="211" spans="1:146" ht="15" thickBot="1">
      <c r="A211" s="277">
        <f t="shared" si="181"/>
        <v>2.1679687500000015E-3</v>
      </c>
      <c r="B211" s="276">
        <v>111</v>
      </c>
      <c r="C211" s="248">
        <f t="shared" si="182"/>
        <v>22200</v>
      </c>
      <c r="D211" s="247">
        <f t="shared" si="315"/>
        <v>139486.71381938682</v>
      </c>
      <c r="E211" s="247" t="str">
        <f t="shared" si="316"/>
        <v>139486,713819387i</v>
      </c>
      <c r="F211" s="247" t="str">
        <f t="shared" si="320"/>
        <v>-0,0136468167256774-0,00432186946217911i</v>
      </c>
      <c r="G211" s="247" t="str">
        <f t="shared" si="321"/>
        <v>-3,88991152346722+2,463686965976i</v>
      </c>
      <c r="H211" s="247" t="str">
        <f t="shared" si="319"/>
        <v>0,00205436296478915-0,0038194031665727i</v>
      </c>
      <c r="I211" s="247" t="str">
        <f t="shared" si="317"/>
        <v>-0,00212028035636493+0,00411746133794616i</v>
      </c>
      <c r="J211" s="275" t="str">
        <f ca="1">IMPRODUCT(1/N_FFT2,DV100)</f>
        <v>0,0393911093571688+0,00446121433832152i</v>
      </c>
      <c r="K211" s="274" t="str">
        <f t="shared" ca="1" si="318"/>
        <v>-0,000101889072943758+0,000152732344709875i</v>
      </c>
      <c r="N211" s="265">
        <f t="shared" ca="1" si="185"/>
        <v>22.485031242937698</v>
      </c>
      <c r="O211" s="240">
        <f t="shared" ca="1" si="186"/>
        <v>7.4850312429376968</v>
      </c>
      <c r="P211" s="240" t="str">
        <f t="shared" ca="1" si="187"/>
        <v>-6,84288858403937-3,03324389625647i</v>
      </c>
      <c r="Q211" s="240" t="str">
        <f t="shared" ca="1" si="188"/>
        <v>5,02663975850453+5,5460423227717i</v>
      </c>
      <c r="R211" s="240" t="str">
        <f t="shared" ca="1" si="189"/>
        <v>-2,34791762722479-7,10724809778866i</v>
      </c>
      <c r="S211" s="240" t="str">
        <f t="shared" ca="1" si="190"/>
        <v>-0,733661357710131+7,44898877163581i</v>
      </c>
      <c r="T211" s="240" t="str">
        <f t="shared" ca="1" si="191"/>
        <v>3,68935836842741-6,51262831252238i</v>
      </c>
      <c r="U211" s="241" t="str">
        <f t="shared" ca="1" si="192"/>
        <v>-6,01203346769546+4,45882790552215i</v>
      </c>
      <c r="V211" s="240" t="str">
        <f t="shared" ca="1" si="193"/>
        <v>7,30316092713923-1,63997962794063i</v>
      </c>
      <c r="W211" s="240" t="str">
        <f t="shared" ca="1" si="194"/>
        <v>-7,34120846643161-1,46025715548542i</v>
      </c>
      <c r="X211" s="240" t="str">
        <f t="shared" ca="1" si="195"/>
        <v>6,11964787019102+4,30994230270197i</v>
      </c>
      <c r="Y211" s="240" t="str">
        <f t="shared" ca="1" si="196"/>
        <v>-3,84807510236634-6,42012544381351i</v>
      </c>
      <c r="Z211" s="240" t="str">
        <f t="shared" ca="1" si="197"/>
        <v>0,916247728335335+7,42874032444759i</v>
      </c>
      <c r="AA211" s="240" t="str">
        <f t="shared" ca="1" si="198"/>
        <v>2,17278987859565-7,1627283105829i</v>
      </c>
      <c r="AB211" s="240" t="str">
        <f t="shared" ca="1" si="199"/>
        <v>-4,88901913654738+5,66773187352992i</v>
      </c>
      <c r="AC211" s="240" t="str">
        <f t="shared" ca="1" si="200"/>
        <v>6,76638810231008-3,20026323240292i</v>
      </c>
      <c r="AD211" s="240" t="str">
        <f t="shared" ca="1" si="201"/>
        <v>-7,48277689146899+0,183691862234212i</v>
      </c>
      <c r="AE211" s="240" t="str">
        <f t="shared" ca="1" si="202"/>
        <v>6,91526716555772+2,86439744740718i</v>
      </c>
      <c r="AF211" s="240" t="str">
        <f t="shared" ca="1" si="203"/>
        <v>-5,16123252062935-5,4210120434981i</v>
      </c>
      <c r="AG211" s="240" t="str">
        <f t="shared" ca="1" si="204"/>
        <v>2,52163107806959+7,04748674449743i</v>
      </c>
      <c r="AH211" s="240" t="str">
        <f t="shared" ca="1" si="205"/>
        <v>0,550633056916435-7,46475022652361i</v>
      </c>
      <c r="AI211" s="240" t="str">
        <f t="shared" ca="1" si="206"/>
        <v>-3,52841930296132+6,60120821745864i</v>
      </c>
      <c r="AJ211" s="240" t="str">
        <f t="shared" ca="1" si="207"/>
        <v>5,90079764104336-4,60502767713839i</v>
      </c>
      <c r="AK211" s="240" t="str">
        <f t="shared" ca="1" si="208"/>
        <v>-7,26071423678712+1,81871423799075i</v>
      </c>
      <c r="AL211" s="240" t="str">
        <f t="shared" ca="1" si="209"/>
        <v>7,37483393624926+1,27965507872227i</v>
      </c>
      <c r="AM211" s="240" t="str">
        <f t="shared" ca="1" si="210"/>
        <v>-6,22357602563795-4,15846055179775i</v>
      </c>
      <c r="AN211" s="240" t="str">
        <f t="shared" ca="1" si="211"/>
        <v>4,0044738997524+6,32375533160125i</v>
      </c>
      <c r="AO211" s="240" t="str">
        <f t="shared" ca="1" si="212"/>
        <v>-1,09828218558967-7,40401708186643i</v>
      </c>
      <c r="AP211" s="240" t="str">
        <f t="shared" ca="1" si="213"/>
        <v>-1,99635332258946+7,21389396367451i</v>
      </c>
      <c r="AQ211" s="240" t="str">
        <f t="shared" ca="1" si="214"/>
        <v>4,74845355227455-5,78600739453768i</v>
      </c>
      <c r="AR211" s="240" t="str">
        <f t="shared" ca="1" si="215"/>
        <v>4,74845355227455-5,78600739453768i</v>
      </c>
      <c r="AS211" s="240" t="str">
        <f t="shared" ca="1" si="216"/>
        <v>7,47601519499992-0,367273075359296i</v>
      </c>
      <c r="AT211" s="240" t="str">
        <f t="shared" ca="1" si="217"/>
        <v>-6,98348024871401-2,69382559264231i</v>
      </c>
      <c r="AU211" s="240" t="str">
        <f t="shared" ca="1" si="218"/>
        <v>5,29271634927464+5,2927163492742i</v>
      </c>
      <c r="AV211" s="240" t="str">
        <f t="shared" ca="1" si="219"/>
        <v>-2,6938255926429-6,98348024871379i</v>
      </c>
      <c r="AW211" s="240" t="str">
        <f t="shared" ca="1" si="220"/>
        <v>-0,36727307535867+7,47601519499994i</v>
      </c>
      <c r="AX211" s="240" t="str">
        <f t="shared" ca="1" si="221"/>
        <v>3,36535484964326-6,68581180139974i</v>
      </c>
      <c r="AY211" s="240" t="str">
        <f t="shared" ca="1" si="222"/>
        <v>-5,78600739453735+4,74845355227495i</v>
      </c>
      <c r="AZ211" s="240" t="str">
        <f t="shared" ca="1" si="223"/>
        <v>7,21389396367496-1,99635332258781i</v>
      </c>
      <c r="BA211" s="240" t="str">
        <f t="shared" ca="1" si="224"/>
        <v>-7,40401708186629-1,09828218559062i</v>
      </c>
      <c r="BB211" s="240" t="str">
        <f t="shared" ca="1" si="225"/>
        <v>6,32375533160113+4,00447389975259i</v>
      </c>
      <c r="BC211" s="240" t="str">
        <f t="shared" ca="1" si="226"/>
        <v>-4,15846055179818-6,22357602563766i</v>
      </c>
      <c r="BD211" s="240" t="str">
        <f t="shared" ca="1" si="227"/>
        <v>1,27965507872358+7,37483393624903i</v>
      </c>
      <c r="BE211" s="240" t="str">
        <f t="shared" ca="1" si="228"/>
        <v>1,81871423798875-7,26071423678762i</v>
      </c>
      <c r="BF211" s="240" t="str">
        <f t="shared" ca="1" si="229"/>
        <v>-4,60502767713618+5,90079764104509i</v>
      </c>
      <c r="BG211" s="240" t="str">
        <f t="shared" ca="1" si="230"/>
        <v>6,60120821745696-3,52841930296445i</v>
      </c>
      <c r="BH211" s="240" t="str">
        <f t="shared" ca="1" si="231"/>
        <v>-7,46475022652384+0,550633056913295i</v>
      </c>
      <c r="BI211" s="240" t="str">
        <f t="shared" ca="1" si="232"/>
        <v>7,04748674449662+2,52163107807186i</v>
      </c>
      <c r="BJ211" s="240" t="str">
        <f t="shared" ca="1" si="233"/>
        <v>-5,42101204349692-5,16123252063059i</v>
      </c>
      <c r="BK211" s="240" t="str">
        <f t="shared" ca="1" si="234"/>
        <v>2,86439744740629+6,91526716555808i</v>
      </c>
      <c r="BL211" s="240" t="str">
        <f t="shared" ca="1" si="235"/>
        <v>0,183691862234436-7,48277689146899i</v>
      </c>
      <c r="BM211" s="240" t="str">
        <f t="shared" ca="1" si="236"/>
        <v>-3,20026323240245+6,76638810231031i</v>
      </c>
      <c r="BN211" s="240" t="str">
        <f t="shared" ca="1" si="237"/>
        <v>5,6677318735291-4,88901913654833i</v>
      </c>
      <c r="BO211" s="240" t="str">
        <f t="shared" ca="1" si="238"/>
        <v>-7,16272831058231+2,17278987859758i</v>
      </c>
      <c r="BP211" s="240" t="str">
        <f t="shared" ca="1" si="239"/>
        <v>7,42874032444794+0,916247728332573i</v>
      </c>
      <c r="BQ211" s="240" t="str">
        <f t="shared" ca="1" si="240"/>
        <v>-6,42012544381533-3,84807510236332i</v>
      </c>
      <c r="BR211" s="240" t="str">
        <f t="shared" ca="1" si="241"/>
        <v>4,30994230269937+6,11964787019285i</v>
      </c>
      <c r="BS211" s="240" t="str">
        <f t="shared" ca="1" si="242"/>
        <v>-1,46025715548306-7,34120846643207i</v>
      </c>
      <c r="BT211" s="240" t="str">
        <f t="shared" ca="1" si="243"/>
        <v>-1,63997962794224+7,30316092713887i</v>
      </c>
      <c r="BU211" s="240" t="str">
        <f t="shared" ca="1" si="244"/>
        <v>4,45882790552289-6,01203346769492i</v>
      </c>
      <c r="BV211" s="240" t="str">
        <f t="shared" ca="1" si="245"/>
        <v>-6,51262831252246+3,68935836842727i</v>
      </c>
      <c r="BW211" s="240" t="str">
        <f t="shared" ca="1" si="246"/>
        <v>7,44898877163575-0,733661357710729i</v>
      </c>
      <c r="BX211" s="240" t="str">
        <f t="shared" ca="1" si="247"/>
        <v>-7,10724809778908-2,34791762722352i</v>
      </c>
      <c r="BY211" s="240" t="str">
        <f t="shared" ca="1" si="248"/>
        <v>5,54604232277311+5,02663975850297i</v>
      </c>
      <c r="BZ211" s="240" t="str">
        <f t="shared" ca="1" si="249"/>
        <v>-3,03324389625907-6,84288858403822i</v>
      </c>
      <c r="CA211" s="240" t="str">
        <f t="shared" ca="1" si="250"/>
        <v>3,60552874815179E-12+7,4850312429377i</v>
      </c>
      <c r="CB211" s="240" t="str">
        <f t="shared" ca="1" si="251"/>
        <v>3,03324389625929-6,84288858403812i</v>
      </c>
      <c r="CC211" s="240" t="str">
        <f t="shared" ca="1" si="252"/>
        <v>-5,54604232277327+5,0266397585028i</v>
      </c>
      <c r="CD211" s="240" t="str">
        <f t="shared" ca="1" si="253"/>
        <v>7,10724809778916-2,3479176272233i</v>
      </c>
      <c r="CE211" s="240" t="str">
        <f t="shared" ca="1" si="254"/>
        <v>-7,44898877163573-0,733661357710962i</v>
      </c>
      <c r="CF211" s="240" t="str">
        <f t="shared" ca="1" si="255"/>
        <v>6,51262831252234+3,68935836842747i</v>
      </c>
      <c r="CG211" s="240" t="str">
        <f t="shared" ca="1" si="256"/>
        <v>-4,45882790552253-6,01203346769518i</v>
      </c>
      <c r="CH211" s="240" t="str">
        <f t="shared" ca="1" si="257"/>
        <v>1,63997962794181+7,30316092713896i</v>
      </c>
      <c r="CI211" s="240" t="str">
        <f t="shared" ca="1" si="258"/>
        <v>1,4602571554835-7,34120846643198i</v>
      </c>
      <c r="CJ211" s="240" t="str">
        <f t="shared" ca="1" si="259"/>
        <v>-4,30994230269974+6,11964787019259i</v>
      </c>
      <c r="CK211" s="240" t="str">
        <f t="shared" ca="1" si="260"/>
        <v>6,42012544381173-3,84807510236932i</v>
      </c>
      <c r="CL211" s="240" t="str">
        <f t="shared" ca="1" si="261"/>
        <v>-7,42874032444799+0,916247728332124i</v>
      </c>
      <c r="CM211" s="240" t="str">
        <f t="shared" ca="1" si="262"/>
        <v>7,16272831058218+2,172789878598i</v>
      </c>
      <c r="CN211" s="240" t="str">
        <f t="shared" ca="1" si="263"/>
        <v>-5,6677318735288-4,88901913654867i</v>
      </c>
      <c r="CO211" s="240" t="str">
        <f t="shared" ca="1" si="264"/>
        <v>3,20026323240204+6,7663881023105i</v>
      </c>
      <c r="CP211" s="240" t="str">
        <f t="shared" ca="1" si="265"/>
        <v>-0,183691862233989-7,48277689146899i</v>
      </c>
      <c r="CQ211" s="240" t="str">
        <f t="shared" ca="1" si="266"/>
        <v>-2,8643974474067+6,91526716555791i</v>
      </c>
      <c r="CR211" s="240" t="str">
        <f t="shared" ca="1" si="267"/>
        <v>5,42101204349722-5,16123252063027i</v>
      </c>
      <c r="CS211" s="240" t="str">
        <f t="shared" ca="1" si="268"/>
        <v>-7,04748674449674+2,52163107807154i</v>
      </c>
      <c r="CT211" s="240" t="str">
        <f t="shared" ca="1" si="269"/>
        <v>7,46475022652382+0,550633056913635i</v>
      </c>
      <c r="CU211" s="240" t="str">
        <f t="shared" ca="1" si="270"/>
        <v>-6,6012082174603-3,52841930295819i</v>
      </c>
      <c r="CV211" s="240" t="str">
        <f t="shared" ca="1" si="271"/>
        <v>4,60502767713591+5,90079764104529i</v>
      </c>
      <c r="CW211" s="240" t="str">
        <f t="shared" ca="1" si="272"/>
        <v>-1,81871423798842-7,2607142367877i</v>
      </c>
      <c r="CX211" s="240" t="str">
        <f t="shared" ca="1" si="273"/>
        <v>-1,27965507872391+7,37483393624897i</v>
      </c>
      <c r="CY211" s="240" t="str">
        <f t="shared" ca="1" si="274"/>
        <v>4,15846055179847-6,22357602563747i</v>
      </c>
      <c r="CZ211" s="240" t="str">
        <f t="shared" ca="1" si="275"/>
        <v>-6,32375533160131+4,00447389975229i</v>
      </c>
      <c r="DA211" s="240" t="str">
        <f t="shared" ca="1" si="276"/>
        <v>7,40401708186633-1,09828218559029i</v>
      </c>
      <c r="DB211" s="240" t="str">
        <f t="shared" ca="1" si="277"/>
        <v>-7,21389396367487-1,99635332258813i</v>
      </c>
      <c r="DC211" s="240" t="str">
        <f t="shared" ca="1" si="278"/>
        <v>5,78600739453902+4,74845355227291i</v>
      </c>
      <c r="DD211" s="240" t="str">
        <f t="shared" ca="1" si="279"/>
        <v>-3,36535484964629-6,68581180139822i</v>
      </c>
      <c r="DE211" s="240" t="str">
        <f t="shared" ca="1" si="280"/>
        <v>0,367273075355248+7,47601519500011i</v>
      </c>
      <c r="DF211" s="240" t="str">
        <f t="shared" ca="1" si="281"/>
        <v>2,6938255926454-6,98348024871282i</v>
      </c>
      <c r="DG211" s="240" t="str">
        <f t="shared" ca="1" si="282"/>
        <v>-5,29271634927601+5,29271634927283i</v>
      </c>
      <c r="DH211" s="240" t="str">
        <f t="shared" ca="1" si="283"/>
        <v>6,98348024871444-2,6938255926412i</v>
      </c>
      <c r="DI211" s="240" t="str">
        <f t="shared" ca="1" si="284"/>
        <v>-7,47601519499989-0,367273075359743i</v>
      </c>
      <c r="DJ211" s="240" t="str">
        <f t="shared" ca="1" si="285"/>
        <v>6,68581180139964+3,36535484964346i</v>
      </c>
      <c r="DK211" s="240" t="str">
        <f t="shared" ca="1" si="286"/>
        <v>-4,74845355227536-5,78600739453702i</v>
      </c>
      <c r="DL211" s="240" t="str">
        <f t="shared" ca="1" si="287"/>
        <v>1,99635332259118+7,21389396367403i</v>
      </c>
      <c r="DM211" s="240" t="str">
        <f t="shared" ca="1" si="288"/>
        <v>1,09828218558717-7,40401708186679i</v>
      </c>
      <c r="DN211" s="240" t="str">
        <f t="shared" ca="1" si="289"/>
        <v>-4,00447389974963+6,32375533160301i</v>
      </c>
      <c r="DO211" s="240" t="str">
        <f t="shared" ca="1" si="290"/>
        <v>6,22357602563973-4,15846055179508i</v>
      </c>
      <c r="DP211" s="240" t="str">
        <f t="shared" ca="1" si="291"/>
        <v>-7,37483393624967+1,27965507871989i</v>
      </c>
      <c r="DQ211" s="240" t="str">
        <f t="shared" ca="1" si="292"/>
        <v>7,26071423678671+1,81871423799237i</v>
      </c>
      <c r="DR211" s="240" t="str">
        <f t="shared" ca="1" si="293"/>
        <v>-5,90079764104279-4,60502767713912i</v>
      </c>
      <c r="DS211" s="240" t="str">
        <f t="shared" ca="1" si="294"/>
        <v>3,52841930296116+6,60120821745872i</v>
      </c>
      <c r="DT211" s="240" t="str">
        <f t="shared" ca="1" si="295"/>
        <v>-0,550633056916997-7,46475022652357i</v>
      </c>
      <c r="DU211" s="240" t="str">
        <f t="shared" ca="1" si="296"/>
        <v>-2,52163107806837+7,04748674449788i</v>
      </c>
      <c r="DV211" s="240" t="str">
        <f t="shared" ca="1" si="297"/>
        <v>5,16123252062783-5,42101204349955i</v>
      </c>
      <c r="DW211" s="240" t="str">
        <f t="shared" ca="1" si="298"/>
        <v>-6,91526716555662+2,86439744740982i</v>
      </c>
      <c r="DX211" s="240" t="str">
        <f t="shared" ca="1" si="299"/>
        <v>7,48277689146907+0,183691862231045i</v>
      </c>
      <c r="DY211" s="240" t="str">
        <f t="shared" ca="1" si="300"/>
        <v>-6,76638810230867-3,20026323240592i</v>
      </c>
      <c r="DZ211" s="240" t="str">
        <f t="shared" ca="1" si="301"/>
        <v>4,88901913654542+5,66773187353161i</v>
      </c>
      <c r="EA211" s="240" t="str">
        <f t="shared" ca="1" si="302"/>
        <v>-2,1727898785939-7,16272831058343i</v>
      </c>
      <c r="EB211" s="240" t="str">
        <f t="shared" ca="1" si="303"/>
        <v>-0,916247728336383+7,42874032444747i</v>
      </c>
      <c r="EC211" s="240" t="str">
        <f t="shared" ca="1" si="304"/>
        <v>3,84807510236662-6,42012544381336i</v>
      </c>
      <c r="ED211" s="240" t="str">
        <f t="shared" ca="1" si="305"/>
        <v>-6,11964787019078+4,30994230270232i</v>
      </c>
      <c r="EE211" s="240" t="str">
        <f t="shared" ca="1" si="306"/>
        <v>7,34120846643137-1,46025715548659i</v>
      </c>
      <c r="EF211" s="240" t="str">
        <f t="shared" ca="1" si="307"/>
        <v>-7,30316092713966-1,63997962793873i</v>
      </c>
      <c r="EG211" s="240" t="str">
        <f t="shared" ca="1" si="308"/>
        <v>6,01203346769706+4,45882790551999i</v>
      </c>
      <c r="EH211" s="240" t="str">
        <f t="shared" ca="1" si="309"/>
        <v>-3,68935836843041-6,51262831252068i</v>
      </c>
      <c r="EI211" s="240" t="str">
        <f t="shared" ca="1" si="310"/>
        <v>0,733661357706695+7,44898877163615i</v>
      </c>
      <c r="EJ211" s="240" t="str">
        <f t="shared" ca="1" si="311"/>
        <v>2,34791762722737-7,10724809778781i</v>
      </c>
      <c r="EK211" s="240" t="str">
        <f t="shared" ca="1" si="312"/>
        <v>-5,02663975850597+5,54604232277039i</v>
      </c>
      <c r="EL211" s="240" t="str">
        <f t="shared" ca="1" si="313"/>
        <v>6,84288858403986-3,03324389625537i</v>
      </c>
      <c r="EM211" s="240" t="str">
        <f t="shared" ca="1" si="314"/>
        <v>-7,4850312429377-4,4748829401017E-13i</v>
      </c>
      <c r="EN211" s="240"/>
      <c r="EO211" s="240"/>
      <c r="EP211" s="240"/>
    </row>
    <row r="212" spans="1:146" ht="15" thickBot="1">
      <c r="A212" s="277">
        <f t="shared" si="181"/>
        <v>2.1875000000000015E-3</v>
      </c>
      <c r="B212" s="276">
        <v>112</v>
      </c>
      <c r="C212" s="248">
        <f t="shared" si="182"/>
        <v>22400</v>
      </c>
      <c r="D212" s="247">
        <f t="shared" si="315"/>
        <v>140743.35088082272</v>
      </c>
      <c r="E212" s="247" t="str">
        <f t="shared" si="316"/>
        <v>140743,350880823i</v>
      </c>
      <c r="F212" s="247" t="str">
        <f t="shared" si="320"/>
        <v>-0,013443065191784-0,00402693105599533i</v>
      </c>
      <c r="G212" s="247" t="str">
        <f t="shared" si="321"/>
        <v>-3,86142866455744+2,47955988770876i</v>
      </c>
      <c r="H212" s="247" t="str">
        <f t="shared" si="319"/>
        <v>0,00205296766590576-0,00378531249985416i</v>
      </c>
      <c r="I212" s="247" t="str">
        <f t="shared" si="317"/>
        <v>-0,0021111694607015+0,00407508069731811i</v>
      </c>
      <c r="J212" s="275" t="str">
        <f ca="1">IMPRODUCT(1/N_FFT2,DW100)</f>
        <v>0,0381653288293861-0,0000671157202433352i</v>
      </c>
      <c r="K212" s="274" t="str">
        <f t="shared" ca="1" si="318"/>
        <v>-0,0000802999747061802+0,00015566848747834i</v>
      </c>
      <c r="N212" s="265">
        <f t="shared" ca="1" si="185"/>
        <v>22.485221053900887</v>
      </c>
      <c r="O212" s="240">
        <f t="shared" ca="1" si="186"/>
        <v>7.4852210539008865</v>
      </c>
      <c r="P212" s="240" t="str">
        <f t="shared" ca="1" si="187"/>
        <v>-6,91544252802159-2,86447008491822i</v>
      </c>
      <c r="Q212" s="240" t="str">
        <f t="shared" ca="1" si="188"/>
        <v>5,29285056589364+5,29285056589362i</v>
      </c>
      <c r="R212" s="240" t="str">
        <f t="shared" ca="1" si="189"/>
        <v>-2,86447008491824-6,91544252802159i</v>
      </c>
      <c r="S212" s="240" t="str">
        <f t="shared" ca="1" si="190"/>
        <v>1,82940253136182E-13+7,48522105390089i</v>
      </c>
      <c r="T212" s="240" t="str">
        <f t="shared" ca="1" si="191"/>
        <v>2,86447008491854-6,91544252802146i</v>
      </c>
      <c r="U212" s="241" t="str">
        <f t="shared" ca="1" si="192"/>
        <v>-5,2928505658937+5,29285056589356i</v>
      </c>
      <c r="V212" s="240" t="str">
        <f t="shared" ca="1" si="193"/>
        <v>6,91544252802155-2,86447008491833i</v>
      </c>
      <c r="W212" s="240" t="str">
        <f t="shared" ca="1" si="194"/>
        <v>-7,48522105390089+3,65880506272363E-13i</v>
      </c>
      <c r="X212" s="240" t="str">
        <f t="shared" ca="1" si="195"/>
        <v>6,91544252802153+2,86447008491837i</v>
      </c>
      <c r="Y212" s="240" t="str">
        <f t="shared" ca="1" si="196"/>
        <v>-5,29285056589368-5,29285056589358i</v>
      </c>
      <c r="Z212" s="240" t="str">
        <f t="shared" ca="1" si="197"/>
        <v>2,86447008491849+6,91544252802148i</v>
      </c>
      <c r="AA212" s="240" t="str">
        <f t="shared" ca="1" si="198"/>
        <v>2,09075386562072E-13-7,48522105390089i</v>
      </c>
      <c r="AB212" s="240" t="str">
        <f t="shared" ca="1" si="199"/>
        <v>-2,86447008491819+6,91544252802161i</v>
      </c>
      <c r="AC212" s="240" t="str">
        <f t="shared" ca="1" si="200"/>
        <v>5,29285056589346-5,2928505658938i</v>
      </c>
      <c r="AD212" s="240" t="str">
        <f t="shared" ca="1" si="201"/>
        <v>-6,91544252802169+2,86447008491799i</v>
      </c>
      <c r="AE212" s="240" t="str">
        <f t="shared" ca="1" si="202"/>
        <v>7,48522105390089+6,6024404266449E-14i</v>
      </c>
      <c r="AF212" s="240" t="str">
        <f t="shared" ca="1" si="203"/>
        <v>-6,91544252802166-2,86447008491806i</v>
      </c>
      <c r="AG212" s="240" t="str">
        <f t="shared" ca="1" si="204"/>
        <v>5,29285056589341+5,29285056589385i</v>
      </c>
      <c r="AH212" s="240" t="str">
        <f t="shared" ca="1" si="205"/>
        <v>-2,86447008491812-6,91544252802164i</v>
      </c>
      <c r="AI212" s="240" t="str">
        <f t="shared" ca="1" si="206"/>
        <v>1,30212272483252E-13+7,48522105390089i</v>
      </c>
      <c r="AJ212" s="240" t="str">
        <f t="shared" ca="1" si="207"/>
        <v>2,86447008491788-6,91544252802174i</v>
      </c>
      <c r="AK212" s="240" t="str">
        <f t="shared" ca="1" si="208"/>
        <v>-5,29285056589376+5,29285056589351i</v>
      </c>
      <c r="AL212" s="240" t="str">
        <f t="shared" ca="1" si="209"/>
        <v>6,91544252802156-2,86447008491829i</v>
      </c>
      <c r="AM212" s="240" t="str">
        <f t="shared" ca="1" si="210"/>
        <v>-7,48522105390089+3,26448949232953E-13i</v>
      </c>
      <c r="AN212" s="240" t="str">
        <f t="shared" ca="1" si="211"/>
        <v>6,91544252802153+2,86447008491838i</v>
      </c>
      <c r="AO212" s="240" t="str">
        <f t="shared" ca="1" si="212"/>
        <v>-5,29285056589369-5,29285056589358i</v>
      </c>
      <c r="AP212" s="240" t="str">
        <f t="shared" ca="1" si="213"/>
        <v>2,86447008491843+6,9154425280215i</v>
      </c>
      <c r="AQ212" s="240" t="str">
        <f t="shared" ca="1" si="214"/>
        <v>2,75099790828521E-13-7,48522105390089i</v>
      </c>
      <c r="AR212" s="240" t="str">
        <f t="shared" ca="1" si="215"/>
        <v>2,75099790828521E-13-7,48522105390089i</v>
      </c>
      <c r="AS212" s="240" t="str">
        <f t="shared" ca="1" si="216"/>
        <v>5,29285056589348-5,29285056589379i</v>
      </c>
      <c r="AT212" s="240" t="str">
        <f t="shared" ca="1" si="217"/>
        <v>-6,9154425280217+2,86447008491797i</v>
      </c>
      <c r="AU212" s="240" t="str">
        <f t="shared" ca="1" si="218"/>
        <v>7,48522105390089+1,32048808532898E-13i</v>
      </c>
      <c r="AV212" s="240" t="str">
        <f t="shared" ca="1" si="219"/>
        <v>-6,91544252802164-2,86447008491812i</v>
      </c>
      <c r="AW212" s="240" t="str">
        <f t="shared" ca="1" si="220"/>
        <v>5,29285056589389+5,29285056589337i</v>
      </c>
      <c r="AX212" s="240" t="str">
        <f t="shared" ca="1" si="221"/>
        <v>-2,86447008491811-6,91544252802165i</v>
      </c>
      <c r="AY212" s="240" t="str">
        <f t="shared" ca="1" si="222"/>
        <v>1,17373562670882E-13+7,48522105390089i</v>
      </c>
      <c r="AZ212" s="240" t="str">
        <f t="shared" ca="1" si="223"/>
        <v>2,86447008491514-6,91544252802287i</v>
      </c>
      <c r="BA212" s="240" t="str">
        <f t="shared" ca="1" si="224"/>
        <v>-5,29285056589162+5,29285056589565i</v>
      </c>
      <c r="BB212" s="240" t="str">
        <f t="shared" ca="1" si="225"/>
        <v>6,91544252802073-2,8644700849203i</v>
      </c>
      <c r="BC212" s="240" t="str">
        <f t="shared" ca="1" si="226"/>
        <v>-7,48522105390089+1,7496239896807E-12i</v>
      </c>
      <c r="BD212" s="240" t="str">
        <f t="shared" ca="1" si="227"/>
        <v>6,91544252802207+2,86447008491707i</v>
      </c>
      <c r="BE212" s="240" t="str">
        <f t="shared" ca="1" si="228"/>
        <v>-5,29285056589417-5,2928505658931i</v>
      </c>
      <c r="BF212" s="240" t="str">
        <f t="shared" ca="1" si="229"/>
        <v>2,86447008491847+6,91544252802149i</v>
      </c>
      <c r="BG212" s="240" t="str">
        <f t="shared" ca="1" si="230"/>
        <v>3,41124195094969E-13-7,48522105390089i</v>
      </c>
      <c r="BH212" s="240" t="str">
        <f t="shared" ca="1" si="231"/>
        <v>-2,864470084919+6,91544252802127i</v>
      </c>
      <c r="BI212" s="240" t="str">
        <f t="shared" ca="1" si="232"/>
        <v>5,29285056589457-5,29285056589269i</v>
      </c>
      <c r="BJ212" s="240" t="str">
        <f t="shared" ca="1" si="233"/>
        <v>-6,91544252802233+2,86447008491644i</v>
      </c>
      <c r="BK212" s="240" t="str">
        <f t="shared" ca="1" si="234"/>
        <v>7,48522105390089+2,32550099096248E-12i</v>
      </c>
      <c r="BL212" s="240" t="str">
        <f t="shared" ca="1" si="235"/>
        <v>-6,91544252802047-2,86447008492093i</v>
      </c>
      <c r="BM212" s="240" t="str">
        <f t="shared" ca="1" si="236"/>
        <v>5,29285056589129+5,29285056589598i</v>
      </c>
      <c r="BN212" s="240" t="str">
        <f t="shared" ca="1" si="237"/>
        <v>-2,86447008492148-6,91544252802025i</v>
      </c>
      <c r="BO212" s="240" t="str">
        <f t="shared" ca="1" si="238"/>
        <v>3,13611943674098E-12+7,48522105390089i</v>
      </c>
      <c r="BP212" s="240" t="str">
        <f t="shared" ca="1" si="239"/>
        <v>2,86447008491588-6,91544252802256i</v>
      </c>
      <c r="BQ212" s="240" t="str">
        <f t="shared" ca="1" si="240"/>
        <v>-5,29285056589227+5,292850565895i</v>
      </c>
      <c r="BR212" s="240" t="str">
        <f t="shared" ca="1" si="241"/>
        <v>6,915442528021-2,86447008491965i</v>
      </c>
      <c r="BS212" s="240" t="str">
        <f t="shared" ca="1" si="242"/>
        <v>-7,48522105390089+9,3899986305715E-13i</v>
      </c>
      <c r="BT212" s="240" t="str">
        <f t="shared" ca="1" si="243"/>
        <v>6,9154425280218+2,86447008491772i</v>
      </c>
      <c r="BU212" s="240" t="str">
        <f t="shared" ca="1" si="244"/>
        <v>-5,29285056589359-5,29285056589367i</v>
      </c>
      <c r="BV212" s="240" t="str">
        <f t="shared" ca="1" si="245"/>
        <v>2,86447008491762+6,91544252802184i</v>
      </c>
      <c r="BW212" s="240" t="str">
        <f t="shared" ca="1" si="246"/>
        <v>1,04537693281036E-12-7,48522105390089i</v>
      </c>
      <c r="BX212" s="240" t="str">
        <f t="shared" ca="1" si="247"/>
        <v>-2,86447008491975+6,91544252802096i</v>
      </c>
      <c r="BY212" s="240" t="str">
        <f t="shared" ca="1" si="248"/>
        <v>5,29285056589507-5,29285056589219i</v>
      </c>
      <c r="BZ212" s="240" t="str">
        <f t="shared" ca="1" si="249"/>
        <v>-6,9154425280226+2,86447008491579i</v>
      </c>
      <c r="CA212" s="240" t="str">
        <f t="shared" ca="1" si="250"/>
        <v>7,48522105390089+3,24249650649418E-12i</v>
      </c>
      <c r="CB212" s="240" t="str">
        <f t="shared" ca="1" si="251"/>
        <v>-6,9154425280202-2,86447008492158i</v>
      </c>
      <c r="CC212" s="240" t="str">
        <f t="shared" ca="1" si="252"/>
        <v>5,2928505658959+5,29285056589136i</v>
      </c>
      <c r="CD212" s="240" t="str">
        <f t="shared" ca="1" si="253"/>
        <v>-2,86447008492083-6,91544252802052i</v>
      </c>
      <c r="CE212" s="240" t="str">
        <f t="shared" ca="1" si="254"/>
        <v>2,21912392120928E-12+7,48522105390089i</v>
      </c>
      <c r="CF212" s="240" t="str">
        <f t="shared" ca="1" si="255"/>
        <v>2,86447008491654-6,91544252802229i</v>
      </c>
      <c r="CG212" s="240" t="str">
        <f t="shared" ca="1" si="256"/>
        <v>-5,29285056589277+5,2928505658945i</v>
      </c>
      <c r="CH212" s="240" t="str">
        <f t="shared" ca="1" si="257"/>
        <v>6,91544252802135-2,8644700849188i</v>
      </c>
      <c r="CI212" s="240" t="str">
        <f t="shared" ca="1" si="258"/>
        <v>-7,48522105390089+2,34747125341763E-13i</v>
      </c>
      <c r="CJ212" s="240" t="str">
        <f t="shared" ca="1" si="259"/>
        <v>6,91544252802145+2,86447008491856i</v>
      </c>
      <c r="CK212" s="240" t="str">
        <f t="shared" ca="1" si="260"/>
        <v>-5,2928505658931-5,29285056589417i</v>
      </c>
      <c r="CL212" s="240" t="str">
        <f t="shared" ca="1" si="261"/>
        <v>2,86447008491697+6,91544252802211i</v>
      </c>
      <c r="CM212" s="240" t="str">
        <f t="shared" ca="1" si="262"/>
        <v>1,96237244834206E-12-7,48522105390089i</v>
      </c>
      <c r="CN212" s="240" t="str">
        <f t="shared" ca="1" si="263"/>
        <v>-2,8644700849204+6,9154425280207i</v>
      </c>
      <c r="CO212" s="240" t="str">
        <f t="shared" ca="1" si="264"/>
        <v>5,29285056589572-5,29285056589154i</v>
      </c>
      <c r="CP212" s="240" t="str">
        <f t="shared" ca="1" si="265"/>
        <v>-6,91544252802287+2,86447008491514i</v>
      </c>
      <c r="CQ212" s="240" t="str">
        <f t="shared" ca="1" si="266"/>
        <v>7,48522105390089-3,4992479793614E-12i</v>
      </c>
      <c r="CR212" s="240" t="str">
        <f t="shared" ca="1" si="267"/>
        <v>-6,91544252802278-2,86447008491535i</v>
      </c>
      <c r="CS212" s="240" t="str">
        <f t="shared" ca="1" si="268"/>
        <v>5,2928505658954+5,29285056589186i</v>
      </c>
      <c r="CT212" s="240" t="str">
        <f t="shared" ca="1" si="269"/>
        <v>-2,86447008491999-6,91544252802086i</v>
      </c>
      <c r="CU212" s="240" t="str">
        <f t="shared" ca="1" si="270"/>
        <v>1,51487118349388E-12+7,48522105390089i</v>
      </c>
      <c r="CV212" s="240" t="str">
        <f t="shared" ca="1" si="271"/>
        <v>2,86447008491738-6,91544252802194i</v>
      </c>
      <c r="CW212" s="240" t="str">
        <f t="shared" ca="1" si="272"/>
        <v>-5,29285056589326+5,292850565894i</v>
      </c>
      <c r="CX212" s="240" t="str">
        <f t="shared" ca="1" si="273"/>
        <v>6,91544252802162-2,86447008491815i</v>
      </c>
      <c r="CY212" s="240" t="str">
        <f t="shared" ca="1" si="274"/>
        <v>-7,48522105390089-6,82248390189939E-13i</v>
      </c>
      <c r="CZ212" s="240" t="str">
        <f t="shared" ca="1" si="275"/>
        <v>6,91544252802118+2,86447008491922i</v>
      </c>
      <c r="DA212" s="240" t="str">
        <f t="shared" ca="1" si="276"/>
        <v>-5,29285056589245-5,29285056589482i</v>
      </c>
      <c r="DB212" s="240" t="str">
        <f t="shared" ca="1" si="277"/>
        <v>2,86447008491632+6,91544252802238i</v>
      </c>
      <c r="DC212" s="240" t="str">
        <f t="shared" ca="1" si="278"/>
        <v>2,66662518605745E-12-7,48522105390089i</v>
      </c>
      <c r="DD212" s="240" t="str">
        <f t="shared" ca="1" si="279"/>
        <v>-2,86447008492124+6,91544252802034i</v>
      </c>
      <c r="DE212" s="240" t="str">
        <f t="shared" ca="1" si="280"/>
        <v>5,29285056589637-5,2928505658909i</v>
      </c>
      <c r="DF212" s="240" t="str">
        <f t="shared" ca="1" si="281"/>
        <v>-6,91544252802029+2,86447008492136i</v>
      </c>
      <c r="DG212" s="240" t="str">
        <f t="shared" ca="1" si="282"/>
        <v>7,48522105390089-2,5822524638297E-12i</v>
      </c>
      <c r="DH212" s="240" t="str">
        <f t="shared" ca="1" si="283"/>
        <v>-6,91544252802243-2,8644700849162i</v>
      </c>
      <c r="DI212" s="240" t="str">
        <f t="shared" ca="1" si="284"/>
        <v>5,29285056589491+5,29285056589236i</v>
      </c>
      <c r="DJ212" s="240" t="str">
        <f t="shared" ca="1" si="285"/>
        <v>-2,86447008491953-6,91544252802105i</v>
      </c>
      <c r="DK212" s="240" t="str">
        <f t="shared" ca="1" si="286"/>
        <v>5,97875667962182E-13+7,48522105390089i</v>
      </c>
      <c r="DL212" s="240" t="str">
        <f t="shared" ca="1" si="287"/>
        <v>2,86447008491803-6,91544252802167i</v>
      </c>
      <c r="DM212" s="240" t="str">
        <f t="shared" ca="1" si="288"/>
        <v>-5,29285056589376+5,2928505658935i</v>
      </c>
      <c r="DN212" s="240" t="str">
        <f t="shared" ca="1" si="289"/>
        <v>6,91544252802198-2,86447008491731i</v>
      </c>
      <c r="DO212" s="240" t="str">
        <f t="shared" ca="1" si="290"/>
        <v>-7,48522105390089-1,38650112790533E-12i</v>
      </c>
      <c r="DP212" s="240" t="str">
        <f t="shared" ca="1" si="291"/>
        <v>6,91544252802091+2,86447008491987i</v>
      </c>
      <c r="DQ212" s="240" t="str">
        <f t="shared" ca="1" si="292"/>
        <v>-5,2928505658918-5,29285056589546i</v>
      </c>
      <c r="DR212" s="240" t="str">
        <f t="shared" ca="1" si="293"/>
        <v>2,86447008491547+6,91544252802273i</v>
      </c>
      <c r="DS212" s="240" t="str">
        <f t="shared" ca="1" si="294"/>
        <v>3,37087792377284E-12-7,48522105390089i</v>
      </c>
      <c r="DT212" s="240" t="str">
        <f t="shared" ca="1" si="295"/>
        <v>-2,8644700849217+6,91544252802015i</v>
      </c>
      <c r="DU212" s="240" t="str">
        <f t="shared" ca="1" si="296"/>
        <v>5,29285056589145-5,29285056589581i</v>
      </c>
      <c r="DV212" s="240" t="str">
        <f t="shared" ca="1" si="297"/>
        <v>-6,91544252802056+2,86447008492071i</v>
      </c>
      <c r="DW212" s="240" t="str">
        <f t="shared" ca="1" si="298"/>
        <v>7,48522105390089-1,87799972611431E-12i</v>
      </c>
      <c r="DX212" s="240" t="str">
        <f t="shared" ca="1" si="299"/>
        <v>-6,91544252802216-2,86447008491685i</v>
      </c>
      <c r="DY212" s="240" t="str">
        <f t="shared" ca="1" si="300"/>
        <v>5,29285056589441+5,29285056589286i</v>
      </c>
      <c r="DZ212" s="240" t="str">
        <f t="shared" ca="1" si="301"/>
        <v>-2,86447008491849-6,91544252802148i</v>
      </c>
      <c r="EA212" s="240" t="str">
        <f t="shared" ca="1" si="302"/>
        <v>-1,06377069753206E-13+7,48522105390089i</v>
      </c>
      <c r="EB212" s="240" t="str">
        <f t="shared" ca="1" si="303"/>
        <v>2,86447008491868-6,9154425280214i</v>
      </c>
      <c r="EC212" s="240" t="str">
        <f t="shared" ca="1" si="304"/>
        <v>-5,29285056589456+5,29285056589271i</v>
      </c>
      <c r="ED212" s="240" t="str">
        <f t="shared" ca="1" si="305"/>
        <v>6,91544252802225-2,86447008491666i</v>
      </c>
      <c r="EE212" s="240" t="str">
        <f t="shared" ca="1" si="306"/>
        <v>-7,48522105390089-2,09075386562072E-12i</v>
      </c>
      <c r="EF212" s="240" t="str">
        <f t="shared" ca="1" si="307"/>
        <v>6,91544252802064+2,86447008492052i</v>
      </c>
      <c r="EG212" s="240" t="str">
        <f t="shared" ca="1" si="308"/>
        <v>-5,2928505658913-5,29285056589596i</v>
      </c>
      <c r="EH212" s="240" t="str">
        <f t="shared" ca="1" si="309"/>
        <v>2,86447008491482+6,915442528023i</v>
      </c>
      <c r="EI212" s="240" t="str">
        <f t="shared" ca="1" si="310"/>
        <v>-3,15812378426643E-12-7,48522105390089i</v>
      </c>
      <c r="EJ212" s="240" t="str">
        <f t="shared" ca="1" si="311"/>
        <v>-2,86447008491567+6,91544252802265i</v>
      </c>
      <c r="EK212" s="240" t="str">
        <f t="shared" ca="1" si="312"/>
        <v>5,29285056589195-5,29285056589531i</v>
      </c>
      <c r="EL212" s="240" t="str">
        <f t="shared" ca="1" si="313"/>
        <v>-6,915442528021+2,86447008491967i</v>
      </c>
      <c r="EM212" s="240" t="str">
        <f t="shared" ca="1" si="314"/>
        <v>7,48522105390089-1,17374698839892E-12i</v>
      </c>
      <c r="EN212" s="240"/>
      <c r="EO212" s="240"/>
      <c r="EP212" s="240"/>
    </row>
    <row r="213" spans="1:146" ht="15" thickBot="1">
      <c r="A213" s="277">
        <f t="shared" si="181"/>
        <v>2.2070312500000015E-3</v>
      </c>
      <c r="B213" s="276">
        <v>113</v>
      </c>
      <c r="C213" s="248">
        <f t="shared" si="182"/>
        <v>22600</v>
      </c>
      <c r="D213" s="247">
        <f t="shared" si="315"/>
        <v>141999.98794225865</v>
      </c>
      <c r="E213" s="247" t="str">
        <f t="shared" si="316"/>
        <v>141999,987942259i</v>
      </c>
      <c r="F213" s="247" t="str">
        <f t="shared" si="320"/>
        <v>-0,0132357802106657-0,00374432693039543i</v>
      </c>
      <c r="G213" s="247" t="str">
        <f t="shared" si="321"/>
        <v>-3,83299231760857+2,49490855502914i</v>
      </c>
      <c r="H213" s="247" t="str">
        <f t="shared" si="319"/>
        <v>0,00205161328911037-0,00375180745430633i</v>
      </c>
      <c r="I213" s="247" t="str">
        <f t="shared" si="317"/>
        <v>-0,00210262387184178+0,00403336562923941i</v>
      </c>
      <c r="J213" s="275" t="str">
        <f ca="1">IMPRODUCT(1/N_FFT2,DX100)</f>
        <v>0,0202611219067238-0,0044613616383457i</v>
      </c>
      <c r="K213" s="274" t="str">
        <f t="shared" ca="1" si="318"/>
        <v>-0,0000246072158996631+0,0000911010781901143i</v>
      </c>
      <c r="N213" s="265">
        <f t="shared" ca="1" si="185"/>
        <v>22.485395463904986</v>
      </c>
      <c r="O213" s="240">
        <f t="shared" ca="1" si="186"/>
        <v>7.4853954639049842</v>
      </c>
      <c r="P213" s="240" t="str">
        <f t="shared" ca="1" si="187"/>
        <v>-6,98382006425357-2,69395667396092i</v>
      </c>
      <c r="Q213" s="240" t="str">
        <f t="shared" ca="1" si="188"/>
        <v>5,54631219270731+5,02688435435663i</v>
      </c>
      <c r="R213" s="240" t="str">
        <f t="shared" ca="1" si="189"/>
        <v>-3,3655186075169-6,6861371324186i</v>
      </c>
      <c r="S213" s="240" t="str">
        <f t="shared" ca="1" si="190"/>
        <v>0,733697057608143+7,44935123877956i</v>
      </c>
      <c r="T213" s="240" t="str">
        <f t="shared" ca="1" si="191"/>
        <v>1,99645046496817-7,21424499112539i</v>
      </c>
      <c r="U213" s="241" t="str">
        <f t="shared" ca="1" si="192"/>
        <v>-4,45904487169924+6,01232601271937i</v>
      </c>
      <c r="V213" s="240" t="str">
        <f t="shared" ca="1" si="193"/>
        <v>6,32406304498402-4,00466875710299i</v>
      </c>
      <c r="W213" s="240" t="str">
        <f t="shared" ca="1" si="194"/>
        <v>-7,34156568899515+1,46032821147118i</v>
      </c>
      <c r="X213" s="240" t="str">
        <f t="shared" ca="1" si="195"/>
        <v>7,37519279502524+1,27971734662666i</v>
      </c>
      <c r="Y213" s="240" t="str">
        <f t="shared" ca="1" si="196"/>
        <v>-6,42043784655759-3,84826234936501i</v>
      </c>
      <c r="Z213" s="240" t="str">
        <f t="shared" ca="1" si="197"/>
        <v>4,60525175738308+5,90108477334205i</v>
      </c>
      <c r="AA213" s="240" t="str">
        <f t="shared" ca="1" si="198"/>
        <v>-2,17289560636185-7,16307684831754i</v>
      </c>
      <c r="AB213" s="240" t="str">
        <f t="shared" ca="1" si="199"/>
        <v>-0,550659850673182+7,46511346061839i</v>
      </c>
      <c r="AC213" s="240" t="str">
        <f t="shared" ca="1" si="200"/>
        <v>3,20041895693286-6,76671735416473i</v>
      </c>
      <c r="AD213" s="240" t="str">
        <f t="shared" ca="1" si="201"/>
        <v>-5,42127582947127+5,16148366575347i</v>
      </c>
      <c r="AE213" s="240" t="str">
        <f t="shared" ca="1" si="202"/>
        <v>6,91560366185473-2,86453682873702i</v>
      </c>
      <c r="AF213" s="240" t="str">
        <f t="shared" ca="1" si="203"/>
        <v>-7,48314100273973+0,183700800664308i</v>
      </c>
      <c r="AG213" s="240" t="str">
        <f t="shared" ca="1" si="204"/>
        <v>7,04782967458761+2,52175378041781i</v>
      </c>
      <c r="AH213" s="240" t="str">
        <f t="shared" ca="1" si="205"/>
        <v>-5,66800766486814-4,88925703579238i</v>
      </c>
      <c r="AI213" s="240" t="str">
        <f t="shared" ca="1" si="206"/>
        <v>3,52859099553701+6,60152943167448i</v>
      </c>
      <c r="AJ213" s="240" t="str">
        <f t="shared" ca="1" si="207"/>
        <v>-0,916292312869586-7,42910180630374i</v>
      </c>
      <c r="AK213" s="240" t="str">
        <f t="shared" ca="1" si="208"/>
        <v>-1,81880273646646+7,26106754250857i</v>
      </c>
      <c r="AL213" s="240" t="str">
        <f t="shared" ca="1" si="209"/>
        <v>4,31015202411852-6,11994565172243i</v>
      </c>
      <c r="AM213" s="240" t="str">
        <f t="shared" ca="1" si="210"/>
        <v>-6,22387886430452+4,15866290212525i</v>
      </c>
      <c r="AN213" s="240" t="str">
        <f t="shared" ca="1" si="211"/>
        <v>7,30351629831281-1,64005942920629i</v>
      </c>
      <c r="AO213" s="240" t="str">
        <f t="shared" ca="1" si="212"/>
        <v>-7,40437736069171-1,09833562790495i</v>
      </c>
      <c r="AP213" s="240" t="str">
        <f t="shared" ca="1" si="213"/>
        <v>6,51294521644804+3,68953789228352i</v>
      </c>
      <c r="AQ213" s="240" t="str">
        <f t="shared" ca="1" si="214"/>
        <v>-4,7486846116103-5,7862889411526i</v>
      </c>
      <c r="AR213" s="240" t="str">
        <f t="shared" ca="1" si="215"/>
        <v>-4,7486846116103-5,7862889411526i</v>
      </c>
      <c r="AS213" s="240" t="str">
        <f t="shared" ca="1" si="216"/>
        <v>0,367290946834659-7,47637897724712i</v>
      </c>
      <c r="AT213" s="240" t="str">
        <f t="shared" ca="1" si="217"/>
        <v>-3,03339149363994+6,84322155840085i</v>
      </c>
      <c r="AU213" s="240" t="str">
        <f t="shared" ca="1" si="218"/>
        <v>5,29297389239005-5,29297389239043i</v>
      </c>
      <c r="AV213" s="240" t="str">
        <f t="shared" ca="1" si="219"/>
        <v>-6,84322155840089+3,03339149363986i</v>
      </c>
      <c r="AW213" s="240" t="str">
        <f t="shared" ca="1" si="220"/>
        <v>7,47637897724712-0,367290946834567i</v>
      </c>
      <c r="AX213" s="240" t="str">
        <f t="shared" ca="1" si="221"/>
        <v>-7,10759393586111-2,34803187669157i</v>
      </c>
      <c r="AY213" s="240" t="str">
        <f t="shared" ca="1" si="222"/>
        <v>5,78628894115248+4,74868461161045i</v>
      </c>
      <c r="AZ213" s="240" t="str">
        <f t="shared" ca="1" si="223"/>
        <v>-3,68953789228474-6,51294521644735i</v>
      </c>
      <c r="BA213" s="240" t="str">
        <f t="shared" ca="1" si="224"/>
        <v>1,09833562790413+7,40437736069183i</v>
      </c>
      <c r="BB213" s="240" t="str">
        <f t="shared" ca="1" si="225"/>
        <v>1,64005942920866-7,30351629831227i</v>
      </c>
      <c r="BC213" s="240" t="str">
        <f t="shared" ca="1" si="226"/>
        <v>-4,15866290212294+6,22387886430607i</v>
      </c>
      <c r="BD213" s="240" t="str">
        <f t="shared" ca="1" si="227"/>
        <v>6,11994565172165-4,31015202411962i</v>
      </c>
      <c r="BE213" s="240" t="str">
        <f t="shared" ca="1" si="228"/>
        <v>-7,26106754250859+1,81880273646637i</v>
      </c>
      <c r="BF213" s="240" t="str">
        <f t="shared" ca="1" si="229"/>
        <v>7,42910180630344+0,916292312871951i</v>
      </c>
      <c r="BG213" s="240" t="str">
        <f t="shared" ca="1" si="230"/>
        <v>-6,60152943167617-3,52859099553386i</v>
      </c>
      <c r="BH213" s="240" t="str">
        <f t="shared" ca="1" si="231"/>
        <v>4,88925703579343+5,66800766486723i</v>
      </c>
      <c r="BI213" s="240" t="str">
        <f t="shared" ca="1" si="232"/>
        <v>-2,52175378041762-7,04782967458768i</v>
      </c>
      <c r="BJ213" s="240" t="str">
        <f t="shared" ca="1" si="233"/>
        <v>-0,183700800665835+7,48314100273969i</v>
      </c>
      <c r="BK213" s="240" t="str">
        <f t="shared" ca="1" si="234"/>
        <v>2,86453682874069-6,91560366185322i</v>
      </c>
      <c r="BL213" s="240" t="str">
        <f t="shared" ca="1" si="235"/>
        <v>-5,161483665752+5,42127582947268i</v>
      </c>
      <c r="BM213" s="240" t="str">
        <f t="shared" ca="1" si="236"/>
        <v>6,76671735416481-3,20041895693268i</v>
      </c>
      <c r="BN213" s="240" t="str">
        <f t="shared" ca="1" si="237"/>
        <v>-7,46511346061851+0,550659850671552i</v>
      </c>
      <c r="BO213" s="240" t="str">
        <f t="shared" ca="1" si="238"/>
        <v>7,16307684831663+2,17289560636484i</v>
      </c>
      <c r="BP213" s="240" t="str">
        <f t="shared" ca="1" si="239"/>
        <v>-5,90108477334337-4,60525175738139i</v>
      </c>
      <c r="BQ213" s="240" t="str">
        <f t="shared" ca="1" si="240"/>
        <v>3,84826234936559+6,42043784655723i</v>
      </c>
      <c r="BR213" s="240" t="str">
        <f t="shared" ca="1" si="241"/>
        <v>-1,27971734662568-7,37519279502541i</v>
      </c>
      <c r="BS213" s="240" t="str">
        <f t="shared" ca="1" si="242"/>
        <v>-1,46032821147432+7,34156568899452i</v>
      </c>
      <c r="BT213" s="240" t="str">
        <f t="shared" ca="1" si="243"/>
        <v>4,00466875710064-6,3240630449855i</v>
      </c>
      <c r="BU213" s="240" t="str">
        <f t="shared" ca="1" si="244"/>
        <v>-6,01232601271903+4,4590448716997i</v>
      </c>
      <c r="BV213" s="240" t="str">
        <f t="shared" ca="1" si="245"/>
        <v>7,21424499112562-1,99645046496733i</v>
      </c>
      <c r="BW213" s="240" t="str">
        <f t="shared" ca="1" si="246"/>
        <v>-7,44935123877932-0,733697057610471i</v>
      </c>
      <c r="BX213" s="240" t="str">
        <f t="shared" ca="1" si="247"/>
        <v>6,68613713241998+3,36551860751417i</v>
      </c>
      <c r="BY213" s="240" t="str">
        <f t="shared" ca="1" si="248"/>
        <v>-5,0268843543576-5,54631219270644i</v>
      </c>
      <c r="BZ213" s="240" t="str">
        <f t="shared" ca="1" si="249"/>
        <v>2,69395667396029+6,98382006425381i</v>
      </c>
      <c r="CA213" s="240" t="str">
        <f t="shared" ca="1" si="250"/>
        <v>2,43192985547972E-12-7,48539546390498i</v>
      </c>
      <c r="CB213" s="240" t="str">
        <f t="shared" ca="1" si="251"/>
        <v>-2,69395667395788+6,98382006425475i</v>
      </c>
      <c r="CC213" s="240" t="str">
        <f t="shared" ca="1" si="252"/>
        <v>5,02688435435553-5,54631219270831i</v>
      </c>
      <c r="CD213" s="240" t="str">
        <f t="shared" ca="1" si="253"/>
        <v>-6,68613713241872+3,36551860751666i</v>
      </c>
      <c r="CE213" s="240" t="str">
        <f t="shared" ca="1" si="254"/>
        <v>7,44935123877978-0,733697057605842i</v>
      </c>
      <c r="CF213" s="240" t="str">
        <f t="shared" ca="1" si="255"/>
        <v>-7,21424499112437-1,99645046497181i</v>
      </c>
      <c r="CG213" s="240" t="str">
        <f t="shared" ca="1" si="256"/>
        <v>6,01232601272069+4,45904487169746i</v>
      </c>
      <c r="CH213" s="240" t="str">
        <f t="shared" ca="1" si="257"/>
        <v>-4,00466875710282-6,32406304498413i</v>
      </c>
      <c r="CI213" s="240" t="str">
        <f t="shared" ca="1" si="258"/>
        <v>1,46032821146954+7,34156568899547i</v>
      </c>
      <c r="CJ213" s="240" t="str">
        <f t="shared" ca="1" si="259"/>
        <v>1,27971734663047-7,37519279502458i</v>
      </c>
      <c r="CK213" s="240" t="str">
        <f t="shared" ca="1" si="260"/>
        <v>-3,84826234936319+6,42043784655867i</v>
      </c>
      <c r="CL213" s="240" t="str">
        <f t="shared" ca="1" si="261"/>
        <v>5,90108477334165-4,6052517573836i</v>
      </c>
      <c r="CM213" s="240" t="str">
        <f t="shared" ca="1" si="262"/>
        <v>-7,16307684831798+2,17289560636039i</v>
      </c>
      <c r="CN213" s="240" t="str">
        <f t="shared" ca="1" si="263"/>
        <v>7,46511346061816+0,550659850676403i</v>
      </c>
      <c r="CO213" s="240" t="str">
        <f t="shared" ca="1" si="264"/>
        <v>-6,76671735416591-3,20041895693035i</v>
      </c>
      <c r="CP213" s="240" t="str">
        <f t="shared" ca="1" si="265"/>
        <v>5,16148366575387+5,42127582947089i</v>
      </c>
      <c r="CQ213" s="240" t="str">
        <f t="shared" ca="1" si="266"/>
        <v>-2,86453682873619-6,91560366185507i</v>
      </c>
      <c r="CR213" s="240" t="str">
        <f t="shared" ca="1" si="267"/>
        <v>0,183700800661186+7,48314100273981i</v>
      </c>
      <c r="CS213" s="240" t="str">
        <f t="shared" ca="1" si="268"/>
        <v>2,52175378041509-7,04782967458859i</v>
      </c>
      <c r="CT213" s="240" t="str">
        <f t="shared" ca="1" si="269"/>
        <v>-4,88925703579132+5,66800766486906i</v>
      </c>
      <c r="CU213" s="240" t="str">
        <f t="shared" ca="1" si="270"/>
        <v>6,60152943167485-3,52859099553632i</v>
      </c>
      <c r="CV213" s="240" t="str">
        <f t="shared" ca="1" si="271"/>
        <v>-7,42910180630404+0,916292312867123i</v>
      </c>
      <c r="CW213" s="240" t="str">
        <f t="shared" ca="1" si="272"/>
        <v>7,26106754250924+1,81880273646377i</v>
      </c>
      <c r="CX213" s="240" t="str">
        <f t="shared" ca="1" si="273"/>
        <v>-6,1199456517232-4,31015202411742i</v>
      </c>
      <c r="CY213" s="240" t="str">
        <f t="shared" ca="1" si="274"/>
        <v>4,15866290212517+6,22387886430457i</v>
      </c>
      <c r="CZ213" s="240" t="str">
        <f t="shared" ca="1" si="275"/>
        <v>-1,64005942920402-7,30351629831332i</v>
      </c>
      <c r="DA213" s="240" t="str">
        <f t="shared" ca="1" si="276"/>
        <v>-1,09833562790136+7,40437736069224i</v>
      </c>
      <c r="DB213" s="240" t="str">
        <f t="shared" ca="1" si="277"/>
        <v>3,6895378922823-6,51294521644873i</v>
      </c>
      <c r="DC213" s="240" t="str">
        <f t="shared" ca="1" si="278"/>
        <v>-5,78628894115272+4,74868461161015i</v>
      </c>
      <c r="DD213" s="240" t="str">
        <f t="shared" ca="1" si="279"/>
        <v>7,1075939358617-2,34803187668978i</v>
      </c>
      <c r="DE213" s="240" t="str">
        <f t="shared" ca="1" si="280"/>
        <v>-7,47637897724693-0,367290946838363i</v>
      </c>
      <c r="DF213" s="240" t="str">
        <f t="shared" ca="1" si="281"/>
        <v>6,84322155840176+3,03339149363789i</v>
      </c>
      <c r="DG213" s="240" t="str">
        <f t="shared" ca="1" si="282"/>
        <v>-5,29297389239037-5,29297389239011i</v>
      </c>
      <c r="DH213" s="240" t="str">
        <f t="shared" ca="1" si="283"/>
        <v>3,03339149363822+6,84322155840161i</v>
      </c>
      <c r="DI213" s="240" t="str">
        <f t="shared" ca="1" si="284"/>
        <v>-0,3672909468315-7,47637897724727i</v>
      </c>
      <c r="DJ213" s="240" t="str">
        <f t="shared" ca="1" si="285"/>
        <v>-2,34803187668943+7,10759393586181i</v>
      </c>
      <c r="DK213" s="240" t="str">
        <f t="shared" ca="1" si="286"/>
        <v>4,74868461161003-5,78628894115282i</v>
      </c>
      <c r="DL213" s="240" t="str">
        <f t="shared" ca="1" si="287"/>
        <v>-6,51294521644844+3,6895378922828i</v>
      </c>
      <c r="DM213" s="240" t="str">
        <f t="shared" ca="1" si="288"/>
        <v>7,40437736069219-1,09833562790172i</v>
      </c>
      <c r="DN213" s="240" t="str">
        <f t="shared" ca="1" si="289"/>
        <v>-7,3035162983134-1,64005942920366i</v>
      </c>
      <c r="DO213" s="240" t="str">
        <f t="shared" ca="1" si="290"/>
        <v>6,22387886430465+4,15866290212505i</v>
      </c>
      <c r="DP213" s="240" t="str">
        <f t="shared" ca="1" si="291"/>
        <v>-4,31015202411772-6,119945651723i</v>
      </c>
      <c r="DQ213" s="240" t="str">
        <f t="shared" ca="1" si="292"/>
        <v>1,81880273646391+7,26106754250921i</v>
      </c>
      <c r="DR213" s="240" t="str">
        <f t="shared" ca="1" si="293"/>
        <v>0,916292312866973-7,42910180630406i</v>
      </c>
      <c r="DS213" s="240" t="str">
        <f t="shared" ca="1" si="294"/>
        <v>-3,52859099553581+6,60152943167512i</v>
      </c>
      <c r="DT213" s="240" t="str">
        <f t="shared" ca="1" si="295"/>
        <v>5,66800766486882-4,88925703579159i</v>
      </c>
      <c r="DU213" s="240" t="str">
        <f t="shared" ca="1" si="296"/>
        <v>-7,04782967458854+2,52175378041523i</v>
      </c>
      <c r="DV213" s="240" t="str">
        <f t="shared" ca="1" si="297"/>
        <v>7,48314100273981+0,183700800661036i</v>
      </c>
      <c r="DW213" s="240" t="str">
        <f t="shared" ca="1" si="298"/>
        <v>-6,91560366185521-2,86453682873586i</v>
      </c>
      <c r="DX213" s="240" t="str">
        <f t="shared" ca="1" si="299"/>
        <v>5,421275829471+5,16148366575376i</v>
      </c>
      <c r="DY213" s="240" t="str">
        <f t="shared" ca="1" si="300"/>
        <v>-3,20041895693068-6,76671735416576i</v>
      </c>
      <c r="DZ213" s="240" t="str">
        <f t="shared" ca="1" si="301"/>
        <v>0,550659850676765+7,46511346061813i</v>
      </c>
      <c r="EA213" s="240" t="str">
        <f t="shared" ca="1" si="302"/>
        <v>2,17289560636004-7,16307684831808i</v>
      </c>
      <c r="EB213" s="240" t="str">
        <f t="shared" ca="1" si="303"/>
        <v>-4,60525175738314+5,901084773342i</v>
      </c>
      <c r="EC213" s="240" t="str">
        <f t="shared" ca="1" si="304"/>
        <v>6,42043784655849-3,84826234936351i</v>
      </c>
      <c r="ED213" s="240" t="str">
        <f t="shared" ca="1" si="305"/>
        <v>-7,37519279502582+1,27971734662328i</v>
      </c>
      <c r="EE213" s="240" t="str">
        <f t="shared" ca="1" si="306"/>
        <v>7,3415656889955+1,4603282114694i</v>
      </c>
      <c r="EF213" s="240" t="str">
        <f t="shared" ca="1" si="307"/>
        <v>-6,32406304498432-4,00466875710251i</v>
      </c>
      <c r="EG213" s="240" t="str">
        <f t="shared" ca="1" si="308"/>
        <v>4,45904487169775+6,01232601272048i</v>
      </c>
      <c r="EH213" s="240" t="str">
        <f t="shared" ca="1" si="309"/>
        <v>-1,99645046496519-7,21424499112621i</v>
      </c>
      <c r="EI213" s="240" t="str">
        <f t="shared" ca="1" si="310"/>
        <v>-0,733697057605269+7,44935123877984i</v>
      </c>
      <c r="EJ213" s="240" t="str">
        <f t="shared" ca="1" si="311"/>
        <v>3,36551860751634-6,68613713241888i</v>
      </c>
      <c r="EK213" s="240" t="str">
        <f t="shared" ca="1" si="312"/>
        <v>-5,54631219270822+5,02688435435564i</v>
      </c>
      <c r="EL213" s="240" t="str">
        <f t="shared" ca="1" si="313"/>
        <v>6,98382006425461-2,69395667395822i</v>
      </c>
      <c r="EM213" s="240" t="str">
        <f t="shared" ca="1" si="314"/>
        <v>-7,48539546390498+2,79505874352435E-12i</v>
      </c>
      <c r="EN213" s="240"/>
      <c r="EO213" s="240"/>
      <c r="EP213" s="240"/>
    </row>
    <row r="214" spans="1:146" ht="15" thickBot="1">
      <c r="A214" s="277">
        <f t="shared" si="181"/>
        <v>2.2265625000000015E-3</v>
      </c>
      <c r="B214" s="276">
        <v>114</v>
      </c>
      <c r="C214" s="248">
        <f t="shared" si="182"/>
        <v>22800</v>
      </c>
      <c r="D214" s="247">
        <f t="shared" si="315"/>
        <v>143256.62500369456</v>
      </c>
      <c r="E214" s="247" t="str">
        <f t="shared" si="316"/>
        <v>143256,625003695i</v>
      </c>
      <c r="F214" s="247" t="str">
        <f t="shared" si="320"/>
        <v>-0,0130256022821598-0,00347391632527289i</v>
      </c>
      <c r="G214" s="247" t="str">
        <f t="shared" si="321"/>
        <v>-3,80461112225442+2,50974260212165i</v>
      </c>
      <c r="H214" s="247" t="str">
        <f t="shared" si="319"/>
        <v>0,00205029923347106-0,00371887354111226i</v>
      </c>
      <c r="I214" s="247" t="str">
        <f t="shared" si="317"/>
        <v>-0,00209461872303872+0,00399232058651866i</v>
      </c>
      <c r="J214" s="275" t="str">
        <f ca="1">IMPRODUCT(1/N_FFT2,DY100)</f>
        <v>0,0202536699762869+0,0000587270348571863i</v>
      </c>
      <c r="K214" s="274" t="str">
        <f t="shared" ca="1" si="318"/>
        <v>-0,0000426581734928233+0,0000807361328521247i</v>
      </c>
      <c r="N214" s="265">
        <f t="shared" ca="1" si="185"/>
        <v>22.485555127234917</v>
      </c>
      <c r="O214" s="240">
        <f t="shared" ca="1" si="186"/>
        <v>7.4855551272349174</v>
      </c>
      <c r="P214" s="240" t="str">
        <f t="shared" ca="1" si="187"/>
        <v>-7,04798000464837-2,52180756937354i</v>
      </c>
      <c r="Q214" s="240" t="str">
        <f t="shared" ca="1" si="188"/>
        <v>5,78641236257563+4,74878590095457i</v>
      </c>
      <c r="R214" s="240" t="str">
        <f t="shared" ca="1" si="189"/>
        <v>-3,84834443272112-6,42057479436361i</v>
      </c>
      <c r="S214" s="240" t="str">
        <f t="shared" ca="1" si="190"/>
        <v>1,46035936024146+7,34172228443899i</v>
      </c>
      <c r="T214" s="240" t="str">
        <f t="shared" ca="1" si="191"/>
        <v>1,0983590553813-7,40453529590716i</v>
      </c>
      <c r="U214" s="241" t="str">
        <f t="shared" ca="1" si="192"/>
        <v>-3,52866626030938+6,60167024216048i</v>
      </c>
      <c r="V214" s="240" t="str">
        <f t="shared" ca="1" si="193"/>
        <v>5,54643049543112-5,02699157769581i</v>
      </c>
      <c r="W214" s="240" t="str">
        <f t="shared" ca="1" si="194"/>
        <v>-6,9157511715372+2,86459792924851i</v>
      </c>
      <c r="X214" s="240" t="str">
        <f t="shared" ca="1" si="195"/>
        <v>7,47653844825556-0,367298781143208i</v>
      </c>
      <c r="Y214" s="240" t="str">
        <f t="shared" ca="1" si="196"/>
        <v>-7,16322963659815-2,17294195417985i</v>
      </c>
      <c r="Z214" s="240" t="str">
        <f t="shared" ca="1" si="197"/>
        <v>6,01245425550862+4,45913998303364i</v>
      </c>
      <c r="AA214" s="240" t="str">
        <f t="shared" ca="1" si="198"/>
        <v>-4,15875160631888-6,22401161951141i</v>
      </c>
      <c r="AB214" s="240" t="str">
        <f t="shared" ca="1" si="199"/>
        <v>1,81884153149115+7,26122242092858i</v>
      </c>
      <c r="AC214" s="240" t="str">
        <f t="shared" ca="1" si="200"/>
        <v>0,73371270735108-7,44951013328692i</v>
      </c>
      <c r="AD214" s="240" t="str">
        <f t="shared" ca="1" si="201"/>
        <v>-3,20048722180274+6,76686168810552i</v>
      </c>
      <c r="AE214" s="240" t="str">
        <f t="shared" ca="1" si="202"/>
        <v>5,29308679141383-5,29308679141325i</v>
      </c>
      <c r="AF214" s="240" t="str">
        <f t="shared" ca="1" si="203"/>
        <v>-6,76686168810555+3,20048722180268i</v>
      </c>
      <c r="AG214" s="240" t="str">
        <f t="shared" ca="1" si="204"/>
        <v>7,44951013328692-0,733712707351068i</v>
      </c>
      <c r="AH214" s="240" t="str">
        <f t="shared" ca="1" si="205"/>
        <v>-7,26122242092856-1,81884153149121i</v>
      </c>
      <c r="AI214" s="240" t="str">
        <f t="shared" ca="1" si="206"/>
        <v>6,22401161951137+4,15875160631894i</v>
      </c>
      <c r="AJ214" s="240" t="str">
        <f t="shared" ca="1" si="207"/>
        <v>-4,45913998303358-6,01245425550867i</v>
      </c>
      <c r="AK214" s="240" t="str">
        <f t="shared" ca="1" si="208"/>
        <v>2,17294195417981+7,16322963659816i</v>
      </c>
      <c r="AL214" s="240" t="str">
        <f t="shared" ca="1" si="209"/>
        <v>0,367298781143301-7,47653844825556i</v>
      </c>
      <c r="AM214" s="240" t="str">
        <f t="shared" ca="1" si="210"/>
        <v>-2,86459792924857+6,91575117153717i</v>
      </c>
      <c r="AN214" s="240" t="str">
        <f t="shared" ca="1" si="211"/>
        <v>5,02699157769582-5,54643049543112i</v>
      </c>
      <c r="AO214" s="240" t="str">
        <f t="shared" ca="1" si="212"/>
        <v>-6,60167024216017+3,52866626030996i</v>
      </c>
      <c r="AP214" s="240" t="str">
        <f t="shared" ca="1" si="213"/>
        <v>7,40453529590716-1,09835905538125i</v>
      </c>
      <c r="AQ214" s="240" t="str">
        <f t="shared" ca="1" si="214"/>
        <v>-7,34172228443899-1,46035936024147i</v>
      </c>
      <c r="AR214" s="240" t="str">
        <f t="shared" ca="1" si="215"/>
        <v>-7,34172228443899-1,46035936024147i</v>
      </c>
      <c r="AS214" s="240" t="str">
        <f t="shared" ca="1" si="216"/>
        <v>-4,74878590095465-5,78641236257556i</v>
      </c>
      <c r="AT214" s="240" t="str">
        <f t="shared" ca="1" si="217"/>
        <v>2,52180756937352+7,04798000464838i</v>
      </c>
      <c r="AU214" s="240" t="str">
        <f t="shared" ca="1" si="218"/>
        <v>6,60281625909698E-14-7,48555512723492i</v>
      </c>
      <c r="AV214" s="240" t="str">
        <f t="shared" ca="1" si="219"/>
        <v>-2,52180756937364+7,04798000464833i</v>
      </c>
      <c r="AW214" s="240" t="str">
        <f t="shared" ca="1" si="220"/>
        <v>4,74878590095476-5,78641236257547i</v>
      </c>
      <c r="AX214" s="240" t="str">
        <f t="shared" ca="1" si="221"/>
        <v>-6,42057479436376+3,84834443272088i</v>
      </c>
      <c r="AY214" s="240" t="str">
        <f t="shared" ca="1" si="222"/>
        <v>7,34172228443856-1,46035936024364i</v>
      </c>
      <c r="AZ214" s="240" t="str">
        <f t="shared" ca="1" si="223"/>
        <v>-7,40453529590704-1,09835905538211i</v>
      </c>
      <c r="BA214" s="240" t="str">
        <f t="shared" ca="1" si="224"/>
        <v>6,60167024216186+3,52866626030678i</v>
      </c>
      <c r="BB214" s="240" t="str">
        <f t="shared" ca="1" si="225"/>
        <v>-5,0269915776958-5,54643049543113i</v>
      </c>
      <c r="BC214" s="240" t="str">
        <f t="shared" ca="1" si="226"/>
        <v>2,8645979292457+6,91575117153836i</v>
      </c>
      <c r="BD214" s="240" t="str">
        <f t="shared" ca="1" si="227"/>
        <v>-0,367298781144656-7,47653844825549i</v>
      </c>
      <c r="BE214" s="240" t="str">
        <f t="shared" ca="1" si="228"/>
        <v>-2,17294195418136+7,16322963659769i</v>
      </c>
      <c r="BF214" s="240" t="str">
        <f t="shared" ca="1" si="229"/>
        <v>4,45913998303129-6,01245425551036i</v>
      </c>
      <c r="BG214" s="240" t="str">
        <f t="shared" ca="1" si="230"/>
        <v>-6,22401161951142+4,15875160631887i</v>
      </c>
      <c r="BH214" s="240" t="str">
        <f t="shared" ca="1" si="231"/>
        <v>7,26122242092932-1,81884153148819i</v>
      </c>
      <c r="BI214" s="240" t="str">
        <f t="shared" ca="1" si="232"/>
        <v>-7,44951013328705-0,73371270734977i</v>
      </c>
      <c r="BJ214" s="240" t="str">
        <f t="shared" ca="1" si="233"/>
        <v>6,76686168810488+3,2004872218041i</v>
      </c>
      <c r="BK214" s="240" t="str">
        <f t="shared" ca="1" si="234"/>
        <v>-5,29308679141531-5,29308679141177i</v>
      </c>
      <c r="BL214" s="240" t="str">
        <f t="shared" ca="1" si="235"/>
        <v>3,2004872218019+6,76686168810592i</v>
      </c>
      <c r="BM214" s="240" t="str">
        <f t="shared" ca="1" si="236"/>
        <v>-0,73371270734735-7,44951013328729i</v>
      </c>
      <c r="BN214" s="240" t="str">
        <f t="shared" ca="1" si="237"/>
        <v>-1,81884153149055+7,26122242092873i</v>
      </c>
      <c r="BO214" s="240" t="str">
        <f t="shared" ca="1" si="238"/>
        <v>4,1587516063209-6,22401161951006i</v>
      </c>
      <c r="BP214" s="240" t="str">
        <f t="shared" ca="1" si="239"/>
        <v>-6,01245425550731+4,45913998303541i</v>
      </c>
      <c r="BQ214" s="240" t="str">
        <f t="shared" ca="1" si="240"/>
        <v>7,16322963659839-2,17294195417903i</v>
      </c>
      <c r="BR214" s="240" t="str">
        <f t="shared" ca="1" si="241"/>
        <v>-7,47653844825574-0,367298781139648i</v>
      </c>
      <c r="BS214" s="240" t="str">
        <f t="shared" ca="1" si="242"/>
        <v>6,91575117153747+2,86459792924785i</v>
      </c>
      <c r="BT214" s="240" t="str">
        <f t="shared" ca="1" si="243"/>
        <v>-5,54643049542957-5,02699157769753i</v>
      </c>
      <c r="BU214" s="240" t="str">
        <f t="shared" ca="1" si="244"/>
        <v>3,52866626031121+6,6016702421595i</v>
      </c>
      <c r="BV214" s="240" t="str">
        <f t="shared" ca="1" si="245"/>
        <v>-1,09835905537982-7,40453529590737i</v>
      </c>
      <c r="BW214" s="240" t="str">
        <f t="shared" ca="1" si="246"/>
        <v>-1,46035936023862+7,34172228443956i</v>
      </c>
      <c r="BX214" s="240" t="str">
        <f t="shared" ca="1" si="247"/>
        <v>3,84834443272105-6,42057479436365i</v>
      </c>
      <c r="BY214" s="240" t="str">
        <f t="shared" ca="1" si="248"/>
        <v>-5,78641236257755+4,74878590095222i</v>
      </c>
      <c r="BZ214" s="240" t="str">
        <f t="shared" ca="1" si="249"/>
        <v>7,04798000464786-2,52180756937496i</v>
      </c>
      <c r="CA214" s="240" t="str">
        <f t="shared" ca="1" si="250"/>
        <v>-7,48555512723492-1,62132223444273E-12i</v>
      </c>
      <c r="CB214" s="240" t="str">
        <f t="shared" ca="1" si="251"/>
        <v>7,04798000464928+2,521807569371i</v>
      </c>
      <c r="CC214" s="240" t="str">
        <f t="shared" ca="1" si="252"/>
        <v>-5,7864123625755-4,74878590095473i</v>
      </c>
      <c r="CD214" s="240" t="str">
        <f t="shared" ca="1" si="253"/>
        <v>3,84834443271827+6,42057479436532i</v>
      </c>
      <c r="CE214" s="240" t="str">
        <f t="shared" ca="1" si="254"/>
        <v>-1,46035936024273-7,34172228443874i</v>
      </c>
      <c r="CF214" s="240" t="str">
        <f t="shared" ca="1" si="255"/>
        <v>-1,09835905538281+7,40453529590693i</v>
      </c>
      <c r="CG214" s="240" t="str">
        <f t="shared" ca="1" si="256"/>
        <v>3,5286662603075-6,60167024216148i</v>
      </c>
      <c r="CH214" s="240" t="str">
        <f t="shared" ca="1" si="257"/>
        <v>-5,54643049543175+5,02699157769512i</v>
      </c>
      <c r="CI214" s="240" t="str">
        <f t="shared" ca="1" si="258"/>
        <v>6,91575117153863-2,86459792924505i</v>
      </c>
      <c r="CJ214" s="240" t="str">
        <f t="shared" ca="1" si="259"/>
        <v>-7,47653844825553+0,367298781143846i</v>
      </c>
      <c r="CK214" s="240" t="str">
        <f t="shared" ca="1" si="260"/>
        <v>7,16322963659745+2,17294195418214i</v>
      </c>
      <c r="CL214" s="240" t="str">
        <f t="shared" ca="1" si="261"/>
        <v>-6,01245425550994-4,45913998303186i</v>
      </c>
      <c r="CM214" s="240" t="str">
        <f t="shared" ca="1" si="262"/>
        <v>4,1587516063182+6,22401161951187i</v>
      </c>
      <c r="CN214" s="240" t="str">
        <f t="shared" ca="1" si="263"/>
        <v>-1,81884153149463-7,26122242092771i</v>
      </c>
      <c r="CO214" s="240" t="str">
        <f t="shared" ca="1" si="264"/>
        <v>-0,733712707350365+7,44951013328699i</v>
      </c>
      <c r="CP214" s="240" t="str">
        <f t="shared" ca="1" si="265"/>
        <v>3,20048722180483-6,76686168810453i</v>
      </c>
      <c r="CQ214" s="240" t="str">
        <f t="shared" ca="1" si="266"/>
        <v>-5,29308679141234+5,29308679141474i</v>
      </c>
      <c r="CR214" s="240" t="str">
        <f t="shared" ca="1" si="267"/>
        <v>6,76686168810626-3,20048722180117i</v>
      </c>
      <c r="CS214" s="240" t="str">
        <f t="shared" ca="1" si="268"/>
        <v>-7,44951013328664+0,733712707353953i</v>
      </c>
      <c r="CT214" s="240" t="str">
        <f t="shared" ca="1" si="269"/>
        <v>7,26122242092853+1,81884153149133i</v>
      </c>
      <c r="CU214" s="240" t="str">
        <f t="shared" ca="1" si="270"/>
        <v>-6,22401161950962-4,15875160632157i</v>
      </c>
      <c r="CV214" s="240" t="str">
        <f t="shared" ca="1" si="271"/>
        <v>4,45913998303476+6,01245425550779i</v>
      </c>
      <c r="CW214" s="240" t="str">
        <f t="shared" ca="1" si="272"/>
        <v>-2,17294195417826-7,16322963659863i</v>
      </c>
      <c r="CX214" s="240" t="str">
        <f t="shared" ca="1" si="273"/>
        <v>-0,367298781140458+7,4765384482557i</v>
      </c>
      <c r="CY214" s="240" t="str">
        <f t="shared" ca="1" si="274"/>
        <v>2,8645979292486-6,91575117153716i</v>
      </c>
      <c r="CZ214" s="240" t="str">
        <f t="shared" ca="1" si="275"/>
        <v>-5,02699157769813+5,54643049542903i</v>
      </c>
      <c r="DA214" s="240" t="str">
        <f t="shared" ca="1" si="276"/>
        <v>6,60167024215988-3,5286662603105i</v>
      </c>
      <c r="DB214" s="240" t="str">
        <f t="shared" ca="1" si="277"/>
        <v>-7,40453529590749+1,09835905537902i</v>
      </c>
      <c r="DC214" s="240" t="str">
        <f t="shared" ca="1" si="278"/>
        <v>7,34172228443936+1,46035936023962i</v>
      </c>
      <c r="DD214" s="240" t="str">
        <f t="shared" ca="1" si="279"/>
        <v>-6,42057479436335-3,84834443272156i</v>
      </c>
      <c r="DE214" s="240" t="str">
        <f t="shared" ca="1" si="280"/>
        <v>4,74878590095735+5,78641236257335i</v>
      </c>
      <c r="DF214" s="240" t="str">
        <f t="shared" ca="1" si="281"/>
        <v>-2,52180756937399-7,04798000464821i</v>
      </c>
      <c r="DG214" s="240" t="str">
        <f t="shared" ca="1" si="282"/>
        <v>-2,21923107891256E-12+7,48555512723492i</v>
      </c>
      <c r="DH214" s="240" t="str">
        <f t="shared" ca="1" si="283"/>
        <v>2,52180756937176-7,04798000464901i</v>
      </c>
      <c r="DI214" s="240" t="str">
        <f t="shared" ca="1" si="284"/>
        <v>-4,74878590095551+5,78641236257485i</v>
      </c>
      <c r="DJ214" s="240" t="str">
        <f t="shared" ca="1" si="285"/>
        <v>6,42057479436191-3,84834443272396i</v>
      </c>
      <c r="DK214" s="240" t="str">
        <f t="shared" ca="1" si="286"/>
        <v>-7,3417222844389+1,46035936024194i</v>
      </c>
      <c r="DL214" s="240" t="str">
        <f t="shared" ca="1" si="287"/>
        <v>7,40453529590678+1,09835905538382i</v>
      </c>
      <c r="DM214" s="240" t="str">
        <f t="shared" ca="1" si="288"/>
        <v>-6,6016702421611-3,52866626030821i</v>
      </c>
      <c r="DN214" s="240" t="str">
        <f t="shared" ca="1" si="289"/>
        <v>5,02699157769452+5,54643049543229i</v>
      </c>
      <c r="DO214" s="240" t="str">
        <f t="shared" ca="1" si="290"/>
        <v>-2,86459792925118-6,91575117153609i</v>
      </c>
      <c r="DP214" s="240" t="str">
        <f t="shared" ca="1" si="291"/>
        <v>0,367298781143037+7,47653844825557i</v>
      </c>
      <c r="DQ214" s="240" t="str">
        <f t="shared" ca="1" si="292"/>
        <v>2,17294195418292-7,16322963659722i</v>
      </c>
      <c r="DR214" s="240" t="str">
        <f t="shared" ca="1" si="293"/>
        <v>-4,45913998303251+6,01245425550946i</v>
      </c>
      <c r="DS214" s="240" t="str">
        <f t="shared" ca="1" si="294"/>
        <v>6,22401161951232-4,15875160631753i</v>
      </c>
      <c r="DT214" s="240" t="str">
        <f t="shared" ca="1" si="295"/>
        <v>-7,26122242092785+1,81884153149404i</v>
      </c>
      <c r="DU214" s="240" t="str">
        <f t="shared" ca="1" si="296"/>
        <v>7,44951013328691+0,733712707351172i</v>
      </c>
      <c r="DV214" s="240" t="str">
        <f t="shared" ca="1" si="297"/>
        <v>-6,76686168810419-3,20048722180557i</v>
      </c>
      <c r="DW214" s="240" t="str">
        <f t="shared" ca="1" si="298"/>
        <v>5,29308679141431+5,29308679141276i</v>
      </c>
      <c r="DX214" s="240" t="str">
        <f t="shared" ca="1" si="299"/>
        <v>-3,20048722180063-6,76686168810653i</v>
      </c>
      <c r="DY214" s="240" t="str">
        <f t="shared" ca="1" si="300"/>
        <v>0,733712707352935+7,44951013328673i</v>
      </c>
      <c r="DZ214" s="240" t="str">
        <f t="shared" ca="1" si="301"/>
        <v>1,81884153149192-7,26122242092839i</v>
      </c>
      <c r="EA214" s="240" t="str">
        <f t="shared" ca="1" si="302"/>
        <v>-4,15875160631605+6,22401161951331i</v>
      </c>
      <c r="EB214" s="240" t="str">
        <f t="shared" ca="1" si="303"/>
        <v>6,0124542555084-4,45913998303394i</v>
      </c>
      <c r="EC214" s="240" t="str">
        <f t="shared" ca="1" si="304"/>
        <v>-7,1632296365988+2,17294195417769i</v>
      </c>
      <c r="ED214" s="240" t="str">
        <f t="shared" ca="1" si="305"/>
        <v>7,47653844825565+0,367298781141267i</v>
      </c>
      <c r="EE214" s="240" t="str">
        <f t="shared" ca="1" si="306"/>
        <v>-6,91575117153677-2,86459792924954i</v>
      </c>
      <c r="EF214" s="240" t="str">
        <f t="shared" ca="1" si="307"/>
        <v>5,54643049543348+5,02699157769321i</v>
      </c>
      <c r="EG214" s="240" t="str">
        <f t="shared" ca="1" si="308"/>
        <v>-3,52866626030978-6,60167024216026i</v>
      </c>
      <c r="EH214" s="240" t="str">
        <f t="shared" ca="1" si="309"/>
        <v>1,098359055378+7,40453529590764i</v>
      </c>
      <c r="EI214" s="240" t="str">
        <f t="shared" ca="1" si="310"/>
        <v>1,4603593602402-7,34172228443924i</v>
      </c>
      <c r="EJ214" s="240" t="str">
        <f t="shared" ca="1" si="311"/>
        <v>-3,84834443272244+6,42057479436282i</v>
      </c>
      <c r="EK214" s="240" t="str">
        <f t="shared" ca="1" si="312"/>
        <v>5,78641236257372-4,74878590095688i</v>
      </c>
      <c r="EL214" s="240" t="str">
        <f t="shared" ca="1" si="313"/>
        <v>-7,04798000464841+2,52180756937343i</v>
      </c>
      <c r="EM214" s="240" t="str">
        <f t="shared" ca="1" si="314"/>
        <v>7,48555512723492+3,24264446888546E-12i</v>
      </c>
      <c r="EN214" s="240"/>
      <c r="EO214" s="240"/>
      <c r="EP214" s="240"/>
    </row>
    <row r="215" spans="1:146" ht="15" thickBot="1">
      <c r="A215" s="277">
        <f t="shared" si="181"/>
        <v>2.2460937500000016E-3</v>
      </c>
      <c r="B215" s="276">
        <v>115</v>
      </c>
      <c r="C215" s="248">
        <f t="shared" si="182"/>
        <v>23000</v>
      </c>
      <c r="D215" s="247">
        <f t="shared" si="315"/>
        <v>144513.26206513049</v>
      </c>
      <c r="E215" s="247" t="str">
        <f t="shared" si="316"/>
        <v>144513,26206513i</v>
      </c>
      <c r="F215" s="247" t="str">
        <f t="shared" si="320"/>
        <v>-0,0128131427333315-0,00321551973618915i</v>
      </c>
      <c r="G215" s="247" t="str">
        <f t="shared" si="321"/>
        <v>-3,77629331775764+2,52407160476159i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0,00204902483994-0,0036864967880686i</v>
      </c>
      <c r="I215" s="247" t="str">
        <f t="shared" si="317"/>
        <v>-0,00208712901058485+0,00395194826707257i</v>
      </c>
      <c r="J215" s="275" t="str">
        <f ca="1">IMPRODUCT(1/N_FFT2,DZ100)</f>
        <v>0,0369383760265654+0,00446149052795238i</v>
      </c>
      <c r="K215" s="274" t="str">
        <f t="shared" ca="1" si="318"/>
        <v>-0,0000947267359694387+0,000136666844815321i</v>
      </c>
      <c r="N215" s="265">
        <f t="shared" ca="1" si="185"/>
        <v>22.485700632082725</v>
      </c>
      <c r="O215" s="240">
        <f t="shared" ca="1" si="186"/>
        <v>7.4857006320827235</v>
      </c>
      <c r="P215" s="240" t="str">
        <f t="shared" ca="1" si="187"/>
        <v>-7,10788370164566-2,34812760237679i</v>
      </c>
      <c r="Q215" s="240" t="str">
        <f t="shared" ca="1" si="188"/>
        <v>6,01257112609827+4,45922666017024i</v>
      </c>
      <c r="R215" s="240" t="str">
        <f t="shared" ca="1" si="189"/>
        <v>-4,31032774245498-6,12019515259005i</v>
      </c>
      <c r="S215" s="240" t="str">
        <f t="shared" ca="1" si="190"/>
        <v>2,17298419200752+7,16336887605609i</v>
      </c>
      <c r="T215" s="240" t="str">
        <f t="shared" ca="1" si="191"/>
        <v>0,183708289866048-7,48344607900653i</v>
      </c>
      <c r="U215" s="241" t="str">
        <f t="shared" ca="1" si="192"/>
        <v>-2,52185658848025+7,04811700387433i</v>
      </c>
      <c r="V215" s="240" t="str">
        <f t="shared" ca="1" si="193"/>
        <v>4,60543950648641-5,90132535158484i</v>
      </c>
      <c r="W215" s="240" t="str">
        <f t="shared" ca="1" si="194"/>
        <v>-6,2241326023709+4,15883244448094i</v>
      </c>
      <c r="X215" s="240" t="str">
        <f t="shared" ca="1" si="195"/>
        <v>7,21453910491116-1,99653185721424i</v>
      </c>
      <c r="Y215" s="240" t="str">
        <f t="shared" ca="1" si="196"/>
        <v>-7,47668377783641-0,367305920727576i</v>
      </c>
      <c r="Z215" s="240" t="str">
        <f t="shared" ca="1" si="197"/>
        <v>6,98410478396589+2,69406650247325i</v>
      </c>
      <c r="AA215" s="240" t="str">
        <f t="shared" ca="1" si="198"/>
        <v>-5,7865248393442-4,74887820825258i</v>
      </c>
      <c r="AB215" s="240" t="str">
        <f t="shared" ca="1" si="199"/>
        <v>4,00483202135137+6,32432086740722i</v>
      </c>
      <c r="AC215" s="240" t="str">
        <f t="shared" ca="1" si="200"/>
        <v>-1,81887688628532-7,26136356517842i</v>
      </c>
      <c r="AD215" s="240" t="str">
        <f t="shared" ca="1" si="201"/>
        <v>-0,550682300236898+7,46541780192974i</v>
      </c>
      <c r="AE215" s="240" t="str">
        <f t="shared" ca="1" si="202"/>
        <v>2,86465361154278-6,91588560048809i</v>
      </c>
      <c r="AF215" s="240" t="str">
        <f t="shared" ca="1" si="203"/>
        <v>-4,88945636335812+5,66823874091243i</v>
      </c>
      <c r="AG215" s="240" t="str">
        <f t="shared" ca="1" si="204"/>
        <v>6,42069959803461-3,84841923716242i</v>
      </c>
      <c r="AH215" s="240" t="str">
        <f t="shared" ca="1" si="205"/>
        <v>-7,3038140515539+1,64012629193226i</v>
      </c>
      <c r="AI215" s="240" t="str">
        <f t="shared" ca="1" si="206"/>
        <v>7,44965493748914+0,73372696931992i</v>
      </c>
      <c r="AJ215" s="240" t="str">
        <f t="shared" ca="1" si="207"/>
        <v>-6,84350054612617-3,03351516039304i</v>
      </c>
      <c r="AK215" s="240" t="str">
        <f t="shared" ca="1" si="208"/>
        <v>5,54653830741173+5,02708929277946i</v>
      </c>
      <c r="AL215" s="240" t="str">
        <f t="shared" ca="1" si="209"/>
        <v>-3,68968830912667-6,51321073930958i</v>
      </c>
      <c r="AM215" s="240" t="str">
        <f t="shared" ca="1" si="210"/>
        <v>1,46038774682926+7,34186499345191i</v>
      </c>
      <c r="AN215" s="240" t="str">
        <f t="shared" ca="1" si="211"/>
        <v>0,916329668712444-7,42940467947473i</v>
      </c>
      <c r="AO215" s="240" t="str">
        <f t="shared" ca="1" si="212"/>
        <v>-3,20054943314107+6,76699322293026i</v>
      </c>
      <c r="AP215" s="240" t="str">
        <f t="shared" ca="1" si="213"/>
        <v>5,16169409158471-5,42149684663407i</v>
      </c>
      <c r="AQ215" s="240" t="str">
        <f t="shared" ca="1" si="214"/>
        <v>-6,6017985659798+3,52873485081988i</v>
      </c>
      <c r="AR215" s="240" t="str">
        <f t="shared" ca="1" si="215"/>
        <v>-6,6017985659798+3,52873485081988i</v>
      </c>
      <c r="AS215" s="240" t="str">
        <f t="shared" ca="1" si="216"/>
        <v>-7,40467922588475-1,09838040537626i</v>
      </c>
      <c r="AT215" s="240" t="str">
        <f t="shared" ca="1" si="217"/>
        <v>6,68640971605098+3,36565581458692i</v>
      </c>
      <c r="AU215" s="240" t="str">
        <f t="shared" ca="1" si="218"/>
        <v>-5,29318967887836-5,29318967887788i</v>
      </c>
      <c r="AV215" s="240" t="str">
        <f t="shared" ca="1" si="219"/>
        <v>3,36565581458676+6,68640971605106i</v>
      </c>
      <c r="AW215" s="240" t="str">
        <f t="shared" ca="1" si="220"/>
        <v>-1,09838040537619-7,40467922588476i</v>
      </c>
      <c r="AX215" s="240" t="str">
        <f t="shared" ca="1" si="221"/>
        <v>-1,27976951875496+7,37549347040789i</v>
      </c>
      <c r="AY215" s="240" t="str">
        <f t="shared" ca="1" si="222"/>
        <v>3,52873485081928-6,60179856598011i</v>
      </c>
      <c r="AZ215" s="240" t="str">
        <f t="shared" ca="1" si="223"/>
        <v>-5,42149684663624+5,16169409158243i</v>
      </c>
      <c r="BA215" s="240" t="str">
        <f t="shared" ca="1" si="224"/>
        <v>6,76699322293029-3,20054943314101i</v>
      </c>
      <c r="BB215" s="240" t="str">
        <f t="shared" ca="1" si="225"/>
        <v>-7,42940467947437+0,916329668715334i</v>
      </c>
      <c r="BC215" s="240" t="str">
        <f t="shared" ca="1" si="226"/>
        <v>7,34186499345161+1,46038774683079i</v>
      </c>
      <c r="BD215" s="240" t="str">
        <f t="shared" ca="1" si="227"/>
        <v>-6,51321073931028-3,68968830912544i</v>
      </c>
      <c r="BE215" s="240" t="str">
        <f t="shared" ca="1" si="228"/>
        <v>5,02708929277717+5,54653830741381i</v>
      </c>
      <c r="BF215" s="240" t="str">
        <f t="shared" ca="1" si="229"/>
        <v>-3,03351516039366-6,84350054612591i</v>
      </c>
      <c r="BG215" s="240" t="str">
        <f t="shared" ca="1" si="230"/>
        <v>0,733726969316096+7,44965493748951i</v>
      </c>
      <c r="BH215" s="240" t="str">
        <f t="shared" ca="1" si="231"/>
        <v>1,64012629193305-7,30381405155373i</v>
      </c>
      <c r="BI215" s="240" t="str">
        <f t="shared" ca="1" si="232"/>
        <v>-3,84841923716061+6,42069959803571i</v>
      </c>
      <c r="BJ215" s="240" t="str">
        <f t="shared" ca="1" si="233"/>
        <v>5,66823874091344-4,88945636335694i</v>
      </c>
      <c r="BK215" s="240" t="str">
        <f t="shared" ca="1" si="234"/>
        <v>-6,91588560048753+2,86465361154415i</v>
      </c>
      <c r="BL215" s="240" t="str">
        <f t="shared" ca="1" si="235"/>
        <v>7,46541780192997-0,550682300233755i</v>
      </c>
      <c r="BM215" s="240" t="str">
        <f t="shared" ca="1" si="236"/>
        <v>-7,26136356517839-1,81887688628543i</v>
      </c>
      <c r="BN215" s="240" t="str">
        <f t="shared" ca="1" si="237"/>
        <v>6,32432086740878+4,00483202134891i</v>
      </c>
      <c r="BO215" s="240" t="str">
        <f t="shared" ca="1" si="238"/>
        <v>-4,748878208252-5,78652483934468i</v>
      </c>
      <c r="BP215" s="240" t="str">
        <f t="shared" ca="1" si="239"/>
        <v>2,69406650247535+6,98410478396508i</v>
      </c>
      <c r="BQ215" s="240" t="str">
        <f t="shared" ca="1" si="240"/>
        <v>-0,367305920725199-7,47668377783653i</v>
      </c>
      <c r="BR215" s="240" t="str">
        <f t="shared" ca="1" si="241"/>
        <v>-1,99653185721361+7,21453910491134i</v>
      </c>
      <c r="BS215" s="240" t="str">
        <f t="shared" ca="1" si="242"/>
        <v>4,15883244448407-6,22413260236881i</v>
      </c>
      <c r="BT215" s="240" t="str">
        <f t="shared" ca="1" si="243"/>
        <v>-5,90132535158483+4,60543950648643i</v>
      </c>
      <c r="BU215" s="240" t="str">
        <f t="shared" ca="1" si="244"/>
        <v>7,04811700387338-2,52185658848291i</v>
      </c>
      <c r="BV215" s="240" t="str">
        <f t="shared" ca="1" si="245"/>
        <v>-7,48344607900656+0,183708289864453i</v>
      </c>
      <c r="BW215" s="240" t="str">
        <f t="shared" ca="1" si="246"/>
        <v>7,16336887605651+2,17298419200614i</v>
      </c>
      <c r="BX215" s="240" t="str">
        <f t="shared" ca="1" si="247"/>
        <v>-6,1201951525885-4,31032774245717i</v>
      </c>
      <c r="BY215" s="240" t="str">
        <f t="shared" ca="1" si="248"/>
        <v>4,45922666017047+6,0125711260981i</v>
      </c>
      <c r="BZ215" s="240" t="str">
        <f t="shared" ca="1" si="249"/>
        <v>-2,34812760238007-7,10788370164457i</v>
      </c>
      <c r="CA215" s="240" t="str">
        <f t="shared" ca="1" si="250"/>
        <v>-8,1067849812267E-13+7,48570063208272i</v>
      </c>
      <c r="CB215" s="240" t="str">
        <f t="shared" ca="1" si="251"/>
        <v>2,34812760237454-7,1078837016464i</v>
      </c>
      <c r="CC215" s="240" t="str">
        <f t="shared" ca="1" si="252"/>
        <v>-4,45922666017194+6,01257112609701i</v>
      </c>
      <c r="CD215" s="240" t="str">
        <f t="shared" ca="1" si="253"/>
        <v>6,12019515258943-4,31032774245585i</v>
      </c>
      <c r="CE215" s="240" t="str">
        <f t="shared" ca="1" si="254"/>
        <v>-7,16336887605698+2,17298419200459i</v>
      </c>
      <c r="CF215" s="240" t="str">
        <f t="shared" ca="1" si="255"/>
        <v>7,48344607900653+0,183708289866074i</v>
      </c>
      <c r="CG215" s="240" t="str">
        <f t="shared" ca="1" si="256"/>
        <v>-7,04811700387534-2,52185658847743i</v>
      </c>
      <c r="CH215" s="240" t="str">
        <f t="shared" ca="1" si="257"/>
        <v>5,90132535158383+4,6054395064877i</v>
      </c>
      <c r="CI215" s="240" t="str">
        <f t="shared" ca="1" si="258"/>
        <v>-4,15883244448272-6,22413260236971i</v>
      </c>
      <c r="CJ215" s="240" t="str">
        <f t="shared" ca="1" si="259"/>
        <v>1,99653185721205+7,21453910491177i</v>
      </c>
      <c r="CK215" s="240" t="str">
        <f t="shared" ca="1" si="260"/>
        <v>0,367305920726819-7,47668377783645i</v>
      </c>
      <c r="CL215" s="240" t="str">
        <f t="shared" ca="1" si="261"/>
        <v>-2,69406650247686+6,9841047839645i</v>
      </c>
      <c r="CM215" s="240" t="str">
        <f t="shared" ca="1" si="262"/>
        <v>4,74887820825325-5,78652483934365i</v>
      </c>
      <c r="CN215" s="240" t="str">
        <f t="shared" ca="1" si="263"/>
        <v>-6,32432086740566+4,00483202135383i</v>
      </c>
      <c r="CO215" s="240" t="str">
        <f t="shared" ca="1" si="264"/>
        <v>7,26136356517879-1,81887688628386i</v>
      </c>
      <c r="CP215" s="240" t="str">
        <f t="shared" ca="1" si="265"/>
        <v>-7,46541780192983-0,550682300235584i</v>
      </c>
      <c r="CQ215" s="240" t="str">
        <f t="shared" ca="1" si="266"/>
        <v>6,91588560048691+2,86465361154564i</v>
      </c>
      <c r="CR215" s="240" t="str">
        <f t="shared" ca="1" si="267"/>
        <v>-5,66823874091238-4,88945636335816i</v>
      </c>
      <c r="CS215" s="240" t="str">
        <f t="shared" ca="1" si="268"/>
        <v>3,84841923716561+6,42069959803271i</v>
      </c>
      <c r="CT215" s="240" t="str">
        <f t="shared" ca="1" si="269"/>
        <v>-1,64012629193136-7,3038140515541i</v>
      </c>
      <c r="CU215" s="240" t="str">
        <f t="shared" ca="1" si="270"/>
        <v>-0,733726969317816+7,44965493748935i</v>
      </c>
      <c r="CV215" s="240" t="str">
        <f t="shared" ca="1" si="271"/>
        <v>3,03351516039514-6,84350054612525i</v>
      </c>
      <c r="CW215" s="240" t="str">
        <f t="shared" ca="1" si="272"/>
        <v>-5,02708929277837+5,54653830741272i</v>
      </c>
      <c r="CX215" s="240" t="str">
        <f t="shared" ca="1" si="273"/>
        <v>6,51321073931113-3,68968830912393i</v>
      </c>
      <c r="CY215" s="240" t="str">
        <f t="shared" ca="1" si="274"/>
        <v>-7,34186499345194+1,4603877468291i</v>
      </c>
      <c r="CZ215" s="240" t="str">
        <f t="shared" ca="1" si="275"/>
        <v>7,42940467947509+0,916329668709555i</v>
      </c>
      <c r="DA215" s="240" t="str">
        <f t="shared" ca="1" si="276"/>
        <v>-6,7669932229296-3,20054943314247i</v>
      </c>
      <c r="DB215" s="240" t="str">
        <f t="shared" ca="1" si="277"/>
        <v>5,42149684663512+5,1616940915836i</v>
      </c>
      <c r="DC215" s="240" t="str">
        <f t="shared" ca="1" si="278"/>
        <v>-3,52873485081795-6,60179856598083i</v>
      </c>
      <c r="DD215" s="240" t="str">
        <f t="shared" ca="1" si="279"/>
        <v>1,27976951875556+7,37549347040778i</v>
      </c>
      <c r="DE215" s="240" t="str">
        <f t="shared" ca="1" si="280"/>
        <v>1,09838040537285-7,40467922588525i</v>
      </c>
      <c r="DF215" s="240" t="str">
        <f t="shared" ca="1" si="281"/>
        <v>-3,36565581458773+6,68640971605057i</v>
      </c>
      <c r="DG215" s="240" t="str">
        <f t="shared" ca="1" si="282"/>
        <v>5,29318967887627-5,29318967887996i</v>
      </c>
      <c r="DH215" s="240" t="str">
        <f t="shared" ca="1" si="283"/>
        <v>-6,68640971605166+3,36565581458556i</v>
      </c>
      <c r="DI215" s="240" t="str">
        <f t="shared" ca="1" si="284"/>
        <v>7,40467922588455-1,0983804053776i</v>
      </c>
      <c r="DJ215" s="240" t="str">
        <f t="shared" ca="1" si="285"/>
        <v>-7,37549347040737-1,27976951875795i</v>
      </c>
      <c r="DK215" s="240" t="str">
        <f t="shared" ca="1" si="286"/>
        <v>6,60179856597968+3,52873485082009i</v>
      </c>
      <c r="DL215" s="240" t="str">
        <f t="shared" ca="1" si="287"/>
        <v>-5,16169409158739-5,42149684663152i</v>
      </c>
      <c r="DM215" s="240" t="str">
        <f t="shared" ca="1" si="288"/>
        <v>3,20054943314008+6,76699322293072i</v>
      </c>
      <c r="DN215" s="240" t="str">
        <f t="shared" ca="1" si="289"/>
        <v>-0,916329668714533-7,42940467947448i</v>
      </c>
      <c r="DO215" s="240" t="str">
        <f t="shared" ca="1" si="290"/>
        <v>-1,46038774683148+7,34186499345147i</v>
      </c>
      <c r="DP215" s="240" t="str">
        <f t="shared" ca="1" si="291"/>
        <v>3,68968830912623-6,51321073930983i</v>
      </c>
      <c r="DQ215" s="240" t="str">
        <f t="shared" ca="1" si="292"/>
        <v>-5,54653830741435+5,02708929277657i</v>
      </c>
      <c r="DR215" s="240" t="str">
        <f t="shared" ca="1" si="293"/>
        <v>6,84350054612632-3,03351516039272i</v>
      </c>
      <c r="DS215" s="240" t="str">
        <f t="shared" ca="1" si="294"/>
        <v>-7,44965493748885+0,733726969322806i</v>
      </c>
      <c r="DT215" s="240" t="str">
        <f t="shared" ca="1" si="295"/>
        <v>7,30381405155357+1,64012629193374i</v>
      </c>
      <c r="DU215" s="240" t="str">
        <f t="shared" ca="1" si="296"/>
        <v>-6,42069959803529-3,8484192371613i</v>
      </c>
      <c r="DV215" s="240" t="str">
        <f t="shared" ca="1" si="297"/>
        <v>4,88945636335632+5,66823874091398i</v>
      </c>
      <c r="DW215" s="240" t="str">
        <f t="shared" ca="1" si="298"/>
        <v>-2,8646536115432-6,91588560048792i</v>
      </c>
      <c r="DX215" s="240" t="str">
        <f t="shared" ca="1" si="299"/>
        <v>0,550682300240585+7,46541780192947i</v>
      </c>
      <c r="DY215" s="240" t="str">
        <f t="shared" ca="1" si="300"/>
        <v>1,81887688628601-7,26136356517825i</v>
      </c>
      <c r="DZ215" s="240" t="str">
        <f t="shared" ca="1" si="301"/>
        <v>-4,00483202134959+6,32432086740835i</v>
      </c>
      <c r="EA215" s="240" t="str">
        <f t="shared" ca="1" si="302"/>
        <v>5,7865248393452-4,74887820825137i</v>
      </c>
      <c r="EB215" s="240" t="str">
        <f t="shared" ca="1" si="303"/>
        <v>-6,98410478396545+2,6940665024744i</v>
      </c>
      <c r="EC215" s="240" t="str">
        <f t="shared" ca="1" si="304"/>
        <v>7,47668377783657-0,36730592072439i</v>
      </c>
      <c r="ED215" s="240" t="str">
        <f t="shared" ca="1" si="305"/>
        <v>-7,21453910491107-1,99653185721459i</v>
      </c>
      <c r="EE215" s="240" t="str">
        <f t="shared" ca="1" si="306"/>
        <v>6,2241326023725+4,15883244447855i</v>
      </c>
      <c r="EF215" s="240" t="str">
        <f t="shared" ca="1" si="307"/>
        <v>-4,60543950648578-5,90132535158532i</v>
      </c>
      <c r="EG215" s="240" t="str">
        <f t="shared" ca="1" si="308"/>
        <v>2,52185658848215+7,04811700387365i</v>
      </c>
      <c r="EH215" s="240" t="str">
        <f t="shared" ca="1" si="309"/>
        <v>-0,183708289863643-7,48344607900659i</v>
      </c>
      <c r="EI215" s="240" t="str">
        <f t="shared" ca="1" si="310"/>
        <v>-2,17298419200712+7,16336887605621i</v>
      </c>
      <c r="EJ215" s="240" t="str">
        <f t="shared" ca="1" si="311"/>
        <v>4,31032774245801-6,12019515258791i</v>
      </c>
      <c r="EK215" s="240" t="str">
        <f t="shared" ca="1" si="312"/>
        <v>-6,01257112609846+4,45922666016999i</v>
      </c>
      <c r="EL215" s="240" t="str">
        <f t="shared" ca="1" si="313"/>
        <v>7,10788370164482-2,3481276023793i</v>
      </c>
      <c r="EM215" s="240" t="str">
        <f t="shared" ca="1" si="314"/>
        <v>-7,48570063208272-1,62135699624534E-12i</v>
      </c>
      <c r="EN215" s="240"/>
      <c r="EO215" s="240"/>
      <c r="EP215" s="240"/>
    </row>
    <row r="216" spans="1:146" ht="15" thickBot="1">
      <c r="A216" s="277">
        <f t="shared" si="181"/>
        <v>2.2656250000000016E-3</v>
      </c>
      <c r="B216" s="276">
        <v>116</v>
      </c>
      <c r="C216" s="248">
        <f t="shared" si="182"/>
        <v>23200</v>
      </c>
      <c r="D216" s="247">
        <f t="shared" si="315"/>
        <v>145769.89912656639</v>
      </c>
      <c r="E216" s="247" t="str">
        <f t="shared" si="316"/>
        <v>145769,899126566i</v>
      </c>
      <c r="F216" s="247" t="str">
        <f t="shared" si="320"/>
        <v>-0,0125989816517157-0,00296892314308304i</v>
      </c>
      <c r="G216" s="247" t="str">
        <f t="shared" si="321"/>
        <v>-3,74804675641078+2,53790507381687i</v>
      </c>
      <c r="H216" s="247" t="str">
        <f t="shared" si="322"/>
        <v>0,00204778939638527-0,00365466370959483i</v>
      </c>
      <c r="I216" s="247" t="str">
        <f t="shared" si="317"/>
        <v>-0,00208012978636898+0,00391224969457525i</v>
      </c>
      <c r="J216" s="275" t="str">
        <f ca="1">IMPRODUCT(1/N_FFT2,EA100)</f>
        <v>0,0381656238064755-0,0000503380375345816i</v>
      </c>
      <c r="K216" s="274" t="str">
        <f t="shared" ca="1" si="318"/>
        <v>-0,0000791925159232325+0,000149418159731421i</v>
      </c>
      <c r="N216" s="265">
        <f t="shared" ca="1" si="185"/>
        <v>22.485832505962474</v>
      </c>
      <c r="O216" s="240">
        <f t="shared" ca="1" si="186"/>
        <v>7.4858325059624731</v>
      </c>
      <c r="P216" s="240" t="str">
        <f t="shared" ca="1" si="187"/>
        <v>-7,16349507149081-2,17302247297428i</v>
      </c>
      <c r="Q216" s="240" t="str">
        <f t="shared" ca="1" si="188"/>
        <v>6,22424225149441+4,15890570968328i</v>
      </c>
      <c r="R216" s="240" t="str">
        <f t="shared" ca="1" si="189"/>
        <v>-4,7489618681565-5,78662677923157i</v>
      </c>
      <c r="S216" s="240" t="str">
        <f t="shared" ca="1" si="190"/>
        <v>2,86470407749188+6,91600743606641i</v>
      </c>
      <c r="T216" s="240" t="str">
        <f t="shared" ca="1" si="191"/>
        <v>-0,733739895220133-7,44978617636015i</v>
      </c>
      <c r="U216" s="241" t="str">
        <f t="shared" ca="1" si="192"/>
        <v>-1,46041347414703+7,34199433341202i</v>
      </c>
      <c r="V216" s="240" t="str">
        <f t="shared" ca="1" si="193"/>
        <v>3,52879701573702-6,60191486835826i</v>
      </c>
      <c r="W216" s="240" t="str">
        <f t="shared" ca="1" si="194"/>
        <v>-5,29328292779276+5,29328292779276i</v>
      </c>
      <c r="X216" s="240" t="str">
        <f t="shared" ca="1" si="195"/>
        <v>6,60191486835863-3,52879701573634i</v>
      </c>
      <c r="Y216" s="240" t="str">
        <f t="shared" ca="1" si="196"/>
        <v>-7,34199433341203+1,46041347414701i</v>
      </c>
      <c r="Z216" s="240" t="str">
        <f t="shared" ca="1" si="197"/>
        <v>7,44978617636007+0,733739895220887i</v>
      </c>
      <c r="AA216" s="240" t="str">
        <f t="shared" ca="1" si="198"/>
        <v>-6,91600743606639-2,8647040774919i</v>
      </c>
      <c r="AB216" s="240" t="str">
        <f t="shared" ca="1" si="199"/>
        <v>5,78662677923179+4,74896186815623i</v>
      </c>
      <c r="AC216" s="240" t="str">
        <f t="shared" ca="1" si="200"/>
        <v>-4,15890570968327-6,22424225149441i</v>
      </c>
      <c r="AD216" s="240" t="str">
        <f t="shared" ca="1" si="201"/>
        <v>2,17302247297392+7,16349507149093i</v>
      </c>
      <c r="AE216" s="240" t="str">
        <f t="shared" ca="1" si="202"/>
        <v>8,11615586582709E-19-7,48583250596247i</v>
      </c>
      <c r="AF216" s="240" t="str">
        <f t="shared" ca="1" si="203"/>
        <v>-2,17302247297392+7,16349507149093i</v>
      </c>
      <c r="AG216" s="240" t="str">
        <f t="shared" ca="1" si="204"/>
        <v>4,15890570968332-6,22424225149438i</v>
      </c>
      <c r="AH216" s="240" t="str">
        <f t="shared" ca="1" si="205"/>
        <v>-5,78662677923182+4,74896186815619i</v>
      </c>
      <c r="AI216" s="240" t="str">
        <f t="shared" ca="1" si="206"/>
        <v>6,91600743606641-2,86470407749186i</v>
      </c>
      <c r="AJ216" s="240" t="str">
        <f t="shared" ca="1" si="207"/>
        <v>-7,44978617636007+0,733739895220861i</v>
      </c>
      <c r="AK216" s="240" t="str">
        <f t="shared" ca="1" si="208"/>
        <v>7,34199433341202+1,46041347414703i</v>
      </c>
      <c r="AL216" s="240" t="str">
        <f t="shared" ca="1" si="209"/>
        <v>-6,60191486835826-3,52879701573702i</v>
      </c>
      <c r="AM216" s="240" t="str">
        <f t="shared" ca="1" si="210"/>
        <v>5,29328292779271+5,29328292779279i</v>
      </c>
      <c r="AN216" s="240" t="str">
        <f t="shared" ca="1" si="211"/>
        <v>-3,52879701573637-6,60191486835861i</v>
      </c>
      <c r="AO216" s="240" t="str">
        <f t="shared" ca="1" si="212"/>
        <v>1,46041347414698+7,34199433341203i</v>
      </c>
      <c r="AP216" s="240" t="str">
        <f t="shared" ca="1" si="213"/>
        <v>0,733739895220861-7,44978617636007i</v>
      </c>
      <c r="AQ216" s="240" t="str">
        <f t="shared" ca="1" si="214"/>
        <v>-2,8647040774919+6,91600743606639i</v>
      </c>
      <c r="AR216" s="240" t="str">
        <f t="shared" ca="1" si="215"/>
        <v>-2,8647040774919+6,91600743606639i</v>
      </c>
      <c r="AS216" s="240" t="str">
        <f t="shared" ca="1" si="216"/>
        <v>-6,22424225149441+4,15890570968327i</v>
      </c>
      <c r="AT216" s="240" t="str">
        <f t="shared" ca="1" si="217"/>
        <v>7,16349507149072-2,17302247297458i</v>
      </c>
      <c r="AU216" s="240" t="str">
        <f t="shared" ca="1" si="218"/>
        <v>-7,48583250596247-1,62323117316542E-18i</v>
      </c>
      <c r="AV216" s="240" t="str">
        <f t="shared" ca="1" si="219"/>
        <v>7,1634950714909+2,17302247297397i</v>
      </c>
      <c r="AW216" s="240" t="str">
        <f t="shared" ca="1" si="220"/>
        <v>-6,22424225149441-4,15890570968327i</v>
      </c>
      <c r="AX216" s="240" t="str">
        <f t="shared" ca="1" si="221"/>
        <v>4,74896186815619+5,78662677923182i</v>
      </c>
      <c r="AY216" s="240" t="str">
        <f t="shared" ca="1" si="222"/>
        <v>-2,86470407749181-6,91600743606643i</v>
      </c>
      <c r="AZ216" s="240" t="str">
        <f t="shared" ca="1" si="223"/>
        <v>0,733739895222343+7,44978617635993i</v>
      </c>
      <c r="BA216" s="240" t="str">
        <f t="shared" ca="1" si="224"/>
        <v>1,46041347415074-7,34199433341128i</v>
      </c>
      <c r="BB216" s="240" t="str">
        <f t="shared" ca="1" si="225"/>
        <v>-3,52879701573834+6,60191486835756i</v>
      </c>
      <c r="BC216" s="240" t="str">
        <f t="shared" ca="1" si="226"/>
        <v>5,29328292779279-5,29328292779271i</v>
      </c>
      <c r="BD216" s="240" t="str">
        <f t="shared" ca="1" si="227"/>
        <v>-6,60191486835756+3,52879701573834i</v>
      </c>
      <c r="BE216" s="240" t="str">
        <f t="shared" ca="1" si="228"/>
        <v>7,34199433341131-1,46041347415063i</v>
      </c>
      <c r="BF216" s="240" t="str">
        <f t="shared" ca="1" si="229"/>
        <v>-7,44978617635992-0,733739895222449i</v>
      </c>
      <c r="BG216" s="240" t="str">
        <f t="shared" ca="1" si="230"/>
        <v>6,91600743606639+2,8647040774919i</v>
      </c>
      <c r="BH216" s="240" t="str">
        <f t="shared" ca="1" si="231"/>
        <v>-5,78662677923277-4,74896186815504i</v>
      </c>
      <c r="BI216" s="240" t="str">
        <f t="shared" ca="1" si="232"/>
        <v>4,15890570968018+6,22424225149649i</v>
      </c>
      <c r="BJ216" s="240" t="str">
        <f t="shared" ca="1" si="233"/>
        <v>-2,17302247297244-7,16349507149137i</v>
      </c>
      <c r="BK216" s="240" t="str">
        <f t="shared" ca="1" si="234"/>
        <v>-1,06382513011329E-13+7,48583250596247i</v>
      </c>
      <c r="BL216" s="240" t="str">
        <f t="shared" ca="1" si="235"/>
        <v>2,17302247297244-7,16349507149137i</v>
      </c>
      <c r="BM216" s="240" t="str">
        <f t="shared" ca="1" si="236"/>
        <v>-4,15890570968637+6,22424225149235i</v>
      </c>
      <c r="BN216" s="240" t="str">
        <f t="shared" ca="1" si="237"/>
        <v>5,78662677923277-4,74896186815504i</v>
      </c>
      <c r="BO216" s="240" t="str">
        <f t="shared" ca="1" si="238"/>
        <v>-6,91600743606643+2,86470407749181i</v>
      </c>
      <c r="BP216" s="240" t="str">
        <f t="shared" ca="1" si="239"/>
        <v>7,44978617635994-0,733739895222237i</v>
      </c>
      <c r="BQ216" s="240" t="str">
        <f t="shared" ca="1" si="240"/>
        <v>-7,34199433341126-1,46041347415084i</v>
      </c>
      <c r="BR216" s="240" t="str">
        <f t="shared" ca="1" si="241"/>
        <v>6,60191486835756+3,52879701573834i</v>
      </c>
      <c r="BS216" s="240" t="str">
        <f t="shared" ca="1" si="242"/>
        <v>-5,29328292779271-5,29328292779279i</v>
      </c>
      <c r="BT216" s="240" t="str">
        <f t="shared" ca="1" si="243"/>
        <v>3,52879701573824+6,60191486835761i</v>
      </c>
      <c r="BU216" s="240" t="str">
        <f t="shared" ca="1" si="244"/>
        <v>-1,46041347415074-7,34199433341128i</v>
      </c>
      <c r="BV216" s="240" t="str">
        <f t="shared" ca="1" si="245"/>
        <v>-0,733739895222343+7,44978617635993i</v>
      </c>
      <c r="BW216" s="240" t="str">
        <f t="shared" ca="1" si="246"/>
        <v>2,8647040774919-6,91600743606639i</v>
      </c>
      <c r="BX216" s="240" t="str">
        <f t="shared" ca="1" si="247"/>
        <v>-4,74896186815512+5,7866267792327i</v>
      </c>
      <c r="BY216" s="240" t="str">
        <f t="shared" ca="1" si="248"/>
        <v>6,22424225149241-4,15890570968628i</v>
      </c>
      <c r="BZ216" s="240" t="str">
        <f t="shared" ca="1" si="249"/>
        <v>-7,1634950714914+2,17302247297234i</v>
      </c>
      <c r="CA216" s="240" t="str">
        <f t="shared" ca="1" si="250"/>
        <v>7,48583250596247+3,24646234633085E-18i</v>
      </c>
      <c r="CB216" s="240" t="str">
        <f t="shared" ca="1" si="251"/>
        <v>-7,16349507149134-2,17302247297254i</v>
      </c>
      <c r="CC216" s="240" t="str">
        <f t="shared" ca="1" si="252"/>
        <v>6,22424225149643+4,15890570968027i</v>
      </c>
      <c r="CD216" s="240" t="str">
        <f t="shared" ca="1" si="253"/>
        <v>-4,74896186815496-5,78662677923284i</v>
      </c>
      <c r="CE216" s="240" t="str">
        <f t="shared" ca="1" si="254"/>
        <v>2,8647040774919+6,91600743606639i</v>
      </c>
      <c r="CF216" s="240" t="str">
        <f t="shared" ca="1" si="255"/>
        <v>-0,733739895222343-7,44978617635993i</v>
      </c>
      <c r="CG216" s="240" t="str">
        <f t="shared" ca="1" si="256"/>
        <v>-1,46041347415074+7,34199433341128i</v>
      </c>
      <c r="CH216" s="240" t="str">
        <f t="shared" ca="1" si="257"/>
        <v>3,52879701573843-6,60191486835751i</v>
      </c>
      <c r="CI216" s="240" t="str">
        <f t="shared" ca="1" si="258"/>
        <v>-5,29328292779287+5,29328292779264i</v>
      </c>
      <c r="CJ216" s="240" t="str">
        <f t="shared" ca="1" si="259"/>
        <v>6,60191486835756-3,52879701573834i</v>
      </c>
      <c r="CK216" s="240" t="str">
        <f t="shared" ca="1" si="260"/>
        <v>-7,34199433341131+1,46041347415063i</v>
      </c>
      <c r="CL216" s="240" t="str">
        <f t="shared" ca="1" si="261"/>
        <v>7,44978617635992+0,733739895222449i</v>
      </c>
      <c r="CM216" s="240" t="str">
        <f t="shared" ca="1" si="262"/>
        <v>-6,91600743606635-2,864704077492i</v>
      </c>
      <c r="CN216" s="240" t="str">
        <f t="shared" ca="1" si="263"/>
        <v>5,78662677923277+4,74896186815504i</v>
      </c>
      <c r="CO216" s="240" t="str">
        <f t="shared" ca="1" si="264"/>
        <v>-4,15890570968018-6,22424225149649i</v>
      </c>
      <c r="CP216" s="240" t="str">
        <f t="shared" ca="1" si="265"/>
        <v>2,17302247297244+7,16349507149137i</v>
      </c>
      <c r="CQ216" s="240" t="str">
        <f t="shared" ca="1" si="266"/>
        <v>1,06384136242502E-13-7,48583250596247i</v>
      </c>
      <c r="CR216" s="240" t="str">
        <f t="shared" ca="1" si="267"/>
        <v>-2,17302247297265+7,16349507149131i</v>
      </c>
      <c r="CS216" s="240" t="str">
        <f t="shared" ca="1" si="268"/>
        <v>4,15890570968655-6,22424225149223i</v>
      </c>
      <c r="CT216" s="240" t="str">
        <f t="shared" ca="1" si="269"/>
        <v>-5,78662677923277+4,74896186815504i</v>
      </c>
      <c r="CU216" s="240" t="str">
        <f t="shared" ca="1" si="270"/>
        <v>6,91600743606643-2,86470407749181i</v>
      </c>
      <c r="CV216" s="240" t="str">
        <f t="shared" ca="1" si="271"/>
        <v>-7,44978617635994+0,733739895222237i</v>
      </c>
      <c r="CW216" s="240" t="str">
        <f t="shared" ca="1" si="272"/>
        <v>7,34199433341276+1,46041347414333i</v>
      </c>
      <c r="CX216" s="240" t="str">
        <f t="shared" ca="1" si="273"/>
        <v>-6,60191486835756-3,52879701573834i</v>
      </c>
      <c r="CY216" s="240" t="str">
        <f t="shared" ca="1" si="274"/>
        <v>5,29328292779271+5,29328292779279i</v>
      </c>
      <c r="CZ216" s="240" t="str">
        <f t="shared" ca="1" si="275"/>
        <v>-3,52879701573824-6,60191486835761i</v>
      </c>
      <c r="DA216" s="240" t="str">
        <f t="shared" ca="1" si="276"/>
        <v>1,46041347415074+7,34199433341128i</v>
      </c>
      <c r="DB216" s="240" t="str">
        <f t="shared" ca="1" si="277"/>
        <v>0,733739895222554-7,44978617635991i</v>
      </c>
      <c r="DC216" s="240" t="str">
        <f t="shared" ca="1" si="278"/>
        <v>-2,8647040774921+6,91600743606632i</v>
      </c>
      <c r="DD216" s="240" t="str">
        <f t="shared" ca="1" si="279"/>
        <v>4,74896186815529-5,78662677923257i</v>
      </c>
      <c r="DE216" s="240" t="str">
        <f t="shared" ca="1" si="280"/>
        <v>-6,22424225149229+4,15890570968646i</v>
      </c>
      <c r="DF216" s="240" t="str">
        <f t="shared" ca="1" si="281"/>
        <v>7,1634950714914-2,17302247297234i</v>
      </c>
      <c r="DG216" s="240" t="str">
        <f t="shared" ca="1" si="282"/>
        <v>-7,48583250596247-2,12765026022658E-13i</v>
      </c>
      <c r="DH216" s="240" t="str">
        <f t="shared" ca="1" si="283"/>
        <v>7,16349507149128+2,17302247297275i</v>
      </c>
      <c r="DI216" s="240" t="str">
        <f t="shared" ca="1" si="284"/>
        <v>-6,22424225149229-4,15890570968646i</v>
      </c>
      <c r="DJ216" s="240" t="str">
        <f t="shared" ca="1" si="285"/>
        <v>4,74896186815496+5,78662677923284i</v>
      </c>
      <c r="DK216" s="240" t="str">
        <f t="shared" ca="1" si="286"/>
        <v>-2,86470407749171-6,91600743606647i</v>
      </c>
      <c r="DL216" s="240" t="str">
        <f t="shared" ca="1" si="287"/>
        <v>0,733739895222131+7,44978617635995i</v>
      </c>
      <c r="DM216" s="240" t="str">
        <f t="shared" ca="1" si="288"/>
        <v>1,46041347414364-7,34199433341269i</v>
      </c>
      <c r="DN216" s="240" t="str">
        <f t="shared" ca="1" si="289"/>
        <v>-3,52879701573843+6,60191486835751i</v>
      </c>
      <c r="DO216" s="240" t="str">
        <f t="shared" ca="1" si="290"/>
        <v>5,29328292779287-5,29328292779264i</v>
      </c>
      <c r="DP216" s="240" t="str">
        <f t="shared" ca="1" si="291"/>
        <v>-6,60191486835766+3,52879701573815i</v>
      </c>
      <c r="DQ216" s="240" t="str">
        <f t="shared" ca="1" si="292"/>
        <v>7,34199433341134-1,46041347415042i</v>
      </c>
      <c r="DR216" s="240" t="str">
        <f t="shared" ca="1" si="293"/>
        <v>-7,44978617635992-0,733739895222449i</v>
      </c>
      <c r="DS216" s="240" t="str">
        <f t="shared" ca="1" si="294"/>
        <v>6,91600743606635+2,864704077492i</v>
      </c>
      <c r="DT216" s="240" t="str">
        <f t="shared" ca="1" si="295"/>
        <v>-5,78662677923263-4,74896186815521i</v>
      </c>
      <c r="DU216" s="240" t="str">
        <f t="shared" ca="1" si="296"/>
        <v>4,15890570968619+6,22424225149247i</v>
      </c>
      <c r="DV216" s="240" t="str">
        <f t="shared" ca="1" si="297"/>
        <v>-2,17302247297244-7,16349507149137i</v>
      </c>
      <c r="DW216" s="240" t="str">
        <f t="shared" ca="1" si="298"/>
        <v>-1,06385759473675E-13+7,48583250596247i</v>
      </c>
      <c r="DX216" s="240" t="str">
        <f t="shared" ca="1" si="299"/>
        <v>2,17302247297265-7,16349507149131i</v>
      </c>
      <c r="DY216" s="240" t="str">
        <f t="shared" ca="1" si="300"/>
        <v>-4,15890570968637+6,22424225149235i</v>
      </c>
      <c r="DZ216" s="240" t="str">
        <f t="shared" ca="1" si="301"/>
        <v>5,78662677923277-4,74896186815504i</v>
      </c>
      <c r="EA216" s="240" t="str">
        <f t="shared" ca="1" si="302"/>
        <v>-6,91600743606643+2,86470407749181i</v>
      </c>
      <c r="EB216" s="240" t="str">
        <f t="shared" ca="1" si="303"/>
        <v>7,44978617635994-0,733739895222237i</v>
      </c>
      <c r="EC216" s="240" t="str">
        <f t="shared" ca="1" si="304"/>
        <v>-7,34199433341131-1,46041347415063i</v>
      </c>
      <c r="ED216" s="240" t="str">
        <f t="shared" ca="1" si="305"/>
        <v>6,60191486835756+3,52879701573834i</v>
      </c>
      <c r="EE216" s="240" t="str">
        <f t="shared" ca="1" si="306"/>
        <v>-5,29328292779271-5,29328292779279i</v>
      </c>
      <c r="EF216" s="240" t="str">
        <f t="shared" ca="1" si="307"/>
        <v>3,52879701573824+6,60191486835761i</v>
      </c>
      <c r="EG216" s="240" t="str">
        <f t="shared" ca="1" si="308"/>
        <v>-1,46041347414343-7,34199433341274i</v>
      </c>
      <c r="EH216" s="240" t="str">
        <f t="shared" ca="1" si="309"/>
        <v>-0,733739895222343+7,44978617635993i</v>
      </c>
      <c r="EI216" s="240" t="str">
        <f t="shared" ca="1" si="310"/>
        <v>2,8647040774919-6,91600743606639i</v>
      </c>
      <c r="EJ216" s="240" t="str">
        <f t="shared" ca="1" si="311"/>
        <v>-4,74896186815512+5,7866267792327i</v>
      </c>
      <c r="EK216" s="240" t="str">
        <f t="shared" ca="1" si="312"/>
        <v>6,22424225149241-4,15890570968628i</v>
      </c>
      <c r="EL216" s="240" t="str">
        <f t="shared" ca="1" si="313"/>
        <v>-7,16349507149134+2,17302247297254i</v>
      </c>
      <c r="EM216" s="240" t="str">
        <f t="shared" ca="1" si="314"/>
        <v>7,48583250596247+6,4929246926617E-18i</v>
      </c>
      <c r="EN216" s="240"/>
      <c r="EO216" s="240"/>
      <c r="EP216" s="240"/>
    </row>
    <row r="217" spans="1:146" ht="15" thickBot="1">
      <c r="A217" s="277">
        <f t="shared" si="181"/>
        <v>2.2851562500000016E-3</v>
      </c>
      <c r="B217" s="276">
        <v>117</v>
      </c>
      <c r="C217" s="248">
        <f t="shared" si="182"/>
        <v>23400</v>
      </c>
      <c r="D217" s="247">
        <f t="shared" si="315"/>
        <v>147026.53618800233</v>
      </c>
      <c r="E217" s="247" t="str">
        <f t="shared" si="316"/>
        <v>147026,536188002i</v>
      </c>
      <c r="F217" s="247" t="str">
        <f t="shared" si="320"/>
        <v>-0,0123836663611416-0,00273388220573305i</v>
      </c>
      <c r="G217" s="247" t="str">
        <f t="shared" si="321"/>
        <v>-3,71987891657738+2,55125244925942i</v>
      </c>
      <c r="H217" s="247" t="str">
        <f t="shared" si="322"/>
        <v>0,00204659214298258-0,00362336127898885i</v>
      </c>
      <c r="I217" s="247" t="str">
        <f t="shared" si="317"/>
        <v>-0,00207359632749512+0,00387322431283002i</v>
      </c>
      <c r="J217" s="275" t="str">
        <f ca="1">IMPRODUCT(1/N_FFT2,EB100)</f>
        <v>0,0226889460563226-0,0044616010062466i</v>
      </c>
      <c r="K217" s="274" t="str">
        <f t="shared" ca="1" si="318"/>
        <v>-0,0000297669337255842+0,000097130936959139i</v>
      </c>
      <c r="N217" s="265">
        <f t="shared" ca="1" si="185"/>
        <v>22.485951220437901</v>
      </c>
      <c r="O217" s="240">
        <f t="shared" ca="1" si="186"/>
        <v>7.4859512204379</v>
      </c>
      <c r="P217" s="240" t="str">
        <f t="shared" ca="1" si="187"/>
        <v>-7,21478061597021-1,99659869232558i</v>
      </c>
      <c r="Q217" s="240" t="str">
        <f t="shared" ca="1" si="188"/>
        <v>6,42091453483604+3,84854806532373i</v>
      </c>
      <c r="R217" s="240" t="str">
        <f t="shared" ca="1" si="189"/>
        <v>-5,16186688241585-5,42167833451913i</v>
      </c>
      <c r="S217" s="240" t="str">
        <f t="shared" ca="1" si="190"/>
        <v>3,52885297735315+6,60201956517864i</v>
      </c>
      <c r="T217" s="240" t="str">
        <f t="shared" ca="1" si="191"/>
        <v>-1,64018119615176-7,30405855114578i</v>
      </c>
      <c r="U217" s="241" t="str">
        <f t="shared" ca="1" si="192"/>
        <v>-0,367318216515547+7,47693406434693i</v>
      </c>
      <c r="V217" s="240" t="str">
        <f t="shared" ca="1" si="193"/>
        <v>2,34820620736848-7,10812164235052i</v>
      </c>
      <c r="W217" s="240" t="str">
        <f t="shared" ca="1" si="194"/>
        <v>-4,15897166391182+6,22434095897343i</v>
      </c>
      <c r="X217" s="240" t="str">
        <f t="shared" ca="1" si="195"/>
        <v>5,66842848863151-4,88962004086682i</v>
      </c>
      <c r="Y217" s="240" t="str">
        <f t="shared" ca="1" si="196"/>
        <v>-6,76721975212025+3,20065657346883i</v>
      </c>
      <c r="Z217" s="240" t="str">
        <f t="shared" ca="1" si="197"/>
        <v>7,37574036951171-1,27981235981336i</v>
      </c>
      <c r="AA217" s="240" t="str">
        <f t="shared" ca="1" si="198"/>
        <v>-7,44990431919286-0,733751531274232i</v>
      </c>
      <c r="AB217" s="240" t="str">
        <f t="shared" ca="1" si="199"/>
        <v>6,98433858109679+2,69415668797837i</v>
      </c>
      <c r="AC217" s="240" t="str">
        <f t="shared" ca="1" si="200"/>
        <v>-6,01277240055251-4,45937593547906i</v>
      </c>
      <c r="AD217" s="240" t="str">
        <f t="shared" ca="1" si="201"/>
        <v>4,60559367635897+5,90152290201927i</v>
      </c>
      <c r="AE217" s="240" t="str">
        <f t="shared" ca="1" si="202"/>
        <v>-2,86474950755465-6,91611711394053i</v>
      </c>
      <c r="AF217" s="240" t="str">
        <f t="shared" ca="1" si="203"/>
        <v>0,916360343401847+7,4296533832889i</v>
      </c>
      <c r="AG217" s="240" t="str">
        <f t="shared" ca="1" si="204"/>
        <v>1,09841717432429-7,40492710199939i</v>
      </c>
      <c r="AH217" s="240" t="str">
        <f t="shared" ca="1" si="205"/>
        <v>-3,0336167091474+6,84372963644513i</v>
      </c>
      <c r="AI217" s="240" t="str">
        <f t="shared" ca="1" si="206"/>
        <v>4,7490371798225-5,78671854676199i</v>
      </c>
      <c r="AJ217" s="240" t="str">
        <f t="shared" ca="1" si="207"/>
        <v>-6,12040002982371+4,31047203328239i</v>
      </c>
      <c r="AK217" s="240" t="str">
        <f t="shared" ca="1" si="208"/>
        <v>7,04835294385303-2,52194100915427i</v>
      </c>
      <c r="AL217" s="240" t="str">
        <f t="shared" ca="1" si="209"/>
        <v>-7,46566771130489+0,550700734660189i</v>
      </c>
      <c r="AM217" s="240" t="str">
        <f t="shared" ca="1" si="210"/>
        <v>7,34211076682211+1,46043663419217i</v>
      </c>
      <c r="AN217" s="240" t="str">
        <f t="shared" ca="1" si="211"/>
        <v>-6,68663354765932-3,36576848195069i</v>
      </c>
      <c r="AO217" s="240" t="str">
        <f t="shared" ca="1" si="212"/>
        <v>5,54672398113567+5,02725757763317i</v>
      </c>
      <c r="AP217" s="240" t="str">
        <f t="shared" ca="1" si="213"/>
        <v>-4,00496608552488-6,32453257787255i</v>
      </c>
      <c r="AQ217" s="240" t="str">
        <f t="shared" ca="1" si="214"/>
        <v>2,17305693396765+7,16360867416072i</v>
      </c>
      <c r="AR217" s="240" t="str">
        <f t="shared" ca="1" si="215"/>
        <v>2,17305693396765+7,16360867416072i</v>
      </c>
      <c r="AS217" s="240" t="str">
        <f t="shared" ca="1" si="216"/>
        <v>-1,81893777428913+7,26160664371459i</v>
      </c>
      <c r="AT217" s="240" t="str">
        <f t="shared" ca="1" si="217"/>
        <v>3,68981182367441-6,51342877297727i</v>
      </c>
      <c r="AU217" s="240" t="str">
        <f t="shared" ca="1" si="218"/>
        <v>-5,29336687160359+5,29336687160311i</v>
      </c>
      <c r="AV217" s="240" t="str">
        <f t="shared" ca="1" si="219"/>
        <v>6,51342877297729-3,68981182367437i</v>
      </c>
      <c r="AW217" s="240" t="str">
        <f t="shared" ca="1" si="220"/>
        <v>-7,26160664371459+1,81893777428909i</v>
      </c>
      <c r="AX217" s="240" t="str">
        <f t="shared" ca="1" si="221"/>
        <v>7,48369659188914+0,183714439613785i</v>
      </c>
      <c r="AY217" s="240" t="str">
        <f t="shared" ca="1" si="222"/>
        <v>-7,1636086741605-2,17305693396841i</v>
      </c>
      <c r="AZ217" s="240" t="str">
        <f t="shared" ca="1" si="223"/>
        <v>6,32453257787213+4,00496608552554i</v>
      </c>
      <c r="BA217" s="240" t="str">
        <f t="shared" ca="1" si="224"/>
        <v>-5,02725757763321-5,54672398113563i</v>
      </c>
      <c r="BB217" s="240" t="str">
        <f t="shared" ca="1" si="225"/>
        <v>3,36576848195132+6,686633547659i</v>
      </c>
      <c r="BC217" s="240" t="str">
        <f t="shared" ca="1" si="226"/>
        <v>-1,46043663419359-7,34211076682183i</v>
      </c>
      <c r="BD217" s="240" t="str">
        <f t="shared" ca="1" si="227"/>
        <v>-0,550700734657895+7,46566771130506i</v>
      </c>
      <c r="BE217" s="240" t="str">
        <f t="shared" ca="1" si="228"/>
        <v>2,52194100915221-7,04835294385377i</v>
      </c>
      <c r="BF217" s="240" t="str">
        <f t="shared" ca="1" si="229"/>
        <v>-4,31047203328+6,1204000298254i</v>
      </c>
      <c r="BG217" s="240" t="str">
        <f t="shared" ca="1" si="230"/>
        <v>5,78671854676442-4,74903717981955i</v>
      </c>
      <c r="BH217" s="240" t="str">
        <f t="shared" ca="1" si="231"/>
        <v>-6,84372963644633+3,03361670914469i</v>
      </c>
      <c r="BI217" s="240" t="str">
        <f t="shared" ca="1" si="232"/>
        <v>7,40492710199971-1,09841717432215i</v>
      </c>
      <c r="BJ217" s="240" t="str">
        <f t="shared" ca="1" si="233"/>
        <v>-7,42965338328861-0,91636034340416i</v>
      </c>
      <c r="BK217" s="240" t="str">
        <f t="shared" ca="1" si="234"/>
        <v>6,91611711393996+2,86474950755602i</v>
      </c>
      <c r="BL217" s="240" t="str">
        <f t="shared" ca="1" si="235"/>
        <v>-5,90152290201885-4,6055936763595i</v>
      </c>
      <c r="BM217" s="240" t="str">
        <f t="shared" ca="1" si="236"/>
        <v>4,45937593547899+6,01277240055256i</v>
      </c>
      <c r="BN217" s="240" t="str">
        <f t="shared" ca="1" si="237"/>
        <v>-2,69415668797908-6,98433858109651i</v>
      </c>
      <c r="BO217" s="240" t="str">
        <f t="shared" ca="1" si="238"/>
        <v>0,733751531275039+7,44990431919278i</v>
      </c>
      <c r="BP217" s="240" t="str">
        <f t="shared" ca="1" si="239"/>
        <v>1,27981235981198-7,37574036951195i</v>
      </c>
      <c r="BQ217" s="240" t="str">
        <f t="shared" ca="1" si="240"/>
        <v>-3,20065657346682+6,7672197521212i</v>
      </c>
      <c r="BR217" s="240" t="str">
        <f t="shared" ca="1" si="241"/>
        <v>4,88962004086451-5,6684284886335i</v>
      </c>
      <c r="BS217" s="240" t="str">
        <f t="shared" ca="1" si="242"/>
        <v>-6,22434095897139+4,15897166391486i</v>
      </c>
      <c r="BT217" s="240" t="str">
        <f t="shared" ca="1" si="243"/>
        <v>7,10812164235169-2,34820620736492i</v>
      </c>
      <c r="BU217" s="240" t="str">
        <f t="shared" ca="1" si="244"/>
        <v>-7,47693406434709+0,367318216512426i</v>
      </c>
      <c r="BV217" s="240" t="str">
        <f t="shared" ca="1" si="245"/>
        <v>7,30405855114528+1,64018119615402i</v>
      </c>
      <c r="BW217" s="240" t="str">
        <f t="shared" ca="1" si="246"/>
        <v>-6,60201956517793-3,52885297735446i</v>
      </c>
      <c r="BX217" s="240" t="str">
        <f t="shared" ca="1" si="247"/>
        <v>5,42167833451846+5,16186688241656i</v>
      </c>
      <c r="BY217" s="240" t="str">
        <f t="shared" ca="1" si="248"/>
        <v>-3,84854806532327-6,42091453483631i</v>
      </c>
      <c r="BZ217" s="240" t="str">
        <f t="shared" ca="1" si="249"/>
        <v>1,99659869232571+7,21478061597017i</v>
      </c>
      <c r="CA217" s="240" t="str">
        <f t="shared" ca="1" si="250"/>
        <v>-8,10699143047941E-13-7,4859512204379i</v>
      </c>
      <c r="CB217" s="240" t="str">
        <f t="shared" ca="1" si="251"/>
        <v>-1,99659869232436+7,21478061597055i</v>
      </c>
      <c r="CC217" s="240" t="str">
        <f t="shared" ca="1" si="252"/>
        <v>3,84854806532207-6,42091453483703i</v>
      </c>
      <c r="CD217" s="240" t="str">
        <f t="shared" ca="1" si="253"/>
        <v>-5,42167833451733+5,16186688241774i</v>
      </c>
      <c r="CE217" s="240" t="str">
        <f t="shared" ca="1" si="254"/>
        <v>6,60201956517727-3,5288529773557i</v>
      </c>
      <c r="CF217" s="240" t="str">
        <f t="shared" ca="1" si="255"/>
        <v>-7,3040585511466+1,64018119614813i</v>
      </c>
      <c r="CG217" s="240" t="str">
        <f t="shared" ca="1" si="256"/>
        <v>7,47693406434678+0,367318216518669i</v>
      </c>
      <c r="CH217" s="240" t="str">
        <f t="shared" ca="1" si="257"/>
        <v>-7,1081216423498-2,34820620737066i</v>
      </c>
      <c r="CI217" s="240" t="str">
        <f t="shared" ca="1" si="258"/>
        <v>6,22434095897218+4,15897166391369i</v>
      </c>
      <c r="CJ217" s="240" t="str">
        <f t="shared" ca="1" si="259"/>
        <v>-4,88962004086557-5,66842848863258i</v>
      </c>
      <c r="CK217" s="240" t="str">
        <f t="shared" ca="1" si="260"/>
        <v>3,2006565734681+6,7672197521206i</v>
      </c>
      <c r="CL217" s="240" t="str">
        <f t="shared" ca="1" si="261"/>
        <v>-1,27981235981336-7,3757403695117i</v>
      </c>
      <c r="CM217" s="240" t="str">
        <f t="shared" ca="1" si="262"/>
        <v>-0,733751531273426+7,44990431919294i</v>
      </c>
      <c r="CN217" s="240" t="str">
        <f t="shared" ca="1" si="263"/>
        <v>2,69415668797777-6,98433858109702i</v>
      </c>
      <c r="CO217" s="240" t="str">
        <f t="shared" ca="1" si="264"/>
        <v>-4,45937593547786+6,0127724005534i</v>
      </c>
      <c r="CP217" s="240" t="str">
        <f t="shared" ca="1" si="265"/>
        <v>5,90152290201786-4,60559367636078i</v>
      </c>
      <c r="CQ217" s="240" t="str">
        <f t="shared" ca="1" si="266"/>
        <v>-6,91611711393942+2,86474950755732i</v>
      </c>
      <c r="CR217" s="240" t="str">
        <f t="shared" ca="1" si="267"/>
        <v>7,42965338328844-0,916360343405552i</v>
      </c>
      <c r="CS217" s="240" t="str">
        <f t="shared" ca="1" si="268"/>
        <v>-7,40492710199882-1,09841717432813i</v>
      </c>
      <c r="CT217" s="240" t="str">
        <f t="shared" ca="1" si="269"/>
        <v>6,84372963644388+3,03361670915021i</v>
      </c>
      <c r="CU217" s="240" t="str">
        <f t="shared" ca="1" si="270"/>
        <v>-5,78671854676058-4,74903717982422i</v>
      </c>
      <c r="CV217" s="240" t="str">
        <f t="shared" ca="1" si="271"/>
        <v>4,31047203328106+6,12040002982465i</v>
      </c>
      <c r="CW217" s="240" t="str">
        <f t="shared" ca="1" si="272"/>
        <v>-2,52194100915353-7,04835294385329i</v>
      </c>
      <c r="CX217" s="240" t="str">
        <f t="shared" ca="1" si="273"/>
        <v>0,550700734659406+7,46566771130495i</v>
      </c>
      <c r="CY217" s="240" t="str">
        <f t="shared" ca="1" si="274"/>
        <v>1,46043663419232-7,34211076682208i</v>
      </c>
      <c r="CZ217" s="240" t="str">
        <f t="shared" ca="1" si="275"/>
        <v>-3,36576848195007+6,68663354765963i</v>
      </c>
      <c r="DA217" s="240" t="str">
        <f t="shared" ca="1" si="276"/>
        <v>5,02725757763225-5,5467239811365i</v>
      </c>
      <c r="DB217" s="240" t="str">
        <f t="shared" ca="1" si="277"/>
        <v>-6,32453257787143+4,00496608552664i</v>
      </c>
      <c r="DC217" s="240" t="str">
        <f t="shared" ca="1" si="278"/>
        <v>7,16360867416009-2,17305693396975i</v>
      </c>
      <c r="DD217" s="240" t="str">
        <f t="shared" ca="1" si="279"/>
        <v>-7,4836965918891+0,183714439615193i</v>
      </c>
      <c r="DE217" s="240" t="str">
        <f t="shared" ca="1" si="280"/>
        <v>7,26160664371551+1,81893777428545i</v>
      </c>
      <c r="DF217" s="240" t="str">
        <f t="shared" ca="1" si="281"/>
        <v>-6,51342877297579-3,68981182367704i</v>
      </c>
      <c r="DG217" s="240" t="str">
        <f t="shared" ca="1" si="282"/>
        <v>5,29336687160151+5,2933668716052i</v>
      </c>
      <c r="DH217" s="240" t="str">
        <f t="shared" ca="1" si="283"/>
        <v>-3,68981182367249-6,51342877297836i</v>
      </c>
      <c r="DI217" s="240" t="str">
        <f t="shared" ca="1" si="284"/>
        <v>1,81893777428781+7,26160664371492i</v>
      </c>
      <c r="DJ217" s="240" t="str">
        <f t="shared" ca="1" si="285"/>
        <v>0,183714439613187-7,48369659188915i</v>
      </c>
      <c r="DK217" s="240" t="str">
        <f t="shared" ca="1" si="286"/>
        <v>-2,17305693396783+7,16360867416067i</v>
      </c>
      <c r="DL217" s="240" t="str">
        <f t="shared" ca="1" si="287"/>
        <v>4,00496608552495-6,32453257787251i</v>
      </c>
      <c r="DM217" s="240" t="str">
        <f t="shared" ca="1" si="288"/>
        <v>-5,54672398113515+5,02725757763374i</v>
      </c>
      <c r="DN217" s="240" t="str">
        <f t="shared" ca="1" si="289"/>
        <v>6,68663354765864-3,36576848195205i</v>
      </c>
      <c r="DO217" s="240" t="str">
        <f t="shared" ca="1" si="290"/>
        <v>-7,34211076682165+1,46043663419449i</v>
      </c>
      <c r="DP217" s="240" t="str">
        <f t="shared" ca="1" si="291"/>
        <v>7,4656677113051+0,550700734657405i</v>
      </c>
      <c r="DQ217" s="240" t="str">
        <f t="shared" ca="1" si="292"/>
        <v>-7,04835294385397-2,52194100915164i</v>
      </c>
      <c r="DR217" s="240" t="str">
        <f t="shared" ca="1" si="293"/>
        <v>6,12040002982164+4,31047203328533i</v>
      </c>
      <c r="DS217" s="240" t="str">
        <f t="shared" ca="1" si="294"/>
        <v>-4,74903717982001-5,78671854676403i</v>
      </c>
      <c r="DT217" s="240" t="str">
        <f t="shared" ca="1" si="295"/>
        <v>3,03361670914524+6,84372963644609i</v>
      </c>
      <c r="DU217" s="240" t="str">
        <f t="shared" ca="1" si="296"/>
        <v>-1,09841717432275-7,40492710199962i</v>
      </c>
      <c r="DV217" s="240" t="str">
        <f t="shared" ca="1" si="297"/>
        <v>-0,916360343403351+7,42965338328871i</v>
      </c>
      <c r="DW217" s="240" t="str">
        <f t="shared" ca="1" si="298"/>
        <v>2,86474950755527-6,91611711394027i</v>
      </c>
      <c r="DX217" s="240" t="str">
        <f t="shared" ca="1" si="299"/>
        <v>-4,60559367635886+5,90152290201935i</v>
      </c>
      <c r="DY217" s="240" t="str">
        <f t="shared" ca="1" si="300"/>
        <v>6,01277240055221-4,45937593547947i</v>
      </c>
      <c r="DZ217" s="240" t="str">
        <f t="shared" ca="1" si="301"/>
        <v>-6,9843385810963+2,69415668797964i</v>
      </c>
      <c r="EA217" s="240" t="str">
        <f t="shared" ca="1" si="302"/>
        <v>7,44990431919272-0,733751531275634i</v>
      </c>
      <c r="EB217" s="240" t="str">
        <f t="shared" ca="1" si="303"/>
        <v>-7,37574036951208-1,27981235981118i</v>
      </c>
      <c r="EC217" s="240" t="str">
        <f t="shared" ca="1" si="304"/>
        <v>6,76721975212154+3,20065657346609i</v>
      </c>
      <c r="ED217" s="240" t="str">
        <f t="shared" ca="1" si="305"/>
        <v>-5,66842848863403-4,8896200408639i</v>
      </c>
      <c r="EE217" s="240" t="str">
        <f t="shared" ca="1" si="306"/>
        <v>4,15897166390934+6,22434095897508i</v>
      </c>
      <c r="EF217" s="240" t="str">
        <f t="shared" ca="1" si="307"/>
        <v>-2,34820620736569-7,10812164235144i</v>
      </c>
      <c r="EG217" s="240" t="str">
        <f t="shared" ca="1" si="308"/>
        <v>0,367318216513448+7,47693406434703i</v>
      </c>
      <c r="EH217" s="240" t="str">
        <f t="shared" ca="1" si="309"/>
        <v>1,64018119615343-7,30405855114541i</v>
      </c>
      <c r="EI217" s="240" t="str">
        <f t="shared" ca="1" si="310"/>
        <v>-3,52885297735394+6,60201956517822i</v>
      </c>
      <c r="EJ217" s="240" t="str">
        <f t="shared" ca="1" si="311"/>
        <v>5,16186688241613-5,42167833451887i</v>
      </c>
      <c r="EK217" s="240" t="str">
        <f t="shared" ca="1" si="312"/>
        <v>-6,42091453483589+3,84854806532397i</v>
      </c>
      <c r="EL217" s="240" t="str">
        <f t="shared" ca="1" si="313"/>
        <v>7,21478061596996-1,9965986923265i</v>
      </c>
      <c r="EM217" s="240" t="str">
        <f t="shared" ca="1" si="314"/>
        <v>-7,4859512204379+1,62139828609588E-12i</v>
      </c>
      <c r="EN217" s="240"/>
      <c r="EO217" s="240"/>
      <c r="EP217" s="240"/>
    </row>
    <row r="218" spans="1:146" ht="15" thickBot="1">
      <c r="A218" s="277">
        <f t="shared" si="181"/>
        <v>2.3046875000000016E-3</v>
      </c>
      <c r="B218" s="276">
        <v>118</v>
      </c>
      <c r="C218" s="248">
        <f t="shared" si="182"/>
        <v>23600</v>
      </c>
      <c r="D218" s="247">
        <f t="shared" si="315"/>
        <v>148283.17324943823</v>
      </c>
      <c r="E218" s="247" t="str">
        <f t="shared" si="316"/>
        <v>148283,173249438i</v>
      </c>
      <c r="F218" s="247" t="str">
        <f t="shared" si="320"/>
        <v>-0,0121677103996226-0,00251012636670482i</v>
      </c>
      <c r="G218" s="247" t="str">
        <f t="shared" si="321"/>
        <v>-3,6917969153804+2,56412309465812i</v>
      </c>
      <c r="H218" s="247" t="str">
        <f t="shared" si="322"/>
        <v>0,0020454322778242-0,00359257690281487i</v>
      </c>
      <c r="I218" s="247" t="str">
        <f t="shared" si="317"/>
        <v>-0,00206750428338304+0,00383487009016841i</v>
      </c>
      <c r="J218" s="275" t="str">
        <f ca="1">IMPRODUCT(1/N_FFT2,EC100)</f>
        <v>0,0202534171356952+0,0000419487729906117i</v>
      </c>
      <c r="K218" s="274" t="str">
        <f t="shared" ca="1" si="318"/>
        <v>-0,0000420348947760543+0,0000775824943295411i</v>
      </c>
      <c r="N218" s="265">
        <f t="shared" ca="1" si="185"/>
        <v>22.486057195244229</v>
      </c>
      <c r="O218" s="240">
        <f t="shared" ca="1" si="186"/>
        <v>7.4860571952442285</v>
      </c>
      <c r="P218" s="240" t="str">
        <f t="shared" ca="1" si="187"/>
        <v>-7,26170944258879-1,81896352406657i</v>
      </c>
      <c r="Q218" s="240" t="str">
        <f t="shared" ca="1" si="188"/>
        <v>6,60211302661388+3,52890293353092i</v>
      </c>
      <c r="R218" s="240" t="str">
        <f t="shared" ca="1" si="189"/>
        <v>-5,54680250328779-5,02732874596322i</v>
      </c>
      <c r="S218" s="240" t="str">
        <f t="shared" ca="1" si="190"/>
        <v>4,15903054036014+6,22442907380425i</v>
      </c>
      <c r="T218" s="240" t="str">
        <f t="shared" ca="1" si="191"/>
        <v>-2,52197671099193-7,04845272380274i</v>
      </c>
      <c r="U218" s="241" t="str">
        <f t="shared" ca="1" si="192"/>
        <v>0,733761918621032+7,45000978370159i</v>
      </c>
      <c r="V218" s="240" t="str">
        <f t="shared" ca="1" si="193"/>
        <v>1,09843272405842-7,40503192978839i</v>
      </c>
      <c r="W218" s="240" t="str">
        <f t="shared" ca="1" si="194"/>
        <v>-2,86479006235762+6,91621502189492i</v>
      </c>
      <c r="X218" s="240" t="str">
        <f t="shared" ca="1" si="195"/>
        <v>4,45943906459767-6,01285752031496i</v>
      </c>
      <c r="Y218" s="240" t="str">
        <f t="shared" ca="1" si="196"/>
        <v>-5,78680046639515+4,74910440952783i</v>
      </c>
      <c r="Z218" s="240" t="str">
        <f t="shared" ca="1" si="197"/>
        <v>6,76731555221049-3,2007018835371i</v>
      </c>
      <c r="AA218" s="240" t="str">
        <f t="shared" ca="1" si="198"/>
        <v>-7,34221470535221+1,46045730885147i</v>
      </c>
      <c r="AB218" s="240" t="str">
        <f t="shared" ca="1" si="199"/>
        <v>7,47703991150198+0,367323416452505i</v>
      </c>
      <c r="AC218" s="240" t="str">
        <f t="shared" ca="1" si="200"/>
        <v>-7,16371008572759-2,17308769682972i</v>
      </c>
      <c r="AD218" s="240" t="str">
        <f t="shared" ca="1" si="201"/>
        <v>6,42100543245952+3,84860254726221i</v>
      </c>
      <c r="AE218" s="240" t="str">
        <f t="shared" ca="1" si="202"/>
        <v>-5,29344180710726-5,29344180710782i</v>
      </c>
      <c r="AF218" s="240" t="str">
        <f t="shared" ca="1" si="203"/>
        <v>3,84860254726222+6,42100543245952i</v>
      </c>
      <c r="AG218" s="240" t="str">
        <f t="shared" ca="1" si="204"/>
        <v>-2,17308769682968-7,1637100857276i</v>
      </c>
      <c r="AH218" s="240" t="str">
        <f t="shared" ca="1" si="205"/>
        <v>0,367323416452518+7,47703991150198i</v>
      </c>
      <c r="AI218" s="240" t="str">
        <f t="shared" ca="1" si="206"/>
        <v>1,46045730885145-7,34221470535221i</v>
      </c>
      <c r="AJ218" s="240" t="str">
        <f t="shared" ca="1" si="207"/>
        <v>-3,20070188353709+6,76731555221049i</v>
      </c>
      <c r="AK218" s="240" t="str">
        <f t="shared" ca="1" si="208"/>
        <v>4,74910440952784-5,78680046639514i</v>
      </c>
      <c r="AL218" s="240" t="str">
        <f t="shared" ca="1" si="209"/>
        <v>-6,01285752031499+4,45943906459763i</v>
      </c>
      <c r="AM218" s="240" t="str">
        <f t="shared" ca="1" si="210"/>
        <v>6,9162150218949-2,86479006235766i</v>
      </c>
      <c r="AN218" s="240" t="str">
        <f t="shared" ca="1" si="211"/>
        <v>-7,40503192978838+1,09843272405844i</v>
      </c>
      <c r="AO218" s="240" t="str">
        <f t="shared" ca="1" si="212"/>
        <v>7,45000978370159+0,733761918621045i</v>
      </c>
      <c r="AP218" s="240" t="str">
        <f t="shared" ca="1" si="213"/>
        <v>-7,04845272380273-2,52197671099195i</v>
      </c>
      <c r="AQ218" s="240" t="str">
        <f t="shared" ca="1" si="214"/>
        <v>6,22442907380422+4,15903054036018i</v>
      </c>
      <c r="AR218" s="240" t="str">
        <f t="shared" ca="1" si="215"/>
        <v>6,22442907380422+4,15903054036018i</v>
      </c>
      <c r="AS218" s="240" t="str">
        <f t="shared" ca="1" si="216"/>
        <v>3,52890293353079+6,60211302661395i</v>
      </c>
      <c r="AT218" s="240" t="str">
        <f t="shared" ca="1" si="217"/>
        <v>-1,81896352406648-7,26170944258881i</v>
      </c>
      <c r="AU218" s="240" t="str">
        <f t="shared" ca="1" si="218"/>
        <v>-4,03539265469411E-14+7,48605719524423i</v>
      </c>
      <c r="AV218" s="240" t="str">
        <f t="shared" ca="1" si="219"/>
        <v>1,81896352406645-7,26170944258882i</v>
      </c>
      <c r="AW218" s="240" t="str">
        <f t="shared" ca="1" si="220"/>
        <v>-3,52890293353077+6,60211302661397i</v>
      </c>
      <c r="AX218" s="240" t="str">
        <f t="shared" ca="1" si="221"/>
        <v>5,02732874596417-5,54680250328694i</v>
      </c>
      <c r="AY218" s="240" t="str">
        <f t="shared" ca="1" si="222"/>
        <v>-6,2244290738055+4,15903054035826i</v>
      </c>
      <c r="AZ218" s="240" t="str">
        <f t="shared" ca="1" si="223"/>
        <v>7,04845272380376-2,52197671098907i</v>
      </c>
      <c r="BA218" s="240" t="str">
        <f t="shared" ca="1" si="224"/>
        <v>-7,45000978370188+0,733761918618107i</v>
      </c>
      <c r="BB218" s="240" t="str">
        <f t="shared" ca="1" si="225"/>
        <v>7,40503192978893+1,09843272405473i</v>
      </c>
      <c r="BC218" s="240" t="str">
        <f t="shared" ca="1" si="226"/>
        <v>-6,91621502189605-2,86479006235488i</v>
      </c>
      <c r="BD218" s="240" t="str">
        <f t="shared" ca="1" si="227"/>
        <v>6,01285752031633+4,45943906459582i</v>
      </c>
      <c r="BE218" s="240" t="str">
        <f t="shared" ca="1" si="228"/>
        <v>-4,74910440952902-5,78680046639418i</v>
      </c>
      <c r="BF218" s="240" t="str">
        <f t="shared" ca="1" si="229"/>
        <v>3,20070188353778+6,76731555221017i</v>
      </c>
      <c r="BG218" s="240" t="str">
        <f t="shared" ca="1" si="230"/>
        <v>-1,46045730885142-7,34221470535221i</v>
      </c>
      <c r="BH218" s="240" t="str">
        <f t="shared" ca="1" si="231"/>
        <v>-0,367323416453289+7,47703991150194i</v>
      </c>
      <c r="BI218" s="240" t="str">
        <f t="shared" ca="1" si="232"/>
        <v>2,17308769683118-7,16371008572715i</v>
      </c>
      <c r="BJ218" s="240" t="str">
        <f t="shared" ca="1" si="233"/>
        <v>-3,8486025472642+6,42100543245833i</v>
      </c>
      <c r="BK218" s="240" t="str">
        <f t="shared" ca="1" si="234"/>
        <v>5,29344180710946-5,29344180710562i</v>
      </c>
      <c r="BL218" s="240" t="str">
        <f t="shared" ca="1" si="235"/>
        <v>-6,42100543246101+3,84860254725972i</v>
      </c>
      <c r="BM218" s="240" t="str">
        <f t="shared" ca="1" si="236"/>
        <v>7,16371008572651-2,17308769683331i</v>
      </c>
      <c r="BN218" s="240" t="str">
        <f t="shared" ca="1" si="237"/>
        <v>-7,47703991150183+0,367323416455506i</v>
      </c>
      <c r="BO218" s="240" t="str">
        <f t="shared" ca="1" si="238"/>
        <v>7,34221470535265+1,46045730884925i</v>
      </c>
      <c r="BP218" s="240" t="str">
        <f t="shared" ca="1" si="239"/>
        <v>-6,76731555221112-3,20070188353578i</v>
      </c>
      <c r="BQ218" s="240" t="str">
        <f t="shared" ca="1" si="240"/>
        <v>5,78680046639559+4,7491044095273i</v>
      </c>
      <c r="BR218" s="240" t="str">
        <f t="shared" ca="1" si="241"/>
        <v>-4,4594390645976-6,01285752031501i</v>
      </c>
      <c r="BS218" s="240" t="str">
        <f t="shared" ca="1" si="242"/>
        <v>2,86479006235683+6,91621502189524i</v>
      </c>
      <c r="BT218" s="240" t="str">
        <f t="shared" ca="1" si="243"/>
        <v>-1,09843272405703-7,40503192978859i</v>
      </c>
      <c r="BU218" s="240" t="str">
        <f t="shared" ca="1" si="244"/>
        <v>-0,733761918623203+7,45000978370138i</v>
      </c>
      <c r="BV218" s="240" t="str">
        <f t="shared" ca="1" si="245"/>
        <v>2,521976710994-7,04845272380199i</v>
      </c>
      <c r="BW218" s="240" t="str">
        <f t="shared" ca="1" si="246"/>
        <v>-4,1590305403626+6,2244290738026i</v>
      </c>
      <c r="BX218" s="240" t="str">
        <f t="shared" ca="1" si="247"/>
        <v>5,54680250328544-5,02732874596581i</v>
      </c>
      <c r="BY218" s="240" t="str">
        <f t="shared" ca="1" si="248"/>
        <v>-6,60211302661256+3,52890293353338i</v>
      </c>
      <c r="BZ218" s="240" t="str">
        <f t="shared" ca="1" si="249"/>
        <v>7,26170944258828-1,81896352406861i</v>
      </c>
      <c r="CA218" s="240" t="str">
        <f t="shared" ca="1" si="250"/>
        <v>-7,48605719524423+1,40865794358444E-12i</v>
      </c>
      <c r="CB218" s="240" t="str">
        <f t="shared" ca="1" si="251"/>
        <v>7,26170944258896+1,81896352406588i</v>
      </c>
      <c r="CC218" s="240" t="str">
        <f t="shared" ca="1" si="252"/>
        <v>-6,602113026614-3,52890293353071i</v>
      </c>
      <c r="CD218" s="240" t="str">
        <f t="shared" ca="1" si="253"/>
        <v>5,54680250328748+5,02732874596357i</v>
      </c>
      <c r="CE218" s="240" t="str">
        <f t="shared" ca="1" si="254"/>
        <v>-4,15903054035893-6,22442907380505i</v>
      </c>
      <c r="CF218" s="240" t="str">
        <f t="shared" ca="1" si="255"/>
        <v>2,52197671098984+7,04845272380348i</v>
      </c>
      <c r="CG218" s="240" t="str">
        <f t="shared" ca="1" si="256"/>
        <v>-0,733761918618808-7,45000978370182i</v>
      </c>
      <c r="CH218" s="240" t="str">
        <f t="shared" ca="1" si="257"/>
        <v>-1,0984327240614+7,40503192978794i</v>
      </c>
      <c r="CI218" s="240" t="str">
        <f t="shared" ca="1" si="258"/>
        <v>2,86479006235423-6,91621502189632i</v>
      </c>
      <c r="CJ218" s="240" t="str">
        <f t="shared" ca="1" si="259"/>
        <v>-4,45943906459534+6,01285752031669i</v>
      </c>
      <c r="CK218" s="240" t="str">
        <f t="shared" ca="1" si="260"/>
        <v>5,78680046639367-4,74910440952964i</v>
      </c>
      <c r="CL218" s="240" t="str">
        <f t="shared" ca="1" si="261"/>
        <v>-6,76731555220982+3,20070188353852i</v>
      </c>
      <c r="CM218" s="240" t="str">
        <f t="shared" ca="1" si="262"/>
        <v>7,34221470535206-1,46045730885222i</v>
      </c>
      <c r="CN218" s="240" t="str">
        <f t="shared" ca="1" si="263"/>
        <v>-7,47703991150198-0,367323416452479i</v>
      </c>
      <c r="CO218" s="240" t="str">
        <f t="shared" ca="1" si="264"/>
        <v>7,16371008572738+2,17308769683041i</v>
      </c>
      <c r="CP218" s="240" t="str">
        <f t="shared" ca="1" si="265"/>
        <v>-6,42100543245875-3,84860254726351i</v>
      </c>
      <c r="CQ218" s="240" t="str">
        <f t="shared" ca="1" si="266"/>
        <v>5,29344180710619+5,29344180710889i</v>
      </c>
      <c r="CR218" s="240" t="str">
        <f t="shared" ca="1" si="267"/>
        <v>-3,84860254726023-6,42100543246071i</v>
      </c>
      <c r="CS218" s="240" t="str">
        <f t="shared" ca="1" si="268"/>
        <v>2,17308769682675+7,16371008572849i</v>
      </c>
      <c r="CT218" s="240" t="str">
        <f t="shared" ca="1" si="269"/>
        <v>-0,367323416456316-7,47703991150179i</v>
      </c>
      <c r="CU218" s="240" t="str">
        <f t="shared" ca="1" si="270"/>
        <v>-1,46045730884845+7,3422147053528i</v>
      </c>
      <c r="CV218" s="240" t="str">
        <f t="shared" ca="1" si="271"/>
        <v>3,20070188353505-6,76731555221146i</v>
      </c>
      <c r="CW218" s="240" t="str">
        <f t="shared" ca="1" si="272"/>
        <v>-4,74910440952667+5,78680046639611i</v>
      </c>
      <c r="CX218" s="240" t="str">
        <f t="shared" ca="1" si="273"/>
        <v>6,01285752031453-4,45943906459825i</v>
      </c>
      <c r="CY218" s="240" t="str">
        <f t="shared" ca="1" si="274"/>
        <v>-6,91621502189493+2,86479006235758i</v>
      </c>
      <c r="CZ218" s="240" t="str">
        <f t="shared" ca="1" si="275"/>
        <v>7,40503192978847-1,09843272405783i</v>
      </c>
      <c r="DA218" s="240" t="str">
        <f t="shared" ca="1" si="276"/>
        <v>-7,45000978370144-0,733761918622609i</v>
      </c>
      <c r="DB218" s="240" t="str">
        <f t="shared" ca="1" si="277"/>
        <v>7,04845272380227+2,52197671099323i</v>
      </c>
      <c r="DC218" s="240" t="str">
        <f t="shared" ca="1" si="278"/>
        <v>-6,22442907380293-4,15903054036211i</v>
      </c>
      <c r="DD218" s="240" t="str">
        <f t="shared" ca="1" si="279"/>
        <v>5,0273287459609+5,5468025032899i</v>
      </c>
      <c r="DE218" s="240" t="str">
        <f t="shared" ca="1" si="280"/>
        <v>-3,5289029335341-6,60211302661218i</v>
      </c>
      <c r="DF218" s="240" t="str">
        <f t="shared" ca="1" si="281"/>
        <v>1,81896352406919+7,26170944258813i</v>
      </c>
      <c r="DG218" s="240" t="str">
        <f t="shared" ca="1" si="282"/>
        <v>-2,21937018656796E-12-7,48605719524423i</v>
      </c>
      <c r="DH218" s="240" t="str">
        <f t="shared" ca="1" si="283"/>
        <v>-1,81896352406488+7,26170944258921i</v>
      </c>
      <c r="DI218" s="240" t="str">
        <f t="shared" ca="1" si="284"/>
        <v>3,52890293353019-6,60211302661428i</v>
      </c>
      <c r="DJ218" s="240" t="str">
        <f t="shared" ca="1" si="285"/>
        <v>-5,02732874596297+5,54680250328802i</v>
      </c>
      <c r="DK218" s="240" t="str">
        <f t="shared" ca="1" si="286"/>
        <v>6,22442907380472-4,15903054035943i</v>
      </c>
      <c r="DL218" s="240" t="str">
        <f t="shared" ca="1" si="287"/>
        <v>-7,04845272380321+2,5219767109906i</v>
      </c>
      <c r="DM218" s="240" t="str">
        <f t="shared" ca="1" si="288"/>
        <v>7,45000978370176-0,733761918619403i</v>
      </c>
      <c r="DN218" s="240" t="str">
        <f t="shared" ca="1" si="289"/>
        <v>-7,40503192978806-1,0984327240606i</v>
      </c>
      <c r="DO218" s="240" t="str">
        <f t="shared" ca="1" si="290"/>
        <v>6,9162150218937+2,86479006236055i</v>
      </c>
      <c r="DP218" s="240" t="str">
        <f t="shared" ca="1" si="291"/>
        <v>-6,0128575203173-4,45943906459451i</v>
      </c>
      <c r="DQ218" s="240" t="str">
        <f t="shared" ca="1" si="292"/>
        <v>4,7491044095301+5,78680046639329i</v>
      </c>
      <c r="DR218" s="240" t="str">
        <f t="shared" ca="1" si="293"/>
        <v>-3,20070188353925-6,76731555220947i</v>
      </c>
      <c r="DS218" s="240" t="str">
        <f t="shared" ca="1" si="294"/>
        <v>1,46045730885281+7,34221470535194i</v>
      </c>
      <c r="DT218" s="240" t="str">
        <f t="shared" ca="1" si="295"/>
        <v>0,36732341645167-7,47703991150202i</v>
      </c>
      <c r="DU218" s="240" t="str">
        <f t="shared" ca="1" si="296"/>
        <v>-2,17308769682983+7,16371008572755i</v>
      </c>
      <c r="DV218" s="240" t="str">
        <f t="shared" ca="1" si="297"/>
        <v>3,84860254726282-6,42100543245917i</v>
      </c>
      <c r="DW218" s="240" t="str">
        <f t="shared" ca="1" si="298"/>
        <v>-5,29344180710847+5,29344180710662i</v>
      </c>
      <c r="DX218" s="240" t="str">
        <f t="shared" ca="1" si="299"/>
        <v>6,4210054324603-3,84860254726093i</v>
      </c>
      <c r="DY218" s="240" t="str">
        <f t="shared" ca="1" si="300"/>
        <v>-7,16371008572819+2,17308769682773i</v>
      </c>
      <c r="DZ218" s="240" t="str">
        <f t="shared" ca="1" si="301"/>
        <v>7,47703991150213-0,367323416449475i</v>
      </c>
      <c r="EA218" s="240" t="str">
        <f t="shared" ca="1" si="302"/>
        <v>-7,34221470535292-1,46045730884787i</v>
      </c>
      <c r="EB218" s="240" t="str">
        <f t="shared" ca="1" si="303"/>
        <v>6,7673155522118+3,20070188353431i</v>
      </c>
      <c r="EC218" s="240" t="str">
        <f t="shared" ca="1" si="304"/>
        <v>-5,78680046639648-4,74910440952621i</v>
      </c>
      <c r="ED218" s="240" t="str">
        <f t="shared" ca="1" si="305"/>
        <v>4,4594390645989+6,01285752031404i</v>
      </c>
      <c r="EE218" s="240" t="str">
        <f t="shared" ca="1" si="306"/>
        <v>-2,86479006235814-6,9162150218947i</v>
      </c>
      <c r="EF218" s="240" t="str">
        <f t="shared" ca="1" si="307"/>
        <v>1,09843272405842+7,40503192978839i</v>
      </c>
      <c r="EG218" s="240" t="str">
        <f t="shared" ca="1" si="308"/>
        <v>0,733761918622013-7,45000978370149i</v>
      </c>
      <c r="EH218" s="240" t="str">
        <f t="shared" ca="1" si="309"/>
        <v>-2,52197671099266+7,04845272380247i</v>
      </c>
      <c r="EI218" s="240" t="str">
        <f t="shared" ca="1" si="310"/>
        <v>4,15903054036125-6,2244290738035i</v>
      </c>
      <c r="EJ218" s="240" t="str">
        <f t="shared" ca="1" si="311"/>
        <v>-5,5468025032895+5,02732874596134i</v>
      </c>
      <c r="EK218" s="240" t="str">
        <f t="shared" ca="1" si="312"/>
        <v>6,60211302661531-3,52890293352825i</v>
      </c>
      <c r="EL218" s="240" t="str">
        <f t="shared" ca="1" si="313"/>
        <v>-7,26170944258975+1,81896352406276i</v>
      </c>
      <c r="EM218" s="240" t="str">
        <f t="shared" ca="1" si="314"/>
        <v>7,48605719524423-2,81731588716887E-12i</v>
      </c>
      <c r="EN218" s="240"/>
      <c r="EO218" s="240"/>
      <c r="EP218" s="240"/>
    </row>
    <row r="219" spans="1:146" ht="15" thickBot="1">
      <c r="A219" s="277">
        <f t="shared" si="181"/>
        <v>2.3242187500000016E-3</v>
      </c>
      <c r="B219" s="276">
        <v>119</v>
      </c>
      <c r="C219" s="248">
        <f t="shared" si="182"/>
        <v>23800</v>
      </c>
      <c r="D219" s="247">
        <f t="shared" si="315"/>
        <v>149539.81031087416</v>
      </c>
      <c r="E219" s="247" t="str">
        <f t="shared" si="316"/>
        <v>149539,810310874i</v>
      </c>
      <c r="F219" s="247" t="str">
        <f t="shared" si="320"/>
        <v>-0,0119515929544509-0,00229736281228285i</v>
      </c>
      <c r="G219" s="247" t="str">
        <f t="shared" si="321"/>
        <v>-3,66380752104304+2,57652629212517i</v>
      </c>
      <c r="H219" s="247" t="str">
        <f t="shared" si="322"/>
        <v>0,00204430896262038-0,00356229839730252i</v>
      </c>
      <c r="I219" s="247" t="str">
        <f t="shared" si="317"/>
        <v>-0,0020618298011878+0,00379718363058081i</v>
      </c>
      <c r="J219" s="275" t="str">
        <f ca="1">IMPRODUCT(1/N_FFT2,ED100)</f>
        <v>0,0345316756186766+0,00446169307261426i</v>
      </c>
      <c r="K219" s="274" t="str">
        <f t="shared" ca="1" si="318"/>
        <v>-0,0000881403057755442+0,000121923861654896i</v>
      </c>
      <c r="N219" s="265">
        <f t="shared" ca="1" si="185"/>
        <v>22.486150801874512</v>
      </c>
      <c r="O219" s="240">
        <f t="shared" ca="1" si="186"/>
        <v>7.4861508018745111</v>
      </c>
      <c r="P219" s="240" t="str">
        <f t="shared" ca="1" si="187"/>
        <v>-7,3042532831786-1,64022492469205i</v>
      </c>
      <c r="Q219" s="240" t="str">
        <f t="shared" ca="1" si="188"/>
        <v>6,76740017160204+3,20074190552864i</v>
      </c>
      <c r="R219" s="240" t="str">
        <f t="shared" ca="1" si="189"/>
        <v>-5,90168024133182-4,60571646516371i</v>
      </c>
      <c r="S219" s="240" t="str">
        <f t="shared" ca="1" si="190"/>
        <v>4,74916379294523+5,78687282529904i</v>
      </c>
      <c r="T219" s="240" t="str">
        <f t="shared" ca="1" si="191"/>
        <v>-3,36585821602566-6,68681181864862i</v>
      </c>
      <c r="U219" s="241" t="str">
        <f t="shared" ca="1" si="192"/>
        <v>1,81898626862268+7,26180024394561i</v>
      </c>
      <c r="V219" s="240" t="str">
        <f t="shared" ca="1" si="193"/>
        <v>-0,183719337585599-7,4838961132156i</v>
      </c>
      <c r="W219" s="240" t="str">
        <f t="shared" ca="1" si="194"/>
        <v>-1,4604755705989+7,34230651335738i</v>
      </c>
      <c r="X219" s="240" t="str">
        <f t="shared" ca="1" si="195"/>
        <v>3,03369758779146-6,84391209574135i</v>
      </c>
      <c r="Y219" s="240" t="str">
        <f t="shared" ca="1" si="196"/>
        <v>-4,45949482600218+6,01293270586543i</v>
      </c>
      <c r="Z219" s="240" t="str">
        <f t="shared" ca="1" si="197"/>
        <v>5,66857961346084-4,88975040204124i</v>
      </c>
      <c r="AA219" s="240" t="str">
        <f t="shared" ca="1" si="198"/>
        <v>-6,60219558029173+3,52894705939076i</v>
      </c>
      <c r="AB219" s="240" t="str">
        <f t="shared" ca="1" si="199"/>
        <v>7,21497296778198-1,99665192324091i</v>
      </c>
      <c r="AC219" s="240" t="str">
        <f t="shared" ca="1" si="200"/>
        <v>-7,47713340537895+0,36732800951269i</v>
      </c>
      <c r="AD219" s="240" t="str">
        <f t="shared" ca="1" si="201"/>
        <v>7,37593701263898+1,27984648063301i</v>
      </c>
      <c r="AE219" s="240" t="str">
        <f t="shared" ca="1" si="202"/>
        <v>-6,91630150314489-2,86482588406384i</v>
      </c>
      <c r="AF219" s="240" t="str">
        <f t="shared" ca="1" si="203"/>
        <v>6,12056320457499+4,31058695390884i</v>
      </c>
      <c r="AG219" s="240" t="str">
        <f t="shared" ca="1" si="204"/>
        <v>-5,02739160833405-5,54687186122582i</v>
      </c>
      <c r="AH219" s="240" t="str">
        <f t="shared" ca="1" si="205"/>
        <v>3,68991019700378+6,5136024261889i</v>
      </c>
      <c r="AI219" s="240" t="str">
        <f t="shared" ca="1" si="206"/>
        <v>-2,17311486940024-7,16379966168778i</v>
      </c>
      <c r="AJ219" s="240" t="str">
        <f t="shared" ca="1" si="207"/>
        <v>0,550715416781332+7,46586675196697i</v>
      </c>
      <c r="AK219" s="240" t="str">
        <f t="shared" ca="1" si="208"/>
        <v>1,09844645900371-7,40512452326823i</v>
      </c>
      <c r="AL219" s="240" t="str">
        <f t="shared" ca="1" si="209"/>
        <v>-2,69422851634706+6,98452478913983i</v>
      </c>
      <c r="AM219" s="240" t="str">
        <f t="shared" ca="1" si="210"/>
        <v>4,15908254541708-6,22450690487314i</v>
      </c>
      <c r="AN219" s="240" t="str">
        <f t="shared" ca="1" si="211"/>
        <v>-5,42182288079253+5,16200450190824i</v>
      </c>
      <c r="AO219" s="240" t="str">
        <f t="shared" ca="1" si="212"/>
        <v>6,4210857215442-3,84865067068804i</v>
      </c>
      <c r="AP219" s="240" t="str">
        <f t="shared" ca="1" si="213"/>
        <v>-7,10831115054913+2,34826881242019i</v>
      </c>
      <c r="AQ219" s="240" t="str">
        <f t="shared" ca="1" si="214"/>
        <v>7,45010293959033-0,733771093675587i</v>
      </c>
      <c r="AR219" s="240" t="str">
        <f t="shared" ca="1" si="215"/>
        <v>7,45010293959033-0,733771093675587i</v>
      </c>
      <c r="AS219" s="240" t="str">
        <f t="shared" ca="1" si="216"/>
        <v>7,04854085856999+2,52200824611573i</v>
      </c>
      <c r="AT219" s="240" t="str">
        <f t="shared" ca="1" si="217"/>
        <v>-6,32470119496068-4,00507286111867i</v>
      </c>
      <c r="AU219" s="240" t="str">
        <f t="shared" ca="1" si="218"/>
        <v>5,29350799699031+5,29350799699084i</v>
      </c>
      <c r="AV219" s="240" t="str">
        <f t="shared" ca="1" si="219"/>
        <v>-4,00507286111866-6,32470119496069i</v>
      </c>
      <c r="AW219" s="240" t="str">
        <f t="shared" ca="1" si="220"/>
        <v>2,52200824611572+7,04854085857i</v>
      </c>
      <c r="AX219" s="240" t="str">
        <f t="shared" ca="1" si="221"/>
        <v>-0,916384774299586-7,4298514637803i</v>
      </c>
      <c r="AY219" s="240" t="str">
        <f t="shared" ca="1" si="222"/>
        <v>-0,73377109367846+7,45010293959005i</v>
      </c>
      <c r="AZ219" s="240" t="str">
        <f t="shared" ca="1" si="223"/>
        <v>2,34826881241808-7,10831115054983i</v>
      </c>
      <c r="BA219" s="240" t="str">
        <f t="shared" ca="1" si="224"/>
        <v>-3,84865067068742+6,42108572154457i</v>
      </c>
      <c r="BB219" s="240" t="str">
        <f t="shared" ca="1" si="225"/>
        <v>5,16200450190933-5,42182288079149i</v>
      </c>
      <c r="BC219" s="240" t="str">
        <f t="shared" ca="1" si="226"/>
        <v>-6,22450690487481+4,15908254541459i</v>
      </c>
      <c r="BD219" s="240" t="str">
        <f t="shared" ca="1" si="227"/>
        <v>6,98452478913902-2,69422851634913i</v>
      </c>
      <c r="BE219" s="240" t="str">
        <f t="shared" ca="1" si="228"/>
        <v>-7,40512452326824+1,0984464590037i</v>
      </c>
      <c r="BF219" s="240" t="str">
        <f t="shared" ca="1" si="229"/>
        <v>7,46586675196685+0,550715416782884i</v>
      </c>
      <c r="BG219" s="240" t="str">
        <f t="shared" ca="1" si="230"/>
        <v>-7,16379966168672-2,17311486940377i</v>
      </c>
      <c r="BH219" s="240" t="str">
        <f t="shared" ca="1" si="231"/>
        <v>6,51360242618997+3,68991019700189i</v>
      </c>
      <c r="BI219" s="240" t="str">
        <f t="shared" ca="1" si="232"/>
        <v>-5,54687186122584-5,02739160833402i</v>
      </c>
      <c r="BJ219" s="240" t="str">
        <f t="shared" ca="1" si="233"/>
        <v>4,31058695390692+6,12056320457634i</v>
      </c>
      <c r="BK219" s="240" t="str">
        <f t="shared" ca="1" si="234"/>
        <v>-2,86482588406727-6,91630150314347i</v>
      </c>
      <c r="BL219" s="240" t="str">
        <f t="shared" ca="1" si="235"/>
        <v>1,27984648063456+7,37593701263871i</v>
      </c>
      <c r="BM219" s="240" t="str">
        <f t="shared" ca="1" si="236"/>
        <v>0,367328009512705-7,47713340537895i</v>
      </c>
      <c r="BN219" s="240" t="str">
        <f t="shared" ca="1" si="237"/>
        <v>-1,99665192324303+7,2149729677814i</v>
      </c>
      <c r="BO219" s="240" t="str">
        <f t="shared" ca="1" si="238"/>
        <v>3,5289470593882-6,6021955802931i</v>
      </c>
      <c r="BP219" s="240" t="str">
        <f t="shared" ca="1" si="239"/>
        <v>-4,88975040204009+5,66857961346184i</v>
      </c>
      <c r="BQ219" s="240" t="str">
        <f t="shared" ca="1" si="240"/>
        <v>6,01293270586593-4,4594948260015i</v>
      </c>
      <c r="BR219" s="240" t="str">
        <f t="shared" ca="1" si="241"/>
        <v>-6,84391209574254+3,03369758778874i</v>
      </c>
      <c r="BS219" s="240" t="str">
        <f t="shared" ca="1" si="242"/>
        <v>7,34230651335678-1,46047557060192i</v>
      </c>
      <c r="BT219" s="240" t="str">
        <f t="shared" ca="1" si="243"/>
        <v>-7,48389611321561-0,183719337584869i</v>
      </c>
      <c r="BU219" s="240" t="str">
        <f t="shared" ca="1" si="244"/>
        <v>7,26180024394545+1,81898626862334i</v>
      </c>
      <c r="BV219" s="240" t="str">
        <f t="shared" ca="1" si="245"/>
        <v>-6,68681181864726-3,36585821602837i</v>
      </c>
      <c r="BW219" s="240" t="str">
        <f t="shared" ca="1" si="246"/>
        <v>5,78687282530048+4,74916379294347i</v>
      </c>
      <c r="BX219" s="240" t="str">
        <f t="shared" ca="1" si="247"/>
        <v>-4,60571646516411-5,90168024133149i</v>
      </c>
      <c r="BY219" s="240" t="str">
        <f t="shared" ca="1" si="248"/>
        <v>3,20074190552745+6,7674001716026i</v>
      </c>
      <c r="BZ219" s="240" t="str">
        <f t="shared" ca="1" si="249"/>
        <v>-1,64022492468896-7,30425328317929i</v>
      </c>
      <c r="CA219" s="240" t="str">
        <f t="shared" ca="1" si="250"/>
        <v>2,21939956116087E-12+7,48615080187451i</v>
      </c>
      <c r="CB219" s="240" t="str">
        <f t="shared" ca="1" si="251"/>
        <v>1,64022492469169-7,30425328317868i</v>
      </c>
      <c r="CC219" s="240" t="str">
        <f t="shared" ca="1" si="252"/>
        <v>-3,20074190553017+6,76740017160132i</v>
      </c>
      <c r="CD219" s="240" t="str">
        <f t="shared" ca="1" si="253"/>
        <v>4,60571646516648-5,90168024132964i</v>
      </c>
      <c r="CE219" s="240" t="str">
        <f t="shared" ca="1" si="254"/>
        <v>-5,78687282529767+4,7491637929469i</v>
      </c>
      <c r="CF219" s="240" t="str">
        <f t="shared" ca="1" si="255"/>
        <v>6,68681181864861-3,36585821602569i</v>
      </c>
      <c r="CG219" s="240" t="str">
        <f t="shared" ca="1" si="256"/>
        <v>-7,26180024394617+1,81898626862042i</v>
      </c>
      <c r="CH219" s="240" t="str">
        <f t="shared" ca="1" si="257"/>
        <v>7,48389611321551-0,183719337589307i</v>
      </c>
      <c r="CI219" s="240" t="str">
        <f t="shared" ca="1" si="258"/>
        <v>-7,34230651335769-1,46047557059735i</v>
      </c>
      <c r="CJ219" s="240" t="str">
        <f t="shared" ca="1" si="259"/>
        <v>6,84391209574133+3,0336975877915i</v>
      </c>
      <c r="CK219" s="240" t="str">
        <f t="shared" ca="1" si="260"/>
        <v>-6,01293270586414-4,45949482600392i</v>
      </c>
      <c r="CL219" s="240" t="str">
        <f t="shared" ca="1" si="261"/>
        <v>4,88975040204345+5,66857961345894i</v>
      </c>
      <c r="CM219" s="240" t="str">
        <f t="shared" ca="1" si="262"/>
        <v>-3,52894705939211-6,60219558029101i</v>
      </c>
      <c r="CN219" s="240" t="str">
        <f t="shared" ca="1" si="263"/>
        <v>1,99665192324013+7,2149729677822i</v>
      </c>
      <c r="CO219" s="240" t="str">
        <f t="shared" ca="1" si="264"/>
        <v>-0,3673280095097-7,4771334053791i</v>
      </c>
      <c r="CP219" s="240" t="str">
        <f t="shared" ca="1" si="265"/>
        <v>-1,27984648062998+7,37593701263951i</v>
      </c>
      <c r="CQ219" s="240" t="str">
        <f t="shared" ca="1" si="266"/>
        <v>2,86482588406316-6,91630150314516i</v>
      </c>
      <c r="CR219" s="240" t="str">
        <f t="shared" ca="1" si="267"/>
        <v>-4,31058695390938+6,12056320457461i</v>
      </c>
      <c r="CS219" s="240" t="str">
        <f t="shared" ca="1" si="268"/>
        <v>5,54687186122786-5,02739160833179i</v>
      </c>
      <c r="CT219" s="240" t="str">
        <f t="shared" ca="1" si="269"/>
        <v>-6,51360242618778+3,68991019700576i</v>
      </c>
      <c r="CU219" s="240" t="str">
        <f t="shared" ca="1" si="270"/>
        <v>7,16379966168758-2,17311486940088i</v>
      </c>
      <c r="CV219" s="240" t="str">
        <f t="shared" ca="1" si="271"/>
        <v>-7,46586675196707+0,550715416779885i</v>
      </c>
      <c r="CW219" s="240" t="str">
        <f t="shared" ca="1" si="272"/>
        <v>7,40512452326778+1,09844645900677i</v>
      </c>
      <c r="CX219" s="240" t="str">
        <f t="shared" ca="1" si="273"/>
        <v>-6,98452478914062-2,69422851634499i</v>
      </c>
      <c r="CY219" s="240" t="str">
        <f t="shared" ca="1" si="274"/>
        <v>6,22450690487308+4,15908254541718i</v>
      </c>
      <c r="CZ219" s="240" t="str">
        <f t="shared" ca="1" si="275"/>
        <v>-5,1620045019073-5,42182288079343i</v>
      </c>
      <c r="DA219" s="240" t="str">
        <f t="shared" ca="1" si="276"/>
        <v>3,84865067068493+6,42108572154607i</v>
      </c>
      <c r="DB219" s="240" t="str">
        <f t="shared" ca="1" si="277"/>
        <v>-2,3482688124225-7,10831115054837i</v>
      </c>
      <c r="DC219" s="240" t="str">
        <f t="shared" ca="1" si="278"/>
        <v>0,733771093675572+7,45010293959033i</v>
      </c>
      <c r="DD219" s="240" t="str">
        <f t="shared" ca="1" si="279"/>
        <v>0,916384774302677-7,42985146377992i</v>
      </c>
      <c r="DE219" s="240" t="str">
        <f t="shared" ca="1" si="280"/>
        <v>-2,52200824611224+7,04854085857124i</v>
      </c>
      <c r="DF219" s="240" t="str">
        <f t="shared" ca="1" si="281"/>
        <v>4,00507286111752-6,32470119496141i</v>
      </c>
      <c r="DG219" s="240" t="str">
        <f t="shared" ca="1" si="282"/>
        <v>-5,29350799699071+5,29350799699045i</v>
      </c>
      <c r="DH219" s="240" t="str">
        <f t="shared" ca="1" si="283"/>
        <v>6,32470119496184-4,00507286111685i</v>
      </c>
      <c r="DI219" s="240" t="str">
        <f t="shared" ca="1" si="284"/>
        <v>-7,04854085856893+2,52200824611871i</v>
      </c>
      <c r="DJ219" s="240" t="str">
        <f t="shared" ca="1" si="285"/>
        <v>7,42985146378002-0,916384774301891i</v>
      </c>
      <c r="DK219" s="240" t="str">
        <f t="shared" ca="1" si="286"/>
        <v>-7,45010293959026-0,733771093676357i</v>
      </c>
      <c r="DL219" s="240" t="str">
        <f t="shared" ca="1" si="287"/>
        <v>7,10831115054812+2,34826881242325i</v>
      </c>
      <c r="DM219" s="240" t="str">
        <f t="shared" ca="1" si="288"/>
        <v>-6,42108572154567-3,84865067068561i</v>
      </c>
      <c r="DN219" s="240" t="str">
        <f t="shared" ca="1" si="289"/>
        <v>5,42182288079317+5,16200450190757i</v>
      </c>
      <c r="DO219" s="240" t="str">
        <f t="shared" ca="1" si="290"/>
        <v>-4,15908254541652-6,22450690487351i</v>
      </c>
      <c r="DP219" s="240" t="str">
        <f t="shared" ca="1" si="291"/>
        <v>2,69422851634426+6,9845247891409i</v>
      </c>
      <c r="DQ219" s="240" t="str">
        <f t="shared" ca="1" si="292"/>
        <v>-1,098446459006-7,40512452326789i</v>
      </c>
      <c r="DR219" s="240" t="str">
        <f t="shared" ca="1" si="293"/>
        <v>-0,550715416780671+7,46586675196701i</v>
      </c>
      <c r="DS219" s="240" t="str">
        <f t="shared" ca="1" si="294"/>
        <v>2,17311486940184-7,16379966168729i</v>
      </c>
      <c r="DT219" s="240" t="str">
        <f t="shared" ca="1" si="295"/>
        <v>-3,68991019700626+6,5136024261875i</v>
      </c>
      <c r="DU219" s="240" t="str">
        <f t="shared" ca="1" si="296"/>
        <v>5,02739160833222-5,54687186122748i</v>
      </c>
      <c r="DV219" s="240" t="str">
        <f t="shared" ca="1" si="297"/>
        <v>-6,12056320457494+4,31058695390891i</v>
      </c>
      <c r="DW219" s="240" t="str">
        <f t="shared" ca="1" si="298"/>
        <v>6,91630150314547-2,86482588406244i</v>
      </c>
      <c r="DX219" s="240" t="str">
        <f t="shared" ca="1" si="299"/>
        <v>-7,37593701263964+1,2798464806292i</v>
      </c>
      <c r="DY219" s="240" t="str">
        <f t="shared" ca="1" si="300"/>
        <v>7,47713340537906+0,367328009510488i</v>
      </c>
      <c r="DZ219" s="240" t="str">
        <f t="shared" ca="1" si="301"/>
        <v>-7,21497296778193-1,99665192324109i</v>
      </c>
      <c r="EA219" s="240" t="str">
        <f t="shared" ca="1" si="302"/>
        <v>6,60219558029074+3,52894705939262i</v>
      </c>
      <c r="EB219" s="240" t="str">
        <f t="shared" ca="1" si="303"/>
        <v>-5,66857961346343-4,88975040203825i</v>
      </c>
      <c r="EC219" s="240" t="str">
        <f t="shared" ca="1" si="304"/>
        <v>4,45949482600346+6,01293270586448i</v>
      </c>
      <c r="ED219" s="240" t="str">
        <f t="shared" ca="1" si="305"/>
        <v>-3,03369758779077-6,84391209574165i</v>
      </c>
      <c r="EE219" s="240" t="str">
        <f t="shared" ca="1" si="306"/>
        <v>1,46047557059658+7,34230651335784i</v>
      </c>
      <c r="EF219" s="240" t="str">
        <f t="shared" ca="1" si="307"/>
        <v>0,183719337582651-7,48389611321566i</v>
      </c>
      <c r="EG219" s="240" t="str">
        <f t="shared" ca="1" si="308"/>
        <v>-1,81898626862139+7,26180024394593i</v>
      </c>
      <c r="EH219" s="240" t="str">
        <f t="shared" ca="1" si="309"/>
        <v>3,3658582160262-6,68681181864835i</v>
      </c>
      <c r="EI219" s="240" t="str">
        <f t="shared" ca="1" si="310"/>
        <v>-4,74916379294751+5,78687282529716i</v>
      </c>
      <c r="EJ219" s="240" t="str">
        <f t="shared" ca="1" si="311"/>
        <v>5,90168024133-4,60571646516603i</v>
      </c>
      <c r="EK219" s="240" t="str">
        <f t="shared" ca="1" si="312"/>
        <v>-6,76740017160165+3,20074190552945i</v>
      </c>
      <c r="EL219" s="240" t="str">
        <f t="shared" ca="1" si="313"/>
        <v>7,30425328317885-1,64022492469092i</v>
      </c>
      <c r="EM219" s="240" t="str">
        <f t="shared" ca="1" si="314"/>
        <v>-7,48615080187451-2,79535377434241E-12i</v>
      </c>
      <c r="EN219" s="240"/>
      <c r="EO219" s="240"/>
      <c r="EP219" s="240"/>
    </row>
    <row r="220" spans="1:146" ht="15" thickBot="1">
      <c r="A220" s="277">
        <f t="shared" si="181"/>
        <v>2.3437500000000016E-3</v>
      </c>
      <c r="B220" s="276">
        <v>120</v>
      </c>
      <c r="C220" s="248">
        <f t="shared" si="182"/>
        <v>24000</v>
      </c>
      <c r="D220" s="247">
        <f t="shared" si="315"/>
        <v>150796.44737231007</v>
      </c>
      <c r="E220" s="247" t="str">
        <f t="shared" si="316"/>
        <v>150796,44737231i</v>
      </c>
      <c r="F220" s="247" t="str">
        <f t="shared" si="320"/>
        <v>-0,0117357587070385-0,00209528025137542i</v>
      </c>
      <c r="G220" s="247" t="str">
        <f t="shared" si="321"/>
        <v>-3,63591716488862+2,58847123769069i</v>
      </c>
      <c r="H220" s="247" t="str">
        <f t="shared" si="322"/>
        <v>0,00204322132838399-0,00353251396663008i</v>
      </c>
      <c r="I220" s="247" t="str">
        <f t="shared" si="317"/>
        <v>-0,00205654963069149+0,00376016028869625i</v>
      </c>
      <c r="J220" s="275" t="str">
        <f ca="1">IMPRODUCT(1/N_FFT2,EE100)</f>
        <v>0,0381658345092907-0,0000335592856481161i</v>
      </c>
      <c r="K220" s="274" t="str">
        <f t="shared" ca="1" si="318"/>
        <v>-0,0000783637445719032+0,000143578671643294i</v>
      </c>
      <c r="N220" s="265">
        <f t="shared" ca="1" si="185"/>
        <v>22.48623236668789</v>
      </c>
      <c r="O220" s="240">
        <f t="shared" ca="1" si="186"/>
        <v>7.48623236668789</v>
      </c>
      <c r="P220" s="240" t="str">
        <f t="shared" ca="1" si="187"/>
        <v>-7,34238651092572-1,46049148310471i</v>
      </c>
      <c r="Q220" s="240" t="str">
        <f t="shared" ca="1" si="188"/>
        <v>6,91637685920647+2,86485709756677i</v>
      </c>
      <c r="R220" s="240" t="str">
        <f t="shared" ca="1" si="189"/>
        <v>-6,22457472353673-4,1591278603997i</v>
      </c>
      <c r="S220" s="240" t="str">
        <f t="shared" ca="1" si="190"/>
        <v>5,29356567202309+5,29356567202335i</v>
      </c>
      <c r="T220" s="240" t="str">
        <f t="shared" ca="1" si="191"/>
        <v>-4,15912786039995-6,22457472353656i</v>
      </c>
      <c r="U220" s="241" t="str">
        <f t="shared" ca="1" si="192"/>
        <v>2,86485709756685+6,91637685920643i</v>
      </c>
      <c r="V220" s="240" t="str">
        <f t="shared" ca="1" si="193"/>
        <v>-1,46049148310457-7,34238651092575i</v>
      </c>
      <c r="W220" s="240" t="str">
        <f t="shared" ca="1" si="194"/>
        <v>-3,65930751292301E-13+7,48623236668789i</v>
      </c>
      <c r="X220" s="240" t="str">
        <f t="shared" ca="1" si="195"/>
        <v>1,46049148310456-7,34238651092575i</v>
      </c>
      <c r="Y220" s="240" t="str">
        <f t="shared" ca="1" si="196"/>
        <v>-2,86485709756684+6,91637685920644i</v>
      </c>
      <c r="Z220" s="240" t="str">
        <f t="shared" ca="1" si="197"/>
        <v>4,15912786039993-6,22457472353658i</v>
      </c>
      <c r="AA220" s="240" t="str">
        <f t="shared" ca="1" si="198"/>
        <v>-5,29356567202308+5,29356567202337i</v>
      </c>
      <c r="AB220" s="240" t="str">
        <f t="shared" ca="1" si="199"/>
        <v>6,22457472353676-4,15912786039965i</v>
      </c>
      <c r="AC220" s="240" t="str">
        <f t="shared" ca="1" si="200"/>
        <v>-6,91637685920657+2,86485709756651i</v>
      </c>
      <c r="AD220" s="240" t="str">
        <f t="shared" ca="1" si="201"/>
        <v>7,34238651092567-1,46049148310495i</v>
      </c>
      <c r="AE220" s="240" t="str">
        <f t="shared" ca="1" si="202"/>
        <v>-7,48623236668789+1,28388211061093E-14i</v>
      </c>
      <c r="AF220" s="240" t="str">
        <f t="shared" ca="1" si="203"/>
        <v>7,34238651092568+1,46049148310492i</v>
      </c>
      <c r="AG220" s="240" t="str">
        <f t="shared" ca="1" si="204"/>
        <v>-6,91637685920658-2,86485709756648i</v>
      </c>
      <c r="AH220" s="240" t="str">
        <f t="shared" ca="1" si="205"/>
        <v>6,22457472353677+4,15912786039964i</v>
      </c>
      <c r="AI220" s="240" t="str">
        <f t="shared" ca="1" si="206"/>
        <v>-5,29356567202309-5,29356567202335i</v>
      </c>
      <c r="AJ220" s="240" t="str">
        <f t="shared" ca="1" si="207"/>
        <v>4,15912786039995+6,22457472353656i</v>
      </c>
      <c r="AK220" s="240" t="str">
        <f t="shared" ca="1" si="208"/>
        <v>-2,86485709756689-6,91637685920641i</v>
      </c>
      <c r="AL220" s="240" t="str">
        <f t="shared" ca="1" si="209"/>
        <v>1,46049148310461+7,34238651092574i</v>
      </c>
      <c r="AM220" s="240" t="str">
        <f t="shared" ca="1" si="210"/>
        <v>3,26495490054381E-13-7,48623236668789i</v>
      </c>
      <c r="AN220" s="240" t="str">
        <f t="shared" ca="1" si="211"/>
        <v>-1,46049148310452+7,34238651092576i</v>
      </c>
      <c r="AO220" s="240" t="str">
        <f t="shared" ca="1" si="212"/>
        <v>2,8648570975668-6,91637685920645i</v>
      </c>
      <c r="AP220" s="240" t="str">
        <f t="shared" ca="1" si="213"/>
        <v>-4,15912786039992+6,22457472353659i</v>
      </c>
      <c r="AQ220" s="240" t="str">
        <f t="shared" ca="1" si="214"/>
        <v>5,29356567202307-5,29356567202338i</v>
      </c>
      <c r="AR220" s="240" t="str">
        <f t="shared" ca="1" si="215"/>
        <v>5,29356567202307-5,29356567202338i</v>
      </c>
      <c r="AS220" s="240" t="str">
        <f t="shared" ca="1" si="216"/>
        <v>6,91637685920657-2,86485709756652i</v>
      </c>
      <c r="AT220" s="240" t="str">
        <f t="shared" ca="1" si="217"/>
        <v>-7,34238651092567+1,46049148310495i</v>
      </c>
      <c r="AU220" s="240" t="str">
        <f t="shared" ca="1" si="218"/>
        <v>7,48623236668789-2,56776422122185E-14i</v>
      </c>
      <c r="AV220" s="240" t="str">
        <f t="shared" ca="1" si="219"/>
        <v>-7,34238651092568-1,46049148310491i</v>
      </c>
      <c r="AW220" s="240" t="str">
        <f t="shared" ca="1" si="220"/>
        <v>6,91637685920744+2,86485709756441i</v>
      </c>
      <c r="AX220" s="240" t="str">
        <f t="shared" ca="1" si="221"/>
        <v>-6,22457472353637-4,15912786040025i</v>
      </c>
      <c r="AY220" s="240" t="str">
        <f t="shared" ca="1" si="222"/>
        <v>5,29356567202573+5,29356567202071i</v>
      </c>
      <c r="AZ220" s="240" t="str">
        <f t="shared" ca="1" si="223"/>
        <v>-4,15912786039996-6,22457472353656i</v>
      </c>
      <c r="BA220" s="240" t="str">
        <f t="shared" ca="1" si="224"/>
        <v>2,8648570975641+6,91637685920757i</v>
      </c>
      <c r="BB220" s="240" t="str">
        <f t="shared" ca="1" si="225"/>
        <v>-1,46049148310603-7,34238651092546i</v>
      </c>
      <c r="BC220" s="240" t="str">
        <f t="shared" ca="1" si="226"/>
        <v>-1,85625019659332E-12+7,48623236668789i</v>
      </c>
      <c r="BD220" s="240" t="str">
        <f t="shared" ca="1" si="227"/>
        <v>1,46049148310237-7,34238651092618i</v>
      </c>
      <c r="BE220" s="240" t="str">
        <f t="shared" ca="1" si="228"/>
        <v>-2,86485709756752+6,91637685920615i</v>
      </c>
      <c r="BF220" s="240" t="str">
        <f t="shared" ca="1" si="229"/>
        <v>4,15912786039686-6,22457472353863i</v>
      </c>
      <c r="BG220" s="240" t="str">
        <f t="shared" ca="1" si="230"/>
        <v>-5,29356567202302+5,29356567202343i</v>
      </c>
      <c r="BH220" s="240" t="str">
        <f t="shared" ca="1" si="231"/>
        <v>6,22457472353837-4,15912786039724i</v>
      </c>
      <c r="BI220" s="240" t="str">
        <f t="shared" ca="1" si="232"/>
        <v>-6,91637685920597+2,86485709756796i</v>
      </c>
      <c r="BJ220" s="240" t="str">
        <f t="shared" ca="1" si="233"/>
        <v>7,34238651092609-1,46049148310283i</v>
      </c>
      <c r="BK220" s="240" t="str">
        <f t="shared" ca="1" si="234"/>
        <v>-7,48623236668789+2,32581031465409E-12i</v>
      </c>
      <c r="BL220" s="240" t="str">
        <f t="shared" ca="1" si="235"/>
        <v>7,34238651092555+1,46049148310558i</v>
      </c>
      <c r="BM220" s="240" t="str">
        <f t="shared" ca="1" si="236"/>
        <v>-6,91637685920775-2,86485709756366i</v>
      </c>
      <c r="BN220" s="240" t="str">
        <f t="shared" ca="1" si="237"/>
        <v>6,22457472353682+4,15912786039957i</v>
      </c>
      <c r="BO220" s="240" t="str">
        <f t="shared" ca="1" si="238"/>
        <v>-5,29356567202104-5,29356567202541i</v>
      </c>
      <c r="BP220" s="240" t="str">
        <f t="shared" ca="1" si="239"/>
        <v>4,15912786040064+6,22457472353611i</v>
      </c>
      <c r="BQ220" s="240" t="str">
        <f t="shared" ca="1" si="240"/>
        <v>-2,86485709756484-6,91637685920726i</v>
      </c>
      <c r="BR220" s="240" t="str">
        <f t="shared" ca="1" si="241"/>
        <v>1,46049148310683+7,3423865109253i</v>
      </c>
      <c r="BS220" s="240" t="str">
        <f t="shared" ca="1" si="242"/>
        <v>1,04551817153287E-12-7,48623236668789i</v>
      </c>
      <c r="BT220" s="240" t="str">
        <f t="shared" ca="1" si="243"/>
        <v>-1,46049148310158+7,34238651092634i</v>
      </c>
      <c r="BU220" s="240" t="str">
        <f t="shared" ca="1" si="244"/>
        <v>2,86485709756678-6,91637685920646i</v>
      </c>
      <c r="BV220" s="240" t="str">
        <f t="shared" ca="1" si="245"/>
        <v>-4,15912786040237+6,22457472353495i</v>
      </c>
      <c r="BW220" s="240" t="str">
        <f t="shared" ca="1" si="246"/>
        <v>5,29356567202252-5,29356567202392i</v>
      </c>
      <c r="BX220" s="240" t="str">
        <f t="shared" ca="1" si="247"/>
        <v>-6,22457472353798+4,15912786039783i</v>
      </c>
      <c r="BY220" s="240" t="str">
        <f t="shared" ca="1" si="248"/>
        <v>6,9163768592057-2,86485709756861i</v>
      </c>
      <c r="BZ220" s="240" t="str">
        <f t="shared" ca="1" si="249"/>
        <v>-7,34238651092596+1,46049148310353i</v>
      </c>
      <c r="CA220" s="240" t="str">
        <f t="shared" ca="1" si="250"/>
        <v>7,48623236668789-3,03015657918728E-12i</v>
      </c>
      <c r="CB220" s="240" t="str">
        <f t="shared" ca="1" si="251"/>
        <v>-7,34238651092569-1,46049148310488i</v>
      </c>
      <c r="CC220" s="240" t="str">
        <f t="shared" ca="1" si="252"/>
        <v>6,91637685920517+2,86485709756989i</v>
      </c>
      <c r="CD220" s="240" t="str">
        <f t="shared" ca="1" si="253"/>
        <v>-6,22457472353721-4,15912786039898i</v>
      </c>
      <c r="CE220" s="240" t="str">
        <f t="shared" ca="1" si="254"/>
        <v>5,29356567202154+5,2935656720249i</v>
      </c>
      <c r="CF220" s="240" t="str">
        <f t="shared" ca="1" si="255"/>
        <v>-4,15912786040122-6,22457472353572i</v>
      </c>
      <c r="CG220" s="240" t="str">
        <f t="shared" ca="1" si="256"/>
        <v>2,8648570975655+6,91637685920699i</v>
      </c>
      <c r="CH220" s="240" t="str">
        <f t="shared" ca="1" si="257"/>
        <v>-1,46049148310752-7,34238651092516i</v>
      </c>
      <c r="CI220" s="240" t="str">
        <f t="shared" ca="1" si="258"/>
        <v>-3,41171906999675E-13+7,48623236668789i</v>
      </c>
      <c r="CJ220" s="240" t="str">
        <f t="shared" ca="1" si="259"/>
        <v>1,46049148310819-7,34238651092503i</v>
      </c>
      <c r="CK220" s="240" t="str">
        <f t="shared" ca="1" si="260"/>
        <v>-2,86485709756612+6,91637685920673i</v>
      </c>
      <c r="CL220" s="240" t="str">
        <f t="shared" ca="1" si="261"/>
        <v>4,15912786040179-6,22457472353534i</v>
      </c>
      <c r="CM220" s="240" t="str">
        <f t="shared" ca="1" si="262"/>
        <v>-5,29356567202202+5,29356567202442i</v>
      </c>
      <c r="CN220" s="240" t="str">
        <f t="shared" ca="1" si="263"/>
        <v>6,22457472353759-4,15912786039842i</v>
      </c>
      <c r="CO220" s="240" t="str">
        <f t="shared" ca="1" si="264"/>
        <v>-6,91637685920543+2,86485709756926i</v>
      </c>
      <c r="CP220" s="240" t="str">
        <f t="shared" ca="1" si="265"/>
        <v>7,34238651092582-1,46049148310421i</v>
      </c>
      <c r="CQ220" s="240" t="str">
        <f t="shared" ca="1" si="266"/>
        <v>-7,48623236668789-3,71250039318663E-12i</v>
      </c>
      <c r="CR220" s="240" t="str">
        <f t="shared" ca="1" si="267"/>
        <v>7,34238651092582+1,46049148310419i</v>
      </c>
      <c r="CS220" s="240" t="str">
        <f t="shared" ca="1" si="268"/>
        <v>-6,91637685920544-2,86485709756924i</v>
      </c>
      <c r="CT220" s="240" t="str">
        <f t="shared" ca="1" si="269"/>
        <v>6,2245747235376+4,1591278603984i</v>
      </c>
      <c r="CU220" s="240" t="str">
        <f t="shared" ca="1" si="270"/>
        <v>-5,29356567202204-5,29356567202441i</v>
      </c>
      <c r="CV220" s="240" t="str">
        <f t="shared" ca="1" si="271"/>
        <v>4,1591278604018+6,22457472353532i</v>
      </c>
      <c r="CW220" s="240" t="str">
        <f t="shared" ca="1" si="272"/>
        <v>-2,86485709756615-6,91637685920672i</v>
      </c>
      <c r="CX220" s="240" t="str">
        <f t="shared" ca="1" si="273"/>
        <v>1,46049148310842+7,34238651092498i</v>
      </c>
      <c r="CY220" s="240" t="str">
        <f t="shared" ca="1" si="274"/>
        <v>-5,75945878588012E-13-7,48623236668789i</v>
      </c>
      <c r="CZ220" s="240" t="str">
        <f t="shared" ca="1" si="275"/>
        <v>-1,46049148310729+7,34238651092521i</v>
      </c>
      <c r="DA220" s="240" t="str">
        <f t="shared" ca="1" si="276"/>
        <v>2,86485709756547-6,916376859207i</v>
      </c>
      <c r="DB220" s="240" t="str">
        <f t="shared" ca="1" si="277"/>
        <v>-4,15912786040121+6,22457472353573i</v>
      </c>
      <c r="DC220" s="240" t="str">
        <f t="shared" ca="1" si="278"/>
        <v>5,29356567202138-5,29356567202507i</v>
      </c>
      <c r="DD220" s="240" t="str">
        <f t="shared" ca="1" si="279"/>
        <v>-6,22457472353708+4,15912786039918i</v>
      </c>
      <c r="DE220" s="240" t="str">
        <f t="shared" ca="1" si="280"/>
        <v>6,91637685920516-2,86485709756991i</v>
      </c>
      <c r="DF220" s="240" t="str">
        <f t="shared" ca="1" si="281"/>
        <v>-7,34238651092568+1,4604914831049i</v>
      </c>
      <c r="DG220" s="240" t="str">
        <f t="shared" ca="1" si="282"/>
        <v>7,48623236668789+3,00815412865344E-12i</v>
      </c>
      <c r="DH220" s="240" t="str">
        <f t="shared" ca="1" si="283"/>
        <v>-7,342386510926-1,46049148310329i</v>
      </c>
      <c r="DI220" s="240" t="str">
        <f t="shared" ca="1" si="284"/>
        <v>6,91637685920579+2,86485709756839i</v>
      </c>
      <c r="DJ220" s="240" t="str">
        <f t="shared" ca="1" si="285"/>
        <v>-6,22457472353799-4,15912786039781i</v>
      </c>
      <c r="DK220" s="240" t="str">
        <f t="shared" ca="1" si="286"/>
        <v>5,29356567202254+5,29356567202391i</v>
      </c>
      <c r="DL220" s="240" t="str">
        <f t="shared" ca="1" si="287"/>
        <v>-4,15912786040257-6,22457472353481i</v>
      </c>
      <c r="DM220" s="240" t="str">
        <f t="shared" ca="1" si="288"/>
        <v>2,86485709756699+6,91637685920637i</v>
      </c>
      <c r="DN220" s="240" t="str">
        <f t="shared" ca="1" si="289"/>
        <v>-1,4604914831018-7,3423865109263i</v>
      </c>
      <c r="DO220" s="240" t="str">
        <f t="shared" ca="1" si="290"/>
        <v>1,06752062206672E-12+7,48623236668789i</v>
      </c>
      <c r="DP220" s="240" t="str">
        <f t="shared" ca="1" si="291"/>
        <v>1,4604914831068-7,3423865109253i</v>
      </c>
      <c r="DQ220" s="240" t="str">
        <f t="shared" ca="1" si="292"/>
        <v>-2,86485709756463+6,91637685920735i</v>
      </c>
      <c r="DR220" s="240" t="str">
        <f t="shared" ca="1" si="293"/>
        <v>4,15912786040044-6,22457472353623i</v>
      </c>
      <c r="DS220" s="240" t="str">
        <f t="shared" ca="1" si="294"/>
        <v>-5,29356567202103+5,29356567202542i</v>
      </c>
      <c r="DT220" s="240" t="str">
        <f t="shared" ca="1" si="295"/>
        <v>6,2245747235368-4,15912786039959i</v>
      </c>
      <c r="DU220" s="240" t="str">
        <f t="shared" ca="1" si="296"/>
        <v>-6,91637685920775+2,86485709756368i</v>
      </c>
      <c r="DV220" s="240" t="str">
        <f t="shared" ca="1" si="297"/>
        <v>7,3423865109255-1,4604914831058i</v>
      </c>
      <c r="DW220" s="240" t="str">
        <f t="shared" ca="1" si="298"/>
        <v>-7,48623236668789-2,09103634306575E-12i</v>
      </c>
      <c r="DX220" s="240" t="str">
        <f t="shared" ca="1" si="299"/>
        <v>7,3423865109261+1,46049148310281i</v>
      </c>
      <c r="DY220" s="240" t="str">
        <f t="shared" ca="1" si="300"/>
        <v>-6,91637685920598-2,86485709756794i</v>
      </c>
      <c r="DZ220" s="240" t="str">
        <f t="shared" ca="1" si="301"/>
        <v>6,2245747235385+4,15912786039705i</v>
      </c>
      <c r="EA220" s="240" t="str">
        <f t="shared" ca="1" si="302"/>
        <v>-5,29356567202318-5,29356567202326i</v>
      </c>
      <c r="EB220" s="240" t="str">
        <f t="shared" ca="1" si="303"/>
        <v>4,15912786039696+6,22457472353856i</v>
      </c>
      <c r="EC220" s="240" t="str">
        <f t="shared" ca="1" si="304"/>
        <v>-2,86485709756745-6,91637685920618i</v>
      </c>
      <c r="ED220" s="240" t="str">
        <f t="shared" ca="1" si="305"/>
        <v>1,46049148310229+7,34238651092621i</v>
      </c>
      <c r="EE220" s="240" t="str">
        <f t="shared" ca="1" si="306"/>
        <v>-1,98463840765441E-12-7,48623236668789i</v>
      </c>
      <c r="EF220" s="240" t="str">
        <f t="shared" ca="1" si="307"/>
        <v>-1,46049148310591+7,34238651092548i</v>
      </c>
      <c r="EG220" s="240" t="str">
        <f t="shared" ca="1" si="308"/>
        <v>2,86485709756417-6,91637685920754i</v>
      </c>
      <c r="EH220" s="240" t="str">
        <f t="shared" ca="1" si="309"/>
        <v>-4,15912786040003+6,22457472353651i</v>
      </c>
      <c r="EI220" s="240" t="str">
        <f t="shared" ca="1" si="310"/>
        <v>5,2935656720258-5,29356567202065i</v>
      </c>
      <c r="EJ220" s="240" t="str">
        <f t="shared" ca="1" si="311"/>
        <v>-6,22457472353629+4,15912786040035i</v>
      </c>
      <c r="EK220" s="240" t="str">
        <f t="shared" ca="1" si="312"/>
        <v>6,91637685920739-2,86485709756453i</v>
      </c>
      <c r="EL220" s="240" t="str">
        <f t="shared" ca="1" si="313"/>
        <v>-7,3423865109254+1,46049148310629i</v>
      </c>
      <c r="EM220" s="240" t="str">
        <f t="shared" ca="1" si="314"/>
        <v>7,48623236668789+1,59946159958703E-12i</v>
      </c>
      <c r="EN220" s="240"/>
      <c r="EO220" s="240"/>
      <c r="EP220" s="240"/>
    </row>
    <row r="221" spans="1:146" ht="15" thickBot="1">
      <c r="A221" s="277">
        <f t="shared" si="181"/>
        <v>2.3632812500000017E-3</v>
      </c>
      <c r="B221" s="276">
        <v>121</v>
      </c>
      <c r="C221" s="248">
        <f t="shared" si="182"/>
        <v>24200</v>
      </c>
      <c r="D221" s="247">
        <f t="shared" si="315"/>
        <v>152053.084433746</v>
      </c>
      <c r="E221" s="247" t="str">
        <f t="shared" si="316"/>
        <v>152053,084433746i</v>
      </c>
      <c r="F221" s="247" t="str">
        <f t="shared" si="320"/>
        <v>-0,0115206180389876-0,00190355248137963i</v>
      </c>
      <c r="G221" s="247" t="str">
        <f t="shared" si="321"/>
        <v>-3,60813195300606+2,59996703708086i</v>
      </c>
      <c r="H221" s="247" t="str">
        <f t="shared" si="322"/>
        <v>0,00204216848100593-0,0035032121829611i</v>
      </c>
      <c r="I221" s="247" t="str">
        <f t="shared" si="317"/>
        <v>-0,0020516412100498+0,00372379428613955i</v>
      </c>
      <c r="J221" s="275" t="str">
        <f ca="1">IMPRODUCT(1/N_FFT2,ED102)</f>
        <v>-0,0264051626885825-0,0124887118533793i</v>
      </c>
      <c r="K221" s="274" t="str">
        <f t="shared" ca="1" si="318"/>
        <v>0,000100679313770822-0,0000727050380454984i</v>
      </c>
      <c r="N221" s="265">
        <f t="shared" ca="1" si="185"/>
        <v>22.486302173591202</v>
      </c>
      <c r="O221" s="240">
        <f t="shared" ca="1" si="186"/>
        <v>7.4863021735912021</v>
      </c>
      <c r="P221" s="240" t="str">
        <f t="shared" ca="1" si="187"/>
        <v>-7,37608615580714-1,27987235942751i</v>
      </c>
      <c r="Q221" s="240" t="str">
        <f t="shared" ca="1" si="188"/>
        <v>7,04868338171154+2,52205924171101i</v>
      </c>
      <c r="R221" s="240" t="str">
        <f t="shared" ca="1" si="189"/>
        <v>-6,51373413275056-3,68998480784904i</v>
      </c>
      <c r="S221" s="240" t="str">
        <f t="shared" ca="1" si="190"/>
        <v>5,78698983721816+4,74925982214599i</v>
      </c>
      <c r="T221" s="240" t="str">
        <f t="shared" ca="1" si="191"/>
        <v>-4,88984927393556-5,66869423346402i</v>
      </c>
      <c r="U221" s="241" t="str">
        <f t="shared" ca="1" si="192"/>
        <v>3,84872849130285+6,42121555739643i</v>
      </c>
      <c r="V221" s="240" t="str">
        <f t="shared" ca="1" si="193"/>
        <v>-2,6942829942765-6,98466601786148i</v>
      </c>
      <c r="W221" s="240" t="str">
        <f t="shared" ca="1" si="194"/>
        <v>1,46050510175587+7,34245497650898i</v>
      </c>
      <c r="X221" s="240" t="str">
        <f t="shared" ca="1" si="195"/>
        <v>-0,183723052433568-7,48404743934196i</v>
      </c>
      <c r="Y221" s="240" t="str">
        <f t="shared" ca="1" si="196"/>
        <v>-1,09846866984735+7,40527425661468i</v>
      </c>
      <c r="Z221" s="240" t="str">
        <f t="shared" ca="1" si="197"/>
        <v>2,34831629496422-7,10845488225971i</v>
      </c>
      <c r="AA221" s="240" t="str">
        <f t="shared" ca="1" si="198"/>
        <v>-3,5290184155244+6,60232907822732i</v>
      </c>
      <c r="AB221" s="240" t="str">
        <f t="shared" ca="1" si="199"/>
        <v>4,60580959382583-5,90179957468383i</v>
      </c>
      <c r="AC221" s="240" t="str">
        <f t="shared" ca="1" si="200"/>
        <v>-5,54698402026978+5,02749326336575i</v>
      </c>
      <c r="AD221" s="240" t="str">
        <f t="shared" ca="1" si="201"/>
        <v>6,32482908189524-4,00515384462677i</v>
      </c>
      <c r="AE221" s="240" t="str">
        <f t="shared" ca="1" si="202"/>
        <v>-6,91644135237573+2,86488381151197i</v>
      </c>
      <c r="AF221" s="240" t="str">
        <f t="shared" ca="1" si="203"/>
        <v>7,30440097688504-1,64025809042275i</v>
      </c>
      <c r="AG221" s="240" t="str">
        <f t="shared" ca="1" si="204"/>
        <v>-7,47728459476181+0,367335436970198i</v>
      </c>
      <c r="AH221" s="240" t="str">
        <f t="shared" ca="1" si="205"/>
        <v>7,43000169711108+0,916403303814875i</v>
      </c>
      <c r="AI221" s="240" t="str">
        <f t="shared" ca="1" si="206"/>
        <v>-7,16394451538906-2,17315881029052i</v>
      </c>
      <c r="AJ221" s="240" t="str">
        <f t="shared" ca="1" si="207"/>
        <v>6,68694702754437+3,36592627446472i</v>
      </c>
      <c r="AK221" s="240" t="str">
        <f t="shared" ca="1" si="208"/>
        <v>-6,0130542887682-4,4595849980287i</v>
      </c>
      <c r="AL221" s="240" t="str">
        <f t="shared" ca="1" si="209"/>
        <v>5,16210887884416+5,42193251131685i</v>
      </c>
      <c r="AM221" s="240" t="str">
        <f t="shared" ca="1" si="210"/>
        <v>-4,15916664303698-6,22463276585574i</v>
      </c>
      <c r="AN221" s="240" t="str">
        <f t="shared" ca="1" si="211"/>
        <v>3,03375892986424+6,84405048124174i</v>
      </c>
      <c r="AO221" s="240" t="str">
        <f t="shared" ca="1" si="212"/>
        <v>-1,8190230489491-7,26194707924179i</v>
      </c>
      <c r="AP221" s="240" t="str">
        <f t="shared" ca="1" si="213"/>
        <v>0,550726552375181+7,46601771353546i</v>
      </c>
      <c r="AQ221" s="240" t="str">
        <f t="shared" ca="1" si="214"/>
        <v>0,733785930698683-7,4502535824108i</v>
      </c>
      <c r="AR221" s="240" t="str">
        <f t="shared" ca="1" si="215"/>
        <v>0,733785930698683-7,4502535824108i</v>
      </c>
      <c r="AS221" s="240" t="str">
        <f t="shared" ca="1" si="216"/>
        <v>3,20080662527739-6,76753701001308i</v>
      </c>
      <c r="AT221" s="240" t="str">
        <f t="shared" ca="1" si="217"/>
        <v>-4,31067411498329+6,12068696379168i</v>
      </c>
      <c r="AU221" s="240" t="str">
        <f t="shared" ca="1" si="218"/>
        <v>5,29361503295815-5,29361503295771i</v>
      </c>
      <c r="AV221" s="240" t="str">
        <f t="shared" ca="1" si="219"/>
        <v>-6,12068696379204+4,31067411498278i</v>
      </c>
      <c r="AW221" s="240" t="str">
        <f t="shared" ca="1" si="220"/>
        <v>6,76753701001467-3,20080662527403i</v>
      </c>
      <c r="AX221" s="240" t="str">
        <f t="shared" ca="1" si="221"/>
        <v>-7,21511885621966+1,99669229600853i</v>
      </c>
      <c r="AY221" s="240" t="str">
        <f t="shared" ca="1" si="222"/>
        <v>7,45025358241057-0,733785930701023i</v>
      </c>
      <c r="AZ221" s="240" t="str">
        <f t="shared" ca="1" si="223"/>
        <v>-7,4660177135353-0,550726552377399i</v>
      </c>
      <c r="BA221" s="240" t="str">
        <f t="shared" ca="1" si="224"/>
        <v>7,26194707924197+1,81902304894837i</v>
      </c>
      <c r="BB221" s="240" t="str">
        <f t="shared" ca="1" si="225"/>
        <v>-6,84405048124024-3,03375892986764i</v>
      </c>
      <c r="BC221" s="240" t="str">
        <f t="shared" ca="1" si="226"/>
        <v>6,22463276585533+4,15916664303759i</v>
      </c>
      <c r="BD221" s="240" t="str">
        <f t="shared" ca="1" si="227"/>
        <v>-5,4219325113184-5,16210887884253i</v>
      </c>
      <c r="BE221" s="240" t="str">
        <f t="shared" ca="1" si="228"/>
        <v>4,45958499802691+6,01305428876953i</v>
      </c>
      <c r="BF221" s="240" t="str">
        <f t="shared" ca="1" si="229"/>
        <v>-3,36592627446544-6,686947027544i</v>
      </c>
      <c r="BG221" s="240" t="str">
        <f t="shared" ca="1" si="230"/>
        <v>2,17315881028691+7,16394451539016i</v>
      </c>
      <c r="BH221" s="240" t="str">
        <f t="shared" ca="1" si="231"/>
        <v>-0,916403303814201-7,43000169711117i</v>
      </c>
      <c r="BI221" s="240" t="str">
        <f t="shared" ca="1" si="232"/>
        <v>-0,367335436968009+7,47728459476191i</v>
      </c>
      <c r="BJ221" s="240" t="str">
        <f t="shared" ca="1" si="233"/>
        <v>1,64025809042481-7,30440097688457i</v>
      </c>
      <c r="BK221" s="240" t="str">
        <f t="shared" ca="1" si="234"/>
        <v>-2,86488381151127+6,91644135237602i</v>
      </c>
      <c r="BL221" s="240" t="str">
        <f t="shared" ca="1" si="235"/>
        <v>4,00515384462981-6,32482908189331i</v>
      </c>
      <c r="BM221" s="240" t="str">
        <f t="shared" ca="1" si="236"/>
        <v>-5,0274932633663+5,54698402026929i</v>
      </c>
      <c r="BN221" s="240" t="str">
        <f t="shared" ca="1" si="237"/>
        <v>5,90179957468238-4,60580959382769i</v>
      </c>
      <c r="BO221" s="240" t="str">
        <f t="shared" ca="1" si="238"/>
        <v>-6,60232907822837+3,52901841552243i</v>
      </c>
      <c r="BP221" s="240" t="str">
        <f t="shared" ca="1" si="239"/>
        <v>7,10845488225944-2,34831629496505i</v>
      </c>
      <c r="BQ221" s="240" t="str">
        <f t="shared" ca="1" si="240"/>
        <v>-7,40527425661522+1,0984686698437i</v>
      </c>
      <c r="BR221" s="240" t="str">
        <f t="shared" ca="1" si="241"/>
        <v>7,48404743934194+0,183723052434169i</v>
      </c>
      <c r="BS221" s="240" t="str">
        <f t="shared" ca="1" si="242"/>
        <v>-7,34245497650942-1,46050510175362i</v>
      </c>
      <c r="BT221" s="240" t="str">
        <f t="shared" ca="1" si="243"/>
        <v>6,98466601786065+2,69428299427862i</v>
      </c>
      <c r="BU221" s="240" t="str">
        <f t="shared" ca="1" si="244"/>
        <v>-6,42121555739685-3,84872849130216i</v>
      </c>
      <c r="BV221" s="240" t="str">
        <f t="shared" ca="1" si="245"/>
        <v>5,66869423346157+4,88984927393841i</v>
      </c>
      <c r="BW221" s="240" t="str">
        <f t="shared" ca="1" si="246"/>
        <v>-4,74925982214549-5,78698983721857i</v>
      </c>
      <c r="BX221" s="240" t="str">
        <f t="shared" ca="1" si="247"/>
        <v>3,68998480785097+6,51373413274946i</v>
      </c>
      <c r="BY221" s="240" t="str">
        <f t="shared" ca="1" si="248"/>
        <v>-2,52205924170901-7,04868338171226i</v>
      </c>
      <c r="BZ221" s="240" t="str">
        <f t="shared" ca="1" si="249"/>
        <v>1,27987235942825+7,37608615580702i</v>
      </c>
      <c r="CA221" s="240" t="str">
        <f t="shared" ca="1" si="250"/>
        <v>3,60614744694558E-12-7,4863021735912i</v>
      </c>
      <c r="CB221" s="240" t="str">
        <f t="shared" ca="1" si="251"/>
        <v>-1,27987235942822+7,37608615580702i</v>
      </c>
      <c r="CC221" s="240" t="str">
        <f t="shared" ca="1" si="252"/>
        <v>2,52205924170879-7,04868338171233i</v>
      </c>
      <c r="CD221" s="240" t="str">
        <f t="shared" ca="1" si="253"/>
        <v>-3,68998480785095+6,51373413274947i</v>
      </c>
      <c r="CE221" s="240" t="str">
        <f t="shared" ca="1" si="254"/>
        <v>4,74925982214531-5,78698983721872i</v>
      </c>
      <c r="CF221" s="240" t="str">
        <f t="shared" ca="1" si="255"/>
        <v>-5,66869423346642+4,88984927393278i</v>
      </c>
      <c r="CG221" s="240" t="str">
        <f t="shared" ca="1" si="256"/>
        <v>6,42121555739673-3,84872849130237i</v>
      </c>
      <c r="CH221" s="240" t="str">
        <f t="shared" ca="1" si="257"/>
        <v>-6,98466601786065+2,69428299427864i</v>
      </c>
      <c r="CI221" s="240" t="str">
        <f t="shared" ca="1" si="258"/>
        <v>7,34245497650942-1,46050510175364i</v>
      </c>
      <c r="CJ221" s="240" t="str">
        <f t="shared" ca="1" si="259"/>
        <v>-7,48404743934193+0,183723052434404i</v>
      </c>
      <c r="CK221" s="240" t="str">
        <f t="shared" ca="1" si="260"/>
        <v>7,40527425661526+1,09846866984347i</v>
      </c>
      <c r="CL221" s="240" t="str">
        <f t="shared" ca="1" si="261"/>
        <v>-7,10845488225951-2,34831629496482i</v>
      </c>
      <c r="CM221" s="240" t="str">
        <f t="shared" ca="1" si="262"/>
        <v>6,60232907822838+3,52901841552241i</v>
      </c>
      <c r="CN221" s="240" t="str">
        <f t="shared" ca="1" si="263"/>
        <v>-5,90179957468253-4,6058095938275i</v>
      </c>
      <c r="CO221" s="240" t="str">
        <f t="shared" ca="1" si="264"/>
        <v>5,02749326336632+5,54698402026927i</v>
      </c>
      <c r="CP221" s="240" t="str">
        <f t="shared" ca="1" si="265"/>
        <v>-4,00515384463001-6,32482908189319i</v>
      </c>
      <c r="CQ221" s="240" t="str">
        <f t="shared" ca="1" si="266"/>
        <v>2,86488381151129+6,91644135237601i</v>
      </c>
      <c r="CR221" s="240" t="str">
        <f t="shared" ca="1" si="267"/>
        <v>-1,64025809042504-7,30440097688452i</v>
      </c>
      <c r="CS221" s="240" t="str">
        <f t="shared" ca="1" si="268"/>
        <v>0,367335436968032+7,47728459476191i</v>
      </c>
      <c r="CT221" s="240" t="str">
        <f t="shared" ca="1" si="269"/>
        <v>0,916403303813969-7,43000169711119i</v>
      </c>
      <c r="CU221" s="240" t="str">
        <f t="shared" ca="1" si="270"/>
        <v>-2,17315881028689+7,16394451539016i</v>
      </c>
      <c r="CV221" s="240" t="str">
        <f t="shared" ca="1" si="271"/>
        <v>3,36592627446523-6,68694702754411i</v>
      </c>
      <c r="CW221" s="240" t="str">
        <f t="shared" ca="1" si="272"/>
        <v>-4,45958499802681+6,01305428876961i</v>
      </c>
      <c r="CX221" s="240" t="str">
        <f t="shared" ca="1" si="273"/>
        <v>5,42193251131823-5,1621088788427i</v>
      </c>
      <c r="CY221" s="240" t="str">
        <f t="shared" ca="1" si="274"/>
        <v>-6,22463276585526+4,1591666430377i</v>
      </c>
      <c r="CZ221" s="240" t="str">
        <f t="shared" ca="1" si="275"/>
        <v>6,84405048124023-3,03375892986766i</v>
      </c>
      <c r="DA221" s="240" t="str">
        <f t="shared" ca="1" si="276"/>
        <v>-7,26194707924194+1,81902304894849i</v>
      </c>
      <c r="DB221" s="240" t="str">
        <f t="shared" ca="1" si="277"/>
        <v>7,4660177135353-0,55072655237742i</v>
      </c>
      <c r="DC221" s="240" t="str">
        <f t="shared" ca="1" si="278"/>
        <v>-7,45025358241059-0,733785930700789i</v>
      </c>
      <c r="DD221" s="240" t="str">
        <f t="shared" ca="1" si="279"/>
        <v>7,2151188562197+1,9966922960084i</v>
      </c>
      <c r="DE221" s="240" t="str">
        <f t="shared" ca="1" si="280"/>
        <v>-6,76753701001463-3,20080662527411i</v>
      </c>
      <c r="DF221" s="240" t="str">
        <f t="shared" ca="1" si="281"/>
        <v>6,12068696379125+4,31067411498389i</v>
      </c>
      <c r="DG221" s="240" t="str">
        <f t="shared" ca="1" si="282"/>
        <v>-5,29361503295922-5,29361503295664i</v>
      </c>
      <c r="DH221" s="240" t="str">
        <f t="shared" ca="1" si="283"/>
        <v>4,31067411498096+6,12068696379332i</v>
      </c>
      <c r="DI221" s="240" t="str">
        <f t="shared" ca="1" si="284"/>
        <v>-3,20080662527741-6,76753701001307i</v>
      </c>
      <c r="DJ221" s="240" t="str">
        <f t="shared" ca="1" si="285"/>
        <v>1,99669229601233+7,21511885621861i</v>
      </c>
      <c r="DK221" s="240" t="str">
        <f t="shared" ca="1" si="286"/>
        <v>-0,733785930697222-7,45025358241095i</v>
      </c>
      <c r="DL221" s="240" t="str">
        <f t="shared" ca="1" si="287"/>
        <v>-0,550726552373356+7,4660177135356i</v>
      </c>
      <c r="DM221" s="240" t="str">
        <f t="shared" ca="1" si="288"/>
        <v>1,81902304895197-7,26194707924107i</v>
      </c>
      <c r="DN221" s="240" t="str">
        <f t="shared" ca="1" si="289"/>
        <v>-3,03375892986432+6,84405048124171i</v>
      </c>
      <c r="DO221" s="240" t="str">
        <f t="shared" ca="1" si="290"/>
        <v>4,1591666430343-6,22463276585752i</v>
      </c>
      <c r="DP221" s="240" t="str">
        <f t="shared" ca="1" si="291"/>
        <v>-5,1621088788453+5,42193251131576i</v>
      </c>
      <c r="DQ221" s="240" t="str">
        <f t="shared" ca="1" si="292"/>
        <v>6,01305428876718-4,45958499803009i</v>
      </c>
      <c r="DR221" s="240" t="str">
        <f t="shared" ca="1" si="293"/>
        <v>-6,68694702754572+3,36592627446202i</v>
      </c>
      <c r="DS221" s="240" t="str">
        <f t="shared" ca="1" si="294"/>
        <v>7,16394451538898-2,17315881029079i</v>
      </c>
      <c r="DT221" s="240" t="str">
        <f t="shared" ca="1" si="295"/>
        <v>-7,43000169711163+0,916403303810413i</v>
      </c>
      <c r="DU221" s="240" t="str">
        <f t="shared" ca="1" si="296"/>
        <v>7,47728459476175+0,367335436971398i</v>
      </c>
      <c r="DV221" s="240" t="str">
        <f t="shared" ca="1" si="297"/>
        <v>-7,30440097688542-1,64025809042106i</v>
      </c>
      <c r="DW221" s="240" t="str">
        <f t="shared" ca="1" si="298"/>
        <v>6,91644135237472+2,86488381151441i</v>
      </c>
      <c r="DX221" s="240" t="str">
        <f t="shared" ca="1" si="299"/>
        <v>-6,32482908189537-4,00515384462656i</v>
      </c>
      <c r="DY221" s="240" t="str">
        <f t="shared" ca="1" si="300"/>
        <v>5,54698402027186+5,02749326336346i</v>
      </c>
      <c r="DZ221" s="240" t="str">
        <f t="shared" ca="1" si="301"/>
        <v>-4,60580959382485-5,9017995746846i</v>
      </c>
      <c r="EA221" s="240" t="str">
        <f t="shared" ca="1" si="302"/>
        <v>3,52901841552582+6,60232907822656i</v>
      </c>
      <c r="EB221" s="240" t="str">
        <f t="shared" ca="1" si="303"/>
        <v>-2,34831629496162-7,10845488226057i</v>
      </c>
      <c r="EC221" s="240" t="str">
        <f t="shared" ca="1" si="304"/>
        <v>1,09846866984751+7,40527425661466i</v>
      </c>
      <c r="ED221" s="240" t="str">
        <f t="shared" ca="1" si="305"/>
        <v>0,183723052430542-7,48404743934202i</v>
      </c>
      <c r="EE221" s="240" t="str">
        <f t="shared" ca="1" si="306"/>
        <v>-1,46050510175715+7,34245497650872i</v>
      </c>
      <c r="EF221" s="240" t="str">
        <f t="shared" ca="1" si="307"/>
        <v>2,69428299427504-6,98466601786204i</v>
      </c>
      <c r="EG221" s="240" t="str">
        <f t="shared" ca="1" si="308"/>
        <v>-3,84872849130526+6,421215557395i</v>
      </c>
      <c r="EH221" s="240" t="str">
        <f t="shared" ca="1" si="309"/>
        <v>4,88984927393549-5,66869423346408i</v>
      </c>
      <c r="EI221" s="240" t="str">
        <f t="shared" ca="1" si="310"/>
        <v>-5,78698983721627+4,74925982214829i</v>
      </c>
      <c r="EJ221" s="240" t="str">
        <f t="shared" ca="1" si="311"/>
        <v>6,51373413275124-3,68998480784783i</v>
      </c>
      <c r="EK221" s="240" t="str">
        <f t="shared" ca="1" si="312"/>
        <v>-7,04868338171104+2,52205924171243i</v>
      </c>
      <c r="EL221" s="240" t="str">
        <f t="shared" ca="1" si="313"/>
        <v>7,37608615580763-1,27987235942469i</v>
      </c>
      <c r="EM221" s="240" t="str">
        <f t="shared" ca="1" si="314"/>
        <v>-7,4863021735912+2,20042790332098E-14i</v>
      </c>
      <c r="EN221" s="240"/>
      <c r="EO221" s="240"/>
      <c r="EP221" s="240"/>
    </row>
    <row r="222" spans="1:146" ht="15" thickBot="1">
      <c r="A222" s="277">
        <f t="shared" si="181"/>
        <v>2.3828125000000017E-3</v>
      </c>
      <c r="B222" s="276">
        <v>122</v>
      </c>
      <c r="C222" s="248">
        <f t="shared" si="182"/>
        <v>24400</v>
      </c>
      <c r="D222" s="247">
        <f t="shared" si="315"/>
        <v>153309.7214951819</v>
      </c>
      <c r="E222" s="247" t="str">
        <f t="shared" si="316"/>
        <v>153309,721495182i</v>
      </c>
      <c r="F222" s="247" t="str">
        <f t="shared" si="320"/>
        <v>-0,0113065475511165-0,00172184171831784i</v>
      </c>
      <c r="G222" s="247" t="str">
        <f t="shared" si="321"/>
        <v>-3,58045767758711+2,61102270187664i</v>
      </c>
      <c r="H222" s="247" t="str">
        <f t="shared" si="322"/>
        <v>0,00204114950664581-0,00347438196810176i</v>
      </c>
      <c r="I222" s="247" t="str">
        <f t="shared" si="317"/>
        <v>-0,00204708273392746+0,00368807882718977i</v>
      </c>
      <c r="J222" s="275" t="str">
        <f ca="1">IMPRODUCT(1/N_FFT2,EE100)</f>
        <v>0,0381658345092907-0,0000335592856481161i</v>
      </c>
      <c r="K222" s="274" t="str">
        <f t="shared" ca="1" si="318"/>
        <v>-0,0000780048515590474+0,000140827304809957i</v>
      </c>
      <c r="N222" s="265">
        <f t="shared" ca="1" si="185"/>
        <v>22.486360466334091</v>
      </c>
      <c r="O222" s="240">
        <f t="shared" ca="1" si="186"/>
        <v>7.486360466334089</v>
      </c>
      <c r="P222" s="240" t="str">
        <f t="shared" ca="1" si="187"/>
        <v>-7,40533191842666-1,09847722316908i</v>
      </c>
      <c r="Q222" s="240" t="str">
        <f t="shared" ca="1" si="188"/>
        <v>7,16400029806607+2,17317573178038i</v>
      </c>
      <c r="R222" s="240" t="str">
        <f t="shared" ca="1" si="189"/>
        <v>-6,76758970602863-3,20083154863627i</v>
      </c>
      <c r="S222" s="240" t="str">
        <f t="shared" ca="1" si="190"/>
        <v>6,22468123449996+4,15919902874988i</v>
      </c>
      <c r="T222" s="240" t="str">
        <f t="shared" ca="1" si="191"/>
        <v>-5,54702721234333-5,02753241037913i</v>
      </c>
      <c r="U222" s="241" t="str">
        <f t="shared" ca="1" si="192"/>
        <v>4,74929680267039+5,78703489811793i</v>
      </c>
      <c r="V222" s="240" t="str">
        <f t="shared" ca="1" si="193"/>
        <v>-3,84875845976198-6,42126555674973i</v>
      </c>
      <c r="W222" s="240" t="str">
        <f t="shared" ca="1" si="194"/>
        <v>2,86490611917924+6,91649520784764i</v>
      </c>
      <c r="X222" s="240" t="str">
        <f t="shared" ca="1" si="195"/>
        <v>-1,81903721293022-7,26200362502423i</v>
      </c>
      <c r="Y222" s="240" t="str">
        <f t="shared" ca="1" si="196"/>
        <v>0,733791644386213+7,45031159445825i</v>
      </c>
      <c r="Z222" s="240" t="str">
        <f t="shared" ca="1" si="197"/>
        <v>0,367338297259667-7,47734281728853i</v>
      </c>
      <c r="AA222" s="240" t="str">
        <f t="shared" ca="1" si="198"/>
        <v>-1,46051647410564+7,34251214917319i</v>
      </c>
      <c r="AB222" s="240" t="str">
        <f t="shared" ca="1" si="199"/>
        <v>2,52207887994481-7,04873826689758i</v>
      </c>
      <c r="AC222" s="240" t="str">
        <f t="shared" ca="1" si="200"/>
        <v>-3,52904589453308+6,60238048783688i</v>
      </c>
      <c r="AD222" s="240" t="str">
        <f t="shared" ca="1" si="201"/>
        <v>4,45961972297471-6,01310110993861i</v>
      </c>
      <c r="AE222" s="240" t="str">
        <f t="shared" ca="1" si="202"/>
        <v>-5,29365625215195+5,29365625215149i</v>
      </c>
      <c r="AF222" s="240" t="str">
        <f t="shared" ca="1" si="203"/>
        <v>6,01310110993858-4,45961972297474i</v>
      </c>
      <c r="AG222" s="240" t="str">
        <f t="shared" ca="1" si="204"/>
        <v>-6,60238048783686+3,52904589453311i</v>
      </c>
      <c r="AH222" s="240" t="str">
        <f t="shared" ca="1" si="205"/>
        <v>7,04873826689755-2,5220788799449i</v>
      </c>
      <c r="AI222" s="240" t="str">
        <f t="shared" ca="1" si="206"/>
        <v>-7,34251214917319+1,46051647410567i</v>
      </c>
      <c r="AJ222" s="240" t="str">
        <f t="shared" ca="1" si="207"/>
        <v>7,47734281728853-0,367338297259705i</v>
      </c>
      <c r="AK222" s="240" t="str">
        <f t="shared" ca="1" si="208"/>
        <v>-7,45031159445825-0,733791644386201i</v>
      </c>
      <c r="AL222" s="240" t="str">
        <f t="shared" ca="1" si="209"/>
        <v>7,26200362502406+1,8190372129309i</v>
      </c>
      <c r="AM222" s="240" t="str">
        <f t="shared" ca="1" si="210"/>
        <v>-6,91649520784766-2,86490611917918i</v>
      </c>
      <c r="AN222" s="240" t="str">
        <f t="shared" ca="1" si="211"/>
        <v>6,42126555674977+3,84875845976193i</v>
      </c>
      <c r="AO222" s="240" t="str">
        <f t="shared" ca="1" si="212"/>
        <v>-5,78703489811799-4,74929680267032i</v>
      </c>
      <c r="AP222" s="240" t="str">
        <f t="shared" ca="1" si="213"/>
        <v>5,02753241037913+5,54702721234333i</v>
      </c>
      <c r="AQ222" s="240" t="str">
        <f t="shared" ca="1" si="214"/>
        <v>-4,1591990287499-6,22468123449995i</v>
      </c>
      <c r="AR222" s="240" t="str">
        <f t="shared" ca="1" si="215"/>
        <v>-4,1591990287499-6,22468123449995i</v>
      </c>
      <c r="AS222" s="240" t="str">
        <f t="shared" ca="1" si="216"/>
        <v>-2,17317573178001-7,16400029806618i</v>
      </c>
      <c r="AT222" s="240" t="str">
        <f t="shared" ca="1" si="217"/>
        <v>1,09847722316893+7,40533191842669i</v>
      </c>
      <c r="AU222" s="240" t="str">
        <f t="shared" ca="1" si="218"/>
        <v>-9,17117245267287E-14-7,48636046633409i</v>
      </c>
      <c r="AV222" s="240" t="str">
        <f t="shared" ca="1" si="219"/>
        <v>-1,09847722316885+7,40533191842669i</v>
      </c>
      <c r="AW222" s="240" t="str">
        <f t="shared" ca="1" si="220"/>
        <v>2,17317573178207-7,16400029806556i</v>
      </c>
      <c r="AX222" s="240" t="str">
        <f t="shared" ca="1" si="221"/>
        <v>-3,20083154863631+6,76758970602861i</v>
      </c>
      <c r="AY222" s="240" t="str">
        <f t="shared" ca="1" si="222"/>
        <v>4,1591990287486-6,22468123450082i</v>
      </c>
      <c r="AZ222" s="240" t="str">
        <f t="shared" ca="1" si="223"/>
        <v>-5,02753241037686+5,54702721234538i</v>
      </c>
      <c r="BA222" s="240" t="str">
        <f t="shared" ca="1" si="224"/>
        <v>5,78703489811935-4,74929680266865i</v>
      </c>
      <c r="BB222" s="240" t="str">
        <f t="shared" ca="1" si="225"/>
        <v>-6,42126555675012+3,84875845976136i</v>
      </c>
      <c r="BC222" s="240" t="str">
        <f t="shared" ca="1" si="226"/>
        <v>6,91649520784734-2,86490611917994i</v>
      </c>
      <c r="BD222" s="240" t="str">
        <f t="shared" ca="1" si="227"/>
        <v>-7,2620036250235+1,81903721293315i</v>
      </c>
      <c r="BE222" s="240" t="str">
        <f t="shared" ca="1" si="228"/>
        <v>7,45031159445853-0,733791644383313i</v>
      </c>
      <c r="BF222" s="240" t="str">
        <f t="shared" ca="1" si="229"/>
        <v>-7,47734281728845-0,36733829726117i</v>
      </c>
      <c r="BG222" s="240" t="str">
        <f t="shared" ca="1" si="230"/>
        <v>7,34251214917319+1,46051647410565i</v>
      </c>
      <c r="BH222" s="240" t="str">
        <f t="shared" ca="1" si="231"/>
        <v>-7,04873826689833-2,52207887994272i</v>
      </c>
      <c r="BI222" s="240" t="str">
        <f t="shared" ca="1" si="232"/>
        <v>6,60238048783514+3,52904589453633i</v>
      </c>
      <c r="BJ222" s="240" t="str">
        <f t="shared" ca="1" si="233"/>
        <v>-6,0131011099373-4,45961972297648i</v>
      </c>
      <c r="BK222" s="240" t="str">
        <f t="shared" ca="1" si="234"/>
        <v>5,29365625215151+5,29365625215192i</v>
      </c>
      <c r="BL222" s="240" t="str">
        <f t="shared" ca="1" si="235"/>
        <v>-4,45961972297602-6,01310110993764i</v>
      </c>
      <c r="BM222" s="240" t="str">
        <f t="shared" ca="1" si="236"/>
        <v>3,52904589453582+6,60238048783542i</v>
      </c>
      <c r="BN222" s="240" t="str">
        <f t="shared" ca="1" si="237"/>
        <v>-2,52207887994218-7,04873826689852i</v>
      </c>
      <c r="BO222" s="240" t="str">
        <f t="shared" ca="1" si="238"/>
        <v>1,46051647410508+7,34251214917331i</v>
      </c>
      <c r="BP222" s="240" t="str">
        <f t="shared" ca="1" si="239"/>
        <v>-0,367338297260594-7,47734281728848i</v>
      </c>
      <c r="BQ222" s="240" t="str">
        <f t="shared" ca="1" si="240"/>
        <v>-0,733791644383992+7,45031159445846i</v>
      </c>
      <c r="BR222" s="240" t="str">
        <f t="shared" ca="1" si="241"/>
        <v>1,8190372129338-7,26200362502333i</v>
      </c>
      <c r="BS222" s="240" t="str">
        <f t="shared" ca="1" si="242"/>
        <v>-2,86490611918056+6,91649520784708i</v>
      </c>
      <c r="BT222" s="240" t="str">
        <f t="shared" ca="1" si="243"/>
        <v>3,84875845976194-6,42126555674976i</v>
      </c>
      <c r="BU222" s="240" t="str">
        <f t="shared" ca="1" si="244"/>
        <v>-4,74929680266918+5,78703489811892i</v>
      </c>
      <c r="BV222" s="240" t="str">
        <f t="shared" ca="1" si="245"/>
        <v>5,54702721234076-5,02753241038195i</v>
      </c>
      <c r="BW222" s="240" t="str">
        <f t="shared" ca="1" si="246"/>
        <v>-6,22468123450114+4,15919902874812i</v>
      </c>
      <c r="BX222" s="240" t="str">
        <f t="shared" ca="1" si="247"/>
        <v>6,76758970602886-3,20083154863578i</v>
      </c>
      <c r="BY222" s="240" t="str">
        <f t="shared" ca="1" si="248"/>
        <v>-7,16400029806573+2,17317573178152i</v>
      </c>
      <c r="BZ222" s="240" t="str">
        <f t="shared" ca="1" si="249"/>
        <v>7,40533191842624-1,09847722317196i</v>
      </c>
      <c r="CA222" s="240" t="str">
        <f t="shared" ca="1" si="250"/>
        <v>-7,48636046633409-2,7954288170623E-12i</v>
      </c>
      <c r="CB222" s="240" t="str">
        <f t="shared" ca="1" si="251"/>
        <v>7,40533191842648+1,09847722317034i</v>
      </c>
      <c r="CC222" s="240" t="str">
        <f t="shared" ca="1" si="252"/>
        <v>-7,1640002980662-2,17317573177995i</v>
      </c>
      <c r="CD222" s="240" t="str">
        <f t="shared" ca="1" si="253"/>
        <v>6,76758970602956+3,2008315486343i</v>
      </c>
      <c r="CE222" s="240" t="str">
        <f t="shared" ca="1" si="254"/>
        <v>-6,22468123449791-4,15919902875295i</v>
      </c>
      <c r="CF222" s="240" t="str">
        <f t="shared" ca="1" si="255"/>
        <v>5,54702721234187+5,02753241038074i</v>
      </c>
      <c r="CG222" s="240" t="str">
        <f t="shared" ca="1" si="256"/>
        <v>-4,74929680267045-5,78703489811788i</v>
      </c>
      <c r="CH222" s="240" t="str">
        <f t="shared" ca="1" si="257"/>
        <v>3,84875845976335+6,42126555674892i</v>
      </c>
      <c r="CI222" s="240" t="str">
        <f t="shared" ca="1" si="258"/>
        <v>-2,86490611918208-6,91649520784646i</v>
      </c>
      <c r="CJ222" s="240" t="str">
        <f t="shared" ca="1" si="259"/>
        <v>1,81903721292817+7,26200362502474i</v>
      </c>
      <c r="CK222" s="240" t="str">
        <f t="shared" ca="1" si="260"/>
        <v>-0,733791644385628-7,4503115944583i</v>
      </c>
      <c r="CL222" s="240" t="str">
        <f t="shared" ca="1" si="261"/>
        <v>-0,36733829725874+7,47734281728857i</v>
      </c>
      <c r="CM222" s="240" t="str">
        <f t="shared" ca="1" si="262"/>
        <v>1,46051647410326-7,34251214917367i</v>
      </c>
      <c r="CN222" s="240" t="str">
        <f t="shared" ca="1" si="263"/>
        <v>-2,52207887994764+7,04873826689657i</v>
      </c>
      <c r="CO222" s="240" t="str">
        <f t="shared" ca="1" si="264"/>
        <v>3,52904589453437-6,60238048783619i</v>
      </c>
      <c r="CP222" s="240" t="str">
        <f t="shared" ca="1" si="265"/>
        <v>-4,45961972297469+6,01310110993862i</v>
      </c>
      <c r="CQ222" s="240" t="str">
        <f t="shared" ca="1" si="266"/>
        <v>5,29365625215035-5,29365625215308i</v>
      </c>
      <c r="CR222" s="240" t="str">
        <f t="shared" ca="1" si="267"/>
        <v>-6,01310110994075+4,45961972297182i</v>
      </c>
      <c r="CS222" s="240" t="str">
        <f t="shared" ca="1" si="268"/>
        <v>6,60238048783788-3,52904589453121i</v>
      </c>
      <c r="CT222" s="240" t="str">
        <f t="shared" ca="1" si="269"/>
        <v>-7,04873826689778+2,52207887994427i</v>
      </c>
      <c r="CU222" s="240" t="str">
        <f t="shared" ca="1" si="270"/>
        <v>7,34251214917287-1,46051647410726i</v>
      </c>
      <c r="CV222" s="240" t="str">
        <f t="shared" ca="1" si="271"/>
        <v>-7,47734281728837+0,367338297262811i</v>
      </c>
      <c r="CW222" s="240" t="str">
        <f t="shared" ca="1" si="272"/>
        <v>7,45031159445795+0,733791644389195i</v>
      </c>
      <c r="CX222" s="240" t="str">
        <f t="shared" ca="1" si="273"/>
        <v>-7,26200362502387-1,81903721293166i</v>
      </c>
      <c r="CY222" s="240" t="str">
        <f t="shared" ca="1" si="274"/>
        <v>6,91649520784794+2,86490611917851i</v>
      </c>
      <c r="CZ222" s="240" t="str">
        <f t="shared" ca="1" si="275"/>
        <v>-6,4212655567509-3,84875845976004i</v>
      </c>
      <c r="DA222" s="240" t="str">
        <f t="shared" ca="1" si="276"/>
        <v>5,78703489811574+4,74929680267306i</v>
      </c>
      <c r="DB222" s="240" t="str">
        <f t="shared" ca="1" si="277"/>
        <v>-5,02753241037824-5,54702721234413i</v>
      </c>
      <c r="DC222" s="240" t="str">
        <f t="shared" ca="1" si="278"/>
        <v>4,15919902875015+6,22468123449979i</v>
      </c>
      <c r="DD222" s="240" t="str">
        <f t="shared" ca="1" si="279"/>
        <v>-3,20083154863799-6,76758970602782i</v>
      </c>
      <c r="DE222" s="240" t="str">
        <f t="shared" ca="1" si="280"/>
        <v>2,17317573178385+7,16400029806502i</v>
      </c>
      <c r="DF222" s="240" t="str">
        <f t="shared" ca="1" si="281"/>
        <v>-1,0984772231668-7,405331918427i</v>
      </c>
      <c r="DG222" s="240" t="str">
        <f t="shared" ca="1" si="282"/>
        <v>-5,7596547388146E-13+7,48636046633409i</v>
      </c>
      <c r="DH222" s="240" t="str">
        <f t="shared" ca="1" si="283"/>
        <v>1,09847722316794-7,40533191842683i</v>
      </c>
      <c r="DI222" s="240" t="str">
        <f t="shared" ca="1" si="284"/>
        <v>-2,17317573177762+7,16400029806691i</v>
      </c>
      <c r="DJ222" s="240" t="str">
        <f t="shared" ca="1" si="285"/>
        <v>3,20083154863903-6,76758970602732i</v>
      </c>
      <c r="DK222" s="240" t="str">
        <f t="shared" ca="1" si="286"/>
        <v>-4,1591990287511+6,22468123449915i</v>
      </c>
      <c r="DL222" s="240" t="str">
        <f t="shared" ca="1" si="287"/>
        <v>5,02753241037909-5,54702721234336i</v>
      </c>
      <c r="DM222" s="240" t="str">
        <f t="shared" ca="1" si="288"/>
        <v>-5,78703489811647+4,74929680267217i</v>
      </c>
      <c r="DN222" s="240" t="str">
        <f t="shared" ca="1" si="289"/>
        <v>6,42126555675149-3,84875845975905i</v>
      </c>
      <c r="DO222" s="240" t="str">
        <f t="shared" ca="1" si="290"/>
        <v>-6,91649520784838+2,86490611917745i</v>
      </c>
      <c r="DP222" s="240" t="str">
        <f t="shared" ca="1" si="291"/>
        <v>7,26200362502415-1,81903721293053i</v>
      </c>
      <c r="DQ222" s="240" t="str">
        <f t="shared" ca="1" si="292"/>
        <v>-7,45031159445807+0,733791644388048i</v>
      </c>
      <c r="DR222" s="240" t="str">
        <f t="shared" ca="1" si="293"/>
        <v>7,47734281728869+0,367338297256311i</v>
      </c>
      <c r="DS222" s="240" t="str">
        <f t="shared" ca="1" si="294"/>
        <v>-7,34251214917265-1,46051647410839i</v>
      </c>
      <c r="DT222" s="240" t="str">
        <f t="shared" ca="1" si="295"/>
        <v>7,04873826689739+2,52207887994535i</v>
      </c>
      <c r="DU222" s="240" t="str">
        <f t="shared" ca="1" si="296"/>
        <v>-6,60238048783733-3,52904589453222i</v>
      </c>
      <c r="DV222" s="240" t="str">
        <f t="shared" ca="1" si="297"/>
        <v>6,01310110994007+4,45961972297274i</v>
      </c>
      <c r="DW222" s="240" t="str">
        <f t="shared" ca="1" si="298"/>
        <v>-5,29365625214939-5,29365625215405i</v>
      </c>
      <c r="DX222" s="240" t="str">
        <f t="shared" ca="1" si="299"/>
        <v>4,4596197229736+6,01310110993944i</v>
      </c>
      <c r="DY222" s="240" t="str">
        <f t="shared" ca="1" si="300"/>
        <v>-3,52904589453317-6,60238048783683i</v>
      </c>
      <c r="DZ222" s="240" t="str">
        <f t="shared" ca="1" si="301"/>
        <v>2,52207887994635+7,04873826689703i</v>
      </c>
      <c r="EA222" s="240" t="str">
        <f t="shared" ca="1" si="302"/>
        <v>-1,46051647410944-7,34251214917244i</v>
      </c>
      <c r="EB222" s="240" t="str">
        <f t="shared" ca="1" si="303"/>
        <v>0,367338297257802+7,47734281728862i</v>
      </c>
      <c r="EC222" s="240" t="str">
        <f t="shared" ca="1" si="304"/>
        <v>0,733791644386986-7,45031159445816i</v>
      </c>
      <c r="ED222" s="240" t="str">
        <f t="shared" ca="1" si="305"/>
        <v>-1,8190372129295+7,26200362502441i</v>
      </c>
      <c r="EE222" s="240" t="str">
        <f t="shared" ca="1" si="306"/>
        <v>2,86490611917646-6,91649520784878i</v>
      </c>
      <c r="EF222" s="240" t="str">
        <f t="shared" ca="1" si="307"/>
        <v>-3,84875845976434+6,42126555674833i</v>
      </c>
      <c r="EG222" s="240" t="str">
        <f t="shared" ca="1" si="308"/>
        <v>4,74929680267134-5,78703489811715i</v>
      </c>
      <c r="EH222" s="240" t="str">
        <f t="shared" ca="1" si="309"/>
        <v>-5,54702721234264+5,02753241037989i</v>
      </c>
      <c r="EI222" s="240" t="str">
        <f t="shared" ca="1" si="310"/>
        <v>6,22468123449856-4,15919902875199i</v>
      </c>
      <c r="EJ222" s="240" t="str">
        <f t="shared" ca="1" si="311"/>
        <v>-6,76758970603015+3,20083154863307i</v>
      </c>
      <c r="EK222" s="240" t="str">
        <f t="shared" ca="1" si="312"/>
        <v>7,1640002980666-2,17317573177864i</v>
      </c>
      <c r="EL222" s="240" t="str">
        <f t="shared" ca="1" si="313"/>
        <v>-7,40533191842667+1,09847722316899i</v>
      </c>
      <c r="EM222" s="240" t="str">
        <f t="shared" ca="1" si="314"/>
        <v>7,48636046633409-1,64349786929938E-12i</v>
      </c>
      <c r="EN222" s="240"/>
      <c r="EO222" s="240"/>
      <c r="EP222" s="240"/>
    </row>
    <row r="223" spans="1:146" ht="15" thickBot="1">
      <c r="A223" s="277">
        <f t="shared" si="181"/>
        <v>2.4023437500000017E-3</v>
      </c>
      <c r="B223" s="276">
        <v>123</v>
      </c>
      <c r="C223" s="248">
        <f t="shared" si="182"/>
        <v>24600</v>
      </c>
      <c r="D223" s="247">
        <f t="shared" si="315"/>
        <v>154566.35855661781</v>
      </c>
      <c r="E223" s="247" t="str">
        <f t="shared" si="316"/>
        <v>154566,358556618i</v>
      </c>
      <c r="F223" s="247" t="str">
        <f t="shared" si="320"/>
        <v>-0,0110938908484942-0,00154980167607127i</v>
      </c>
      <c r="G223" s="247" t="str">
        <f t="shared" si="321"/>
        <v>-3,55289982794211+2,62164714603113i</v>
      </c>
      <c r="H223" s="247" t="str">
        <f t="shared" si="322"/>
        <v>0,00204016347687675-0,00344601257665121i</v>
      </c>
      <c r="I223" s="247" t="str">
        <f t="shared" si="317"/>
        <v>-0,00204285320564+0,00365300621204168i</v>
      </c>
      <c r="J223" s="275" t="str">
        <f ca="1">IMPRODUCT(1/N_FFT2,ED100)</f>
        <v>0,0345316756186766+0,00446169307261426i</v>
      </c>
      <c r="K223" s="274" t="str">
        <f t="shared" ca="1" si="318"/>
        <v>-0,0000868417367442174+0,000117029841551262i</v>
      </c>
      <c r="N223" s="265">
        <f t="shared" ca="1" si="185"/>
        <v>22.486407450453751</v>
      </c>
      <c r="O223" s="240">
        <f t="shared" ca="1" si="186"/>
        <v>7.4864074504537497</v>
      </c>
      <c r="P223" s="240" t="str">
        <f t="shared" ca="1" si="187"/>
        <v>-7,43010618224265-0,9164161908265i</v>
      </c>
      <c r="Q223" s="240" t="str">
        <f t="shared" ca="1" si="188"/>
        <v>7,26204920108861+1,81904862914042i</v>
      </c>
      <c r="R223" s="240" t="str">
        <f t="shared" ca="1" si="189"/>
        <v>-6,98476424041609-2,69432088289684i</v>
      </c>
      <c r="S223" s="240" t="str">
        <f t="shared" ca="1" si="190"/>
        <v>6,60242192413123+3,52906804269353i</v>
      </c>
      <c r="T223" s="240" t="str">
        <f t="shared" ca="1" si="191"/>
        <v>-6,12077303655581-4,31073473426292i</v>
      </c>
      <c r="U223" s="241" t="str">
        <f t="shared" ca="1" si="192"/>
        <v>5,54706202527971+5,02756396298538i</v>
      </c>
      <c r="V223" s="240" t="str">
        <f t="shared" ca="1" si="193"/>
        <v>-4,88991803792323-5,66877395003561i</v>
      </c>
      <c r="W223" s="240" t="str">
        <f t="shared" ca="1" si="194"/>
        <v>4,15922513172805+6,22472030036782i</v>
      </c>
      <c r="X223" s="240" t="str">
        <f t="shared" ca="1" si="195"/>
        <v>-3,36597360813481-6,68704106339638i</v>
      </c>
      <c r="Y223" s="240" t="str">
        <f t="shared" ca="1" si="196"/>
        <v>2,52209470841765+7,04878250451673i</v>
      </c>
      <c r="Z223" s="240" t="str">
        <f t="shared" ca="1" si="197"/>
        <v>-1,64028115671432-7,30450369574397i</v>
      </c>
      <c r="AA223" s="240" t="str">
        <f t="shared" ca="1" si="198"/>
        <v>0,733796249635393+7,45035835233651i</v>
      </c>
      <c r="AB223" s="240" t="str">
        <f t="shared" ca="1" si="199"/>
        <v>0,183725636057555-7,48415268449707i</v>
      </c>
      <c r="AC223" s="240" t="str">
        <f t="shared" ca="1" si="200"/>
        <v>-1,09848411717116+7,40537839401418i</v>
      </c>
      <c r="AD223" s="240" t="str">
        <f t="shared" ca="1" si="201"/>
        <v>1,99672037469135-7,21522031953992i</v>
      </c>
      <c r="AE223" s="240" t="str">
        <f t="shared" ca="1" si="202"/>
        <v>-2,86492409922304+6,9165386155143i</v>
      </c>
      <c r="AF223" s="240" t="str">
        <f t="shared" ca="1" si="203"/>
        <v>3,69003669862431-6,5138257327791i</v>
      </c>
      <c r="AG223" s="240" t="str">
        <f t="shared" ca="1" si="204"/>
        <v>-4,45964771138201+6,01313884793745i</v>
      </c>
      <c r="AH223" s="240" t="str">
        <f t="shared" ca="1" si="205"/>
        <v>5,16218147150949-5,42200875777728i</v>
      </c>
      <c r="AI223" s="240" t="str">
        <f t="shared" ca="1" si="206"/>
        <v>-5,78707121733361+4,7493266090803i</v>
      </c>
      <c r="AJ223" s="240" t="str">
        <f t="shared" ca="1" si="207"/>
        <v>6,32491802542774-4,00521016749792i</v>
      </c>
      <c r="AK223" s="240" t="str">
        <f t="shared" ca="1" si="208"/>
        <v>-6,76763217916984+3,20085163693575i</v>
      </c>
      <c r="AL223" s="240" t="str">
        <f t="shared" ca="1" si="209"/>
        <v>7,10855484560742-2,34834931839383i</v>
      </c>
      <c r="AM223" s="240" t="str">
        <f t="shared" ca="1" si="210"/>
        <v>-7,34255823050611+1,46052564025296i</v>
      </c>
      <c r="AN223" s="240" t="str">
        <f t="shared" ca="1" si="211"/>
        <v>7,46612270514574-0,550734297022283i</v>
      </c>
      <c r="AO223" s="240" t="str">
        <f t="shared" ca="1" si="212"/>
        <v>-7,47738974481376-0,367340602661149i</v>
      </c>
      <c r="AP223" s="240" t="str">
        <f t="shared" ca="1" si="213"/>
        <v>7,37618988274604+1,27989035775897i</v>
      </c>
      <c r="AQ223" s="240" t="str">
        <f t="shared" ca="1" si="214"/>
        <v>-7,16404525906536-2,17318937055023i</v>
      </c>
      <c r="AR223" s="240" t="str">
        <f t="shared" ca="1" si="215"/>
        <v>-7,16404525906536-2,17318937055023i</v>
      </c>
      <c r="AS223" s="240" t="str">
        <f t="shared" ca="1" si="216"/>
        <v>-6,42130585637316-3,84878261442721i</v>
      </c>
      <c r="AT223" s="240" t="str">
        <f t="shared" ca="1" si="217"/>
        <v>5,90188256932244+4,60587436347729i</v>
      </c>
      <c r="AU223" s="240" t="str">
        <f t="shared" ca="1" si="218"/>
        <v>-5,29368947494109-5,29368947494159i</v>
      </c>
      <c r="AV223" s="240" t="str">
        <f t="shared" ca="1" si="219"/>
        <v>4,6058743634774+5,90188256932235i</v>
      </c>
      <c r="AW223" s="240" t="str">
        <f t="shared" ca="1" si="220"/>
        <v>-3,8487826144267-6,42130585637346i</v>
      </c>
      <c r="AX223" s="240" t="str">
        <f t="shared" ca="1" si="221"/>
        <v>3,03380159239889+6,8441467263763i</v>
      </c>
      <c r="AY223" s="240" t="str">
        <f t="shared" ca="1" si="222"/>
        <v>-2,17318937055098-7,16404525906513i</v>
      </c>
      <c r="AZ223" s="240" t="str">
        <f t="shared" ca="1" si="223"/>
        <v>1,27989035775985+7,37618988274589i</v>
      </c>
      <c r="BA223" s="240" t="str">
        <f t="shared" ca="1" si="224"/>
        <v>-0,36734060266278-7,47738974481368i</v>
      </c>
      <c r="BB223" s="240" t="str">
        <f t="shared" ca="1" si="225"/>
        <v>-0,550734297019912+7,46612270514592i</v>
      </c>
      <c r="BC223" s="240" t="str">
        <f t="shared" ca="1" si="226"/>
        <v>1,46052564025063-7,34255823050658i</v>
      </c>
      <c r="BD223" s="240" t="str">
        <f t="shared" ca="1" si="227"/>
        <v>-2,34834931839087+7,1085548456084i</v>
      </c>
      <c r="BE223" s="240" t="str">
        <f t="shared" ca="1" si="228"/>
        <v>3,20085163693293-6,76763217917118i</v>
      </c>
      <c r="BF223" s="240" t="str">
        <f t="shared" ca="1" si="229"/>
        <v>-4,0052101675009+6,32491802542585i</v>
      </c>
      <c r="BG223" s="240" t="str">
        <f t="shared" ca="1" si="230"/>
        <v>4,74932660908312-5,78707121733131i</v>
      </c>
      <c r="BH223" s="240" t="str">
        <f t="shared" ca="1" si="231"/>
        <v>-5,42200875777931+5,16218147150736i</v>
      </c>
      <c r="BI223" s="240" t="str">
        <f t="shared" ca="1" si="232"/>
        <v>6,0131388479387-4,45964771138034i</v>
      </c>
      <c r="BJ223" s="240" t="str">
        <f t="shared" ca="1" si="233"/>
        <v>-6,51382573278016+3,69003669862245i</v>
      </c>
      <c r="BK223" s="240" t="str">
        <f t="shared" ca="1" si="234"/>
        <v>6,91653861551488-2,86492409922165i</v>
      </c>
      <c r="BL223" s="240" t="str">
        <f t="shared" ca="1" si="235"/>
        <v>-7,21522031954029+1,99672037469005i</v>
      </c>
      <c r="BM223" s="240" t="str">
        <f t="shared" ca="1" si="236"/>
        <v>7,40537839401429-1,09848411717046i</v>
      </c>
      <c r="BN223" s="240" t="str">
        <f t="shared" ca="1" si="237"/>
        <v>-7,48415268449708+0,183725636057007i</v>
      </c>
      <c r="BO223" s="240" t="str">
        <f t="shared" ca="1" si="238"/>
        <v>7,45035835233653+0,733796249635251i</v>
      </c>
      <c r="BP223" s="240" t="str">
        <f t="shared" ca="1" si="239"/>
        <v>-7,30450369574414-1,64028115671356i</v>
      </c>
      <c r="BQ223" s="240" t="str">
        <f t="shared" ca="1" si="240"/>
        <v>7,04878250451704+2,52209470841678i</v>
      </c>
      <c r="BR223" s="240" t="str">
        <f t="shared" ca="1" si="241"/>
        <v>-6,68704106339709-3,36597360813339i</v>
      </c>
      <c r="BS223" s="240" t="str">
        <f t="shared" ca="1" si="242"/>
        <v>6,22472030036877+4,15922513172663i</v>
      </c>
      <c r="BT223" s="240" t="str">
        <f t="shared" ca="1" si="243"/>
        <v>-5,66877395003717-4,88991803792144i</v>
      </c>
      <c r="BU223" s="240" t="str">
        <f t="shared" ca="1" si="244"/>
        <v>5,02756396298765+5,54706202527764i</v>
      </c>
      <c r="BV223" s="240" t="str">
        <f t="shared" ca="1" si="245"/>
        <v>-4,31073473426553-6,12077303655398i</v>
      </c>
      <c r="BW223" s="240" t="str">
        <f t="shared" ca="1" si="246"/>
        <v>3,52906804269036+6,60242192413292i</v>
      </c>
      <c r="BX223" s="240" t="str">
        <f t="shared" ca="1" si="247"/>
        <v>-2,69432088289362-6,98476424041734i</v>
      </c>
      <c r="BY223" s="240" t="str">
        <f t="shared" ca="1" si="248"/>
        <v>1,81904862913757+7,26204920108933i</v>
      </c>
      <c r="BZ223" s="240" t="str">
        <f t="shared" ca="1" si="249"/>
        <v>-0,916416190823954-7,43010618224297i</v>
      </c>
      <c r="CA223" s="240" t="str">
        <f t="shared" ca="1" si="250"/>
        <v>-2,19747106062378E-12+7,48640745045375i</v>
      </c>
      <c r="CB223" s="240" t="str">
        <f t="shared" ca="1" si="251"/>
        <v>0,916416190828102-7,43010618224245i</v>
      </c>
      <c r="CC223" s="240" t="str">
        <f t="shared" ca="1" si="252"/>
        <v>-1,81904862914162+7,26204920108832i</v>
      </c>
      <c r="CD223" s="240" t="str">
        <f t="shared" ca="1" si="253"/>
        <v>2,69432088289772-6,98476424041576i</v>
      </c>
      <c r="CE223" s="240" t="str">
        <f t="shared" ca="1" si="254"/>
        <v>-3,52906804269404+6,60242192413095i</v>
      </c>
      <c r="CF223" s="240" t="str">
        <f t="shared" ca="1" si="255"/>
        <v>4,31073473426285-6,12077303655586i</v>
      </c>
      <c r="CG223" s="240" t="str">
        <f t="shared" ca="1" si="256"/>
        <v>-5,02756396298523+5,54706202527984i</v>
      </c>
      <c r="CH223" s="240" t="str">
        <f t="shared" ca="1" si="257"/>
        <v>5,66877395003503-4,88991803792391i</v>
      </c>
      <c r="CI223" s="240" t="str">
        <f t="shared" ca="1" si="258"/>
        <v>-6,22472030036695+4,15922513172934i</v>
      </c>
      <c r="CJ223" s="240" t="str">
        <f t="shared" ca="1" si="259"/>
        <v>6,68704106339562-3,36597360813631i</v>
      </c>
      <c r="CK223" s="240" t="str">
        <f t="shared" ca="1" si="260"/>
        <v>-7,04878250451594+2,52209470841986i</v>
      </c>
      <c r="CL223" s="240" t="str">
        <f t="shared" ca="1" si="261"/>
        <v>7,30450369574347-1,64028115671654i</v>
      </c>
      <c r="CM223" s="240" t="str">
        <f t="shared" ca="1" si="262"/>
        <v>-7,45035835233621+0,7337962496385i</v>
      </c>
      <c r="CN223" s="240" t="str">
        <f t="shared" ca="1" si="263"/>
        <v>7,48415268449716+0,183725636053743i</v>
      </c>
      <c r="CO223" s="240" t="str">
        <f t="shared" ca="1" si="264"/>
        <v>-7,40537839401364-1,09848411717481i</v>
      </c>
      <c r="CP223" s="240" t="str">
        <f t="shared" ca="1" si="265"/>
        <v>7,21522031953917+1,99672037469408i</v>
      </c>
      <c r="CQ223" s="240" t="str">
        <f t="shared" ca="1" si="266"/>
        <v>-6,91653861551319-2,86492409922571i</v>
      </c>
      <c r="CR223" s="240" t="str">
        <f t="shared" ca="1" si="267"/>
        <v>6,51382573277809+3,69003669862609i</v>
      </c>
      <c r="CS223" s="240" t="str">
        <f t="shared" ca="1" si="268"/>
        <v>-6,01313884793621-4,45964771138369i</v>
      </c>
      <c r="CT223" s="240" t="str">
        <f t="shared" ca="1" si="269"/>
        <v>5,42200875777628+5,16218147151054i</v>
      </c>
      <c r="CU223" s="240" t="str">
        <f t="shared" ca="1" si="270"/>
        <v>-4,74932660907988-5,78707121733396i</v>
      </c>
      <c r="CV223" s="240" t="str">
        <f t="shared" ca="1" si="271"/>
        <v>4,00521016749755+6,32491802542797i</v>
      </c>
      <c r="CW223" s="240" t="str">
        <f t="shared" ca="1" si="272"/>
        <v>-3,20085163693578-6,76763217916982i</v>
      </c>
      <c r="CX223" s="240" t="str">
        <f t="shared" ca="1" si="273"/>
        <v>2,34834931839397+7,10855484560737i</v>
      </c>
      <c r="CY223" s="240" t="str">
        <f t="shared" ca="1" si="274"/>
        <v>-1,46052564025394-7,34255823050592i</v>
      </c>
      <c r="CZ223" s="240" t="str">
        <f t="shared" ca="1" si="275"/>
        <v>0,550734297023062+7,46612270514569i</v>
      </c>
      <c r="DA223" s="240" t="str">
        <f t="shared" ca="1" si="276"/>
        <v>0,367340602659519-7,47738974481384i</v>
      </c>
      <c r="DB223" s="240" t="str">
        <f t="shared" ca="1" si="277"/>
        <v>-1,27989035775652+7,37618988274646i</v>
      </c>
      <c r="DC223" s="240" t="str">
        <f t="shared" ca="1" si="278"/>
        <v>2,17318937054806-7,16404525906602i</v>
      </c>
      <c r="DD223" s="240" t="str">
        <f t="shared" ca="1" si="279"/>
        <v>-3,0338015923959+6,84414672637762i</v>
      </c>
      <c r="DE223" s="240" t="str">
        <f t="shared" ca="1" si="280"/>
        <v>3,84878261442381-6,4213058563752i</v>
      </c>
      <c r="DF223" s="240" t="str">
        <f t="shared" ca="1" si="281"/>
        <v>-4,60587436348011+5,90188256932024i</v>
      </c>
      <c r="DG223" s="240" t="str">
        <f t="shared" ca="1" si="282"/>
        <v>5,29368947494375-5,29368947493893i</v>
      </c>
      <c r="DH223" s="240" t="str">
        <f t="shared" ca="1" si="283"/>
        <v>-5,90188256932417+4,60587436347508i</v>
      </c>
      <c r="DI223" s="240" t="str">
        <f t="shared" ca="1" si="284"/>
        <v>6,42130585637454-3,84878261442491i</v>
      </c>
      <c r="DJ223" s="240" t="str">
        <f t="shared" ca="1" si="285"/>
        <v>-6,84414672637711+3,03380159239707i</v>
      </c>
      <c r="DK223" s="240" t="str">
        <f t="shared" ca="1" si="286"/>
        <v>7,16404525906577-2,17318937054888i</v>
      </c>
      <c r="DL223" s="240" t="str">
        <f t="shared" ca="1" si="287"/>
        <v>-7,37618988274625+1,27989035775779i</v>
      </c>
      <c r="DM223" s="240" t="str">
        <f t="shared" ca="1" si="288"/>
        <v>7,47738974481377-0,367340602660797i</v>
      </c>
      <c r="DN223" s="240" t="str">
        <f t="shared" ca="1" si="289"/>
        <v>-7,46612270514574-0,55073429702221i</v>
      </c>
      <c r="DO223" s="240" t="str">
        <f t="shared" ca="1" si="290"/>
        <v>7,34255823050617+1,46052564025268i</v>
      </c>
      <c r="DP223" s="240" t="str">
        <f t="shared" ca="1" si="291"/>
        <v>-7,10855484560777-2,34834931839275i</v>
      </c>
      <c r="DQ223" s="240" t="str">
        <f t="shared" ca="1" si="292"/>
        <v>6,76763217917019+3,20085163693501i</v>
      </c>
      <c r="DR223" s="240" t="str">
        <f t="shared" ca="1" si="293"/>
        <v>-6,32491802542866-4,00521016749647i</v>
      </c>
      <c r="DS223" s="240" t="str">
        <f t="shared" ca="1" si="294"/>
        <v>5,78707121733477+4,74932660907889i</v>
      </c>
      <c r="DT223" s="240" t="str">
        <f t="shared" ca="1" si="295"/>
        <v>-5,16218147151116-5,42200875777569i</v>
      </c>
      <c r="DU223" s="240" t="str">
        <f t="shared" ca="1" si="296"/>
        <v>4,45964771138455+6,01313884793557i</v>
      </c>
      <c r="DV223" s="240" t="str">
        <f t="shared" ca="1" si="297"/>
        <v>-3,6900366986272-6,51382573277746i</v>
      </c>
      <c r="DW223" s="240" t="str">
        <f t="shared" ca="1" si="298"/>
        <v>2,86492409921982+6,91653861551563i</v>
      </c>
      <c r="DX223" s="240" t="str">
        <f t="shared" ca="1" si="299"/>
        <v>-1,99672037468814-7,21522031954082i</v>
      </c>
      <c r="DY223" s="240" t="str">
        <f t="shared" ca="1" si="300"/>
        <v>1,09848411716829+7,40537839401461i</v>
      </c>
      <c r="DZ223" s="240" t="str">
        <f t="shared" ca="1" si="301"/>
        <v>-0,18372563605481-7,48415268449713i</v>
      </c>
      <c r="EA223" s="240" t="str">
        <f t="shared" ca="1" si="302"/>
        <v>-0,733796249637226+7,45035835233633i</v>
      </c>
      <c r="EB223" s="240" t="str">
        <f t="shared" ca="1" si="303"/>
        <v>1,6402811567157-7,30450369574366i</v>
      </c>
      <c r="EC223" s="240" t="str">
        <f t="shared" ca="1" si="304"/>
        <v>-2,52209470841885+7,0487825045163i</v>
      </c>
      <c r="ED223" s="240" t="str">
        <f t="shared" ca="1" si="305"/>
        <v>3,36597360813517-6,68704106339619i</v>
      </c>
      <c r="EE223" s="240" t="str">
        <f t="shared" ca="1" si="306"/>
        <v>-4,15922513172863+6,22472030036743i</v>
      </c>
      <c r="EF223" s="240" t="str">
        <f t="shared" ca="1" si="307"/>
        <v>4,8899180379231-5,66877395003573i</v>
      </c>
      <c r="EG223" s="240" t="str">
        <f t="shared" ca="1" si="308"/>
        <v>-5,54706202527898+5,02756396298618i</v>
      </c>
      <c r="EH223" s="240" t="str">
        <f t="shared" ca="1" si="309"/>
        <v>6,12077303655536-4,31073473426355i</v>
      </c>
      <c r="EI223" s="240" t="str">
        <f t="shared" ca="1" si="310"/>
        <v>-6,60242192413045+3,52906804269499i</v>
      </c>
      <c r="EJ223" s="240" t="str">
        <f t="shared" ca="1" si="311"/>
        <v>6,98476424041537-2,69432088289872i</v>
      </c>
      <c r="EK223" s="240" t="str">
        <f t="shared" ca="1" si="312"/>
        <v>-7,262049201088+1,81904862914287i</v>
      </c>
      <c r="EL223" s="240" t="str">
        <f t="shared" ca="1" si="313"/>
        <v>7,43010618224232-0,916416190829165i</v>
      </c>
      <c r="EM223" s="240" t="str">
        <f t="shared" ca="1" si="314"/>
        <v>-7,48640745045375+3,26501177919113E-12i</v>
      </c>
      <c r="EN223" s="240"/>
      <c r="EO223" s="240"/>
      <c r="EP223" s="240"/>
    </row>
    <row r="224" spans="1:146" ht="15" thickBot="1">
      <c r="A224" s="277">
        <f t="shared" si="181"/>
        <v>2.4218750000000017E-3</v>
      </c>
      <c r="B224" s="276">
        <v>124</v>
      </c>
      <c r="C224" s="248">
        <f t="shared" si="182"/>
        <v>24800</v>
      </c>
      <c r="D224" s="247">
        <f t="shared" si="315"/>
        <v>155822.99561805374</v>
      </c>
      <c r="E224" s="247" t="str">
        <f t="shared" si="316"/>
        <v>155822,995618054i</v>
      </c>
      <c r="F224" s="247" t="str">
        <f t="shared" si="320"/>
        <v>-0,0108829595466951-0,00138708038618931i</v>
      </c>
      <c r="G224" s="247" t="str">
        <f t="shared" si="321"/>
        <v>-3,52546360120061+2,63184918272518i</v>
      </c>
      <c r="H224" s="247" t="str">
        <f t="shared" si="322"/>
        <v>0,00203920945353716-0,00341809358051642i</v>
      </c>
      <c r="I224" s="247" t="str">
        <f t="shared" si="317"/>
        <v>-0,00203893247494775+0,00361856794631042i</v>
      </c>
      <c r="J224" s="275" t="str">
        <f ca="1">IMPRODUCT(1/N_FFT2,EE100)</f>
        <v>0,0381658345092907-0,0000335592856481161i</v>
      </c>
      <c r="K224" s="274" t="str">
        <f t="shared" ca="1" si="318"/>
        <v>-0,000077696122859127+0,000138174090516851i</v>
      </c>
      <c r="N224" s="265">
        <f t="shared" ca="1" si="185"/>
        <v>22.486443294897146</v>
      </c>
      <c r="O224" s="240">
        <f t="shared" ca="1" si="186"/>
        <v>7.4864432948971471</v>
      </c>
      <c r="P224" s="240" t="str">
        <f t="shared" ca="1" si="187"/>
        <v>-7,45039402417912-0,733799763005247i</v>
      </c>
      <c r="Q224" s="240" t="str">
        <f t="shared" ca="1" si="188"/>
        <v>7,34259338620858+1,460532633157i</v>
      </c>
      <c r="R224" s="240" t="str">
        <f t="shared" ca="1" si="189"/>
        <v>-7,16407956005903-2,17319977564302i</v>
      </c>
      <c r="S224" s="240" t="str">
        <f t="shared" ca="1" si="190"/>
        <v>6,91657173146169+2,86493781629819i</v>
      </c>
      <c r="T224" s="240" t="str">
        <f t="shared" ca="1" si="191"/>
        <v>-6,60245353610809-3,52908493964713i</v>
      </c>
      <c r="U224" s="241" t="str">
        <f t="shared" ca="1" si="192"/>
        <v>6,22475010393323+4,15924504583389i</v>
      </c>
      <c r="V224" s="240" t="str">
        <f t="shared" ca="1" si="193"/>
        <v>-5,78709892546294-4,74934934855461i</v>
      </c>
      <c r="W224" s="240" t="str">
        <f t="shared" ca="1" si="194"/>
        <v>5,29371482079034+5,29371482079032i</v>
      </c>
      <c r="X224" s="240" t="str">
        <f t="shared" ca="1" si="195"/>
        <v>-4,74934934855466-5,78709892546291i</v>
      </c>
      <c r="Y224" s="240" t="str">
        <f t="shared" ca="1" si="196"/>
        <v>4,1592450458339+6,22475010393322i</v>
      </c>
      <c r="Z224" s="240" t="str">
        <f t="shared" ca="1" si="197"/>
        <v>-3,52908493964716-6,60245353610808i</v>
      </c>
      <c r="AA224" s="240" t="str">
        <f t="shared" ca="1" si="198"/>
        <v>2,86493781629752+6,91657173146197i</v>
      </c>
      <c r="AB224" s="240" t="str">
        <f t="shared" ca="1" si="199"/>
        <v>-2,17319977564333-7,16407956005894i</v>
      </c>
      <c r="AC224" s="240" t="str">
        <f t="shared" ca="1" si="200"/>
        <v>1,4605326331572+7,34259338620853i</v>
      </c>
      <c r="AD224" s="240" t="str">
        <f t="shared" ca="1" si="201"/>
        <v>-0,733799763005362-7,4503940241791i</v>
      </c>
      <c r="AE224" s="240" t="str">
        <f t="shared" ca="1" si="202"/>
        <v>2,56791773739865E-14+7,48644329489715i</v>
      </c>
      <c r="AF224" s="240" t="str">
        <f t="shared" ca="1" si="203"/>
        <v>0,73379976300531-7,45039402417911i</v>
      </c>
      <c r="AG224" s="240" t="str">
        <f t="shared" ca="1" si="204"/>
        <v>-1,46053263315709+7,34259338620856i</v>
      </c>
      <c r="AH224" s="240" t="str">
        <f t="shared" ca="1" si="205"/>
        <v>2,17319977564327-7,16407956005895i</v>
      </c>
      <c r="AI224" s="240" t="str">
        <f t="shared" ca="1" si="206"/>
        <v>-2,86493781629817+6,9165717314617i</v>
      </c>
      <c r="AJ224" s="240" t="str">
        <f t="shared" ca="1" si="207"/>
        <v>3,52908493964707-6,60245353610812i</v>
      </c>
      <c r="AK224" s="240" t="str">
        <f t="shared" ca="1" si="208"/>
        <v>-4,15924504583384+6,22475010393326i</v>
      </c>
      <c r="AL224" s="240" t="str">
        <f t="shared" ca="1" si="209"/>
        <v>4,74934934855455-5,78709892546299i</v>
      </c>
      <c r="AM224" s="240" t="str">
        <f t="shared" ca="1" si="210"/>
        <v>-5,29371482079031+5,29371482079036i</v>
      </c>
      <c r="AN224" s="240" t="str">
        <f t="shared" ca="1" si="211"/>
        <v>5,78709892546287-4,74934934855469i</v>
      </c>
      <c r="AO224" s="240" t="str">
        <f t="shared" ca="1" si="212"/>
        <v>-6,22475010393322+4,1592450458339i</v>
      </c>
      <c r="AP224" s="240" t="str">
        <f t="shared" ca="1" si="213"/>
        <v>6,60245353610806-3,52908493964719i</v>
      </c>
      <c r="AQ224" s="240" t="str">
        <f t="shared" ca="1" si="214"/>
        <v>-6,91657173146194+2,8649378162976i</v>
      </c>
      <c r="AR224" s="240" t="str">
        <f t="shared" ca="1" si="215"/>
        <v>-6,91657173146194+2,8649378162976i</v>
      </c>
      <c r="AS224" s="240" t="str">
        <f t="shared" ca="1" si="216"/>
        <v>-7,34259338620853+1,46053263315722i</v>
      </c>
      <c r="AT224" s="240" t="str">
        <f t="shared" ca="1" si="217"/>
        <v>7,4503940241791-0,73379976300544i</v>
      </c>
      <c r="AU224" s="240" t="str">
        <f t="shared" ca="1" si="218"/>
        <v>-7,48644329489715+5,1358354747973E-14i</v>
      </c>
      <c r="AV224" s="240" t="str">
        <f t="shared" ca="1" si="219"/>
        <v>7,45039402417934+0,733799763003008i</v>
      </c>
      <c r="AW224" s="240" t="str">
        <f t="shared" ca="1" si="220"/>
        <v>-7,34259338620886-1,46053263315556i</v>
      </c>
      <c r="AX224" s="240" t="str">
        <f t="shared" ca="1" si="221"/>
        <v>7,16407956005918+2,17319977564254i</v>
      </c>
      <c r="AY224" s="240" t="str">
        <f t="shared" ca="1" si="222"/>
        <v>-6,91657173146173-2,86493781629809i</v>
      </c>
      <c r="AZ224" s="240" t="str">
        <f t="shared" ca="1" si="223"/>
        <v>6,60245353610741+3,52908493964841i</v>
      </c>
      <c r="BA224" s="240" t="str">
        <f t="shared" ca="1" si="224"/>
        <v>-6,22475010393203-4,15924504583568i</v>
      </c>
      <c r="BB224" s="240" t="str">
        <f t="shared" ca="1" si="225"/>
        <v>5,78709892546105+4,74934934855692i</v>
      </c>
      <c r="BC224" s="240" t="str">
        <f t="shared" ca="1" si="226"/>
        <v>-5,29371482078775-5,29371482079292i</v>
      </c>
      <c r="BD224" s="240" t="str">
        <f t="shared" ca="1" si="227"/>
        <v>4,74934934855701+5,78709892546096i</v>
      </c>
      <c r="BE224" s="240" t="str">
        <f t="shared" ca="1" si="228"/>
        <v>-4,15924504583587-6,2247501039319i</v>
      </c>
      <c r="BF224" s="240" t="str">
        <f t="shared" ca="1" si="229"/>
        <v>3,52908493964853+6,60245353610735i</v>
      </c>
      <c r="BG224" s="240" t="str">
        <f t="shared" ca="1" si="230"/>
        <v>-2,86493781629831-6,91657173146164i</v>
      </c>
      <c r="BH224" s="240" t="str">
        <f t="shared" ca="1" si="231"/>
        <v>2,17319977564276+7,1640795600591i</v>
      </c>
      <c r="BI224" s="240" t="str">
        <f t="shared" ca="1" si="232"/>
        <v>-1,46053263315569-7,34259338620884i</v>
      </c>
      <c r="BJ224" s="240" t="str">
        <f t="shared" ca="1" si="233"/>
        <v>0,733799763003136+7,45039402417932i</v>
      </c>
      <c r="BK224" s="240" t="str">
        <f t="shared" ca="1" si="234"/>
        <v>2,90184769180472E-12-7,48644329489715i</v>
      </c>
      <c r="BL224" s="240" t="str">
        <f t="shared" ca="1" si="235"/>
        <v>-0,733799763008912+7,45039402417876i</v>
      </c>
      <c r="BM224" s="240" t="str">
        <f t="shared" ca="1" si="236"/>
        <v>1,46053263315407-7,34259338620916i</v>
      </c>
      <c r="BN224" s="240" t="str">
        <f t="shared" ca="1" si="237"/>
        <v>-2,17319977564099+7,16407956005965i</v>
      </c>
      <c r="BO224" s="240" t="str">
        <f t="shared" ca="1" si="238"/>
        <v>2,86493781629679-6,91657173146227i</v>
      </c>
      <c r="BP224" s="240" t="str">
        <f t="shared" ca="1" si="239"/>
        <v>-3,52908493964707+6,60245353610812i</v>
      </c>
      <c r="BQ224" s="240" t="str">
        <f t="shared" ca="1" si="240"/>
        <v>4,15924504583442-6,22475010393287i</v>
      </c>
      <c r="BR224" s="240" t="str">
        <f t="shared" ca="1" si="241"/>
        <v>-4,74934934855567+5,78709892546208i</v>
      </c>
      <c r="BS224" s="240" t="str">
        <f t="shared" ca="1" si="242"/>
        <v>5,29371482079177-5,29371482078889i</v>
      </c>
      <c r="BT224" s="240" t="str">
        <f t="shared" ca="1" si="243"/>
        <v>-5,7870989254648+4,74934934855235i</v>
      </c>
      <c r="BU224" s="240" t="str">
        <f t="shared" ca="1" si="244"/>
        <v>6,22475010393112-4,15924504583705i</v>
      </c>
      <c r="BV224" s="240" t="str">
        <f t="shared" ca="1" si="245"/>
        <v>-6,60245353610663+3,52908493964986i</v>
      </c>
      <c r="BW224" s="240" t="str">
        <f t="shared" ca="1" si="246"/>
        <v>6,91657173146106-2,86493781629971i</v>
      </c>
      <c r="BX224" s="240" t="str">
        <f t="shared" ca="1" si="247"/>
        <v>-7,16407956005867+2,17319977564422i</v>
      </c>
      <c r="BY224" s="240" t="str">
        <f t="shared" ca="1" si="248"/>
        <v>7,3425933862085-1,46053263315738i</v>
      </c>
      <c r="BZ224" s="240" t="str">
        <f t="shared" ca="1" si="249"/>
        <v>-7,45039402417918+0,733799763004644i</v>
      </c>
      <c r="CA224" s="240" t="str">
        <f t="shared" ca="1" si="250"/>
        <v>7,48644329489715+1,38672590246739E-12i</v>
      </c>
      <c r="CB224" s="240" t="str">
        <f t="shared" ca="1" si="251"/>
        <v>-7,4503940241789-0,733799763007404i</v>
      </c>
      <c r="CC224" s="240" t="str">
        <f t="shared" ca="1" si="252"/>
        <v>7,342593386208+1,46053263315989i</v>
      </c>
      <c r="CD224" s="240" t="str">
        <f t="shared" ca="1" si="253"/>
        <v>-7,16407956005792-2,17319977564667i</v>
      </c>
      <c r="CE224" s="240" t="str">
        <f t="shared" ca="1" si="254"/>
        <v>6,91657173146294+2,8649378162952i</v>
      </c>
      <c r="CF224" s="240" t="str">
        <f t="shared" ca="1" si="255"/>
        <v>-6,60245353610884-3,52908493964574i</v>
      </c>
      <c r="CG224" s="240" t="str">
        <f t="shared" ca="1" si="256"/>
        <v>6,22475010393372+4,15924504583315i</v>
      </c>
      <c r="CH224" s="240" t="str">
        <f t="shared" ca="1" si="257"/>
        <v>-5,78709892546304-4,74934934855449i</v>
      </c>
      <c r="CI224" s="240" t="str">
        <f t="shared" ca="1" si="258"/>
        <v>5,29371482078996+5,2937148207907i</v>
      </c>
      <c r="CJ224" s="240" t="str">
        <f t="shared" ca="1" si="259"/>
        <v>-4,74934934855352-5,78709892546384i</v>
      </c>
      <c r="CK224" s="240" t="str">
        <f t="shared" ca="1" si="260"/>
        <v>4,15924504583211+6,22475010393441i</v>
      </c>
      <c r="CL224" s="240" t="str">
        <f t="shared" ca="1" si="261"/>
        <v>-3,52908493964463-6,60245353610943i</v>
      </c>
      <c r="CM224" s="240" t="str">
        <f t="shared" ca="1" si="262"/>
        <v>2,86493781630111+6,91657173146049i</v>
      </c>
      <c r="CN224" s="240" t="str">
        <f t="shared" ca="1" si="263"/>
        <v>-2,17319977564566-7,16407956005823i</v>
      </c>
      <c r="CO224" s="240" t="str">
        <f t="shared" ca="1" si="264"/>
        <v>1,46053263315887+7,34259338620821i</v>
      </c>
      <c r="CP224" s="240" t="str">
        <f t="shared" ca="1" si="265"/>
        <v>-0,733799763006152-7,45039402417903i</v>
      </c>
      <c r="CQ224" s="240" t="str">
        <f t="shared" ca="1" si="266"/>
        <v>1,28395886869933E-13+7,48644329489715i</v>
      </c>
      <c r="CR224" s="240" t="str">
        <f t="shared" ca="1" si="267"/>
        <v>0,733799763005896-7,45039402417905i</v>
      </c>
      <c r="CS224" s="240" t="str">
        <f t="shared" ca="1" si="268"/>
        <v>-1,4605326331584+7,3425933862083i</v>
      </c>
      <c r="CT224" s="240" t="str">
        <f t="shared" ca="1" si="269"/>
        <v>2,17319977564521-7,16407956005836i</v>
      </c>
      <c r="CU224" s="240" t="str">
        <f t="shared" ca="1" si="270"/>
        <v>-2,86493781630087+6,91657173146058i</v>
      </c>
      <c r="CV224" s="240" t="str">
        <f t="shared" ca="1" si="271"/>
        <v>3,52908493964421-6,60245353610965i</v>
      </c>
      <c r="CW224" s="240" t="str">
        <f t="shared" ca="1" si="272"/>
        <v>-4,1592450458319+6,22475010393456i</v>
      </c>
      <c r="CX224" s="240" t="str">
        <f t="shared" ca="1" si="273"/>
        <v>4,74934934855349-5,78709892546387i</v>
      </c>
      <c r="CY224" s="240" t="str">
        <f t="shared" ca="1" si="274"/>
        <v>-5,29371482078963+5,29371482079103i</v>
      </c>
      <c r="CZ224" s="240" t="str">
        <f t="shared" ca="1" si="275"/>
        <v>5,78709892546287-4,74934934855469i</v>
      </c>
      <c r="DA224" s="240" t="str">
        <f t="shared" ca="1" si="276"/>
        <v>-6,22475010393345+4,15924504583355i</v>
      </c>
      <c r="DB224" s="240" t="str">
        <f t="shared" ca="1" si="277"/>
        <v>6,60245353610871-3,52908493964597i</v>
      </c>
      <c r="DC224" s="240" t="str">
        <f t="shared" ca="1" si="278"/>
        <v>-6,91657173146284+2,86493781629544i</v>
      </c>
      <c r="DD224" s="240" t="str">
        <f t="shared" ca="1" si="279"/>
        <v>7,16407956005995-2,17319977563999i</v>
      </c>
      <c r="DE224" s="240" t="str">
        <f t="shared" ca="1" si="280"/>
        <v>-7,34259338620791+1,46053263316035i</v>
      </c>
      <c r="DF224" s="240" t="str">
        <f t="shared" ca="1" si="281"/>
        <v>7,45039402417888-0,73379976300766i</v>
      </c>
      <c r="DG224" s="240" t="str">
        <f t="shared" ca="1" si="282"/>
        <v>-7,48644329489715+1,85629519220202E-12i</v>
      </c>
      <c r="DH224" s="240" t="str">
        <f t="shared" ca="1" si="283"/>
        <v>7,4503940241792+0,733799763004389i</v>
      </c>
      <c r="DI224" s="240" t="str">
        <f t="shared" ca="1" si="284"/>
        <v>-7,34259338620855-1,46053263315712i</v>
      </c>
      <c r="DJ224" s="240" t="str">
        <f t="shared" ca="1" si="285"/>
        <v>7,1640795600588+2,17319977564377i</v>
      </c>
      <c r="DK224" s="240" t="str">
        <f t="shared" ca="1" si="286"/>
        <v>-6,91657173146116-2,86493781629947i</v>
      </c>
      <c r="DL224" s="240" t="str">
        <f t="shared" ca="1" si="287"/>
        <v>6,60245353610686+3,52908493964945i</v>
      </c>
      <c r="DM224" s="240" t="str">
        <f t="shared" ca="1" si="288"/>
        <v>-6,22475010393126-4,15924504583683i</v>
      </c>
      <c r="DN224" s="240" t="str">
        <f t="shared" ca="1" si="289"/>
        <v>5,78709892546496+4,74934934855215i</v>
      </c>
      <c r="DO224" s="240" t="str">
        <f t="shared" ca="1" si="290"/>
        <v>-5,29371482079195-5,29371482078871i</v>
      </c>
      <c r="DP224" s="240" t="str">
        <f t="shared" ca="1" si="291"/>
        <v>4,74934934855603+5,78709892546178i</v>
      </c>
      <c r="DQ224" s="240" t="str">
        <f t="shared" ca="1" si="292"/>
        <v>-4,15924504583463-6,22475010393273i</v>
      </c>
      <c r="DR224" s="240" t="str">
        <f t="shared" ca="1" si="293"/>
        <v>3,52908493964749+6,6024535361079i</v>
      </c>
      <c r="DS224" s="240" t="str">
        <f t="shared" ca="1" si="294"/>
        <v>-2,86493781629703-6,91657173146217i</v>
      </c>
      <c r="DT224" s="240" t="str">
        <f t="shared" ca="1" si="295"/>
        <v>2,17319977564124+7,16407956005957i</v>
      </c>
      <c r="DU224" s="240" t="str">
        <f t="shared" ca="1" si="296"/>
        <v>-1,46053263315453-7,34259338620907i</v>
      </c>
      <c r="DV224" s="240" t="str">
        <f t="shared" ca="1" si="297"/>
        <v>0,733799763001757+7,45039402417946i</v>
      </c>
      <c r="DW224" s="240" t="str">
        <f t="shared" ca="1" si="298"/>
        <v>-3,15863946554459E-12-7,48644329489715i</v>
      </c>
      <c r="DX224" s="240" t="str">
        <f t="shared" ca="1" si="299"/>
        <v>-0,733799763002669+7,45039402417937i</v>
      </c>
      <c r="DY224" s="240" t="str">
        <f t="shared" ca="1" si="300"/>
        <v>1,46053263315543-7,34259338620889i</v>
      </c>
      <c r="DZ224" s="240" t="str">
        <f t="shared" ca="1" si="301"/>
        <v>-2,17319977564252+7,16407956005918i</v>
      </c>
      <c r="EA224" s="240" t="str">
        <f t="shared" ca="1" si="302"/>
        <v>2,86493781629788-6,91657173146182i</v>
      </c>
      <c r="EB224" s="240" t="str">
        <f t="shared" ca="1" si="303"/>
        <v>-3,5290849396483+6,60245353610747i</v>
      </c>
      <c r="EC224" s="240" t="str">
        <f t="shared" ca="1" si="304"/>
        <v>4,15924504583539-6,22475010393222i</v>
      </c>
      <c r="ED224" s="240" t="str">
        <f t="shared" ca="1" si="305"/>
        <v>-4,74934934855674+5,7870989254612i</v>
      </c>
      <c r="EE224" s="240" t="str">
        <f t="shared" ca="1" si="306"/>
        <v>5,2937148207929-5,29371482078776i</v>
      </c>
      <c r="EF224" s="240" t="str">
        <f t="shared" ca="1" si="307"/>
        <v>-5,78709892546096+4,74934934855704i</v>
      </c>
      <c r="EG224" s="240" t="str">
        <f t="shared" ca="1" si="308"/>
        <v>6,22475010393177-4,15924504583607i</v>
      </c>
      <c r="EH224" s="240" t="str">
        <f t="shared" ca="1" si="309"/>
        <v>-6,60245353610729+3,52908493964864i</v>
      </c>
      <c r="EI224" s="240" t="str">
        <f t="shared" ca="1" si="310"/>
        <v>6,91657173146151-2,86493781629862i</v>
      </c>
      <c r="EJ224" s="240" t="str">
        <f t="shared" ca="1" si="311"/>
        <v>-7,16407956005907+2,17319977564288i</v>
      </c>
      <c r="EK224" s="240" t="str">
        <f t="shared" ca="1" si="312"/>
        <v>7,34259338620881-1,46053263315581i</v>
      </c>
      <c r="EL224" s="240" t="str">
        <f t="shared" ca="1" si="313"/>
        <v>-7,45039402417929+0,733799763003476i</v>
      </c>
      <c r="EM224" s="240" t="str">
        <f t="shared" ca="1" si="314"/>
        <v>7,48644329489715+2,77345180493479E-12i</v>
      </c>
      <c r="EN224" s="240"/>
      <c r="EO224" s="240"/>
      <c r="EP224" s="240"/>
    </row>
    <row r="225" spans="1:146" ht="15" thickBot="1">
      <c r="A225" s="277">
        <f t="shared" si="181"/>
        <v>2.4414062500000017E-3</v>
      </c>
      <c r="B225" s="276">
        <v>125</v>
      </c>
      <c r="C225" s="248">
        <f t="shared" si="182"/>
        <v>25000</v>
      </c>
      <c r="D225" s="247">
        <f t="shared" si="315"/>
        <v>157079.63267948964</v>
      </c>
      <c r="E225" s="247" t="str">
        <f t="shared" si="316"/>
        <v>157079,63267949i</v>
      </c>
      <c r="F225" s="247" t="str">
        <f t="shared" si="320"/>
        <v>-0,0106740344572944-0,0012333227554989i</v>
      </c>
      <c r="G225" s="247" t="str">
        <f t="shared" si="321"/>
        <v>-3,49815391270344+2,64163752154117i</v>
      </c>
      <c r="H225" s="247" t="str">
        <f t="shared" si="322"/>
        <v>0,00203828649325601-0,00339061485467163i</v>
      </c>
      <c r="I225" s="247" t="str">
        <f t="shared" si="317"/>
        <v>-0,0020353012631331+0,00358475484573402i</v>
      </c>
      <c r="J225" s="275" t="str">
        <f ca="1">IMPRODUCT(1/N_FFT2,ED100)</f>
        <v>0,0345316756186766+0,00446169307261426i</v>
      </c>
      <c r="K225" s="274" t="str">
        <f t="shared" ca="1" si="318"/>
        <v>-0,0000862764388670269+0,000114706701958962i</v>
      </c>
      <c r="N225" s="265">
        <f t="shared" ca="1" si="185"/>
        <v>22.486468133345937</v>
      </c>
      <c r="O225" s="240">
        <f t="shared" ca="1" si="186"/>
        <v>7.4864681333459373</v>
      </c>
      <c r="P225" s="240" t="str">
        <f t="shared" ca="1" si="187"/>
        <v>-7,46618322361503-0,55073876113243i</v>
      </c>
      <c r="Q225" s="240" t="str">
        <f t="shared" ca="1" si="188"/>
        <v>7,40543842010568+1,09849302120084i</v>
      </c>
      <c r="R225" s="240" t="str">
        <f t="shared" ca="1" si="189"/>
        <v>-7,3045629041712-1,64029445241096i</v>
      </c>
      <c r="S225" s="240" t="str">
        <f t="shared" ca="1" si="190"/>
        <v>7,16410332897248+2,17320698586436i</v>
      </c>
      <c r="T225" s="240" t="str">
        <f t="shared" ca="1" si="191"/>
        <v>-6,98482085711747-2,69434272236865i</v>
      </c>
      <c r="U225" s="241" t="str">
        <f t="shared" ca="1" si="192"/>
        <v>6,7676870358546+3,20087758221551i</v>
      </c>
      <c r="V225" s="240" t="str">
        <f t="shared" ca="1" si="193"/>
        <v>-6,5138785321743-3,69006660911195i</v>
      </c>
      <c r="W225" s="240" t="str">
        <f t="shared" ca="1" si="194"/>
        <v>6,22477075634868+4,15925884533658i</v>
      </c>
      <c r="X225" s="240" t="str">
        <f t="shared" ca="1" si="195"/>
        <v>-5,9019304084635-4,60591169750985i</v>
      </c>
      <c r="Y225" s="240" t="str">
        <f t="shared" ca="1" si="196"/>
        <v>5,54710698833658+5,02760471512545i</v>
      </c>
      <c r="Z225" s="240" t="str">
        <f t="shared" ca="1" si="197"/>
        <v>-5,16222331482402-5,42205270718493i</v>
      </c>
      <c r="AA225" s="240" t="str">
        <f t="shared" ca="1" si="198"/>
        <v>4,74936510589988+5,78711812584337i</v>
      </c>
      <c r="AB225" s="240" t="str">
        <f t="shared" ca="1" si="199"/>
        <v>-4,31076967596943-6,1208226499668i</v>
      </c>
      <c r="AC225" s="240" t="str">
        <f t="shared" ca="1" si="200"/>
        <v>3,84881381166855+6,42135790582596i</v>
      </c>
      <c r="AD225" s="240" t="str">
        <f t="shared" ca="1" si="201"/>
        <v>-3,36600089185026-6,68709526683054i</v>
      </c>
      <c r="AE225" s="240" t="str">
        <f t="shared" ca="1" si="202"/>
        <v>2,86494732156056+6,91659467919634i</v>
      </c>
      <c r="AF225" s="240" t="str">
        <f t="shared" ca="1" si="203"/>
        <v>-2,34836835350878-7,10861246572372i</v>
      </c>
      <c r="AG225" s="240" t="str">
        <f t="shared" ca="1" si="204"/>
        <v>1,81906337388055+7,26210806539055i</v>
      </c>
      <c r="AH225" s="240" t="str">
        <f t="shared" ca="1" si="205"/>
        <v>-1,27990073222087-7,37624967224298i</v>
      </c>
      <c r="AI225" s="240" t="str">
        <f t="shared" ca="1" si="206"/>
        <v>0,733802197598575+7,45041874302403i</v>
      </c>
      <c r="AJ225" s="240" t="str">
        <f t="shared" ca="1" si="207"/>
        <v>-0,183727125289691-7,48421334911272i</v>
      </c>
      <c r="AK225" s="240" t="str">
        <f t="shared" ca="1" si="208"/>
        <v>-0,367343580229683+7,47745035461074i</v>
      </c>
      <c r="AL225" s="240" t="str">
        <f t="shared" ca="1" si="209"/>
        <v>0,91642361906029-7,43016640877125i</v>
      </c>
      <c r="AM225" s="240" t="str">
        <f t="shared" ca="1" si="210"/>
        <v>-1,46053747889776+7,34261774739358i</v>
      </c>
      <c r="AN225" s="240" t="str">
        <f t="shared" ca="1" si="211"/>
        <v>1,9967365595924-7,21527880425915i</v>
      </c>
      <c r="AO225" s="240" t="str">
        <f t="shared" ca="1" si="212"/>
        <v>-2,52211515186873+7,04883964013357i</v>
      </c>
      <c r="AP225" s="240" t="str">
        <f t="shared" ca="1" si="213"/>
        <v>3,0338261836138-6,84420220326836i</v>
      </c>
      <c r="AQ225" s="240" t="str">
        <f t="shared" ca="1" si="214"/>
        <v>-3,52909664841114+6,6024754416641i</v>
      </c>
      <c r="AR225" s="240" t="str">
        <f t="shared" ca="1" si="215"/>
        <v>-3,52909664841114+6,6024754416641i</v>
      </c>
      <c r="AS225" s="240" t="str">
        <f t="shared" ca="1" si="216"/>
        <v>-4,45968386013878+6,01318758889342i</v>
      </c>
      <c r="AT225" s="240" t="str">
        <f t="shared" ca="1" si="217"/>
        <v>4,88995767434021-5,66881989965861i</v>
      </c>
      <c r="AU225" s="240" t="str">
        <f t="shared" ca="1" si="218"/>
        <v>-5,29373238422611+5,2937323842257i</v>
      </c>
      <c r="AV225" s="240" t="str">
        <f t="shared" ca="1" si="219"/>
        <v>5,66881989966003-4,88995767433857i</v>
      </c>
      <c r="AW225" s="240" t="str">
        <f t="shared" ca="1" si="220"/>
        <v>-6,01318758889155+4,4596838601413i</v>
      </c>
      <c r="AX225" s="240" t="str">
        <f t="shared" ca="1" si="221"/>
        <v>6,32496929358515-4,00524263270143i</v>
      </c>
      <c r="AY225" s="240" t="str">
        <f t="shared" ca="1" si="222"/>
        <v>-6,60247544166472+3,52909664840997i</v>
      </c>
      <c r="AZ225" s="240" t="str">
        <f t="shared" ca="1" si="223"/>
        <v>6,84420220326984-3,03382618361046i</v>
      </c>
      <c r="BA225" s="240" t="str">
        <f t="shared" ca="1" si="224"/>
        <v>-7,04883964013301+2,52211515187029i</v>
      </c>
      <c r="BB225" s="240" t="str">
        <f t="shared" ca="1" si="225"/>
        <v>7,2152788042591-1,99673655959256i</v>
      </c>
      <c r="BC225" s="240" t="str">
        <f t="shared" ca="1" si="226"/>
        <v>-7,34261774739398+1,46053747889574i</v>
      </c>
      <c r="BD225" s="240" t="str">
        <f t="shared" ca="1" si="227"/>
        <v>7,43016640877087-0,916423619063412i</v>
      </c>
      <c r="BE225" s="240" t="str">
        <f t="shared" ca="1" si="228"/>
        <v>-7,47745035461069+0,367343580230595i</v>
      </c>
      <c r="BF225" s="240" t="str">
        <f t="shared" ca="1" si="229"/>
        <v>7,48421334911268+0,183727125291118i</v>
      </c>
      <c r="BG225" s="240" t="str">
        <f t="shared" ca="1" si="230"/>
        <v>-7,45041874302368-0,733802197602059i</v>
      </c>
      <c r="BH225" s="240" t="str">
        <f t="shared" ca="1" si="231"/>
        <v>7,37624967224339+1,27990073221849i</v>
      </c>
      <c r="BI225" s="240" t="str">
        <f t="shared" ca="1" si="232"/>
        <v>-7,26210806539058-1,81906337388044i</v>
      </c>
      <c r="BJ225" s="240" t="str">
        <f t="shared" ca="1" si="233"/>
        <v>7,10861246572304+2,34836835351084i</v>
      </c>
      <c r="BK225" s="240" t="str">
        <f t="shared" ca="1" si="234"/>
        <v>-6,91659467919757-2,8649473215576i</v>
      </c>
      <c r="BL225" s="240" t="str">
        <f t="shared" ca="1" si="235"/>
        <v>6,68709526683095+3,36600089184945i</v>
      </c>
      <c r="BM225" s="240" t="str">
        <f t="shared" ca="1" si="236"/>
        <v>-6,42135790582564-3,84881381166909i</v>
      </c>
      <c r="BN225" s="240" t="str">
        <f t="shared" ca="1" si="237"/>
        <v>6,12082264996512+4,31076967597182i</v>
      </c>
      <c r="BO225" s="240" t="str">
        <f t="shared" ca="1" si="238"/>
        <v>-5,78711812584492-4,74936510589798i</v>
      </c>
      <c r="BP225" s="240" t="str">
        <f t="shared" ca="1" si="239"/>
        <v>5,42205270718505+5,1622233148239i</v>
      </c>
      <c r="BQ225" s="240" t="str">
        <f t="shared" ca="1" si="240"/>
        <v>-5,02760471512386-5,54710698833803i</v>
      </c>
      <c r="BR225" s="240" t="str">
        <f t="shared" ca="1" si="241"/>
        <v>4,60591169751239+5,90193040846152i</v>
      </c>
      <c r="BS225" s="240" t="str">
        <f t="shared" ca="1" si="242"/>
        <v>-4,15925884533798-6,22477075634774i</v>
      </c>
      <c r="BT225" s="240" t="str">
        <f t="shared" ca="1" si="243"/>
        <v>3,69006660911142+6,5138785321746i</v>
      </c>
      <c r="BU225" s="240" t="str">
        <f t="shared" ca="1" si="244"/>
        <v>-3,2008775822129-6,76768703585583i</v>
      </c>
      <c r="BV225" s="240" t="str">
        <f t="shared" ca="1" si="245"/>
        <v>2,69434272237096+6,98482085711659i</v>
      </c>
      <c r="BW225" s="240" t="str">
        <f t="shared" ca="1" si="246"/>
        <v>-2,17320698586453-7,16410332897243i</v>
      </c>
      <c r="BX225" s="240" t="str">
        <f t="shared" ca="1" si="247"/>
        <v>1,64029445240927+7,30456290417158i</v>
      </c>
      <c r="BY225" s="240" t="str">
        <f t="shared" ca="1" si="248"/>
        <v>-1,0984930212045-7,40543842010514i</v>
      </c>
      <c r="BZ225" s="240" t="str">
        <f t="shared" ca="1" si="249"/>
        <v>0,55073876113399+7,46618322361492i</v>
      </c>
      <c r="CA225" s="240" t="str">
        <f t="shared" ca="1" si="250"/>
        <v>5,75972133907543E-13-7,48646813334594i</v>
      </c>
      <c r="CB225" s="240" t="str">
        <f t="shared" ca="1" si="251"/>
        <v>-0,550738761135139+7,46618322361483i</v>
      </c>
      <c r="CC225" s="240" t="str">
        <f t="shared" ca="1" si="252"/>
        <v>1,09849302119807-7,40543842010609i</v>
      </c>
      <c r="CD225" s="240" t="str">
        <f t="shared" ca="1" si="253"/>
        <v>-1,64029445241039+7,30456290417133i</v>
      </c>
      <c r="CE225" s="240" t="str">
        <f t="shared" ca="1" si="254"/>
        <v>2,17320698586563-7,1641033289721i</v>
      </c>
      <c r="CF225" s="240" t="str">
        <f t="shared" ca="1" si="255"/>
        <v>-2,69434272237203+6,98482085711617i</v>
      </c>
      <c r="CG225" s="240" t="str">
        <f t="shared" ca="1" si="256"/>
        <v>3,20087758221394-6,76768703585534i</v>
      </c>
      <c r="CH225" s="240" t="str">
        <f t="shared" ca="1" si="257"/>
        <v>-3,69006660911243+6,51387853217404i</v>
      </c>
      <c r="CI225" s="240" t="str">
        <f t="shared" ca="1" si="258"/>
        <v>4,15925884533894-6,2247707563471i</v>
      </c>
      <c r="CJ225" s="240" t="str">
        <f t="shared" ca="1" si="259"/>
        <v>-4,60591169750743+5,90193040846539i</v>
      </c>
      <c r="CK225" s="240" t="str">
        <f t="shared" ca="1" si="260"/>
        <v>5,02760471512471-5,54710698833725i</v>
      </c>
      <c r="CL225" s="240" t="str">
        <f t="shared" ca="1" si="261"/>
        <v>-5,42205270718584+5,16222331482307i</v>
      </c>
      <c r="CM225" s="240" t="str">
        <f t="shared" ca="1" si="262"/>
        <v>5,78711812584566-4,74936510589708i</v>
      </c>
      <c r="CN225" s="240" t="str">
        <f t="shared" ca="1" si="263"/>
        <v>-6,1208226499659+4,31076967597071i</v>
      </c>
      <c r="CO225" s="240" t="str">
        <f t="shared" ca="1" si="264"/>
        <v>6,42135790582623-3,8488138116681i</v>
      </c>
      <c r="CP225" s="240" t="str">
        <f t="shared" ca="1" si="265"/>
        <v>-6,68709526683147+3,36600089184842i</v>
      </c>
      <c r="CQ225" s="240" t="str">
        <f t="shared" ca="1" si="266"/>
        <v>6,91659467919516-2,86494732156342i</v>
      </c>
      <c r="CR225" s="240" t="str">
        <f t="shared" ca="1" si="267"/>
        <v>-7,1086124657234+2,34836835350975i</v>
      </c>
      <c r="CS225" s="240" t="str">
        <f t="shared" ca="1" si="268"/>
        <v>7,26210806539085-1,81906337387933i</v>
      </c>
      <c r="CT225" s="240" t="str">
        <f t="shared" ca="1" si="269"/>
        <v>-7,37624967224359+1,27990073221736i</v>
      </c>
      <c r="CU225" s="240" t="str">
        <f t="shared" ca="1" si="270"/>
        <v>7,45041874302379-0,733802197600913i</v>
      </c>
      <c r="CV225" s="240" t="str">
        <f t="shared" ca="1" si="271"/>
        <v>-7,48421334911272+0,183727125289753i</v>
      </c>
      <c r="CW225" s="240" t="str">
        <f t="shared" ca="1" si="272"/>
        <v>7,47745035461063+0,367343580231958i</v>
      </c>
      <c r="CX225" s="240" t="str">
        <f t="shared" ca="1" si="273"/>
        <v>-7,43016640877163-0,916423619057169i</v>
      </c>
      <c r="CY225" s="240" t="str">
        <f t="shared" ca="1" si="274"/>
        <v>7,34261774739374+1,46053747889697i</v>
      </c>
      <c r="CZ225" s="240" t="str">
        <f t="shared" ca="1" si="275"/>
        <v>-7,21527880425876-1,99673655959378i</v>
      </c>
      <c r="DA225" s="240" t="str">
        <f t="shared" ca="1" si="276"/>
        <v>7,04883964013255+2,52211515187158i</v>
      </c>
      <c r="DB225" s="240" t="str">
        <f t="shared" ca="1" si="277"/>
        <v>-6,84420220326934-3,03382618361161i</v>
      </c>
      <c r="DC225" s="240" t="str">
        <f t="shared" ca="1" si="278"/>
        <v>6,60247544166413+3,52909664841108i</v>
      </c>
      <c r="DD225" s="240" t="str">
        <f t="shared" ca="1" si="279"/>
        <v>-6,32496929358448-4,00524263270249i</v>
      </c>
      <c r="DE225" s="240" t="str">
        <f t="shared" ca="1" si="280"/>
        <v>6,01318758889529+4,45968386013625i</v>
      </c>
      <c r="DF225" s="240" t="str">
        <f t="shared" ca="1" si="281"/>
        <v>-5,66881989965921-4,88995767433952i</v>
      </c>
      <c r="DG225" s="240" t="str">
        <f t="shared" ca="1" si="282"/>
        <v>5,29373238422522+5,29373238422659i</v>
      </c>
      <c r="DH225" s="240" t="str">
        <f t="shared" ca="1" si="283"/>
        <v>-4,88995767433805-5,66881989966048i</v>
      </c>
      <c r="DI225" s="240" t="str">
        <f t="shared" ca="1" si="284"/>
        <v>4,45968386014085+6,01318758889189i</v>
      </c>
      <c r="DJ225" s="240" t="str">
        <f t="shared" ca="1" si="285"/>
        <v>-4,00524263270085-6,32496929358552i</v>
      </c>
      <c r="DK225" s="240" t="str">
        <f t="shared" ca="1" si="286"/>
        <v>3,52909664840937+6,60247544166504i</v>
      </c>
      <c r="DL225" s="240" t="str">
        <f t="shared" ca="1" si="287"/>
        <v>-3,03382618361683-6,84420220326702i</v>
      </c>
      <c r="DM225" s="240" t="str">
        <f t="shared" ca="1" si="288"/>
        <v>2,52211515186975+7,04883964013321i</v>
      </c>
      <c r="DN225" s="240" t="str">
        <f t="shared" ca="1" si="289"/>
        <v>-1,99673655959191-7,21527880425928i</v>
      </c>
      <c r="DO225" s="240" t="str">
        <f t="shared" ca="1" si="290"/>
        <v>1,46053747889506+7,34261774739412i</v>
      </c>
      <c r="DP225" s="240" t="str">
        <f t="shared" ca="1" si="291"/>
        <v>-0,916423619062843-7,43016640877093i</v>
      </c>
      <c r="DQ225" s="240" t="str">
        <f t="shared" ca="1" si="292"/>
        <v>0,36734358023002+7,47745035461072i</v>
      </c>
      <c r="DR225" s="240" t="str">
        <f t="shared" ca="1" si="293"/>
        <v>0,183727125291694-7,48421334911266i</v>
      </c>
      <c r="DS225" s="240" t="str">
        <f t="shared" ca="1" si="294"/>
        <v>-0,733802197602844+7,45041874302361i</v>
      </c>
      <c r="DT225" s="240" t="str">
        <f t="shared" ca="1" si="295"/>
        <v>1,27990073221906-7,3762496722433i</v>
      </c>
      <c r="DU225" s="240" t="str">
        <f t="shared" ca="1" si="296"/>
        <v>-1,819063373881+7,26210806539044i</v>
      </c>
      <c r="DV225" s="240" t="str">
        <f t="shared" ca="1" si="297"/>
        <v>2,34836835351139-7,10861246572286i</v>
      </c>
      <c r="DW225" s="240" t="str">
        <f t="shared" ca="1" si="298"/>
        <v>-2,86494732155813+6,91659467919735i</v>
      </c>
      <c r="DX225" s="240" t="str">
        <f t="shared" ca="1" si="299"/>
        <v>3,36600089184996-6,68709526683069i</v>
      </c>
      <c r="DY225" s="240" t="str">
        <f t="shared" ca="1" si="300"/>
        <v>-3,84881381166958+6,42135790582535i</v>
      </c>
      <c r="DZ225" s="240" t="str">
        <f t="shared" ca="1" si="301"/>
        <v>4,31076967597229-6,12082264996479i</v>
      </c>
      <c r="EA225" s="240" t="str">
        <f t="shared" ca="1" si="302"/>
        <v>-4,74936510589842+5,78711812584456i</v>
      </c>
      <c r="EB225" s="240" t="str">
        <f t="shared" ca="1" si="303"/>
        <v>5,16222331482432-5,42205270718465i</v>
      </c>
      <c r="EC225" s="240" t="str">
        <f t="shared" ca="1" si="304"/>
        <v>-5,54710698833841+5,02760471512343i</v>
      </c>
      <c r="ED225" s="240" t="str">
        <f t="shared" ca="1" si="305"/>
        <v>5,90193040846187-4,60591169751193i</v>
      </c>
      <c r="EE225" s="240" t="str">
        <f t="shared" ca="1" si="306"/>
        <v>-6,22477075634805+4,1592588453375i</v>
      </c>
      <c r="EF225" s="240" t="str">
        <f t="shared" ca="1" si="307"/>
        <v>6,51387853217488-3,69006660911092i</v>
      </c>
      <c r="EG225" s="240" t="str">
        <f t="shared" ca="1" si="308"/>
        <v>-6,76768703585608+3,20087758221238i</v>
      </c>
      <c r="EH225" s="240" t="str">
        <f t="shared" ca="1" si="309"/>
        <v>6,98482085711679-2,69434272237042i</v>
      </c>
      <c r="EI225" s="240" t="str">
        <f t="shared" ca="1" si="310"/>
        <v>-7,16410332897259+2,17320698586398i</v>
      </c>
      <c r="EJ225" s="240" t="str">
        <f t="shared" ca="1" si="311"/>
        <v>7,30456290417171-1,64029445240871i</v>
      </c>
      <c r="EK225" s="240" t="str">
        <f t="shared" ca="1" si="312"/>
        <v>-7,40543842010522+1,09849302120393i</v>
      </c>
      <c r="EL225" s="240" t="str">
        <f t="shared" ca="1" si="313"/>
        <v>7,46618322361496-0,550738761133416i</v>
      </c>
      <c r="EM225" s="240" t="str">
        <f t="shared" ca="1" si="314"/>
        <v>-7,48646813334594-1,15194426781508E-12i</v>
      </c>
      <c r="EN225" s="240"/>
      <c r="EO225" s="240"/>
      <c r="EP225" s="240"/>
    </row>
    <row r="226" spans="1:146" ht="15" thickBot="1">
      <c r="A226" s="277">
        <f t="shared" si="181"/>
        <v>2.4609375000000018E-3</v>
      </c>
      <c r="B226" s="276">
        <v>126</v>
      </c>
      <c r="C226" s="248">
        <f t="shared" si="182"/>
        <v>25200</v>
      </c>
      <c r="D226" s="247">
        <f t="shared" si="315"/>
        <v>158336.26974092558</v>
      </c>
      <c r="E226" s="247" t="str">
        <f t="shared" si="316"/>
        <v>158336,269740926i</v>
      </c>
      <c r="F226" s="247" t="str">
        <f t="shared" si="320"/>
        <v>-0,0104673669138702-0,00108817286359772i</v>
      </c>
      <c r="G226" s="247" t="str">
        <f t="shared" si="321"/>
        <v>-3,47097540609335+2,65102076593704i</v>
      </c>
      <c r="H226" s="247" t="str">
        <f t="shared" si="322"/>
        <v>0,00203739365162871-0,00336356656404541i</v>
      </c>
      <c r="I226" s="247" t="str">
        <f t="shared" si="317"/>
        <v>-0,00203194117694045+0,00355155713529899i</v>
      </c>
      <c r="J226" s="275" t="str">
        <f ca="1">IMPRODUCT(1/N_FFT2,EE100)</f>
        <v>0,0381658345092907-0,0000335592856481161i</v>
      </c>
      <c r="K226" s="274" t="str">
        <f t="shared" ca="1" si="318"/>
        <v>-0,0000774315429713235+0,000135616332370489i</v>
      </c>
      <c r="N226" s="265">
        <f t="shared" ca="1" si="185"/>
        <v>22.486482065262315</v>
      </c>
      <c r="O226" s="240">
        <f t="shared" ca="1" si="186"/>
        <v>7.4864820652623134</v>
      </c>
      <c r="P226" s="240" t="str">
        <f t="shared" ca="1" si="187"/>
        <v>-7,47746426974551-0,367344263836366i</v>
      </c>
      <c r="Q226" s="240" t="str">
        <f t="shared" ca="1" si="188"/>
        <v>7,45043260785438+0,733803563165521i</v>
      </c>
      <c r="R226" s="240" t="str">
        <f t="shared" ca="1" si="189"/>
        <v>-7,4054522012301-1,09849506543748i</v>
      </c>
      <c r="S226" s="240" t="str">
        <f t="shared" ca="1" si="190"/>
        <v>7,34263141161204+1,46054019688007i</v>
      </c>
      <c r="T226" s="240" t="str">
        <f t="shared" ca="1" si="191"/>
        <v>-7,26212157978495-1,81906675905973i</v>
      </c>
      <c r="U226" s="241" t="str">
        <f t="shared" ca="1" si="192"/>
        <v>7,16411666098524+2,17321103008612i</v>
      </c>
      <c r="V226" s="240" t="str">
        <f t="shared" ca="1" si="193"/>
        <v>-7,04885275764693-2,52211984538949i</v>
      </c>
      <c r="W226" s="240" t="str">
        <f t="shared" ca="1" si="194"/>
        <v>6,91660755060862+2,86495265307441i</v>
      </c>
      <c r="X226" s="240" t="str">
        <f t="shared" ca="1" si="195"/>
        <v>-6,7676996301579-3,20088353887718i</v>
      </c>
      <c r="Y226" s="240" t="str">
        <f t="shared" ca="1" si="196"/>
        <v>6,60248772851733+3,52910321587119i</v>
      </c>
      <c r="Z226" s="240" t="str">
        <f t="shared" ca="1" si="197"/>
        <v>-6,4213698556295-3,84882097410454i</v>
      </c>
      <c r="AA226" s="240" t="str">
        <f t="shared" ca="1" si="198"/>
        <v>6,22478234031347+4,15926658549507i</v>
      </c>
      <c r="AB226" s="240" t="str">
        <f t="shared" ca="1" si="199"/>
        <v>-6,01319877911352-4,45969215937176i</v>
      </c>
      <c r="AC226" s="240" t="str">
        <f t="shared" ca="1" si="200"/>
        <v>5,78712889536024+4,74937394421421i</v>
      </c>
      <c r="AD226" s="240" t="str">
        <f t="shared" ca="1" si="201"/>
        <v>-5,54711731120588-5,02761407122845i</v>
      </c>
      <c r="AE226" s="240" t="str">
        <f t="shared" ca="1" si="202"/>
        <v>5,29374223557823+5,29374223557867i</v>
      </c>
      <c r="AF226" s="240" t="str">
        <f t="shared" ca="1" si="203"/>
        <v>-5,02761407122854-5,5471173112058i</v>
      </c>
      <c r="AG226" s="240" t="str">
        <f t="shared" ca="1" si="204"/>
        <v>4,74937394421369+5,78712889536067i</v>
      </c>
      <c r="AH226" s="240" t="str">
        <f t="shared" ca="1" si="205"/>
        <v>-4,45969215937181-6,01319877911349i</v>
      </c>
      <c r="AI226" s="240" t="str">
        <f t="shared" ca="1" si="206"/>
        <v>4,15926658549512+6,22478234031343i</v>
      </c>
      <c r="AJ226" s="240" t="str">
        <f t="shared" ca="1" si="207"/>
        <v>-3,84882097410464-6,42136985562944i</v>
      </c>
      <c r="AK226" s="240" t="str">
        <f t="shared" ca="1" si="208"/>
        <v>3,52910321587132+6,60248772851726i</v>
      </c>
      <c r="AL226" s="240" t="str">
        <f t="shared" ca="1" si="209"/>
        <v>-3,20088353887728-6,76769963015785i</v>
      </c>
      <c r="AM226" s="240" t="str">
        <f t="shared" ca="1" si="210"/>
        <v>2,86495265307447+6,91660755060859i</v>
      </c>
      <c r="AN226" s="240" t="str">
        <f t="shared" ca="1" si="211"/>
        <v>-2,5221198453896-7,04885275764689i</v>
      </c>
      <c r="AO226" s="240" t="str">
        <f t="shared" ca="1" si="212"/>
        <v>2,17321103008618+7,16411666098522i</v>
      </c>
      <c r="AP226" s="240" t="str">
        <f t="shared" ca="1" si="213"/>
        <v>-1,81906675905986-7,26212157978491i</v>
      </c>
      <c r="AQ226" s="240" t="str">
        <f t="shared" ca="1" si="214"/>
        <v>1,46054019688016+7,34263141161202i</v>
      </c>
      <c r="AR226" s="240" t="str">
        <f t="shared" ca="1" si="215"/>
        <v>1,46054019688016+7,34263141161202i</v>
      </c>
      <c r="AS226" s="240" t="str">
        <f t="shared" ca="1" si="216"/>
        <v>0,733803563165698+7,45043260785437i</v>
      </c>
      <c r="AT226" s="240" t="str">
        <f t="shared" ca="1" si="217"/>
        <v>-0,367344263836052-7,47746426974552i</v>
      </c>
      <c r="AU226" s="240" t="str">
        <f t="shared" ca="1" si="218"/>
        <v>1,17393336221321E-13+7,48648206526231i</v>
      </c>
      <c r="AV226" s="240" t="str">
        <f t="shared" ca="1" si="219"/>
        <v>0,367344263835924-7,47746426974553i</v>
      </c>
      <c r="AW226" s="240" t="str">
        <f t="shared" ca="1" si="220"/>
        <v>-0,733803563168428+7,4504326078541i</v>
      </c>
      <c r="AX226" s="240" t="str">
        <f t="shared" ca="1" si="221"/>
        <v>1,09849506543637-7,40545220123027i</v>
      </c>
      <c r="AY226" s="240" t="str">
        <f t="shared" ca="1" si="222"/>
        <v>-1,46054019688222+7,34263141161161i</v>
      </c>
      <c r="AZ226" s="240" t="str">
        <f t="shared" ca="1" si="223"/>
        <v>1,81906675905819-7,26212157978533i</v>
      </c>
      <c r="BA226" s="240" t="str">
        <f t="shared" ca="1" si="224"/>
        <v>-2,17321103008748+7,16411666098483i</v>
      </c>
      <c r="BB226" s="240" t="str">
        <f t="shared" ca="1" si="225"/>
        <v>2,52211984538728-7,04885275764773i</v>
      </c>
      <c r="BC226" s="240" t="str">
        <f t="shared" ca="1" si="226"/>
        <v>-2,86495265307504+6,91660755060836i</v>
      </c>
      <c r="BD226" s="240" t="str">
        <f t="shared" ca="1" si="227"/>
        <v>3,20088353887438-6,76769963015923i</v>
      </c>
      <c r="BE226" s="240" t="str">
        <f t="shared" ca="1" si="228"/>
        <v>-3,52910321587112+6,60248772851737i</v>
      </c>
      <c r="BF226" s="240" t="str">
        <f t="shared" ca="1" si="229"/>
        <v>3,84882097410764-6,42136985562765i</v>
      </c>
      <c r="BG226" s="240" t="str">
        <f t="shared" ca="1" si="230"/>
        <v>-4,15926658549427+6,22478234031401i</v>
      </c>
      <c r="BH226" s="240" t="str">
        <f t="shared" ca="1" si="231"/>
        <v>4,4596921593741-6,01319877911179i</v>
      </c>
      <c r="BI226" s="240" t="str">
        <f t="shared" ca="1" si="232"/>
        <v>-4,74937394421297+5,78712889536126i</v>
      </c>
      <c r="BJ226" s="240" t="str">
        <f t="shared" ca="1" si="233"/>
        <v>5,02761407122999-5,54711731120449i</v>
      </c>
      <c r="BK226" s="240" t="str">
        <f t="shared" ca="1" si="234"/>
        <v>-5,29374223557708+5,29374223557982i</v>
      </c>
      <c r="BL226" s="240" t="str">
        <f t="shared" ca="1" si="235"/>
        <v>5,54711731120676-5,02761407122749i</v>
      </c>
      <c r="BM226" s="240" t="str">
        <f t="shared" ca="1" si="236"/>
        <v>-5,78712889535867+4,74937394421612i</v>
      </c>
      <c r="BN226" s="240" t="str">
        <f t="shared" ca="1" si="237"/>
        <v>6,01319877911392-4,45969215937122i</v>
      </c>
      <c r="BO226" s="240" t="str">
        <f t="shared" ca="1" si="238"/>
        <v>-6,22478234031174+4,15926658549765i</v>
      </c>
      <c r="BP226" s="240" t="str">
        <f t="shared" ca="1" si="239"/>
        <v>6,42136985562938-3,84882097410474i</v>
      </c>
      <c r="BQ226" s="240" t="str">
        <f t="shared" ca="1" si="240"/>
        <v>-6,60248772851896+3,52910321586814i</v>
      </c>
      <c r="BR226" s="240" t="str">
        <f t="shared" ca="1" si="241"/>
        <v>6,76769963015753-3,20088353887797i</v>
      </c>
      <c r="BS226" s="240" t="str">
        <f t="shared" ca="1" si="242"/>
        <v>-6,91660755060969+2,86495265307183i</v>
      </c>
      <c r="BT226" s="240" t="str">
        <f t="shared" ca="1" si="243"/>
        <v>7,04885275764635-2,52211984539111i</v>
      </c>
      <c r="BU226" s="240" t="str">
        <f t="shared" ca="1" si="244"/>
        <v>-7,16411666098587+2,17321103008405i</v>
      </c>
      <c r="BV226" s="240" t="str">
        <f t="shared" ca="1" si="245"/>
        <v>7,26212157978437-1,81906675906204i</v>
      </c>
      <c r="BW226" s="240" t="str">
        <f t="shared" ca="1" si="246"/>
        <v>-7,34263141161229+1,46054019687882i</v>
      </c>
      <c r="BX226" s="240" t="str">
        <f t="shared" ca="1" si="247"/>
        <v>7,40545220122967-1,09849506544039i</v>
      </c>
      <c r="BY226" s="240" t="str">
        <f t="shared" ca="1" si="248"/>
        <v>-7,45043260785444+0,733803563164967i</v>
      </c>
      <c r="BZ226" s="240" t="str">
        <f t="shared" ca="1" si="249"/>
        <v>7,47746426974534-0,367344263839889i</v>
      </c>
      <c r="CA226" s="240" t="str">
        <f t="shared" ca="1" si="250"/>
        <v>-7,48648206526231+2,34786672442642E-13i</v>
      </c>
      <c r="CB226" s="240" t="str">
        <f t="shared" ca="1" si="251"/>
        <v>7,47746426974535+0,367344263839632i</v>
      </c>
      <c r="CC226" s="240" t="str">
        <f t="shared" ca="1" si="252"/>
        <v>-7,45043260785446-0,733803563164712i</v>
      </c>
      <c r="CD226" s="240" t="str">
        <f t="shared" ca="1" si="253"/>
        <v>7,40545220122974+1,09849506543993i</v>
      </c>
      <c r="CE226" s="240" t="str">
        <f t="shared" ca="1" si="254"/>
        <v>-7,34263141161238-1,46054019687835i</v>
      </c>
      <c r="CF226" s="240" t="str">
        <f t="shared" ca="1" si="255"/>
        <v>7,26212157978443+1,81906675906179i</v>
      </c>
      <c r="CG226" s="240" t="str">
        <f t="shared" ca="1" si="256"/>
        <v>-7,16411666098594-2,1732110300838i</v>
      </c>
      <c r="CH226" s="240" t="str">
        <f t="shared" ca="1" si="257"/>
        <v>7,04885275764651+2,52211984539067i</v>
      </c>
      <c r="CI226" s="240" t="str">
        <f t="shared" ca="1" si="258"/>
        <v>-6,91660755060987-2,86495265307139i</v>
      </c>
      <c r="CJ226" s="240" t="str">
        <f t="shared" ca="1" si="259"/>
        <v>6,76769963015764+3,20088353887773i</v>
      </c>
      <c r="CK226" s="240" t="str">
        <f t="shared" ca="1" si="260"/>
        <v>-6,60248772851566-3,52910321587429i</v>
      </c>
      <c r="CL226" s="240" t="str">
        <f t="shared" ca="1" si="261"/>
        <v>6,42136985562962+3,84882097410434i</v>
      </c>
      <c r="CM226" s="240" t="str">
        <f t="shared" ca="1" si="262"/>
        <v>-6,22478234031188-4,15926658549744i</v>
      </c>
      <c r="CN226" s="240" t="str">
        <f t="shared" ca="1" si="263"/>
        <v>6,01319877911407+4,45969215937101i</v>
      </c>
      <c r="CO226" s="240" t="str">
        <f t="shared" ca="1" si="264"/>
        <v>-5,78712889535897-4,74937394421576i</v>
      </c>
      <c r="CP226" s="240" t="str">
        <f t="shared" ca="1" si="265"/>
        <v>5,54711731120707+5,02761407122713i</v>
      </c>
      <c r="CQ226" s="240" t="str">
        <f t="shared" ca="1" si="266"/>
        <v>-5,29374223557726-5,29374223557964i</v>
      </c>
      <c r="CR226" s="240" t="str">
        <f t="shared" ca="1" si="267"/>
        <v>5,02761407123033+5,54711731120417i</v>
      </c>
      <c r="CS226" s="240" t="str">
        <f t="shared" ca="1" si="268"/>
        <v>-4,74937394421334-5,78712889536096i</v>
      </c>
      <c r="CT226" s="240" t="str">
        <f t="shared" ca="1" si="269"/>
        <v>4,4596921593743+6,01319877911163i</v>
      </c>
      <c r="CU226" s="240" t="str">
        <f t="shared" ca="1" si="270"/>
        <v>-4,15926658549466-6,22478234031375i</v>
      </c>
      <c r="CV226" s="240" t="str">
        <f t="shared" ca="1" si="271"/>
        <v>3,84882097410165+6,42136985563124i</v>
      </c>
      <c r="CW226" s="240" t="str">
        <f t="shared" ca="1" si="272"/>
        <v>-3,52910321587134-6,60248772851724i</v>
      </c>
      <c r="CX226" s="240" t="str">
        <f t="shared" ca="1" si="273"/>
        <v>3,20088353887471+6,76769963015907i</v>
      </c>
      <c r="CY226" s="240" t="str">
        <f t="shared" ca="1" si="274"/>
        <v>-2,86495265307557-6,91660755060813i</v>
      </c>
      <c r="CZ226" s="240" t="str">
        <f t="shared" ca="1" si="275"/>
        <v>2,52211984538752+7,04885275764764i</v>
      </c>
      <c r="DA226" s="240" t="str">
        <f t="shared" ca="1" si="276"/>
        <v>-2,17321103008793-7,16411666098469i</v>
      </c>
      <c r="DB226" s="240" t="str">
        <f t="shared" ca="1" si="277"/>
        <v>1,81906675905875+7,26212157978519i</v>
      </c>
      <c r="DC226" s="240" t="str">
        <f t="shared" ca="1" si="278"/>
        <v>-1,46054019688258-7,34263141161154i</v>
      </c>
      <c r="DD226" s="240" t="str">
        <f t="shared" ca="1" si="279"/>
        <v>1,09849506543683+7,4054522012302i</v>
      </c>
      <c r="DE226" s="240" t="str">
        <f t="shared" ca="1" si="280"/>
        <v>-0,73380356316879-7,45043260785406i</v>
      </c>
      <c r="DF226" s="240" t="str">
        <f t="shared" ca="1" si="281"/>
        <v>0,367344263836287+7,47746426974552i</v>
      </c>
      <c r="DG226" s="240" t="str">
        <f t="shared" ca="1" si="282"/>
        <v>3,37144580484532E-12-7,48648206526231i</v>
      </c>
      <c r="DH226" s="240" t="str">
        <f t="shared" ca="1" si="283"/>
        <v>-0,367344263835796+7,47746426974554i</v>
      </c>
      <c r="DI226" s="240" t="str">
        <f t="shared" ca="1" si="284"/>
        <v>0,733803563168301-7,45043260785411i</v>
      </c>
      <c r="DJ226" s="240" t="str">
        <f t="shared" ca="1" si="285"/>
        <v>-1,09849506543634+7,40545220123027i</v>
      </c>
      <c r="DK226" s="240" t="str">
        <f t="shared" ca="1" si="286"/>
        <v>1,4605401968821-7,34263141161163i</v>
      </c>
      <c r="DL226" s="240" t="str">
        <f t="shared" ca="1" si="287"/>
        <v>-1,81906675905786+7,26212157978541i</v>
      </c>
      <c r="DM226" s="240" t="str">
        <f t="shared" ca="1" si="288"/>
        <v>2,17321103008746-7,16411666098483i</v>
      </c>
      <c r="DN226" s="240" t="str">
        <f t="shared" ca="1" si="289"/>
        <v>-2,52211984538706+7,0488527576478i</v>
      </c>
      <c r="DO226" s="240" t="str">
        <f t="shared" ca="1" si="290"/>
        <v>2,86495265307473-6,91660755060849i</v>
      </c>
      <c r="DP226" s="240" t="str">
        <f t="shared" ca="1" si="291"/>
        <v>-3,20088353887426+6,76769963015928i</v>
      </c>
      <c r="DQ226" s="240" t="str">
        <f t="shared" ca="1" si="292"/>
        <v>3,52910321587091-6,60248772851748i</v>
      </c>
      <c r="DR226" s="240" t="str">
        <f t="shared" ca="1" si="293"/>
        <v>-3,84882097410744+6,42136985562777i</v>
      </c>
      <c r="DS226" s="240" t="str">
        <f t="shared" ca="1" si="294"/>
        <v>4,15926658549425-6,22478234031402i</v>
      </c>
      <c r="DT226" s="240" t="str">
        <f t="shared" ca="1" si="295"/>
        <v>-4,45969215937391+6,01319877911192i</v>
      </c>
      <c r="DU226" s="240" t="str">
        <f t="shared" ca="1" si="296"/>
        <v>4,74937394421295-5,78712889536127i</v>
      </c>
      <c r="DV226" s="240" t="str">
        <f t="shared" ca="1" si="297"/>
        <v>-5,02761407122996+5,5471173112045i</v>
      </c>
      <c r="DW226" s="240" t="str">
        <f t="shared" ca="1" si="298"/>
        <v>5,29374223557677-5,29374223558013i</v>
      </c>
      <c r="DX226" s="240" t="str">
        <f t="shared" ca="1" si="299"/>
        <v>-5,54711731120674+5,0276140712275i</v>
      </c>
      <c r="DY226" s="240" t="str">
        <f t="shared" ca="1" si="300"/>
        <v>5,78712889535852-4,7493739442163i</v>
      </c>
      <c r="DZ226" s="240" t="str">
        <f t="shared" ca="1" si="301"/>
        <v>-6,01319877911365+4,45969215937158i</v>
      </c>
      <c r="EA226" s="240" t="str">
        <f t="shared" ca="1" si="302"/>
        <v>6,22478234031161-4,15926658549786i</v>
      </c>
      <c r="EB226" s="240" t="str">
        <f t="shared" ca="1" si="303"/>
        <v>-6,42136985562926+3,84882097410494i</v>
      </c>
      <c r="EC226" s="240" t="str">
        <f t="shared" ca="1" si="304"/>
        <v>6,60248772851885-3,52910321586835i</v>
      </c>
      <c r="ED226" s="240" t="str">
        <f t="shared" ca="1" si="305"/>
        <v>-6,76769963015743+3,20088353887818i</v>
      </c>
      <c r="EE226" s="240" t="str">
        <f t="shared" ca="1" si="306"/>
        <v>6,9166075506096-2,86495265307205i</v>
      </c>
      <c r="EF226" s="240" t="str">
        <f t="shared" ca="1" si="307"/>
        <v>-7,04885275764635+2,52211984539114i</v>
      </c>
      <c r="EG226" s="240" t="str">
        <f t="shared" ca="1" si="308"/>
        <v>7,1641166609858-2,17321103008427i</v>
      </c>
      <c r="EH226" s="240" t="str">
        <f t="shared" ca="1" si="309"/>
        <v>-7,26212157978426+1,81906675906247i</v>
      </c>
      <c r="EI226" s="240" t="str">
        <f t="shared" ca="1" si="310"/>
        <v>7,34263141161228-1,46054019687884i</v>
      </c>
      <c r="EJ226" s="240" t="str">
        <f t="shared" ca="1" si="311"/>
        <v>-7,40545220122964+1,09849506544063i</v>
      </c>
      <c r="EK226" s="240" t="str">
        <f t="shared" ca="1" si="312"/>
        <v>7,4504326078544-0,733803563165413i</v>
      </c>
      <c r="EL226" s="240" t="str">
        <f t="shared" ca="1" si="313"/>
        <v>-7,47746426974571+0,367344263832472i</v>
      </c>
      <c r="EM226" s="240" t="str">
        <f t="shared" ca="1" si="314"/>
        <v>7,48648206526231-4,69573344885284E-13i</v>
      </c>
      <c r="EN226" s="240"/>
      <c r="EO226" s="240"/>
      <c r="EP226" s="240"/>
    </row>
    <row r="227" spans="1:146" ht="15" thickBot="1">
      <c r="A227" s="277">
        <f t="shared" si="181"/>
        <v>2.4804687500000018E-3</v>
      </c>
      <c r="B227" s="276">
        <v>127</v>
      </c>
      <c r="C227" s="248">
        <f t="shared" si="182"/>
        <v>25400</v>
      </c>
      <c r="D227" s="247">
        <f t="shared" si="315"/>
        <v>159592.90680236148</v>
      </c>
      <c r="E227" s="247" t="str">
        <f t="shared" si="316"/>
        <v>159592,906802361i</v>
      </c>
      <c r="F227" s="247" t="str">
        <f t="shared" si="320"/>
        <v>-0,0102631802033067-0,00095127600631245i</v>
      </c>
      <c r="G227" s="247" t="str">
        <f t="shared" si="321"/>
        <v>-3,4439324631096+2,66000741100254i</v>
      </c>
      <c r="H227" s="247" t="str">
        <f t="shared" si="322"/>
        <v>0,00203652998702989-0,00333693915142796i</v>
      </c>
      <c r="I227" s="247" t="str">
        <f t="shared" si="317"/>
        <v>-0,00202883471288035+0,00351896454225509i</v>
      </c>
      <c r="J227" s="275" t="str">
        <f ca="1">IMPRODUCT(1/N_FFT2,ED100)</f>
        <v>0,0345316756186766+0,00446169307261426i</v>
      </c>
      <c r="K227" s="274" t="str">
        <f t="shared" ca="1" si="318"/>
        <v>-0,0000857596019100499+0,00011246370430284i</v>
      </c>
      <c r="N227" s="265">
        <f t="shared" ca="1" si="185"/>
        <v>22.486485156671051</v>
      </c>
      <c r="O227" s="240">
        <f t="shared" ca="1" si="186"/>
        <v>7.4864851566710513</v>
      </c>
      <c r="P227" s="240" t="str">
        <f t="shared" ca="1" si="187"/>
        <v>-7,48423036731072-0,183727543063278i</v>
      </c>
      <c r="Q227" s="240" t="str">
        <f t="shared" ca="1" si="188"/>
        <v>7,47746735743052+0,367344415524552i</v>
      </c>
      <c r="R227" s="240" t="str">
        <f t="shared" ca="1" si="189"/>
        <v>-7,46620020081471-0,550740013445888i</v>
      </c>
      <c r="S227" s="240" t="str">
        <f t="shared" ca="1" si="190"/>
        <v>7,45043568437715+0,733803866176534i</v>
      </c>
      <c r="T227" s="240" t="str">
        <f t="shared" ca="1" si="191"/>
        <v>-7,43018330407302-0,916425702897124i</v>
      </c>
      <c r="U227" s="241" t="str">
        <f t="shared" ca="1" si="192"/>
        <v>7,40545525917896+1,09849551904165i</v>
      </c>
      <c r="V227" s="240" t="str">
        <f t="shared" ca="1" si="193"/>
        <v>-7,37626644494471-1,27990364256016i</v>
      </c>
      <c r="W227" s="240" t="str">
        <f t="shared" ca="1" si="194"/>
        <v>7,34263444362027+1,46054079998379i</v>
      </c>
      <c r="X227" s="240" t="str">
        <f t="shared" ca="1" si="195"/>
        <v>-7,30457951386576-1,64029818224267i</v>
      </c>
      <c r="Y227" s="240" t="str">
        <f t="shared" ca="1" si="196"/>
        <v>7,26212457854792+1,81906751021127i</v>
      </c>
      <c r="Z227" s="240" t="str">
        <f t="shared" ca="1" si="197"/>
        <v>-7,21529521093227-1,99674109993103i</v>
      </c>
      <c r="AA227" s="240" t="str">
        <f t="shared" ca="1" si="198"/>
        <v>7,16411961927905+2,1732119274744i</v>
      </c>
      <c r="AB227" s="240" t="str">
        <f t="shared" ca="1" si="199"/>
        <v>-7,10862862985065-2,34837369341502i</v>
      </c>
      <c r="AC227" s="240" t="str">
        <f t="shared" ca="1" si="200"/>
        <v>7,04885566834435+2,52212088685411i</v>
      </c>
      <c r="AD227" s="240" t="str">
        <f t="shared" ca="1" si="201"/>
        <v>-6,98483673975713-2,69434884897908i</v>
      </c>
      <c r="AE227" s="240" t="str">
        <f t="shared" ca="1" si="202"/>
        <v>6,91661040669804+2,86495383610494i</v>
      </c>
      <c r="AF227" s="240" t="str">
        <f t="shared" ca="1" si="203"/>
        <v>-6,84421776615838-3,03383308216818i</v>
      </c>
      <c r="AG227" s="240" t="str">
        <f t="shared" ca="1" si="204"/>
        <v>6,76770242475817+3,200884860625i</v>
      </c>
      <c r="AH227" s="240" t="str">
        <f t="shared" ca="1" si="205"/>
        <v>-6,68711047247798-3,36600854573057i</v>
      </c>
      <c r="AI227" s="240" t="str">
        <f t="shared" ca="1" si="206"/>
        <v>6,60249045489666+3,52910467315075i</v>
      </c>
      <c r="AJ227" s="240" t="str">
        <f t="shared" ca="1" si="207"/>
        <v>-6,51389334394801-3,69007499987815i</v>
      </c>
      <c r="AK227" s="240" t="str">
        <f t="shared" ca="1" si="208"/>
        <v>6,42137250721909+3,84882256340647i</v>
      </c>
      <c r="AL227" s="240" t="str">
        <f t="shared" ca="1" si="209"/>
        <v>-6,32498367580246-4,00525174013924i</v>
      </c>
      <c r="AM227" s="240" t="str">
        <f t="shared" ca="1" si="210"/>
        <v>6,22478491072583+4,15926830298984i</v>
      </c>
      <c r="AN227" s="240" t="str">
        <f t="shared" ca="1" si="211"/>
        <v>-6,1208365679791-4,31077947813917i</v>
      </c>
      <c r="AO227" s="240" t="str">
        <f t="shared" ca="1" si="212"/>
        <v>6,01320126215628+4,45969400092182i</v>
      </c>
      <c r="AP227" s="240" t="str">
        <f t="shared" ca="1" si="213"/>
        <v>-5,90194382874115-4,6059221707971i</v>
      </c>
      <c r="AQ227" s="240" t="str">
        <f t="shared" ca="1" si="214"/>
        <v>5,78713128505147+4,74937590538321i</v>
      </c>
      <c r="AR227" s="240" t="str">
        <f t="shared" ca="1" si="215"/>
        <v>5,78713128505147+4,74937590538321i</v>
      </c>
      <c r="AS227" s="240" t="str">
        <f t="shared" ca="1" si="216"/>
        <v>5,54711960178867+5,02761614729167i</v>
      </c>
      <c r="AT227" s="240" t="str">
        <f t="shared" ca="1" si="217"/>
        <v>-5,42206503627838-5,16223505309701i</v>
      </c>
      <c r="AU227" s="240" t="str">
        <f t="shared" ca="1" si="218"/>
        <v>5,29374442153438+5,29374442153469i</v>
      </c>
      <c r="AV227" s="240" t="str">
        <f t="shared" ca="1" si="219"/>
        <v>-5,16223505309931-5,42206503627619i</v>
      </c>
      <c r="AW227" s="240" t="str">
        <f t="shared" ca="1" si="220"/>
        <v>5,02761614729071+5,54711960178954i</v>
      </c>
      <c r="AX227" s="240" t="str">
        <f t="shared" ca="1" si="221"/>
        <v>-4,88996879351521-5,66883278986983i</v>
      </c>
      <c r="AY227" s="240" t="str">
        <f t="shared" ca="1" si="222"/>
        <v>4,74937590538048+5,7871312850537i</v>
      </c>
      <c r="AZ227" s="240" t="str">
        <f t="shared" ca="1" si="223"/>
        <v>-4,60592217079666-5,90194382874148i</v>
      </c>
      <c r="BA227" s="240" t="str">
        <f t="shared" ca="1" si="224"/>
        <v>4,45969400092386+6,01320126215477i</v>
      </c>
      <c r="BB227" s="240" t="str">
        <f t="shared" ca="1" si="225"/>
        <v>-4,3107794781375-6,12083656798027i</v>
      </c>
      <c r="BC227" s="240" t="str">
        <f t="shared" ca="1" si="226"/>
        <v>4,15926830299001+6,22478491072572i</v>
      </c>
      <c r="BD227" s="240" t="str">
        <f t="shared" ca="1" si="227"/>
        <v>-4,00525174014201-6,3249836758007i</v>
      </c>
      <c r="BE227" s="240" t="str">
        <f t="shared" ca="1" si="228"/>
        <v>3,84882256340536+6,42137250721976i</v>
      </c>
      <c r="BF227" s="240" t="str">
        <f t="shared" ca="1" si="229"/>
        <v>-3,69007499987962-6,51389334394718i</v>
      </c>
      <c r="BG227" s="240" t="str">
        <f t="shared" ca="1" si="230"/>
        <v>3,52910467314825+6,602490454898i</v>
      </c>
      <c r="BH227" s="240" t="str">
        <f t="shared" ca="1" si="231"/>
        <v>-3,36600854573004-6,68711047247825i</v>
      </c>
      <c r="BI227" s="240" t="str">
        <f t="shared" ca="1" si="232"/>
        <v>3,20088486062729+6,76770242475709i</v>
      </c>
      <c r="BJ227" s="240" t="str">
        <f t="shared" ca="1" si="233"/>
        <v>-3,03383308216637-6,84421776615918i</v>
      </c>
      <c r="BK227" s="240" t="str">
        <f t="shared" ca="1" si="234"/>
        <v>2,86495383610585+6,91661040669766i</v>
      </c>
      <c r="BL227" s="240" t="str">
        <f t="shared" ca="1" si="235"/>
        <v>-2,69434884898204-6,98483673975599i</v>
      </c>
      <c r="BM227" s="240" t="str">
        <f t="shared" ca="1" si="236"/>
        <v>2,52212088685284+7,0488556683448i</v>
      </c>
      <c r="BN227" s="240" t="str">
        <f t="shared" ca="1" si="237"/>
        <v>-2,34837369341677-7,10862862985007i</v>
      </c>
      <c r="BO227" s="240" t="str">
        <f t="shared" ca="1" si="238"/>
        <v>2,17321192747184+7,16411961927983i</v>
      </c>
      <c r="BP227" s="240" t="str">
        <f t="shared" ca="1" si="239"/>
        <v>-1,99674109993055-7,21529521093241i</v>
      </c>
      <c r="BQ227" s="240" t="str">
        <f t="shared" ca="1" si="240"/>
        <v>1,81906751021365+7,26212457854732i</v>
      </c>
      <c r="BR227" s="240" t="str">
        <f t="shared" ca="1" si="241"/>
        <v>-1,64029818224068-7,30457951386621i</v>
      </c>
      <c r="BS227" s="240" t="str">
        <f t="shared" ca="1" si="242"/>
        <v>1,46054079998469+7,34263444362009i</v>
      </c>
      <c r="BT227" s="240" t="str">
        <f t="shared" ca="1" si="243"/>
        <v>-1,27990364256415-7,37626644494401i</v>
      </c>
      <c r="BU227" s="240" t="str">
        <f t="shared" ca="1" si="244"/>
        <v>1,09849551904047+7,40545525917914i</v>
      </c>
      <c r="BV227" s="240" t="str">
        <f t="shared" ca="1" si="245"/>
        <v>-0,916425702898861-7,43018330407281i</v>
      </c>
      <c r="BW227" s="240" t="str">
        <f t="shared" ca="1" si="246"/>
        <v>0,733803866173803+7,45043568437742i</v>
      </c>
      <c r="BX227" s="240" t="str">
        <f t="shared" ca="1" si="247"/>
        <v>-0,550740013445856-7,46620020081471i</v>
      </c>
      <c r="BY227" s="240" t="str">
        <f t="shared" ca="1" si="248"/>
        <v>0,367344415527316+7,47746735743038i</v>
      </c>
      <c r="BZ227" s="240" t="str">
        <f t="shared" ca="1" si="249"/>
        <v>-0,183727543061316-7,48423036731077i</v>
      </c>
      <c r="CA227" s="240" t="str">
        <f t="shared" ca="1" si="250"/>
        <v>1,04554698238586E-12+7,48648515667105i</v>
      </c>
      <c r="CB227" s="240" t="str">
        <f t="shared" ca="1" si="251"/>
        <v>0,183727543066883-7,48423036731063i</v>
      </c>
      <c r="CC227" s="240" t="str">
        <f t="shared" ca="1" si="252"/>
        <v>-0,36734441552544+7,47746735743047i</v>
      </c>
      <c r="CD227" s="240" t="str">
        <f t="shared" ca="1" si="253"/>
        <v>0,550740013443983-7,46620020081485i</v>
      </c>
      <c r="CE227" s="240" t="str">
        <f t="shared" ca="1" si="254"/>
        <v>-0,733803866179345+7,45043568437687i</v>
      </c>
      <c r="CF227" s="240" t="str">
        <f t="shared" ca="1" si="255"/>
        <v>0,916425702896997-7,43018330407304i</v>
      </c>
      <c r="CG227" s="240" t="str">
        <f t="shared" ca="1" si="256"/>
        <v>-1,0984955190384+7,40545525917945i</v>
      </c>
      <c r="CH227" s="240" t="str">
        <f t="shared" ca="1" si="257"/>
        <v>1,2799036425621-7,37626644494437i</v>
      </c>
      <c r="CI227" s="240" t="str">
        <f t="shared" ca="1" si="258"/>
        <v>-1,46054079998285+7,34263444362045i</v>
      </c>
      <c r="CJ227" s="240" t="str">
        <f t="shared" ca="1" si="259"/>
        <v>1,64029818224612-7,30457951386499i</v>
      </c>
      <c r="CK227" s="240" t="str">
        <f t="shared" ca="1" si="260"/>
        <v>-1,81906751021183+7,26212457854778i</v>
      </c>
      <c r="CL227" s="240" t="str">
        <f t="shared" ca="1" si="261"/>
        <v>1,99674109992874-7,21529521093291i</v>
      </c>
      <c r="CM227" s="240" t="str">
        <f t="shared" ca="1" si="262"/>
        <v>-2,17321192747696+7,16411961927827i</v>
      </c>
      <c r="CN227" s="240" t="str">
        <f t="shared" ca="1" si="263"/>
        <v>2,34837369341478-7,10862862985072i</v>
      </c>
      <c r="CO227" s="240" t="str">
        <f t="shared" ca="1" si="264"/>
        <v>-2,52212088685107+7,04885566834543i</v>
      </c>
      <c r="CP227" s="240" t="str">
        <f t="shared" ca="1" si="265"/>
        <v>2,69434884898029-6,98483673975667i</v>
      </c>
      <c r="CQ227" s="240" t="str">
        <f t="shared" ca="1" si="266"/>
        <v>-2,86495383610411+6,91661040669837i</v>
      </c>
      <c r="CR227" s="240" t="str">
        <f t="shared" ca="1" si="267"/>
        <v>3,03383308217146-6,84421776615692i</v>
      </c>
      <c r="CS227" s="240" t="str">
        <f t="shared" ca="1" si="268"/>
        <v>-3,2008848606254+6,76770242475798i</v>
      </c>
      <c r="CT227" s="240" t="str">
        <f t="shared" ca="1" si="269"/>
        <v>3,36600854572855-6,687110472479i</v>
      </c>
      <c r="CU227" s="240" t="str">
        <f t="shared" ca="1" si="270"/>
        <v>-3,52910467315316+6,60249045489537i</v>
      </c>
      <c r="CV227" s="240" t="str">
        <f t="shared" ca="1" si="271"/>
        <v>3,69007499987799-6,51389334394811i</v>
      </c>
      <c r="CW227" s="240" t="str">
        <f t="shared" ca="1" si="272"/>
        <v>-3,84882256340375+6,42137250722072i</v>
      </c>
      <c r="CX227" s="240" t="str">
        <f t="shared" ca="1" si="273"/>
        <v>4,00525174014025-6,32498367580182i</v>
      </c>
      <c r="CY227" s="240" t="str">
        <f t="shared" ca="1" si="274"/>
        <v>-4,15926830298836+6,22478491072682i</v>
      </c>
      <c r="CZ227" s="240" t="str">
        <f t="shared" ca="1" si="275"/>
        <v>4,31077947814215-6,120836567977i</v>
      </c>
      <c r="DA227" s="240" t="str">
        <f t="shared" ca="1" si="276"/>
        <v>-4,45969400092244+6,01320126215583i</v>
      </c>
      <c r="DB227" s="240" t="str">
        <f t="shared" ca="1" si="277"/>
        <v>4,60592217079502-5,90194382874277i</v>
      </c>
      <c r="DC227" s="240" t="str">
        <f t="shared" ca="1" si="278"/>
        <v>-4,74937590538478+5,78713128505017i</v>
      </c>
      <c r="DD227" s="240" t="str">
        <f t="shared" ca="1" si="279"/>
        <v>4,88996879351379-5,66883278987106i</v>
      </c>
      <c r="DE227" s="240" t="str">
        <f t="shared" ca="1" si="280"/>
        <v>-5,02761614728939+5,54711960179073i</v>
      </c>
      <c r="DF227" s="240" t="str">
        <f t="shared" ca="1" si="281"/>
        <v>5,16223505309787-5,42206503627756i</v>
      </c>
      <c r="DG227" s="240" t="str">
        <f t="shared" ca="1" si="282"/>
        <v>-5,2937444215335+5,29374442153557i</v>
      </c>
      <c r="DH227" s="240" t="str">
        <f t="shared" ca="1" si="283"/>
        <v>5,42206503628053-5,16223505309475i</v>
      </c>
      <c r="DI227" s="240" t="str">
        <f t="shared" ca="1" si="284"/>
        <v>-5,54711960178877+5,02761614729156i</v>
      </c>
      <c r="DJ227" s="240" t="str">
        <f t="shared" ca="1" si="285"/>
        <v>5,66883278986915-4,88996879351601i</v>
      </c>
      <c r="DK227" s="240" t="str">
        <f t="shared" ca="1" si="286"/>
        <v>-5,78713128505318+4,74937590538112i</v>
      </c>
      <c r="DL227" s="240" t="str">
        <f t="shared" ca="1" si="287"/>
        <v>5,90194382874097-4,60592217079732i</v>
      </c>
      <c r="DM227" s="240" t="str">
        <f t="shared" ca="1" si="288"/>
        <v>-6,01320126215408+4,45969400092479i</v>
      </c>
      <c r="DN227" s="240" t="str">
        <f t="shared" ca="1" si="289"/>
        <v>6,12083656797973-4,31077947813827i</v>
      </c>
      <c r="DO227" s="240" t="str">
        <f t="shared" ca="1" si="290"/>
        <v>-6,2247849107252+4,15926830299079i</v>
      </c>
      <c r="DP227" s="240" t="str">
        <f t="shared" ca="1" si="291"/>
        <v>6,32498367580413-4,0052517401366i</v>
      </c>
      <c r="DQ227" s="240" t="str">
        <f t="shared" ca="1" si="292"/>
        <v>-6,42137250721922+3,84882256340625i</v>
      </c>
      <c r="DR227" s="240" t="str">
        <f t="shared" ca="1" si="293"/>
        <v>6,51389334394666-3,69007499988053i</v>
      </c>
      <c r="DS227" s="240" t="str">
        <f t="shared" ca="1" si="294"/>
        <v>-6,6024904548976+3,52910467314898i</v>
      </c>
      <c r="DT227" s="240" t="str">
        <f t="shared" ca="1" si="295"/>
        <v>6,68711047247769-3,36600854573116i</v>
      </c>
      <c r="DU227" s="240" t="str">
        <f t="shared" ca="1" si="296"/>
        <v>-6,76770242475664+3,20088486062823i</v>
      </c>
      <c r="DV227" s="240" t="str">
        <f t="shared" ca="1" si="297"/>
        <v>6,84421776615884-3,03383308216712i</v>
      </c>
      <c r="DW227" s="240" t="str">
        <f t="shared" ca="1" si="298"/>
        <v>-6,91661040669734+2,86495383610662i</v>
      </c>
      <c r="DX227" s="240" t="str">
        <f t="shared" ca="1" si="299"/>
        <v>6,98483673975829-2,69434884897607i</v>
      </c>
      <c r="DY227" s="240" t="str">
        <f t="shared" ca="1" si="300"/>
        <v>-7,04885566834445+2,52212088685382i</v>
      </c>
      <c r="DZ227" s="240" t="str">
        <f t="shared" ca="1" si="301"/>
        <v>7,10862862984981-2,34837369341755i</v>
      </c>
      <c r="EA227" s="240" t="str">
        <f t="shared" ca="1" si="302"/>
        <v>-7,16411961927952+2,17321192747284i</v>
      </c>
      <c r="EB227" s="240" t="str">
        <f t="shared" ca="1" si="303"/>
        <v>7,21529521093213-1,99674109993156i</v>
      </c>
      <c r="EC227" s="240" t="str">
        <f t="shared" ca="1" si="304"/>
        <v>-7,26212457854893+1,81906751020724i</v>
      </c>
      <c r="ED227" s="240" t="str">
        <f t="shared" ca="1" si="305"/>
        <v>7,30457951386602-1,6402981822415i</v>
      </c>
      <c r="EE227" s="240" t="str">
        <f t="shared" ca="1" si="306"/>
        <v>-7,34263444361992+1,4605407999855i</v>
      </c>
      <c r="EF227" s="240" t="str">
        <f t="shared" ca="1" si="307"/>
        <v>7,37626644494514-1,27990364255763i</v>
      </c>
      <c r="EG227" s="240" t="str">
        <f t="shared" ca="1" si="308"/>
        <v>-7,40545525917902+1,09849551904129i</v>
      </c>
      <c r="EH227" s="240" t="str">
        <f t="shared" ca="1" si="309"/>
        <v>7,43018330407271-0,916425702899692i</v>
      </c>
      <c r="EI227" s="240" t="str">
        <f t="shared" ca="1" si="310"/>
        <v>-7,45043568437731+0,733803866174843i</v>
      </c>
      <c r="EJ227" s="240" t="str">
        <f t="shared" ca="1" si="311"/>
        <v>7,46620020081463-0,550740013446899i</v>
      </c>
      <c r="EK227" s="240" t="str">
        <f t="shared" ca="1" si="312"/>
        <v>-7,47746735743071+0,367344415520709i</v>
      </c>
      <c r="EL227" s="240" t="str">
        <f t="shared" ca="1" si="313"/>
        <v>7,48423036731073-0,183727543062574i</v>
      </c>
      <c r="EM227" s="240" t="str">
        <f t="shared" ca="1" si="314"/>
        <v>-7,48648515667105+2,09109396477172E-12i</v>
      </c>
      <c r="EN227" s="240"/>
      <c r="EO227" s="240"/>
      <c r="EP227" s="240"/>
    </row>
    <row r="228" spans="1:146" ht="15" thickBot="1">
      <c r="A228" s="277">
        <f t="shared" si="181"/>
        <v>2.5000000000000018E-3</v>
      </c>
      <c r="B228" s="276">
        <v>128</v>
      </c>
      <c r="C228" s="248">
        <f t="shared" si="182"/>
        <v>25600</v>
      </c>
      <c r="D228" s="247">
        <f t="shared" si="315"/>
        <v>160849.54386379741</v>
      </c>
      <c r="E228" s="247" t="str">
        <f t="shared" si="316"/>
        <v>160849,543863797i</v>
      </c>
      <c r="F228" s="247" t="str">
        <f t="shared" si="320"/>
        <v>-0,0100616710708523-0,000822280494400394i</v>
      </c>
      <c r="G228" s="247" t="str">
        <f t="shared" si="321"/>
        <v>-3,41702921309447+2,66860584148137i</v>
      </c>
      <c r="H228" s="247" t="str">
        <f t="shared" si="322"/>
        <v>0,00203569456406026-0,00331072332629654i</v>
      </c>
      <c r="I228" s="247" t="str">
        <f t="shared" si="317"/>
        <v>-0,0020259652533073+0,00348696638268742i</v>
      </c>
      <c r="J228" s="275" t="str">
        <f ca="1">IMPRODUCT(1/N_FFT2,EE100)</f>
        <v>0,0381658345092907-0,0000335592856481161i</v>
      </c>
      <c r="K228" s="274" t="str">
        <f t="shared" ca="1" si="318"/>
        <v>-0,0000772056344784176+0,000133150971847757i</v>
      </c>
      <c r="N228" s="265">
        <f t="shared" ca="1" si="185"/>
        <v>22.486477440689221</v>
      </c>
      <c r="O228" s="240">
        <f t="shared" ca="1" si="186"/>
        <v>7.4864774406892201</v>
      </c>
      <c r="P228" s="240" t="str">
        <f t="shared" ca="1" si="187"/>
        <v>-7,48647744068922-2,41898515852888E-14i</v>
      </c>
      <c r="Q228" s="240" t="str">
        <f t="shared" ca="1" si="188"/>
        <v>7,48647744068922-2,47629015557343E-14i</v>
      </c>
      <c r="R228" s="240" t="str">
        <f t="shared" ca="1" si="189"/>
        <v>-7,48647744068922-2,75161388075059E-15i</v>
      </c>
      <c r="S228" s="240" t="str">
        <f t="shared" ca="1" si="190"/>
        <v>7,48647744068922-2,09109667968877E-13i</v>
      </c>
      <c r="T228" s="240" t="str">
        <f t="shared" ca="1" si="191"/>
        <v>-7,48647744068922+2,48088429556311E-13i</v>
      </c>
      <c r="U228" s="241" t="str">
        <f t="shared" ca="1" si="192"/>
        <v>7,48647744068922-3,13664501953314E-13i</v>
      </c>
      <c r="V228" s="240" t="str">
        <f t="shared" ca="1" si="193"/>
        <v>-7,48647744068922+3,65941918945534E-13i</v>
      </c>
      <c r="W228" s="240" t="str">
        <f t="shared" ca="1" si="194"/>
        <v>7,48647744068922+3,53102677539718E-13i</v>
      </c>
      <c r="X228" s="240" t="str">
        <f t="shared" ca="1" si="195"/>
        <v>-7,48647744068922-3,008252605475E-13i</v>
      </c>
      <c r="Y228" s="240" t="str">
        <f t="shared" ca="1" si="196"/>
        <v>7,48647744068922+2,4854784355528E-13i</v>
      </c>
      <c r="Z228" s="240" t="str">
        <f t="shared" ca="1" si="197"/>
        <v>-7,48647744068922-1,96270426563061E-13i</v>
      </c>
      <c r="AA228" s="240" t="str">
        <f t="shared" ca="1" si="198"/>
        <v>7,48647744068922+1,17395698761274E-13i</v>
      </c>
      <c r="AB228" s="240" t="str">
        <f t="shared" ca="1" si="199"/>
        <v>-7,48647744068922-9,1715592578623E-14i</v>
      </c>
      <c r="AC228" s="240" t="str">
        <f t="shared" ca="1" si="200"/>
        <v>7,48647744068922+6,6035486395972E-14i</v>
      </c>
      <c r="AD228" s="240" t="str">
        <f t="shared" ca="1" si="201"/>
        <v>-7,48647744068922+1,2839241405815E-14i</v>
      </c>
      <c r="AE228" s="240" t="str">
        <f t="shared" ca="1" si="202"/>
        <v>7,48647744068922-3,85193475884661E-14i</v>
      </c>
      <c r="AF228" s="240" t="str">
        <f t="shared" ca="1" si="203"/>
        <v>-7,48647744068922+1,17394075390253E-13i</v>
      </c>
      <c r="AG228" s="240" t="str">
        <f t="shared" ca="1" si="204"/>
        <v>7,48647744068922-1,43074181572904E-13i</v>
      </c>
      <c r="AH228" s="240" t="str">
        <f t="shared" ca="1" si="205"/>
        <v>-7,48647744068922+2,21948909374691E-13i</v>
      </c>
      <c r="AI228" s="240" t="str">
        <f t="shared" ca="1" si="206"/>
        <v>7,48647744068922-2,47629015557343E-13i</v>
      </c>
      <c r="AJ228" s="240" t="str">
        <f t="shared" ca="1" si="207"/>
        <v>-7,48647744068922+3,26503743359129E-13i</v>
      </c>
      <c r="AK228" s="240" t="str">
        <f t="shared" ca="1" si="208"/>
        <v>7,48647744068922+3,92540853126123E-13i</v>
      </c>
      <c r="AL228" s="240" t="str">
        <f t="shared" ca="1" si="209"/>
        <v>-7,48647744068922-3,66860746943471E-13i</v>
      </c>
      <c r="AM228" s="240" t="str">
        <f t="shared" ca="1" si="210"/>
        <v>7,48647744068922+2,34791397522548E-13i</v>
      </c>
      <c r="AN228" s="240" t="str">
        <f t="shared" ca="1" si="211"/>
        <v>-7,48647744068922-2,09111291339898E-13i</v>
      </c>
      <c r="AO228" s="240" t="str">
        <f t="shared" ca="1" si="212"/>
        <v>7,48647744068922+1,83431185157246E-13i</v>
      </c>
      <c r="AP228" s="240" t="str">
        <f t="shared" ca="1" si="213"/>
        <v>-7,48647744068922-1,57751078974595E-13i</v>
      </c>
      <c r="AQ228" s="240" t="str">
        <f t="shared" ca="1" si="214"/>
        <v>7,48647744068922+1,32070972791944E-13i</v>
      </c>
      <c r="AR228" s="240" t="str">
        <f t="shared" ca="1" si="215"/>
        <v>7,48647744068922+1,32070972791944E-13i</v>
      </c>
      <c r="AS228" s="240" t="str">
        <f t="shared" ca="1" si="216"/>
        <v>7,48647744068922-2,567848281163E-14i</v>
      </c>
      <c r="AT228" s="240" t="str">
        <f t="shared" ca="1" si="217"/>
        <v>-7,48647744068922+5,13585889942811E-14i</v>
      </c>
      <c r="AU228" s="240" t="str">
        <f t="shared" ca="1" si="218"/>
        <v>7,48647744068922+2,90186011549468E-12i</v>
      </c>
      <c r="AV228" s="240" t="str">
        <f t="shared" ca="1" si="219"/>
        <v>-7,48647744068922-1,28034136073795E-12i</v>
      </c>
      <c r="AW228" s="240" t="str">
        <f t="shared" ca="1" si="220"/>
        <v>7,48647744068922-2,34788150780506E-13i</v>
      </c>
      <c r="AX228" s="240" t="str">
        <f t="shared" ca="1" si="221"/>
        <v>-7,48647744068922+1,74991766229896E-12i</v>
      </c>
      <c r="AY228" s="240" t="str">
        <f t="shared" ca="1" si="222"/>
        <v>7,48647744068922-3,37143641705569E-12i</v>
      </c>
      <c r="AZ228" s="240" t="str">
        <f t="shared" ca="1" si="223"/>
        <v>-7,48647744068922-2,66707034134315E-12i</v>
      </c>
      <c r="BA228" s="240" t="str">
        <f t="shared" ca="1" si="224"/>
        <v>7,48647744068922+1,04555158658642E-12i</v>
      </c>
      <c r="BB228" s="240" t="str">
        <f t="shared" ca="1" si="225"/>
        <v>-7,48647744068922+4,69577924932033E-13i</v>
      </c>
      <c r="BC228" s="240" t="str">
        <f t="shared" ca="1" si="226"/>
        <v>7,48647744068922-1,98470743645049E-12i</v>
      </c>
      <c r="BD228" s="240" t="str">
        <f t="shared" ca="1" si="227"/>
        <v>-7,48647744068922+3,49983694796894E-12i</v>
      </c>
      <c r="BE228" s="240" t="str">
        <f t="shared" ca="1" si="228"/>
        <v>7,48647744068922+2,32589132395335E-12i</v>
      </c>
      <c r="BF228" s="240" t="str">
        <f t="shared" ca="1" si="229"/>
        <v>-7,48647744068922-9,17151055673171E-13i</v>
      </c>
      <c r="BG228" s="240" t="str">
        <f t="shared" ca="1" si="230"/>
        <v>7,48647744068922-7,04367699083561E-13i</v>
      </c>
      <c r="BH228" s="240" t="str">
        <f t="shared" ca="1" si="231"/>
        <v>-7,48647744068922+2,32588645384029E-12i</v>
      </c>
      <c r="BI228" s="240" t="str">
        <f t="shared" ca="1" si="232"/>
        <v>7,48647744068922+3,71262030455856E-12i</v>
      </c>
      <c r="BJ228" s="240" t="str">
        <f t="shared" ca="1" si="233"/>
        <v>-7,48647744068922-2,09110154980182E-12i</v>
      </c>
      <c r="BK228" s="240" t="str">
        <f t="shared" ca="1" si="234"/>
        <v>7,48647744068922+4,69582795045097E-13i</v>
      </c>
      <c r="BL228" s="240" t="str">
        <f t="shared" ca="1" si="235"/>
        <v>-7,48647744068922+9,39157473235086E-13i</v>
      </c>
      <c r="BM228" s="240" t="str">
        <f t="shared" ca="1" si="236"/>
        <v>7,48647744068922-2,56067622799182E-12i</v>
      </c>
      <c r="BN228" s="240" t="str">
        <f t="shared" ca="1" si="237"/>
        <v>-7,48647744068922-3,47783053040703E-12i</v>
      </c>
      <c r="BO228" s="240" t="str">
        <f t="shared" ca="1" si="238"/>
        <v>7,48647744068922+1,8563117756503E-12i</v>
      </c>
      <c r="BP228" s="240" t="str">
        <f t="shared" ca="1" si="239"/>
        <v>-7,48647744068922-2,3479302089357E-13i</v>
      </c>
      <c r="BQ228" s="240" t="str">
        <f t="shared" ca="1" si="240"/>
        <v>7,48647744068922-1,17394724738661E-12i</v>
      </c>
      <c r="BR228" s="240" t="str">
        <f t="shared" ca="1" si="241"/>
        <v>-7,48647744068922+2,79546600214334E-12i</v>
      </c>
      <c r="BS228" s="240" t="str">
        <f t="shared" ca="1" si="242"/>
        <v>7,48647744068922+3,2430407562555E-12i</v>
      </c>
      <c r="BT228" s="240" t="str">
        <f t="shared" ca="1" si="243"/>
        <v>-7,48647744068922-1,62152200149877E-12i</v>
      </c>
      <c r="BU228" s="240" t="str">
        <f t="shared" ca="1" si="244"/>
        <v>7,48647744068922+3,24674204218359E-18i</v>
      </c>
      <c r="BV228" s="240" t="str">
        <f t="shared" ca="1" si="245"/>
        <v>-7,48647744068922+1,40873702153814E-12i</v>
      </c>
      <c r="BW228" s="240" t="str">
        <f t="shared" ca="1" si="246"/>
        <v>7,48647744068922-3,03025577629487E-12i</v>
      </c>
      <c r="BX228" s="240" t="str">
        <f t="shared" ca="1" si="247"/>
        <v>-7,48647744068922-2,79547249562743E-12i</v>
      </c>
      <c r="BY228" s="240" t="str">
        <f t="shared" ca="1" si="248"/>
        <v>7,48647744068922+1,38673222734724E-12i</v>
      </c>
      <c r="BZ228" s="240" t="str">
        <f t="shared" ca="1" si="249"/>
        <v>-7,48647744068922+2,34786527409485E-13i</v>
      </c>
      <c r="CA228" s="240" t="str">
        <f t="shared" ca="1" si="250"/>
        <v>7,48647744068922-1,64352679568967E-12i</v>
      </c>
      <c r="CB228" s="240" t="str">
        <f t="shared" ca="1" si="251"/>
        <v>-7,48647744068922+3,2650455504464E-12i</v>
      </c>
      <c r="CC228" s="240" t="str">
        <f t="shared" ca="1" si="252"/>
        <v>7,48647744068922+2,5606827214759E-12i</v>
      </c>
      <c r="CD228" s="240" t="str">
        <f t="shared" ca="1" si="253"/>
        <v>-7,48647744068922-1,15194245319571E-12i</v>
      </c>
      <c r="CE228" s="240" t="str">
        <f t="shared" ca="1" si="254"/>
        <v>7,48647744068922-4,69576301561012E-13i</v>
      </c>
      <c r="CF228" s="240" t="str">
        <f t="shared" ca="1" si="255"/>
        <v>-7,48647744068922+2,09109505631774E-12i</v>
      </c>
      <c r="CG228" s="240" t="str">
        <f t="shared" ca="1" si="256"/>
        <v>7,48647744068922-3,49983532459793E-12i</v>
      </c>
      <c r="CH228" s="240" t="str">
        <f t="shared" ca="1" si="257"/>
        <v>-7,48647744068922-2,32589294732438E-12i</v>
      </c>
      <c r="CI228" s="240" t="str">
        <f t="shared" ca="1" si="258"/>
        <v>7,48647744068922+9,17152679044188E-13i</v>
      </c>
      <c r="CJ228" s="240" t="str">
        <f t="shared" ca="1" si="259"/>
        <v>-7,48647744068922+7,0436607571254E-13i</v>
      </c>
      <c r="CK228" s="240" t="str">
        <f t="shared" ca="1" si="260"/>
        <v>7,48647744068922-2,32588483046927E-12i</v>
      </c>
      <c r="CL228" s="240" t="str">
        <f t="shared" ca="1" si="261"/>
        <v>-7,48647744068922-3,71262192792957E-12i</v>
      </c>
      <c r="CM228" s="240" t="str">
        <f t="shared" ca="1" si="262"/>
        <v>7,48647744068922+2,09110317317285E-12i</v>
      </c>
      <c r="CN228" s="240" t="str">
        <f t="shared" ca="1" si="263"/>
        <v>-7,48647744068922-6,82362904892662E-13i</v>
      </c>
      <c r="CO228" s="240" t="str">
        <f t="shared" ca="1" si="264"/>
        <v>7,48647744068922-9,39155849864069E-13i</v>
      </c>
      <c r="CP228" s="240" t="str">
        <f t="shared" ca="1" si="265"/>
        <v>-7,48647744068922+2,56067460462079E-12i</v>
      </c>
      <c r="CQ228" s="240" t="str">
        <f t="shared" ca="1" si="266"/>
        <v>7,48647744068922+3,47783215377805E-12i</v>
      </c>
      <c r="CR228" s="240" t="str">
        <f t="shared" ca="1" si="267"/>
        <v>-7,48647744068922-1,85631339902132E-12i</v>
      </c>
      <c r="CS228" s="240" t="str">
        <f t="shared" ca="1" si="268"/>
        <v>7,48647744068922+2,34794644264591E-13i</v>
      </c>
      <c r="CT228" s="240" t="str">
        <f t="shared" ca="1" si="269"/>
        <v>-7,48647744068922+1,38672411049214E-12i</v>
      </c>
      <c r="CU228" s="240" t="str">
        <f t="shared" ca="1" si="270"/>
        <v>7,48647744068922-2,58268589229578E-12i</v>
      </c>
      <c r="CV228" s="240" t="str">
        <f t="shared" ca="1" si="271"/>
        <v>-7,48647744068922-3,03026389314998E-12i</v>
      </c>
      <c r="CW228" s="240" t="str">
        <f t="shared" ca="1" si="272"/>
        <v>7,48647744068922+1,83430211134633E-12i</v>
      </c>
      <c r="CX228" s="240" t="str">
        <f t="shared" ca="1" si="273"/>
        <v>-7,48647744068922-2,12783356589607E-13i</v>
      </c>
      <c r="CY228" s="240" t="str">
        <f t="shared" ca="1" si="274"/>
        <v>7,48647744068922-1,40873539816712E-12i</v>
      </c>
      <c r="CZ228" s="240" t="str">
        <f t="shared" ca="1" si="275"/>
        <v>-7,48647744068922+3,03025415292385E-12i</v>
      </c>
      <c r="DA228" s="240" t="str">
        <f t="shared" ca="1" si="276"/>
        <v>7,48647744068922+3,008252605475E-12i</v>
      </c>
      <c r="DB228" s="240" t="str">
        <f t="shared" ca="1" si="277"/>
        <v>-7,48647744068922-1,38673385071826E-12i</v>
      </c>
      <c r="DC228" s="240" t="str">
        <f t="shared" ca="1" si="278"/>
        <v>7,48647744068922-2,34784904038464E-13i</v>
      </c>
      <c r="DD228" s="240" t="str">
        <f t="shared" ca="1" si="279"/>
        <v>-7,48647744068922+1,85630365879519E-12i</v>
      </c>
      <c r="DE228" s="240" t="str">
        <f t="shared" ca="1" si="280"/>
        <v>7,48647744068922-3,05226544059883E-12i</v>
      </c>
      <c r="DF228" s="240" t="str">
        <f t="shared" ca="1" si="281"/>
        <v>-7,48647744068922-2,56068434484692E-12i</v>
      </c>
      <c r="DG228" s="240" t="str">
        <f t="shared" ca="1" si="282"/>
        <v>7,48647744068922+9,39165590090195E-13i</v>
      </c>
      <c r="DH228" s="240" t="str">
        <f t="shared" ca="1" si="283"/>
        <v>-7,48647744068922+2,56796191713448E-13i</v>
      </c>
      <c r="DI228" s="240" t="str">
        <f t="shared" ca="1" si="284"/>
        <v>7,48647744068922-1,87831494647018E-12i</v>
      </c>
      <c r="DJ228" s="240" t="str">
        <f t="shared" ca="1" si="285"/>
        <v>-7,48647744068922+3,4998337012269E-12i</v>
      </c>
      <c r="DK228" s="240" t="str">
        <f t="shared" ca="1" si="286"/>
        <v>7,48647744068922+2,53867305717194E-12i</v>
      </c>
      <c r="DL228" s="240" t="str">
        <f t="shared" ca="1" si="287"/>
        <v>-7,48647744068922-9,17154302415213E-13i</v>
      </c>
      <c r="DM228" s="240" t="str">
        <f t="shared" ca="1" si="288"/>
        <v>7,48647744068922-7,04364452341519E-13i</v>
      </c>
      <c r="DN228" s="240" t="str">
        <f t="shared" ca="1" si="289"/>
        <v>-7,48647744068922+2,32588320709825E-12i</v>
      </c>
      <c r="DO228" s="240" t="str">
        <f t="shared" ca="1" si="290"/>
        <v>7,48647744068922-3,94740196185497E-12i</v>
      </c>
      <c r="DP228" s="240" t="str">
        <f t="shared" ca="1" si="291"/>
        <v>-7,48647744068922-2,09110479654387E-12i</v>
      </c>
      <c r="DQ228" s="240" t="str">
        <f t="shared" ca="1" si="292"/>
        <v>7,48647744068922+4,69586041787139E-13i</v>
      </c>
      <c r="DR228" s="240" t="str">
        <f t="shared" ca="1" si="293"/>
        <v>-7,48647744068922+7,26375740016502E-13i</v>
      </c>
      <c r="DS228" s="240" t="str">
        <f t="shared" ca="1" si="294"/>
        <v>7,48647744068922-2,34789449477323E-12i</v>
      </c>
      <c r="DT228" s="240" t="str">
        <f t="shared" ca="1" si="295"/>
        <v>-7,48647744068922-3,26505529067253E-12i</v>
      </c>
      <c r="DU228" s="240" t="str">
        <f t="shared" ca="1" si="296"/>
        <v>7,48647744068922+2,06909350886888E-12i</v>
      </c>
      <c r="DV228" s="240" t="str">
        <f t="shared" ca="1" si="297"/>
        <v>-7,48647744068922-4,47574754112155E-13i</v>
      </c>
      <c r="DW228" s="240" t="str">
        <f t="shared" ca="1" si="298"/>
        <v>7,48647744068922-1,17394400064458E-12i</v>
      </c>
      <c r="DX228" s="240" t="str">
        <f t="shared" ca="1" si="299"/>
        <v>-7,48647744068922+2,7954627554013E-12i</v>
      </c>
      <c r="DY228" s="240" t="str">
        <f t="shared" ca="1" si="300"/>
        <v>7,48647744068922+3,24304400299754E-12i</v>
      </c>
      <c r="DZ228" s="240" t="str">
        <f t="shared" ca="1" si="301"/>
        <v>-7,48647744068922-1,62152524824082E-12i</v>
      </c>
      <c r="EA228" s="240" t="str">
        <f t="shared" ca="1" si="302"/>
        <v>7,48647744068922+6,49348408436718E-18i</v>
      </c>
      <c r="EB228" s="240" t="str">
        <f t="shared" ca="1" si="303"/>
        <v>-7,48647744068922+1,62151226127265E-12i</v>
      </c>
      <c r="EC228" s="240" t="str">
        <f t="shared" ca="1" si="304"/>
        <v>7,48647744068922-2,81747404307628E-12i</v>
      </c>
      <c r="ED228" s="240" t="str">
        <f t="shared" ca="1" si="305"/>
        <v>-7,48647744068922-2,79547574236947E-12i</v>
      </c>
      <c r="EE228" s="240" t="str">
        <f t="shared" ca="1" si="306"/>
        <v>7,48647744068922+1,59951396056583E-12i</v>
      </c>
      <c r="EF228" s="240" t="str">
        <f t="shared" ca="1" si="307"/>
        <v>-7,48647744068922+2,20047941908993E-14i</v>
      </c>
      <c r="EG228" s="240" t="str">
        <f t="shared" ca="1" si="308"/>
        <v>7,48647744068922-1,64352354894763E-12i</v>
      </c>
      <c r="EH228" s="240" t="str">
        <f t="shared" ca="1" si="309"/>
        <v>-7,48647744068922+3,26504230370436E-12i</v>
      </c>
      <c r="EI228" s="240" t="str">
        <f t="shared" ca="1" si="310"/>
        <v>7,48647744068922+2,77346445469449E-12i</v>
      </c>
      <c r="EJ228" s="240" t="str">
        <f t="shared" ca="1" si="311"/>
        <v>-7,48647744068922-1,15194569993776E-12i</v>
      </c>
      <c r="EK228" s="240" t="str">
        <f t="shared" ca="1" si="312"/>
        <v>7,48647744068922-4,6957305481897E-13i</v>
      </c>
      <c r="EL228" s="240" t="str">
        <f t="shared" ca="1" si="313"/>
        <v>-7,48647744068922+2,0910918095757E-12i</v>
      </c>
      <c r="EM228" s="240" t="str">
        <f t="shared" ca="1" si="314"/>
        <v>7,48647744068922-3,28705359137934E-12i</v>
      </c>
      <c r="EN228" s="240"/>
      <c r="EO228" s="240"/>
      <c r="EP228" s="240"/>
    </row>
    <row r="229" spans="1:146" ht="1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-0,00986301127106984-0,000700839219234934i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47" t="str">
        <f t="shared" si="322"/>
        <v>0,00203488645662789-0,00328491005446581i</v>
      </c>
      <c r="I229" s="247" t="str">
        <f t="shared" si="317"/>
        <v>-0,0020233170555688+0,00345555164148508i</v>
      </c>
      <c r="J229" s="275" t="str">
        <f ca="1">IMPRODUCT(1/N_FFT2,ED100)</f>
        <v>0,0345316756186766+0,00446169307261426i</v>
      </c>
      <c r="K229" s="274" t="str">
        <f t="shared" ca="1" si="318"/>
        <v>-0,0000852861390575125+0,000110298568676815i</v>
      </c>
      <c r="N229" s="265">
        <f t="shared" ref="N229:N292" ca="1" si="327">Ioutput2+O229</f>
        <v>22.486458917810435</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40" t="str">
        <f t="shared" ref="P229:P292" ca="1" si="329">IMPRODUCT(O229,IMEXP(COMPLEX(0,-2*PI()*1*B229/Nt_load2)))</f>
        <v>-7,48420413635275+0,183726899129356i</v>
      </c>
      <c r="Q229" s="240" t="str">
        <f t="shared" ref="Q229:Q292" ca="1" si="330">IMPRODUCT(O229,IMEXP(COMPLEX(0,-2*PI()*2*B229/Nt_load2)))</f>
        <v>7,47744115017575-0,367343128044741i</v>
      </c>
      <c r="R229" s="240" t="str">
        <f t="shared" ref="R229:R292" ca="1" si="331">IMPRODUCT(O229,IMEXP(COMPLEX(0,-2*PI()*3*B229/Nt_load2)))</f>
        <v>-7,46617403304942+0,550738083195565i</v>
      </c>
      <c r="S229" s="240" t="str">
        <f t="shared" ref="S229:S292" ca="1" si="332">IMPRODUCT(O229,IMEXP(COMPLEX(0,-2*PI()*4*B229/Nt_load2)))</f>
        <v>7,45040957186377-0,733801294318853i</v>
      </c>
      <c r="T229" s="240" t="str">
        <f t="shared" ref="T229:T292" ca="1" si="333">IMPRODUCT(O229,IMEXP(COMPLEX(0,-2*PI()*5*B229/Nt_load2)))</f>
        <v>-7,43015726254088+0,916422490980232i</v>
      </c>
      <c r="U229" s="241" t="str">
        <f t="shared" ref="U229:U292" ca="1" si="334">IMPRODUCT(O229,IMEXP(COMPLEX(0,-2*PI()*6*B229/Nt_load2)))</f>
        <v>7,40542930431441-1,09849166900104i</v>
      </c>
      <c r="V229" s="240" t="str">
        <f t="shared" ref="V229:V292" ca="1" si="335">IMPRODUCT(O229,IMEXP(COMPLEX(0,-2*PI()*7*B229/Nt_load2)))</f>
        <v>-7,37624059238199+1,27989915671496i</v>
      </c>
      <c r="W229" s="240" t="str">
        <f t="shared" ref="W229:W292" ca="1" si="336">IMPRODUCT(O229,IMEXP(COMPLEX(0,-2*PI()*8*B229/Nt_load2)))</f>
        <v>7,34260870893198-1,46053568103609i</v>
      </c>
      <c r="X229" s="240" t="str">
        <f t="shared" ref="X229:X292" ca="1" si="337">IMPRODUCT(O229,IMEXP(COMPLEX(0,-2*PI()*9*B229/Nt_load2)))</f>
        <v>-7,30455391255353+1,64029243327593i</v>
      </c>
      <c r="Y229" s="240" t="str">
        <f t="shared" ref="Y229:Y292" ca="1" si="338">IMPRODUCT(O229,IMEXP(COMPLEX(0,-2*PI()*10*B229/Nt_load2)))</f>
        <v>7,26209912603319-1,81906113468771i</v>
      </c>
      <c r="Z229" s="240" t="str">
        <f t="shared" ref="Z229:Z292" ca="1" si="339">IMPRODUCT(O229,IMEXP(COMPLEX(0,-2*PI()*11*B229/Nt_load2)))</f>
        <v>-7,21526992254652+1,99673410169178i</v>
      </c>
      <c r="AA229" s="240" t="str">
        <f t="shared" ref="AA229:AA292" ca="1" si="340">IMPRODUCT(O229,IMEXP(COMPLEX(0,-2*PI()*12*B229/Nt_load2)))</f>
        <v>7,16409451025482-2,17320431073565i</v>
      </c>
      <c r="AB229" s="240" t="str">
        <f t="shared" ref="AB229:AB292" ca="1" si="341">IMPRODUCT(O229,IMEXP(COMPLEX(0,-2*PI()*13*B229/Nt_load2)))</f>
        <v>-7,10860371531313+2,34836546276337i</v>
      </c>
      <c r="AC229" s="240" t="str">
        <f t="shared" ref="AC229:AC292" ca="1" si="342">IMPRODUCT(O229,IMEXP(COMPLEX(0,-2*PI()*14*B229/Nt_load2)))</f>
        <v>7,04883096330088-2,52211204724812i</v>
      </c>
      <c r="AD229" s="240" t="str">
        <f t="shared" ref="AD229:AD292" ca="1" si="343">IMPRODUCT(O229,IMEXP(COMPLEX(0,-2*PI()*15*B229/Nt_load2)))</f>
        <v>-6,98481225908912+2,6943394057434i</v>
      </c>
      <c r="AE229" s="240" t="str">
        <f t="shared" ref="AE229:AE292" ca="1" si="344">IMPRODUCT(O229,IMEXP(COMPLEX(0,-2*PI()*16*B229/Nt_load2)))</f>
        <v>6,91658616515171-2,86494379492781i</v>
      </c>
      <c r="AF229" s="240" t="str">
        <f t="shared" ref="AF229:AF292" ca="1" si="345">IMPRODUCT(O229,IMEXP(COMPLEX(0,-2*PI()*17*B229/Nt_load2)))</f>
        <v>-6,84419377833592+3,03382244909804i</v>
      </c>
      <c r="AG229" s="240" t="str">
        <f t="shared" ref="AG229:AG292" ca="1" si="346">IMPRODUCT(O229,IMEXP(COMPLEX(0,-2*PI()*18*B229/Nt_load2)))</f>
        <v>6,76767870510928-3,20087364206613i</v>
      </c>
      <c r="AH229" s="240" t="str">
        <f t="shared" ref="AH229:AH292" ca="1" si="347">IMPRODUCT(O229,IMEXP(COMPLEX(0,-2*PI()*19*B229/Nt_load2)))</f>
        <v>-6,68708703529018+3,36599674844129i</v>
      </c>
      <c r="AI229" s="240" t="str">
        <f t="shared" ref="AI229:AI292" ca="1" si="348">IMPRODUCT(O229,IMEXP(COMPLEX(0,-2*PI()*20*B229/Nt_load2)))</f>
        <v>6,6024673142873-3,52909230423791i</v>
      </c>
      <c r="AJ229" s="240" t="str">
        <f t="shared" ref="AJ229:AJ292" ca="1" si="349">IMPRODUCT(O229,IMEXP(COMPLEX(0,-2*PI()*21*B229/Nt_load2)))</f>
        <v>-6,51387051385677+3,69006206679111i</v>
      </c>
      <c r="AK229" s="240" t="str">
        <f t="shared" ref="AK229:AK292" ca="1" si="350">IMPRODUCT(O229,IMEXP(COMPLEX(0,-2*PI()*22*B229/Nt_load2)))</f>
        <v>6,42135000139767-3,84880907393619i</v>
      </c>
      <c r="AL229" s="240" t="str">
        <f t="shared" ref="AL229:AL292" ca="1" si="351">IMPRODUCT(O229,IMEXP(COMPLEX(0,-2*PI()*23*B229/Nt_load2)))</f>
        <v>-6,32496150780745+4,00523770241136i</v>
      </c>
      <c r="AM229" s="240" t="str">
        <f t="shared" ref="AM229:AM292" ca="1" si="352">IMPRODUCT(O229,IMEXP(COMPLEX(0,-2*PI()*24*B229/Nt_load2)))</f>
        <v>6,22476309391088-4,15925372545945i</v>
      </c>
      <c r="AN229" s="240" t="str">
        <f t="shared" ref="AN229:AN292" ca="1" si="353">IMPRODUCT(O229,IMEXP(COMPLEX(0,-2*PI()*25*B229/Nt_load2)))</f>
        <v>-6,12081511548502+4,31076436958848i</v>
      </c>
      <c r="AO229" s="240" t="str">
        <f t="shared" ref="AO229:AO292" ca="1" si="354">IMPRODUCT(O229,IMEXP(COMPLEX(0,-2*PI()*26*B229/Nt_load2)))</f>
        <v>6,01318018690559-4,45967837045111i</v>
      </c>
      <c r="AP229" s="240" t="str">
        <f t="shared" ref="AP229:AP292" ca="1" si="355">IMPRODUCT(O229,IMEXP(COMPLEX(0,-2*PI()*27*B229/Nt_load2)))</f>
        <v>-5,90192314342924+4,60590602782098i</v>
      </c>
      <c r="AQ229" s="240" t="str">
        <f t="shared" ref="AQ229:AQ292" ca="1" si="356">IMPRODUCT(O229,IMEXP(COMPLEX(0,-2*PI()*28*B229/Nt_load2)))</f>
        <v>5,78711100213802-4,74935925962613i</v>
      </c>
      <c r="AR229" s="240" t="str">
        <f t="shared" ref="AR229:AR292" ca="1" si="357">IMPRODUCT(O229,IMEXP(COMPLEX(0,-2*PI()*28*B229/Nt_load2)))</f>
        <v>5,78711100213802-4,74935925962613i</v>
      </c>
      <c r="AS229" s="240" t="str">
        <f t="shared" ref="AS229:AS292" ca="1" si="358">IMPRODUCT(O229,IMEXP(COMPLEX(0,-2*PI()*30*B229/Nt_load2)))</f>
        <v>5,54710016007533-5,02759852634989i</v>
      </c>
      <c r="AT229" s="240" t="str">
        <f t="shared" ref="AT229:AT292" ca="1" si="359">IMPRODUCT(O229,IMEXP(COMPLEX(0,-2*PI()*31*B229/Nt_load2)))</f>
        <v>-5,42204603286005+5,16221696033884i</v>
      </c>
      <c r="AU229" s="240" t="str">
        <f t="shared" ref="AU229:AU292" ca="1" si="360">IMPRODUCT(O229,IMEXP(COMPLEX(0,-2*PI()*32*B229/Nt_load2)))</f>
        <v>5,2937258678574-5,29372586785912i</v>
      </c>
      <c r="AV229" s="240" t="str">
        <f t="shared" ref="AV229:AV292" ca="1" si="361">IMPRODUCT(O229,IMEXP(COMPLEX(0,-2*PI()*33*B229/Nt_load2)))</f>
        <v>-5,1622169603376+5,42204603286123i</v>
      </c>
      <c r="AW229" s="240" t="str">
        <f t="shared" ref="AW229:AW292" ca="1" si="362">IMPRODUCT(O229,IMEXP(COMPLEX(0,-2*PI()*34*B229/Nt_load2)))</f>
        <v>5,02759852634854-5,54710016007655i</v>
      </c>
      <c r="AX229" s="240" t="str">
        <f t="shared" ref="AX229:AX292" ca="1" si="363">IMPRODUCT(O229,IMEXP(COMPLEX(0,-2*PI()*35*B229/Nt_load2)))</f>
        <v>-4,8899516550013+5,6688129215748i</v>
      </c>
      <c r="AY229" s="240" t="str">
        <f t="shared" ref="AY229:AY292" ca="1" si="364">IMPRODUCT(O229,IMEXP(COMPLEX(0,-2*PI()*36*B229/Nt_load2)))</f>
        <v>4,74935925962414-5,78711100213965i</v>
      </c>
      <c r="AZ229" s="240" t="str">
        <f t="shared" ref="AZ229:AZ292" ca="1" si="365">IMPRODUCT(O229,IMEXP(COMPLEX(0,-2*PI()*37*B229/Nt_load2)))</f>
        <v>-4,60590602781897+5,90192314343082i</v>
      </c>
      <c r="BA229" s="240" t="str">
        <f t="shared" ref="BA229:BA292" ca="1" si="366">IMPRODUCT(O229,IMEXP(COMPLEX(0,-2*PI()*38*B229/Nt_load2)))</f>
        <v>4,45967837044854-6,01318018690749i</v>
      </c>
      <c r="BB229" s="240" t="str">
        <f t="shared" ref="BB229:BB292" ca="1" si="367">IMPRODUCT(O229,IMEXP(COMPLEX(0,-2*PI()*39*B229/Nt_load2)))</f>
        <v>-4,31076436958586+6,12081511548686i</v>
      </c>
      <c r="BC229" s="240" t="str">
        <f t="shared" ref="BC229:BC292" ca="1" si="368">IMPRODUCT(O229,IMEXP(COMPLEX(0,-2*PI()*40*B229/Nt_load2)))</f>
        <v>4,1592537254568-6,22476309391266i</v>
      </c>
      <c r="BD229" s="240" t="str">
        <f t="shared" ref="BD229:BD292" ca="1" si="369">IMPRODUCT(O229,IMEXP(COMPLEX(0,-2*PI()*41*B229/Nt_load2)))</f>
        <v>-4,00523770241423+6,32496150780564i</v>
      </c>
      <c r="BE229" s="240" t="str">
        <f t="shared" ref="BE229:BE292" ca="1" si="370">IMPRODUCT(O229,IMEXP(COMPLEX(0,-2*PI()*42*B229/Nt_load2)))</f>
        <v>3,84880907393911-6,42135000139592i</v>
      </c>
      <c r="BF229" s="240" t="str">
        <f t="shared" ref="BF229:BF292" ca="1" si="371">IMPRODUCT(O229,IMEXP(COMPLEX(0,-2*PI()*43*B229/Nt_load2)))</f>
        <v>-3,69006206679407+6,5138705138551i</v>
      </c>
      <c r="BG229" s="240" t="str">
        <f t="shared" ref="BG229:BG292" ca="1" si="372">IMPRODUCT(O229,IMEXP(COMPLEX(0,-2*PI()*44*B229/Nt_load2)))</f>
        <v>3,5290923042403-6,60246731428602i</v>
      </c>
      <c r="BH229" s="240" t="str">
        <f t="shared" ref="BH229:BH292" ca="1" si="373">IMPRODUCT(O229,IMEXP(COMPLEX(0,-2*PI()*45*B229/Nt_load2)))</f>
        <v>-3,36599674844371+6,68708703528897i</v>
      </c>
      <c r="BI229" s="240" t="str">
        <f t="shared" ref="BI229:BI292" ca="1" si="374">IMPRODUCT(O229,IMEXP(COMPLEX(0,-2*PI()*46*B229/Nt_load2)))</f>
        <v>3,20087364206858-6,76767870510812i</v>
      </c>
      <c r="BJ229" s="240" t="str">
        <f t="shared" ref="BJ229:BJ292" ca="1" si="375">IMPRODUCT(O229,IMEXP(COMPLEX(0,-2*PI()*47*B229/Nt_load2)))</f>
        <v>-3,03382244909983+6,84419377833513i</v>
      </c>
      <c r="BK229" s="240" t="str">
        <f t="shared" ref="BK229:BK292" ca="1" si="376">IMPRODUCT(O229,IMEXP(COMPLEX(0,-2*PI()*48*B229/Nt_load2)))</f>
        <v>2,86494379492967-6,91658616515093i</v>
      </c>
      <c r="BL229" s="240" t="str">
        <f t="shared" ref="BL229:BL292" ca="1" si="377">IMPRODUCT(O229,IMEXP(COMPLEX(0,-2*PI()*49*B229/Nt_load2)))</f>
        <v>-2,69433940574459+6,98481225908866i</v>
      </c>
      <c r="BM229" s="240" t="str">
        <f t="shared" ref="BM229:BM292" ca="1" si="378">IMPRODUCT(O229,IMEXP(COMPLEX(0,-2*PI()*50*B229/Nt_load2)))</f>
        <v>2,52211204724932-7,04883096330045i</v>
      </c>
      <c r="BN229" s="240" t="str">
        <f t="shared" ref="BN229:BN292" ca="1" si="379">IMPRODUCT(O229,IMEXP(COMPLEX(0,-2*PI()*51*B229/Nt_load2)))</f>
        <v>-2,34836546276463+7,10860371531271i</v>
      </c>
      <c r="BO229" s="240" t="str">
        <f t="shared" ref="BO229:BO292" ca="1" si="380">IMPRODUCT(O229,IMEXP(COMPLEX(0,-2*PI()*52*B229/Nt_load2)))</f>
        <v>2,17320431073621-7,16409451025466i</v>
      </c>
      <c r="BP229" s="240" t="str">
        <f t="shared" ref="BP229:BP292" ca="1" si="381">IMPRODUCT(O229,IMEXP(COMPLEX(0,-2*PI()*53*B229/Nt_load2)))</f>
        <v>-1,99673410169234+7,21526992254637i</v>
      </c>
      <c r="BQ229" s="240" t="str">
        <f t="shared" ref="BQ229:BQ292" ca="1" si="382">IMPRODUCT(O229,IMEXP(COMPLEX(0,-2*PI()*54*B229/Nt_load2)))</f>
        <v>1,81906113468809-7,26209912603309i</v>
      </c>
      <c r="BR229" s="240" t="str">
        <f t="shared" ref="BR229:BR292" ca="1" si="383">IMPRODUCT(O229,IMEXP(COMPLEX(0,-2*PI()*55*B229/Nt_load2)))</f>
        <v>-1,64029243327559+7,3045539125536i</v>
      </c>
      <c r="BS229" s="240" t="str">
        <f t="shared" ref="BS229:BS292" ca="1" si="384">IMPRODUCT(O229,IMEXP(COMPLEX(0,-2*PI()*56*B229/Nt_load2)))</f>
        <v>1,46053568103577-7,34260870893205i</v>
      </c>
      <c r="BT229" s="240" t="str">
        <f t="shared" ref="BT229:BT292" ca="1" si="385">IMPRODUCT(O229,IMEXP(COMPLEX(0,-2*PI()*57*B229/Nt_load2)))</f>
        <v>-1,27989915671463+7,37624059238204i</v>
      </c>
      <c r="BU229" s="240" t="str">
        <f t="shared" ref="BU229:BU292" ca="1" si="386">IMPRODUCT(O229,IMEXP(COMPLEX(0,-2*PI()*58*B229/Nt_load2)))</f>
        <v>1,098491669-7,40542930431457i</v>
      </c>
      <c r="BV229" s="240" t="str">
        <f t="shared" ref="BV229:BV292" ca="1" si="387">IMPRODUCT(O229,IMEXP(COMPLEX(0,-2*PI()*59*B229/Nt_load2)))</f>
        <v>-0,916422490979214+7,430157262541i</v>
      </c>
      <c r="BW229" s="240" t="str">
        <f t="shared" ref="BW229:BW292" ca="1" si="388">IMPRODUCT(O229,IMEXP(COMPLEX(0,-2*PI()*60*B229/Nt_load2)))</f>
        <v>0,733801294317099-7,45040957186394i</v>
      </c>
      <c r="BX229" s="240" t="str">
        <f t="shared" ref="BX229:BX292" ca="1" si="389">IMPRODUCT(O229,IMEXP(COMPLEX(0,-2*PI()*61*B229/Nt_load2)))</f>
        <v>-0,550738083193887+7,46617403304955i</v>
      </c>
      <c r="BY229" s="240" t="str">
        <f t="shared" ref="BY229:BY292" ca="1" si="390">IMPRODUCT(O229,IMEXP(COMPLEX(0,-2*PI()*62*B229/Nt_load2)))</f>
        <v>0,367343128042781-7,47744115017585i</v>
      </c>
      <c r="BZ229" s="240" t="str">
        <f t="shared" ref="BZ229:BZ292" ca="1" si="391">IMPRODUCT(O229,IMEXP(COMPLEX(0,-2*PI()*63*B229/Nt_load2)))</f>
        <v>-0,183726899127185+7,4842041363528i</v>
      </c>
      <c r="CA229" s="240" t="str">
        <f t="shared" ref="CA229:CA292" ca="1" si="392">IMPRODUCT(O229,IMEXP(COMPLEX(0,-2*PI()*64*B229/Nt_load2)))</f>
        <v>-2,45428010072685E-12-7,48645891781043i</v>
      </c>
      <c r="CB229" s="240" t="str">
        <f t="shared" ref="CB229:CB292" ca="1" si="393">IMPRODUCT(O229,IMEXP(COMPLEX(0,-2*PI()*65*B229/Nt_load2)))</f>
        <v>0,183726899132091+7,48420413635269i</v>
      </c>
      <c r="CC229" s="240" t="str">
        <f t="shared" ref="CC229:CC292" ca="1" si="394">IMPRODUCT(O229,IMEXP(COMPLEX(0,-2*PI()*66*B229/Nt_load2)))</f>
        <v>-0,367343128047683-7,47744115017561i</v>
      </c>
      <c r="CD229" s="240" t="str">
        <f t="shared" ref="CD229:CD292" ca="1" si="395">IMPRODUCT(O229,IMEXP(COMPLEX(0,-2*PI()*67*B229/Nt_load2)))</f>
        <v>0,550738083198994+7,46617403304916i</v>
      </c>
      <c r="CE229" s="240" t="str">
        <f t="shared" ref="CE229:CE292" ca="1" si="396">IMPRODUCT(O229,IMEXP(COMPLEX(0,-2*PI()*68*B229/Nt_load2)))</f>
        <v>-0,733801294322196-7,45040957186345i</v>
      </c>
      <c r="CF229" s="240" t="str">
        <f t="shared" ref="CF229:CF292" ca="1" si="397">IMPRODUCT(O229,IMEXP(COMPLEX(0,-2*PI()*69*B229/Nt_load2)))</f>
        <v>0,916422490976691+7,43015726254132i</v>
      </c>
      <c r="CG229" s="240" t="str">
        <f t="shared" ref="CG229:CG292" ca="1" si="398">IMPRODUCT(O229,IMEXP(COMPLEX(0,-2*PI()*70*B229/Nt_load2)))</f>
        <v>-1,0984916689977-7,40542930431491i</v>
      </c>
      <c r="CH229" s="240" t="str">
        <f t="shared" ref="CH229:CH292" ca="1" si="399">IMPRODUCT(O229,IMEXP(COMPLEX(0,-2*PI()*71*B229/Nt_load2)))</f>
        <v>1,27989915671234+7,37624059238244i</v>
      </c>
      <c r="CI229" s="240" t="str">
        <f t="shared" ref="CI229:CI292" ca="1" si="400">IMPRODUCT(O229,IMEXP(COMPLEX(0,-2*PI()*72*B229/Nt_load2)))</f>
        <v>-1,46053568103349-7,3426087089325i</v>
      </c>
      <c r="CJ229" s="240" t="str">
        <f t="shared" ref="CJ229:CJ292" ca="1" si="401">IMPRODUCT(O229,IMEXP(COMPLEX(0,-2*PI()*73*B229/Nt_load2)))</f>
        <v>1,64029243327332+7,30455391255412i</v>
      </c>
      <c r="CK229" s="240" t="str">
        <f t="shared" ref="CK229:CK292" ca="1" si="402">IMPRODUCT(O229,IMEXP(COMPLEX(0,-2*PI()*74*B229/Nt_load2)))</f>
        <v>-1,81906113468584-7,26209912603366i</v>
      </c>
      <c r="CL229" s="240" t="str">
        <f t="shared" ref="CL229:CL292" ca="1" si="403">IMPRODUCT(O229,IMEXP(COMPLEX(0,-2*PI()*75*B229/Nt_load2)))</f>
        <v>1,99673410168989+7,21526992254704i</v>
      </c>
      <c r="CM229" s="240" t="str">
        <f t="shared" ref="CM229:CM292" ca="1" si="404">IMPRODUCT(O229,IMEXP(COMPLEX(0,-2*PI()*76*B229/Nt_load2)))</f>
        <v>-2,17320431073378-7,16409451025539i</v>
      </c>
      <c r="CN229" s="240" t="str">
        <f t="shared" ref="CN229:CN292" ca="1" si="405">IMPRODUCT(O229,IMEXP(COMPLEX(0,-2*PI()*77*B229/Nt_load2)))</f>
        <v>2,34836546276222+7,10860371531351i</v>
      </c>
      <c r="CO229" s="240" t="str">
        <f t="shared" ref="CO229:CO292" ca="1" si="406">IMPRODUCT(O229,IMEXP(COMPLEX(0,-2*PI()*78*B229/Nt_load2)))</f>
        <v>-2,52211204724693-7,04883096330131i</v>
      </c>
      <c r="CP229" s="240" t="str">
        <f t="shared" ref="CP229:CP292" ca="1" si="407">IMPRODUCT(O229,IMEXP(COMPLEX(0,-2*PI()*79*B229/Nt_load2)))</f>
        <v>2,69433940574222+6,98481225908958i</v>
      </c>
      <c r="CQ229" s="240" t="str">
        <f t="shared" ref="CQ229:CQ292" ca="1" si="408">IMPRODUCT(O229,IMEXP(COMPLEX(0,-2*PI()*80*B229/Nt_load2)))</f>
        <v>-2,86494379492733-6,91658616515191i</v>
      </c>
      <c r="CR229" s="240" t="str">
        <f t="shared" ref="CR229:CR292" ca="1" si="409">IMPRODUCT(O229,IMEXP(COMPLEX(0,-2*PI()*81*B229/Nt_load2)))</f>
        <v>3,0338224490977+6,84419377833607i</v>
      </c>
      <c r="CS229" s="240" t="str">
        <f t="shared" ref="CS229:CS292" ca="1" si="410">IMPRODUCT(O229,IMEXP(COMPLEX(0,-2*PI()*82*B229/Nt_load2)))</f>
        <v>-3,20087364206628-6,76767870510921i</v>
      </c>
      <c r="CT229" s="240" t="str">
        <f t="shared" ref="CT229:CT292" ca="1" si="411">IMPRODUCT(O229,IMEXP(COMPLEX(0,-2*PI()*83*B229/Nt_load2)))</f>
        <v>3,36599674844163+6,68708703529001i</v>
      </c>
      <c r="CU229" s="240" t="str">
        <f t="shared" ref="CU229:CU292" ca="1" si="412">IMPRODUCT(O229,IMEXP(COMPLEX(0,-2*PI()*84*B229/Nt_load2)))</f>
        <v>-3,52909230423806-6,60246731428721i</v>
      </c>
      <c r="CV229" s="240" t="str">
        <f t="shared" ref="CV229:CV292" ca="1" si="413">IMPRODUCT(O229,IMEXP(COMPLEX(0,-2*PI()*85*B229/Nt_load2)))</f>
        <v>3,69006206679204+6,51387051385624i</v>
      </c>
      <c r="CW229" s="240" t="str">
        <f t="shared" ref="CW229:CW292" ca="1" si="414">IMPRODUCT(O229,IMEXP(COMPLEX(0,-2*PI()*86*B229/Nt_load2)))</f>
        <v>-3,84880907393693-6,42135000139723i</v>
      </c>
      <c r="CX229" s="240" t="str">
        <f t="shared" ref="CX229:CX292" ca="1" si="415">IMPRODUCT(O229,IMEXP(COMPLEX(0,-2*PI()*87*B229/Nt_load2)))</f>
        <v>4,00523770241227+6,32496150780688i</v>
      </c>
      <c r="CY229" s="240" t="str">
        <f t="shared" ref="CY229:CY292" ca="1" si="416">IMPRODUCT(O229,IMEXP(COMPLEX(0,-2*PI()*88*B229/Nt_load2)))</f>
        <v>-4,15925372546079-6,22476309390999i</v>
      </c>
      <c r="CZ229" s="240" t="str">
        <f t="shared" ref="CZ229:CZ292" ca="1" si="417">IMPRODUCT(O229,IMEXP(COMPLEX(0,-2*PI()*89*B229/Nt_load2)))</f>
        <v>4,31076436958996+6,12081511548397i</v>
      </c>
      <c r="DA229" s="240" t="str">
        <f t="shared" ref="DA229:DA292" ca="1" si="418">IMPRODUCT(O229,IMEXP(COMPLEX(0,-2*PI()*90*B229/Nt_load2)))</f>
        <v>-4,45967837045273-6,01318018690438i</v>
      </c>
      <c r="DB229" s="240" t="str">
        <f t="shared" ref="DB229:DB292" ca="1" si="419">IMPRODUCT(O229,IMEXP(COMPLEX(0,-2*PI()*91*B229/Nt_load2)))</f>
        <v>4,60590602782292+5,90192314342774i</v>
      </c>
      <c r="DC229" s="240" t="str">
        <f t="shared" ref="DC229:DC292" ca="1" si="420">IMPRODUCT(O229,IMEXP(COMPLEX(0,-2*PI()*92*B229/Nt_load2)))</f>
        <v>-4,74935925962818-5,78711100213633i</v>
      </c>
      <c r="DD229" s="240" t="str">
        <f t="shared" ref="DD229:DD292" ca="1" si="421">IMPRODUCT(O229,IMEXP(COMPLEX(0,-2*PI()*93*B229/Nt_load2)))</f>
        <v>4,8899516550051+5,66881292157152i</v>
      </c>
      <c r="DE229" s="240" t="str">
        <f t="shared" ref="DE229:DE292" ca="1" si="422">IMPRODUCT(O229,IMEXP(COMPLEX(0,-2*PI()*94*B229/Nt_load2)))</f>
        <v>-5,02759852635242-5,54710016007304i</v>
      </c>
      <c r="DF229" s="240" t="str">
        <f t="shared" ref="DF229:DF292" ca="1" si="423">IMPRODUCT(O229,IMEXP(COMPLEX(0,-2*PI()*95*B229/Nt_load2)))</f>
        <v>5,16221696034116+5,42204603285785i</v>
      </c>
      <c r="DG229" s="240" t="str">
        <f t="shared" ref="DG229:DG292" ca="1" si="424">IMPRODUCT(O229,IMEXP(COMPLEX(0,-2*PI()*96*B229/Nt_load2)))</f>
        <v>-5,29372586786101-5,29372586785551i</v>
      </c>
      <c r="DH229" s="240" t="str">
        <f t="shared" ref="DH229:DH292" ca="1" si="425">IMPRODUCT(O229,IMEXP(COMPLEX(0,-2*PI()*97*B229/Nt_load2)))</f>
        <v>5,42204603285793+5,16221696034107i</v>
      </c>
      <c r="DI229" s="240" t="str">
        <f t="shared" ref="DI229:DI292" ca="1" si="426">IMPRODUCT(O229,IMEXP(COMPLEX(0,-2*PI()*98*B229/Nt_load2)))</f>
        <v>-5,54710016007313-5,02759852635232i</v>
      </c>
      <c r="DJ229" s="240" t="str">
        <f t="shared" ref="DJ229:DJ292" ca="1" si="427">IMPRODUCT(O229,IMEXP(COMPLEX(0,-2*PI()*99*B229/Nt_load2)))</f>
        <v>5,66881292157161+4,889951655005i</v>
      </c>
      <c r="DK229" s="240" t="str">
        <f t="shared" ref="DK229:DK292" ca="1" si="428">IMPRODUCT(O229,IMEXP(COMPLEX(0,-2*PI()*100*B229/Nt_load2)))</f>
        <v>-5,78711100213641-4,74935925962809i</v>
      </c>
      <c r="DL229" s="240" t="str">
        <f t="shared" ref="DL229:DL292" ca="1" si="429">IMPRODUCT(O229,IMEXP(COMPLEX(0,-2*PI()*101*B229/Nt_load2)))</f>
        <v>5,90192314342781+4,60590602782281i</v>
      </c>
      <c r="DM229" s="240" t="str">
        <f t="shared" ref="DM229:DM292" ca="1" si="430">IMPRODUCT(O229,IMEXP(COMPLEX(0,-2*PI()*102*B229/Nt_load2)))</f>
        <v>-6,01318018690445-4,45967837045263i</v>
      </c>
      <c r="DN229" s="240" t="str">
        <f t="shared" ref="DN229:DN292" ca="1" si="431">IMPRODUCT(O229,IMEXP(COMPLEX(0,-2*PI()*103*B229/Nt_load2)))</f>
        <v>6,12081511548404+4,31076436958985i</v>
      </c>
      <c r="DO229" s="240" t="str">
        <f t="shared" ref="DO229:DO292" ca="1" si="432">IMPRODUCT(O229,IMEXP(COMPLEX(0,-2*PI()*104*B229/Nt_load2)))</f>
        <v>-6,22476309390983-4,15925372546103i</v>
      </c>
      <c r="DP229" s="240" t="str">
        <f t="shared" ref="DP229:DP292" ca="1" si="433">IMPRODUCT(O229,IMEXP(COMPLEX(0,-2*PI()*105*B229/Nt_load2)))</f>
        <v>6,32496150780695+4,00523770241216i</v>
      </c>
      <c r="DQ229" s="240" t="str">
        <f t="shared" ref="DQ229:DQ292" ca="1" si="434">IMPRODUCT(O229,IMEXP(COMPLEX(0,-2*PI()*106*B229/Nt_load2)))</f>
        <v>-6,42135000139708-3,84880907393718i</v>
      </c>
      <c r="DR229" s="240" t="str">
        <f t="shared" ref="DR229:DR292" ca="1" si="435">IMPRODUCT(O229,IMEXP(COMPLEX(0,-2*PI()*107*B229/Nt_load2)))</f>
        <v>6,51387051385631+3,69006206679193i</v>
      </c>
      <c r="DS229" s="240" t="str">
        <f t="shared" ref="DS229:DS292" ca="1" si="436">IMPRODUCT(O229,IMEXP(COMPLEX(0,-2*PI()*108*B229/Nt_load2)))</f>
        <v>-6,60246731428728-3,52909230423795i</v>
      </c>
      <c r="DT229" s="240" t="str">
        <f t="shared" ref="DT229:DT292" ca="1" si="437">IMPRODUCT(O229,IMEXP(COMPLEX(0,-2*PI()*109*B229/Nt_load2)))</f>
        <v>6,68708703529007+3,36599674844152i</v>
      </c>
      <c r="DU229" s="240" t="str">
        <f t="shared" ref="DU229:DU292" ca="1" si="438">IMPRODUCT(O229,IMEXP(COMPLEX(0,-2*PI()*110*B229/Nt_load2)))</f>
        <v>-6,76767870510927-3,20087364206617i</v>
      </c>
      <c r="DV229" s="240" t="str">
        <f t="shared" ref="DV229:DV292" ca="1" si="439">IMPRODUCT(O229,IMEXP(COMPLEX(0,-2*PI()*111*B229/Nt_load2)))</f>
        <v>6,84419377833613+3,03382244909759i</v>
      </c>
      <c r="DW229" s="240" t="str">
        <f t="shared" ref="DW229:DW292" ca="1" si="440">IMPRODUCT(O229,IMEXP(COMPLEX(0,-2*PI()*112*B229/Nt_load2)))</f>
        <v>-6,91658616515196-2,86494379492721i</v>
      </c>
      <c r="DX229" s="240" t="str">
        <f t="shared" ref="DX229:DX292" ca="1" si="441">IMPRODUCT(O229,IMEXP(COMPLEX(0,-2*PI()*113*B229/Nt_load2)))</f>
        <v>6,98481225908955+2,6943394057423i</v>
      </c>
      <c r="DY229" s="240" t="str">
        <f t="shared" ref="DY229:DY292" ca="1" si="442">IMPRODUCT(O229,IMEXP(COMPLEX(0,-2*PI()*114*B229/Nt_load2)))</f>
        <v>-7,04883096330135-2,52211204724681i</v>
      </c>
      <c r="DZ229" s="240" t="str">
        <f t="shared" ref="DZ229:DZ292" ca="1" si="443">IMPRODUCT(O229,IMEXP(COMPLEX(0,-2*PI()*115*B229/Nt_load2)))</f>
        <v>7,10860371531348+2,3483654627623i</v>
      </c>
      <c r="EA229" s="240" t="str">
        <f t="shared" ref="EA229:EA292" ca="1" si="444">IMPRODUCT(O229,IMEXP(COMPLEX(0,-2*PI()*116*B229/Nt_load2)))</f>
        <v>-7,16409451025543-2,17320431073365i</v>
      </c>
      <c r="EB229" s="240" t="str">
        <f t="shared" ref="EB229:EB292" ca="1" si="445">IMPRODUCT(O229,IMEXP(COMPLEX(0,-2*PI()*117*B229/Nt_load2)))</f>
        <v>7,21526992254702+1,99673410168997i</v>
      </c>
      <c r="EC229" s="240" t="str">
        <f t="shared" ref="EC229:EC292" ca="1" si="446">IMPRODUCT(O229,IMEXP(COMPLEX(0,-2*PI()*118*B229/Nt_load2)))</f>
        <v>-7,26209912603369-1,81906113468571i</v>
      </c>
      <c r="ED229" s="240" t="str">
        <f t="shared" ref="ED229:ED292" ca="1" si="447">IMPRODUCT(O229,IMEXP(COMPLEX(0,-2*PI()*119*B229/Nt_load2)))</f>
        <v>7,3045539125541+1,6402924332734i</v>
      </c>
      <c r="EE229" s="240" t="str">
        <f t="shared" ref="EE229:EE292" ca="1" si="448">IMPRODUCT(O229,IMEXP(COMPLEX(0,-2*PI()*120*B229/Nt_load2)))</f>
        <v>-7,34260870893253-1,46053568103336i</v>
      </c>
      <c r="EF229" s="240" t="str">
        <f t="shared" ref="EF229:EF292" ca="1" si="449">IMPRODUCT(O229,IMEXP(COMPLEX(0,-2*PI()*121*B229/Nt_load2)))</f>
        <v>7,3762405923825+1,27989915671201i</v>
      </c>
      <c r="EG229" s="240" t="str">
        <f t="shared" ref="EG229:EG292" ca="1" si="450">IMPRODUCT(O229,IMEXP(COMPLEX(0,-2*PI()*122*B229/Nt_load2)))</f>
        <v>-7,40542930431493-1,09849166899758i</v>
      </c>
      <c r="EH229" s="240" t="str">
        <f t="shared" ref="EH229:EH292" ca="1" si="451">IMPRODUCT(O229,IMEXP(COMPLEX(0,-2*PI()*123*B229/Nt_load2)))</f>
        <v>7,43015726254133+0,916422490976564i</v>
      </c>
      <c r="EI229" s="240" t="str">
        <f t="shared" ref="EI229:EI292" ca="1" si="452">IMPRODUCT(O229,IMEXP(COMPLEX(0,-2*PI()*124*B229/Nt_load2)))</f>
        <v>-7,45040957186348-0,733801294321857i</v>
      </c>
      <c r="EJ229" s="240" t="str">
        <f t="shared" ref="EJ229:EJ292" ca="1" si="453">IMPRODUCT(O229,IMEXP(COMPLEX(0,-2*PI()*125*B229/Nt_load2)))</f>
        <v>7,46617403304918+0,550738083198866i</v>
      </c>
      <c r="EK229" s="240" t="str">
        <f t="shared" ref="EK229:EK292" ca="1" si="454">IMPRODUCT(O229,IMEXP(COMPLEX(0,-2*PI()*126*B229/Nt_load2)))</f>
        <v>-7,47744115017562-0,367343128047555i</v>
      </c>
      <c r="EL229" s="240" t="str">
        <f t="shared" ref="EL229:EL292" ca="1" si="455">IMPRODUCT(O229,IMEXP(COMPLEX(0,-2*PI()*127*B229/Nt_load2)))</f>
        <v>7,48420413635269+0,183726899132176i</v>
      </c>
      <c r="EM229" s="240" t="str">
        <f t="shared" ref="EM229:EM292" ca="1" si="456">IMPRODUCT(O229,IMEXP(COMPLEX(0,-2*PI()*128*B229/Nt_load2)))</f>
        <v>-7,48645891781043-2,32589043938491E-12i</v>
      </c>
      <c r="EN229" s="240"/>
      <c r="EO229" s="240"/>
      <c r="EP229" s="240"/>
    </row>
    <row r="230" spans="1:146" ht="1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-0,00966734914041126-0,00058661099901881i</v>
      </c>
      <c r="G230" s="247" t="str">
        <f t="shared" si="326"/>
        <v>-3,36365710242147+2,68467103579114i</v>
      </c>
      <c r="H230" s="247" t="str">
        <f t="shared" si="322"/>
        <v>0,00203410475067398-0,00325949054847697i</v>
      </c>
      <c r="I230" s="247" t="str">
        <f t="shared" ref="I230:I237" si="459">IMDIV(IMPRODUCT(-1,H230),IMSUM(1,IMPRODUCT(F230,G230,-1)))</f>
        <v>-0,0020208752354143+0,00342470904568607i</v>
      </c>
      <c r="J230" s="275" t="str">
        <f ca="1">IMPRODUCT(1/N_FFT2,EE100)</f>
        <v>0,0381658345092907-0,0000335592856481161i</v>
      </c>
      <c r="K230" s="274" t="str">
        <f t="shared" ref="K230:K237" ca="1" si="460">IMPRODUCT(I230,J230)</f>
        <v>-0,0000770134590096202+0,00013077469780941i</v>
      </c>
      <c r="N230" s="265">
        <f t="shared" ca="1" si="327"/>
        <v>22.486429555949162</v>
      </c>
      <c r="O230" s="240">
        <f t="shared" ca="1" si="328"/>
        <v>7.4864295559491625</v>
      </c>
      <c r="P230" s="240" t="str">
        <f t="shared" ca="1" si="329"/>
        <v>-7,47741182368213+0,367341687326442i</v>
      </c>
      <c r="Q230" s="240" t="str">
        <f t="shared" ca="1" si="330"/>
        <v>7,45038035138792-0,733798416352855i</v>
      </c>
      <c r="R230" s="240" t="str">
        <f t="shared" ca="1" si="331"/>
        <v>-7,40540026025098+1,09848736072106i</v>
      </c>
      <c r="S230" s="240" t="str">
        <f t="shared" ca="1" si="332"/>
        <v>7,34257991125068-1,46052995282093i</v>
      </c>
      <c r="T230" s="240" t="str">
        <f t="shared" ca="1" si="333"/>
        <v>-7,26207064410999+1,81905400033786i</v>
      </c>
      <c r="U230" s="241" t="str">
        <f t="shared" ca="1" si="334"/>
        <v>7,16406641270552-2,17319578743696i</v>
      </c>
      <c r="V230" s="240" t="str">
        <f t="shared" ca="1" si="335"/>
        <v>-7,04880331781478+2,52210215553464i</v>
      </c>
      <c r="W230" s="240" t="str">
        <f t="shared" ca="1" si="336"/>
        <v>6,9165590383289-2,86493255863028i</v>
      </c>
      <c r="X230" s="240" t="str">
        <f t="shared" ca="1" si="337"/>
        <v>-6,76765216230095+3,20086108825304i</v>
      </c>
      <c r="Y230" s="240" t="str">
        <f t="shared" ca="1" si="338"/>
        <v>6,60244141943771-3,52907846315189i</v>
      </c>
      <c r="Z230" s="240" t="str">
        <f t="shared" ca="1" si="339"/>
        <v>-6,42132481688911+3,8487939789229i</v>
      </c>
      <c r="AA230" s="240" t="str">
        <f t="shared" ca="1" si="340"/>
        <v>6,22473868041538-4,15923741288349i</v>
      </c>
      <c r="AB230" s="240" t="str">
        <f t="shared" ca="1" si="341"/>
        <v>-6,01315660323783+4,45966087961029i</v>
      </c>
      <c r="AC230" s="240" t="str">
        <f t="shared" ca="1" si="342"/>
        <v>5,78708830511232-4,74934063265853i</v>
      </c>
      <c r="AD230" s="240" t="str">
        <f t="shared" ca="1" si="343"/>
        <v>-5,54707840437119+5,02757880812901i</v>
      </c>
      <c r="AE230" s="240" t="str">
        <f t="shared" ca="1" si="344"/>
        <v>5,29370510588726-5,29370510588683i</v>
      </c>
      <c r="AF230" s="240" t="str">
        <f t="shared" ca="1" si="345"/>
        <v>-5,02757880812891+5,54707840437128i</v>
      </c>
      <c r="AG230" s="240" t="str">
        <f t="shared" ca="1" si="346"/>
        <v>4,74934063265842-5,78708830511241i</v>
      </c>
      <c r="AH230" s="240" t="str">
        <f t="shared" ca="1" si="347"/>
        <v>-4,45966087961077+6,01315660323747i</v>
      </c>
      <c r="AI230" s="240" t="str">
        <f t="shared" ca="1" si="348"/>
        <v>4,15923741288337-6,22473868041546i</v>
      </c>
      <c r="AJ230" s="240" t="str">
        <f t="shared" ca="1" si="349"/>
        <v>-3,84879397892273+6,42132481688921i</v>
      </c>
      <c r="AK230" s="240" t="str">
        <f t="shared" ca="1" si="350"/>
        <v>3,52907846315239-6,60244141943744i</v>
      </c>
      <c r="AL230" s="240" t="str">
        <f t="shared" ca="1" si="351"/>
        <v>-3,20086108825289+6,76765216230102i</v>
      </c>
      <c r="AM230" s="240" t="str">
        <f t="shared" ca="1" si="352"/>
        <v>2,86493255863013-6,91655903832897i</v>
      </c>
      <c r="AN230" s="240" t="str">
        <f t="shared" ca="1" si="353"/>
        <v>-2,52210215553519+7,04880331781459i</v>
      </c>
      <c r="AO230" s="240" t="str">
        <f t="shared" ca="1" si="354"/>
        <v>2,1731957874368-7,16406641270558i</v>
      </c>
      <c r="AP230" s="240" t="str">
        <f t="shared" ca="1" si="355"/>
        <v>-1,81905400033771+7,26207064411002i</v>
      </c>
      <c r="AQ230" s="240" t="str">
        <f t="shared" ca="1" si="356"/>
        <v>1,4605299528215-7,34257991125057i</v>
      </c>
      <c r="AR230" s="240" t="str">
        <f t="shared" ca="1" si="357"/>
        <v>1,4605299528215-7,34257991125057i</v>
      </c>
      <c r="AS230" s="240" t="str">
        <f t="shared" ca="1" si="358"/>
        <v>0,73379841635293-7,45038035138792i</v>
      </c>
      <c r="AT230" s="240" t="str">
        <f t="shared" ca="1" si="359"/>
        <v>-0,367341687326817+7,47741182368211i</v>
      </c>
      <c r="AU230" s="240" t="str">
        <f t="shared" ca="1" si="360"/>
        <v>2,09108736309234E-12-7,48642955594916i</v>
      </c>
      <c r="AV230" s="240" t="str">
        <f t="shared" ca="1" si="361"/>
        <v>0,367341687323383+7,47741182368228i</v>
      </c>
      <c r="AW230" s="240" t="str">
        <f t="shared" ca="1" si="362"/>
        <v>-0,73379841635618-7,45038035138759i</v>
      </c>
      <c r="AX230" s="240" t="str">
        <f t="shared" ca="1" si="363"/>
        <v>1,09848736072339+7,40540026025063i</v>
      </c>
      <c r="AY230" s="240" t="str">
        <f t="shared" ca="1" si="364"/>
        <v>-1,46052995282251-7,34257991125037i</v>
      </c>
      <c r="AZ230" s="240" t="str">
        <f t="shared" ca="1" si="365"/>
        <v>1,81905400033798+7,26207064410995i</v>
      </c>
      <c r="BA230" s="240" t="str">
        <f t="shared" ca="1" si="366"/>
        <v>-2,17319578743635-7,16406641270571i</v>
      </c>
      <c r="BB230" s="240" t="str">
        <f t="shared" ca="1" si="367"/>
        <v>2,52210215553335+7,04880331781525i</v>
      </c>
      <c r="BC230" s="240" t="str">
        <f t="shared" ca="1" si="368"/>
        <v>-2,86493255862764-6,91655903833i</v>
      </c>
      <c r="BD230" s="240" t="str">
        <f t="shared" ca="1" si="369"/>
        <v>3,20086108824978+6,76765216230249i</v>
      </c>
      <c r="BE230" s="240" t="str">
        <f t="shared" ca="1" si="370"/>
        <v>-3,52907846315471-6,60244141943621i</v>
      </c>
      <c r="BF230" s="240" t="str">
        <f t="shared" ca="1" si="371"/>
        <v>3,84879397892426+6,4213248168883i</v>
      </c>
      <c r="BG230" s="240" t="str">
        <f t="shared" ca="1" si="372"/>
        <v>-4,15923741288428-6,22473868041485i</v>
      </c>
      <c r="BH230" s="240" t="str">
        <f t="shared" ca="1" si="373"/>
        <v>4,45966087961036+6,01315660323778i</v>
      </c>
      <c r="BI230" s="240" t="str">
        <f t="shared" ca="1" si="374"/>
        <v>-4,74934063265754-5,78708830511315i</v>
      </c>
      <c r="BJ230" s="240" t="str">
        <f t="shared" ca="1" si="375"/>
        <v>5,02757880812743+5,54707840437263i</v>
      </c>
      <c r="BK230" s="240" t="str">
        <f t="shared" ca="1" si="376"/>
        <v>-5,29370510588486-5,29370510588923i</v>
      </c>
      <c r="BL230" s="240" t="str">
        <f t="shared" ca="1" si="377"/>
        <v>5,54707840437334+5,02757880812663i</v>
      </c>
      <c r="BM230" s="240" t="str">
        <f t="shared" ca="1" si="378"/>
        <v>-5,78708830511395-4,74934063265654i</v>
      </c>
      <c r="BN230" s="240" t="str">
        <f t="shared" ca="1" si="379"/>
        <v>6,01315660323842+4,4596608796095i</v>
      </c>
      <c r="BO230" s="240" t="str">
        <f t="shared" ca="1" si="380"/>
        <v>-6,22473868041557-4,15923741288321i</v>
      </c>
      <c r="BP230" s="240" t="str">
        <f t="shared" ca="1" si="381"/>
        <v>6,42132481688885+3,84879397892335i</v>
      </c>
      <c r="BQ230" s="240" t="str">
        <f t="shared" ca="1" si="382"/>
        <v>-6,60244141943681-3,52907846315358i</v>
      </c>
      <c r="BR230" s="240" t="str">
        <f t="shared" ca="1" si="383"/>
        <v>6,76765216229977+3,20086108825555i</v>
      </c>
      <c r="BS230" s="240" t="str">
        <f t="shared" ca="1" si="384"/>
        <v>-6,9165590383276-2,86493255863344i</v>
      </c>
      <c r="BT230" s="240" t="str">
        <f t="shared" ca="1" si="385"/>
        <v>7,04880331781561+2,52210215553234i</v>
      </c>
      <c r="BU230" s="240" t="str">
        <f t="shared" ca="1" si="386"/>
        <v>-7,16406641270605-2,17319578743523i</v>
      </c>
      <c r="BV230" s="240" t="str">
        <f t="shared" ca="1" si="387"/>
        <v>7,26207064411021+1,81905400033695i</v>
      </c>
      <c r="BW230" s="240" t="str">
        <f t="shared" ca="1" si="388"/>
        <v>-7,3425799112506-1,46052995282136i</v>
      </c>
      <c r="BX230" s="240" t="str">
        <f t="shared" ca="1" si="389"/>
        <v>7,40540026025079+1,09848736072234i</v>
      </c>
      <c r="BY230" s="240" t="str">
        <f t="shared" ca="1" si="390"/>
        <v>-7,45038035138771-0,733798416355012i</v>
      </c>
      <c r="BZ230" s="240" t="str">
        <f t="shared" ca="1" si="391"/>
        <v>7,47741182368197+0,367341687329755i</v>
      </c>
      <c r="CA230" s="240" t="str">
        <f t="shared" ca="1" si="392"/>
        <v>-7,48642955594916+3,26502466667848E-12i</v>
      </c>
      <c r="CB230" s="240" t="str">
        <f t="shared" ca="1" si="393"/>
        <v>7,47741182368201-0,367341687328839i</v>
      </c>
      <c r="CC230" s="240" t="str">
        <f t="shared" ca="1" si="394"/>
        <v>-7,4503803513878+0,733798416354099i</v>
      </c>
      <c r="CD230" s="240" t="str">
        <f t="shared" ca="1" si="395"/>
        <v>7,40540026025093-1,09848736072143i</v>
      </c>
      <c r="CE230" s="240" t="str">
        <f t="shared" ca="1" si="396"/>
        <v>-7,34257991125078+1,46052995282046i</v>
      </c>
      <c r="CF230" s="240" t="str">
        <f t="shared" ca="1" si="397"/>
        <v>7,26207064411044-1,81905400033606i</v>
      </c>
      <c r="CG230" s="240" t="str">
        <f t="shared" ca="1" si="398"/>
        <v>-7,16406641270632+2,17319578743436i</v>
      </c>
      <c r="CH230" s="240" t="str">
        <f t="shared" ca="1" si="399"/>
        <v>7,04880331781591-2,52210215553148i</v>
      </c>
      <c r="CI230" s="240" t="str">
        <f t="shared" ca="1" si="400"/>
        <v>-6,91655903832795+2,86493255863259i</v>
      </c>
      <c r="CJ230" s="240" t="str">
        <f t="shared" ca="1" si="401"/>
        <v>6,76765216230016-3,20086108825472i</v>
      </c>
      <c r="CK230" s="240" t="str">
        <f t="shared" ca="1" si="402"/>
        <v>-6,60244141943724+3,52907846315277i</v>
      </c>
      <c r="CL230" s="240" t="str">
        <f t="shared" ca="1" si="403"/>
        <v>6,42132481688932-3,84879397892255i</v>
      </c>
      <c r="CM230" s="240" t="str">
        <f t="shared" ca="1" si="404"/>
        <v>-6,22473868041608+4,15923741288245i</v>
      </c>
      <c r="CN230" s="240" t="str">
        <f t="shared" ca="1" si="405"/>
        <v>6,01315660323896-4,45966087960877i</v>
      </c>
      <c r="CO230" s="240" t="str">
        <f t="shared" ca="1" si="406"/>
        <v>-5,78708830511454+4,74934063265584i</v>
      </c>
      <c r="CP230" s="240" t="str">
        <f t="shared" ca="1" si="407"/>
        <v>5,54707840436896-5,02757880813147i</v>
      </c>
      <c r="CQ230" s="240" t="str">
        <f t="shared" ca="1" si="408"/>
        <v>-5,29370510588551+5,29370510588858i</v>
      </c>
      <c r="CR230" s="240" t="str">
        <f t="shared" ca="1" si="409"/>
        <v>5,02757880812826-5,54707840437187i</v>
      </c>
      <c r="CS230" s="240" t="str">
        <f t="shared" ca="1" si="410"/>
        <v>-4,74934063265808+5,78708830511269i</v>
      </c>
      <c r="CT230" s="240" t="str">
        <f t="shared" ca="1" si="411"/>
        <v>4,45966087961109-6,01315660323723i</v>
      </c>
      <c r="CU230" s="240" t="str">
        <f t="shared" ca="1" si="412"/>
        <v>-4,15923741288504+6,22473868041435i</v>
      </c>
      <c r="CV230" s="240" t="str">
        <f t="shared" ca="1" si="413"/>
        <v>3,84879397892522-6,42132481688772i</v>
      </c>
      <c r="CW230" s="240" t="str">
        <f t="shared" ca="1" si="414"/>
        <v>-3,52907846315533+6,60244141943587i</v>
      </c>
      <c r="CX230" s="240" t="str">
        <f t="shared" ca="1" si="415"/>
        <v>3,2008610882508-6,76765216230201i</v>
      </c>
      <c r="CY230" s="240" t="str">
        <f t="shared" ca="1" si="416"/>
        <v>-2,86493255862839+6,91655903832969i</v>
      </c>
      <c r="CZ230" s="240" t="str">
        <f t="shared" ca="1" si="417"/>
        <v>2,52210215553421-7,04880331781493i</v>
      </c>
      <c r="DA230" s="240" t="str">
        <f t="shared" ca="1" si="418"/>
        <v>-2,17319578743733+7,16406641270541i</v>
      </c>
      <c r="DB230" s="240" t="str">
        <f t="shared" ca="1" si="419"/>
        <v>1,81905400033909-7,26207064410968i</v>
      </c>
      <c r="DC230" s="240" t="str">
        <f t="shared" ca="1" si="420"/>
        <v>-1,46052995282331+7,34257991125021i</v>
      </c>
      <c r="DD230" s="240" t="str">
        <f t="shared" ca="1" si="421"/>
        <v>1,0984873607243-7,4054002602505i</v>
      </c>
      <c r="DE230" s="240" t="str">
        <f t="shared" ca="1" si="422"/>
        <v>-0,733798416349576+7,45038035138825i</v>
      </c>
      <c r="DF230" s="240" t="str">
        <f t="shared" ca="1" si="423"/>
        <v>0,367341687324299-7,47741182368224i</v>
      </c>
      <c r="DG230" s="240" t="str">
        <f t="shared" ca="1" si="424"/>
        <v>1,06754874083095E-12+7,48642955594916i</v>
      </c>
      <c r="DH230" s="240" t="str">
        <f t="shared" ca="1" si="425"/>
        <v>-0,367341687326857-7,47741182368211i</v>
      </c>
      <c r="DI230" s="240" t="str">
        <f t="shared" ca="1" si="426"/>
        <v>0,733798416352124+7,45038035138799i</v>
      </c>
      <c r="DJ230" s="240" t="str">
        <f t="shared" ca="1" si="427"/>
        <v>-1,09848736071926-7,40540026025125i</v>
      </c>
      <c r="DK230" s="240" t="str">
        <f t="shared" ca="1" si="428"/>
        <v>1,46052995281831+7,3425799112512i</v>
      </c>
      <c r="DL230" s="240" t="str">
        <f t="shared" ca="1" si="429"/>
        <v>-1,81905400033414-7,26207064411092i</v>
      </c>
      <c r="DM230" s="240" t="str">
        <f t="shared" ca="1" si="430"/>
        <v>2,17319578743938+7,16406641270479i</v>
      </c>
      <c r="DN230" s="240" t="str">
        <f t="shared" ca="1" si="431"/>
        <v>-2,52210215553663-7,04880331781407i</v>
      </c>
      <c r="DO230" s="240" t="str">
        <f t="shared" ca="1" si="432"/>
        <v>2,86493255863076+6,91655903832871i</v>
      </c>
      <c r="DP230" s="240" t="str">
        <f t="shared" ca="1" si="433"/>
        <v>-3,20086108825273-6,7676521623011i</v>
      </c>
      <c r="DQ230" s="240" t="str">
        <f t="shared" ca="1" si="434"/>
        <v>3,52907846315083+6,60244141943828i</v>
      </c>
      <c r="DR230" s="240" t="str">
        <f t="shared" ca="1" si="435"/>
        <v>-3,84879397892085-6,42132481689034i</v>
      </c>
      <c r="DS230" s="240" t="str">
        <f t="shared" ca="1" si="436"/>
        <v>4,15923741288079+6,22473868041718i</v>
      </c>
      <c r="DT230" s="240" t="str">
        <f t="shared" ca="1" si="437"/>
        <v>-4,45966087961315-6,01315660323571i</v>
      </c>
      <c r="DU230" s="240" t="str">
        <f t="shared" ca="1" si="438"/>
        <v>4,74934063266006+5,78708830511107i</v>
      </c>
      <c r="DV230" s="240" t="str">
        <f t="shared" ca="1" si="439"/>
        <v>-5,02757880812985-5,54707840437044i</v>
      </c>
      <c r="DW230" s="240" t="str">
        <f t="shared" ca="1" si="440"/>
        <v>5,29370510588703+5,29370510588707i</v>
      </c>
      <c r="DX230" s="240" t="str">
        <f t="shared" ca="1" si="441"/>
        <v>-5,54707840437068-5,02757880812958i</v>
      </c>
      <c r="DY230" s="240" t="str">
        <f t="shared" ca="1" si="442"/>
        <v>5,7870883051113+4,74934063265978i</v>
      </c>
      <c r="DZ230" s="240" t="str">
        <f t="shared" ca="1" si="443"/>
        <v>-6,01315660323592-4,45966087961286i</v>
      </c>
      <c r="EA230" s="240" t="str">
        <f t="shared" ca="1" si="444"/>
        <v>6,22473868041313+4,15923741288687i</v>
      </c>
      <c r="EB230" s="240" t="str">
        <f t="shared" ca="1" si="445"/>
        <v>-6,42132481689052-3,84879397892054i</v>
      </c>
      <c r="EC230" s="240" t="str">
        <f t="shared" ca="1" si="446"/>
        <v>6,60244141943825+3,52907846315089i</v>
      </c>
      <c r="ED230" s="240" t="str">
        <f t="shared" ca="1" si="447"/>
        <v>-6,76765216230126-3,2008610882524i</v>
      </c>
      <c r="EE230" s="240" t="str">
        <f t="shared" ca="1" si="448"/>
        <v>6,91655903832885+2,86493255863042i</v>
      </c>
      <c r="EF230" s="240" t="str">
        <f t="shared" ca="1" si="449"/>
        <v>-7,04880331781419-2,52210215553628i</v>
      </c>
      <c r="EG230" s="240" t="str">
        <f t="shared" ca="1" si="450"/>
        <v>7,16406641270478+2,17319578743944i</v>
      </c>
      <c r="EH230" s="240" t="str">
        <f t="shared" ca="1" si="451"/>
        <v>-7,26207064410925-1,8190540003408i</v>
      </c>
      <c r="EI230" s="240" t="str">
        <f t="shared" ca="1" si="452"/>
        <v>7,34257991125127+1,46052995281795i</v>
      </c>
      <c r="EJ230" s="240" t="str">
        <f t="shared" ca="1" si="453"/>
        <v>-7,4054002602513-1,0984873607189i</v>
      </c>
      <c r="EK230" s="240" t="str">
        <f t="shared" ca="1" si="454"/>
        <v>7,45038035138803+0,733798416351763i</v>
      </c>
      <c r="EL230" s="240" t="str">
        <f t="shared" ca="1" si="455"/>
        <v>-7,47741182368213-0,367341687326494i</v>
      </c>
      <c r="EM230" s="240" t="str">
        <f t="shared" ca="1" si="456"/>
        <v>7,48642955594916+7,04372933995827E-13i</v>
      </c>
      <c r="EN230" s="240"/>
      <c r="EO230" s="240"/>
      <c r="EP230" s="240"/>
    </row>
    <row r="231" spans="1:146" ht="15" thickBot="1">
      <c r="A231" s="277">
        <f t="shared" si="323"/>
        <v>2.5585937500000018E-3</v>
      </c>
      <c r="B231" s="276">
        <v>131</v>
      </c>
      <c r="C231" s="248">
        <f t="shared" si="324"/>
        <v>26200</v>
      </c>
      <c r="D231" s="247">
        <f t="shared" si="457"/>
        <v>164619.45504810516</v>
      </c>
      <c r="E231" s="247" t="str">
        <f t="shared" si="458"/>
        <v>164619,455048105i</v>
      </c>
      <c r="F231" s="247" t="str">
        <f t="shared" si="325"/>
        <v>-0,0094748111706053-0,000479261720299295i</v>
      </c>
      <c r="G231" s="247" t="str">
        <f t="shared" si="326"/>
        <v>-3,33719532010561+2,69215400298947i</v>
      </c>
      <c r="H231" s="247" t="str">
        <f t="shared" si="322"/>
        <v>0,00203334854655492-0,00323445625864845i</v>
      </c>
      <c r="I231" s="247" t="str">
        <f t="shared" si="459"/>
        <v>-0,00201862574573347+0,00339442713129194i</v>
      </c>
      <c r="J231" s="275" t="str">
        <f ca="1">IMPRODUCT(1/N_FFT2,EF100)</f>
        <v>0,0250782014223285-0,00446176672620086i</v>
      </c>
      <c r="K231" s="274" t="str">
        <f t="shared" ca="1" si="460"/>
        <v>-0,0000354783610188902+0,000094132764496922i</v>
      </c>
      <c r="N231" s="265">
        <f t="shared" ca="1" si="327"/>
        <v>22.486389290243935</v>
      </c>
      <c r="O231" s="240">
        <f t="shared" ca="1" si="328"/>
        <v>7.4863892902439355</v>
      </c>
      <c r="P231" s="240" t="str">
        <f t="shared" ca="1" si="329"/>
        <v>-7,46610459414184+0,55073296107399i</v>
      </c>
      <c r="Q231" s="240" t="str">
        <f t="shared" ca="1" si="330"/>
        <v>7,40536043036121-1,09848145251505i</v>
      </c>
      <c r="R231" s="240" t="str">
        <f t="shared" ca="1" si="331"/>
        <v>-7,30448597678864+1,64027717778954i</v>
      </c>
      <c r="S231" s="240" t="str">
        <f t="shared" ca="1" si="332"/>
        <v>7,16402788082808-2,17318409891961i</v>
      </c>
      <c r="T231" s="240" t="str">
        <f t="shared" ca="1" si="333"/>
        <v>-6,98474729707116+2,69431434712736i</v>
      </c>
      <c r="U231" s="241" t="str">
        <f t="shared" ca="1" si="334"/>
        <v>6,76761576253461-3,20084387244554i</v>
      </c>
      <c r="V231" s="240" t="str">
        <f t="shared" ca="1" si="335"/>
        <v>-6,51380993181693+3,69002774748946i</v>
      </c>
      <c r="W231" s="240" t="str">
        <f t="shared" ca="1" si="336"/>
        <v>6,22470520070519-4,15921504245608i</v>
      </c>
      <c r="X231" s="240" t="str">
        <f t="shared" ca="1" si="337"/>
        <v>-5,90186825278605+4,60586319074234i</v>
      </c>
      <c r="Y231" s="240" t="str">
        <f t="shared" ca="1" si="338"/>
        <v>5,54704856945174-5,02755176733392i</v>
      </c>
      <c r="Z231" s="240" t="str">
        <f t="shared" ca="1" si="339"/>
        <v>-5,1621689493088+5,42199560529803i</v>
      </c>
      <c r="AA231" s="240" t="str">
        <f t="shared" ca="1" si="340"/>
        <v>4,74931508836569-5,78705717930116i</v>
      </c>
      <c r="AB231" s="240" t="str">
        <f t="shared" ca="1" si="341"/>
        <v>-4,31072427746501+6,1207581890443i</v>
      </c>
      <c r="AC231" s="240" t="str">
        <f t="shared" ca="1" si="342"/>
        <v>3,84877327821288-6,42129027984202i</v>
      </c>
      <c r="AD231" s="240" t="str">
        <f t="shared" ca="1" si="343"/>
        <v>-3,36596544309832+6,68702484225586i</v>
      </c>
      <c r="AE231" s="240" t="str">
        <f t="shared" ca="1" si="344"/>
        <v>2,86491714961154-6,91652183766818i</v>
      </c>
      <c r="AF231" s="240" t="str">
        <f t="shared" ca="1" si="345"/>
        <v>-2,3483436218671+7,1085376019766i</v>
      </c>
      <c r="AG231" s="240" t="str">
        <f t="shared" ca="1" si="346"/>
        <v>1,81904421656912-7,26203158511759i</v>
      </c>
      <c r="AH231" s="240" t="str">
        <f t="shared" ca="1" si="347"/>
        <v>-1,27988725305484+7,37617198989739i</v>
      </c>
      <c r="AI231" s="240" t="str">
        <f t="shared" ca="1" si="348"/>
        <v>0,733794469623377-7,45034027957309i</v>
      </c>
      <c r="AJ231" s="240" t="str">
        <f t="shared" ca="1" si="349"/>
        <v>-0,183725190383199+7,48413452975678i</v>
      </c>
      <c r="AK231" s="240" t="str">
        <f t="shared" ca="1" si="350"/>
        <v>-0,367339711582097-7,47737160647871i</v>
      </c>
      <c r="AL231" s="240" t="str">
        <f t="shared" ca="1" si="351"/>
        <v>0,916413967822947+7,43008815860607i</v>
      </c>
      <c r="AM231" s="240" t="str">
        <f t="shared" ca="1" si="352"/>
        <v>-1,46052209737177-7,34254041923964i</v>
      </c>
      <c r="AN231" s="240" t="str">
        <f t="shared" ca="1" si="353"/>
        <v>1,99671553113147+7,21520281716442i</v>
      </c>
      <c r="AO231" s="240" t="str">
        <f t="shared" ca="1" si="354"/>
        <v>-2,52208859042731-7,04876540587892i</v>
      </c>
      <c r="AP231" s="240" t="str">
        <f t="shared" ca="1" si="355"/>
        <v>3,03379423313126+6,84413012413547i</v>
      </c>
      <c r="AQ231" s="240" t="str">
        <f t="shared" ca="1" si="356"/>
        <v>-3,52905948202999-6,60240590825597i</v>
      </c>
      <c r="AR231" s="240" t="str">
        <f t="shared" ca="1" si="357"/>
        <v>-3,52905948202999-6,60240590825597i</v>
      </c>
      <c r="AS231" s="240" t="str">
        <f t="shared" ca="1" si="358"/>
        <v>-4,45963689335779-6,01312426152006i</v>
      </c>
      <c r="AT231" s="240" t="str">
        <f t="shared" ca="1" si="359"/>
        <v>4,88990617616721+5,66876019896423i</v>
      </c>
      <c r="AU231" s="240" t="str">
        <f t="shared" ca="1" si="360"/>
        <v>-5,29367663373527-5,29367663373239i</v>
      </c>
      <c r="AV231" s="240" t="str">
        <f t="shared" ca="1" si="361"/>
        <v>5,66876019896396+4,8899061761675i</v>
      </c>
      <c r="AW231" s="240" t="str">
        <f t="shared" ca="1" si="362"/>
        <v>-6,01312426151849-4,4596368933599i</v>
      </c>
      <c r="AX231" s="240" t="str">
        <f t="shared" ca="1" si="363"/>
        <v>6,32490268271126+4,00520045182647i</v>
      </c>
      <c r="AY231" s="240" t="str">
        <f t="shared" ca="1" si="364"/>
        <v>-6,60240590825613-3,52905948202969i</v>
      </c>
      <c r="AZ231" s="240" t="str">
        <f t="shared" ca="1" si="365"/>
        <v>6,84413012413466+3,03379423313308i</v>
      </c>
      <c r="BA231" s="240" t="str">
        <f t="shared" ca="1" si="366"/>
        <v>-7,04876540588004-2,52208859042418i</v>
      </c>
      <c r="BB231" s="240" t="str">
        <f t="shared" ca="1" si="367"/>
        <v>7,21520281716469+1,99671553113052i</v>
      </c>
      <c r="BC231" s="240" t="str">
        <f t="shared" ca="1" si="368"/>
        <v>-7,34254041923942-1,46052209737288i</v>
      </c>
      <c r="BD231" s="240" t="str">
        <f t="shared" ca="1" si="369"/>
        <v>7,43008815860566+0,916413967826293i</v>
      </c>
      <c r="BE231" s="240" t="str">
        <f t="shared" ca="1" si="370"/>
        <v>-7,47737160647879-0,367339711580151i</v>
      </c>
      <c r="BF231" s="240" t="str">
        <f t="shared" ca="1" si="371"/>
        <v>7,48413452975679-0,183725190382913i</v>
      </c>
      <c r="BG231" s="240" t="str">
        <f t="shared" ca="1" si="372"/>
        <v>-7,45034027957336+0,733794469620657i</v>
      </c>
      <c r="BH231" s="240" t="str">
        <f t="shared" ca="1" si="373"/>
        <v>7,37617198989694-1,27988725305745i</v>
      </c>
      <c r="BI231" s="240" t="str">
        <f t="shared" ca="1" si="374"/>
        <v>-7,26203158511753+1,81904421656936i</v>
      </c>
      <c r="BJ231" s="240" t="str">
        <f t="shared" ca="1" si="375"/>
        <v>7,10853760197722-2,34834362186521i</v>
      </c>
      <c r="BK231" s="240" t="str">
        <f t="shared" ca="1" si="376"/>
        <v>-6,91652183766694+2,86491714961452i</v>
      </c>
      <c r="BL231" s="240" t="str">
        <f t="shared" ca="1" si="377"/>
        <v>6,68702484225542-3,3659654430992i</v>
      </c>
      <c r="BM231" s="240" t="str">
        <f t="shared" ca="1" si="378"/>
        <v>-6,42129027984265+3,84877327821181i</v>
      </c>
      <c r="BN231" s="240" t="str">
        <f t="shared" ca="1" si="379"/>
        <v>6,12075818904202-4,31072427746825i</v>
      </c>
      <c r="BO231" s="240" t="str">
        <f t="shared" ca="1" si="380"/>
        <v>-5,78705717930054+4,74931508836645i</v>
      </c>
      <c r="BP231" s="240" t="str">
        <f t="shared" ca="1" si="381"/>
        <v>5,42199560529889-5,1621689493079i</v>
      </c>
      <c r="BQ231" s="240" t="str">
        <f t="shared" ca="1" si="382"/>
        <v>-5,02755176733646+5,54704856944945i</v>
      </c>
      <c r="BR231" s="240" t="str">
        <f t="shared" ca="1" si="383"/>
        <v>4,60586319074093-5,90186825278715i</v>
      </c>
      <c r="BS231" s="240" t="str">
        <f t="shared" ca="1" si="384"/>
        <v>-4,15921504245646+6,22470520070494i</v>
      </c>
      <c r="BT231" s="240" t="str">
        <f t="shared" ca="1" si="385"/>
        <v>3,6900277474918-6,51380993181561i</v>
      </c>
      <c r="BU231" s="240" t="str">
        <f t="shared" ca="1" si="386"/>
        <v>-3,20084387244325+6,7676157625357i</v>
      </c>
      <c r="BV231" s="240" t="str">
        <f t="shared" ca="1" si="387"/>
        <v>2,69431434712705-6,98474729707127i</v>
      </c>
      <c r="BW231" s="240" t="str">
        <f t="shared" ca="1" si="388"/>
        <v>-2,17318409892144+7,16402788082752i</v>
      </c>
      <c r="BX231" s="240" t="str">
        <f t="shared" ca="1" si="389"/>
        <v>1,64027717778624-7,30448597678938i</v>
      </c>
      <c r="BY231" s="240" t="str">
        <f t="shared" ca="1" si="390"/>
        <v>-1,0984814525139+7,40536043036137i</v>
      </c>
      <c r="BZ231" s="240" t="str">
        <f t="shared" ca="1" si="391"/>
        <v>0,550732961075131-7,46610459414175i</v>
      </c>
      <c r="CA231" s="240" t="str">
        <f t="shared" ca="1" si="392"/>
        <v>-3,37140240139647E-12+7,48638929024394i</v>
      </c>
      <c r="CB231" s="240" t="str">
        <f t="shared" ca="1" si="393"/>
        <v>-0,550732961075833-7,46610459414169i</v>
      </c>
      <c r="CC231" s="240" t="str">
        <f t="shared" ca="1" si="394"/>
        <v>1,0984814525146+7,40536043036128i</v>
      </c>
      <c r="CD231" s="240" t="str">
        <f t="shared" ca="1" si="395"/>
        <v>-1,64027717778693-7,30448597678922i</v>
      </c>
      <c r="CE231" s="240" t="str">
        <f t="shared" ca="1" si="396"/>
        <v>2,17318409892211+7,16402788082732i</v>
      </c>
      <c r="CF231" s="240" t="str">
        <f t="shared" ca="1" si="397"/>
        <v>-2,69431434712771-6,98474729707101i</v>
      </c>
      <c r="CG231" s="240" t="str">
        <f t="shared" ca="1" si="398"/>
        <v>3,20084387244388+6,7676157625354i</v>
      </c>
      <c r="CH231" s="240" t="str">
        <f t="shared" ca="1" si="399"/>
        <v>-3,69002774749241-6,51380993181527i</v>
      </c>
      <c r="CI231" s="240" t="str">
        <f t="shared" ca="1" si="400"/>
        <v>4,15921504245704+6,22470520070454i</v>
      </c>
      <c r="CJ231" s="240" t="str">
        <f t="shared" ca="1" si="401"/>
        <v>-4,60586319074149-5,90186825278672i</v>
      </c>
      <c r="CK231" s="240" t="str">
        <f t="shared" ca="1" si="402"/>
        <v>5,0275517673313+5,54704856945412i</v>
      </c>
      <c r="CL231" s="240" t="str">
        <f t="shared" ca="1" si="403"/>
        <v>-5,42199560529937-5,16216894930739i</v>
      </c>
      <c r="CM231" s="240" t="str">
        <f t="shared" ca="1" si="404"/>
        <v>5,78705717930084+4,74931508836607i</v>
      </c>
      <c r="CN231" s="240" t="str">
        <f t="shared" ca="1" si="405"/>
        <v>-6,1207581890423-4,31072427746785i</v>
      </c>
      <c r="CO231" s="240" t="str">
        <f t="shared" ca="1" si="406"/>
        <v>6,42129027984291+3,84877327821139i</v>
      </c>
      <c r="CP231" s="240" t="str">
        <f t="shared" ca="1" si="407"/>
        <v>-6,68702484225564-3,36596544309877i</v>
      </c>
      <c r="CQ231" s="240" t="str">
        <f t="shared" ca="1" si="408"/>
        <v>6,91652183766721+2,86491714961387i</v>
      </c>
      <c r="CR231" s="240" t="str">
        <f t="shared" ca="1" si="409"/>
        <v>-7,10853760197738-2,34834362186475i</v>
      </c>
      <c r="CS231" s="240" t="str">
        <f t="shared" ca="1" si="410"/>
        <v>7,26203158511765+1,81904421656888i</v>
      </c>
      <c r="CT231" s="240" t="str">
        <f t="shared" ca="1" si="411"/>
        <v>-7,37617198989706-1,27988725305675i</v>
      </c>
      <c r="CU231" s="240" t="str">
        <f t="shared" ca="1" si="412"/>
        <v>7,45034027957343+0,733794469619956i</v>
      </c>
      <c r="CV231" s="240" t="str">
        <f t="shared" ca="1" si="413"/>
        <v>-7,48413452975681-0,183725190381996i</v>
      </c>
      <c r="CW231" s="240" t="str">
        <f t="shared" ca="1" si="414"/>
        <v>7,47737160647875-0,367339711581068i</v>
      </c>
      <c r="CX231" s="240" t="str">
        <f t="shared" ca="1" si="415"/>
        <v>-7,4300881586065+0,916413967819391i</v>
      </c>
      <c r="CY231" s="240" t="str">
        <f t="shared" ca="1" si="416"/>
        <v>7,34254041923928-1,46052209737358i</v>
      </c>
      <c r="CZ231" s="240" t="str">
        <f t="shared" ca="1" si="417"/>
        <v>-7,21520281716453+1,99671553113109i</v>
      </c>
      <c r="DA231" s="240" t="str">
        <f t="shared" ca="1" si="418"/>
        <v>7,04876540587981-2,52208859042483i</v>
      </c>
      <c r="DB231" s="240" t="str">
        <f t="shared" ca="1" si="419"/>
        <v>-6,84413012413451+3,03379423313343i</v>
      </c>
      <c r="DC231" s="240" t="str">
        <f t="shared" ca="1" si="420"/>
        <v>6,6024059082559-3,52905948203012i</v>
      </c>
      <c r="DD231" s="240" t="str">
        <f t="shared" ca="1" si="421"/>
        <v>-6,324902682711+4,00520045182688i</v>
      </c>
      <c r="DE231" s="240" t="str">
        <f t="shared" ca="1" si="422"/>
        <v>6,01312426151808-4,45963689336047i</v>
      </c>
      <c r="DF231" s="240" t="str">
        <f t="shared" ca="1" si="423"/>
        <v>-5,66876019896351+4,88990617616804i</v>
      </c>
      <c r="DG231" s="240" t="str">
        <f t="shared" ca="1" si="424"/>
        <v>5,29367663373477-5,29367663373289i</v>
      </c>
      <c r="DH231" s="240" t="str">
        <f t="shared" ca="1" si="425"/>
        <v>-4,88990617617006+5,66876019896176i</v>
      </c>
      <c r="DI231" s="240" t="str">
        <f t="shared" ca="1" si="426"/>
        <v>4,4596368933568-6,01312426152079i</v>
      </c>
      <c r="DJ231" s="240" t="str">
        <f t="shared" ca="1" si="427"/>
        <v>-4,00520045182949+6,32490268270935i</v>
      </c>
      <c r="DK231" s="240" t="str">
        <f t="shared" ca="1" si="428"/>
        <v>3,52905948203285-6,60240590825444i</v>
      </c>
      <c r="DL231" s="240" t="str">
        <f t="shared" ca="1" si="429"/>
        <v>-3,03379423312926+6,84413012413636i</v>
      </c>
      <c r="DM231" s="240" t="str">
        <f t="shared" ca="1" si="430"/>
        <v>2,52208859042735-7,04876540587891i</v>
      </c>
      <c r="DN231" s="240" t="str">
        <f t="shared" ca="1" si="431"/>
        <v>-1,99671553113366+7,21520281716382i</v>
      </c>
      <c r="DO231" s="240" t="str">
        <f t="shared" ca="1" si="432"/>
        <v>1,46052209736909-7,34254041924018i</v>
      </c>
      <c r="DP231" s="240" t="str">
        <f t="shared" ca="1" si="433"/>
        <v>-0,91641396782246+7,43008815860613i</v>
      </c>
      <c r="DQ231" s="240" t="str">
        <f t="shared" ca="1" si="434"/>
        <v>0,367339711583731-7,47737160647862i</v>
      </c>
      <c r="DR231" s="240" t="str">
        <f t="shared" ca="1" si="435"/>
        <v>0,183725190386988+7,48413452975669i</v>
      </c>
      <c r="DS231" s="240" t="str">
        <f t="shared" ca="1" si="436"/>
        <v>-0,733794469624925-7,45034027957294i</v>
      </c>
      <c r="DT231" s="240" t="str">
        <f t="shared" ca="1" si="437"/>
        <v>1,27988725305412+7,37617198989751i</v>
      </c>
      <c r="DU231" s="240" t="str">
        <f t="shared" ca="1" si="438"/>
        <v>-1,81904421656629-7,2620315851183i</v>
      </c>
      <c r="DV231" s="240" t="str">
        <f t="shared" ca="1" si="439"/>
        <v>2,34834362186908+7,10853760197594i</v>
      </c>
      <c r="DW231" s="240" t="str">
        <f t="shared" ca="1" si="440"/>
        <v>-2,86491714961141-6,91652183766823i</v>
      </c>
      <c r="DX231" s="240" t="str">
        <f t="shared" ca="1" si="441"/>
        <v>3,36596544309619+6,68702484225693i</v>
      </c>
      <c r="DY231" s="240" t="str">
        <f t="shared" ca="1" si="442"/>
        <v>-3,84877327821549-6,42129027984045i</v>
      </c>
      <c r="DZ231" s="240" t="str">
        <f t="shared" ca="1" si="443"/>
        <v>4,31072427746567+6,12075818904384i</v>
      </c>
      <c r="EA231" s="240" t="str">
        <f t="shared" ca="1" si="444"/>
        <v>-4,74931508836401-5,78705717930254i</v>
      </c>
      <c r="EB231" s="240" t="str">
        <f t="shared" ca="1" si="445"/>
        <v>5,16216894931085+5,42199560529607i</v>
      </c>
      <c r="EC231" s="240" t="str">
        <f t="shared" ca="1" si="446"/>
        <v>-5,54704856945219-5,02755176733344i</v>
      </c>
      <c r="ED231" s="240" t="str">
        <f t="shared" ca="1" si="447"/>
        <v>5,90186825278507+4,60586319074359i</v>
      </c>
      <c r="EE231" s="240" t="str">
        <f t="shared" ca="1" si="448"/>
        <v>-6,22470520070306-4,15921504245926i</v>
      </c>
      <c r="EF231" s="240" t="str">
        <f t="shared" ca="1" si="449"/>
        <v>6,51380993181751+3,69002774748844i</v>
      </c>
      <c r="EG231" s="240" t="str">
        <f t="shared" ca="1" si="450"/>
        <v>-6,76761576253416-3,20084387244649i</v>
      </c>
      <c r="EH231" s="240" t="str">
        <f t="shared" ca="1" si="451"/>
        <v>6,98474729706998+2,6943143471304i</v>
      </c>
      <c r="EI231" s="240" t="str">
        <f t="shared" ca="1" si="452"/>
        <v>-7,1640278808287-2,17318409891754i</v>
      </c>
      <c r="EJ231" s="240" t="str">
        <f t="shared" ca="1" si="453"/>
        <v>7,30448597678864+1,64027717778953i</v>
      </c>
      <c r="EK231" s="240" t="str">
        <f t="shared" ca="1" si="454"/>
        <v>-7,40536043036088-1,09848145251723i</v>
      </c>
      <c r="EL231" s="240" t="str">
        <f t="shared" ca="1" si="455"/>
        <v>7,46610459414203+0,550732961071278i</v>
      </c>
      <c r="EM231" s="240" t="str">
        <f t="shared" ca="1" si="456"/>
        <v>-7,48638929024394+4,91578554273923E-13i</v>
      </c>
      <c r="EN231" s="240"/>
      <c r="EO231" s="240"/>
      <c r="EP231" s="240"/>
    </row>
    <row r="232" spans="1:146" ht="15" thickBot="1">
      <c r="A232" s="277">
        <f t="shared" si="323"/>
        <v>2.5781250000000019E-3</v>
      </c>
      <c r="B232" s="276">
        <v>132</v>
      </c>
      <c r="C232" s="248">
        <f t="shared" si="324"/>
        <v>26400</v>
      </c>
      <c r="D232" s="247">
        <f t="shared" si="457"/>
        <v>165876.09210954109</v>
      </c>
      <c r="E232" s="247" t="str">
        <f t="shared" si="458"/>
        <v>165876,092109541i</v>
      </c>
      <c r="F232" s="247" t="str">
        <f t="shared" si="325"/>
        <v>-0,00928550356529292-0,000378465290290017i</v>
      </c>
      <c r="G232" s="247" t="str">
        <f t="shared" si="326"/>
        <v>-3,31088740453684+2,69928115999964i</v>
      </c>
      <c r="H232" s="247" t="str">
        <f t="shared" si="322"/>
        <v>0,00203261696109685-0,00320979886471617i</v>
      </c>
      <c r="I232" s="247" t="str">
        <f t="shared" si="459"/>
        <v>-0,0020165553515799+0,00336469430373282i</v>
      </c>
      <c r="J232" s="275" t="str">
        <f ca="1">IMPRODUCT(1/N_FFT2,EG100)</f>
        <v>0,0202532485721321+0,0000251696201736791i</v>
      </c>
      <c r="K232" s="274" t="str">
        <f t="shared" ca="1" si="460"/>
        <v>-0,0000409264848726364+0,0000680952341704793i</v>
      </c>
      <c r="N232" s="265">
        <f t="shared" ca="1" si="327"/>
        <v>22.486338022619499</v>
      </c>
      <c r="O232" s="240">
        <f t="shared" ca="1" si="328"/>
        <v>7.4863380226195009</v>
      </c>
      <c r="P232" s="240" t="str">
        <f t="shared" ca="1" si="329"/>
        <v>-7,45028925881626+0,733789444517588i</v>
      </c>
      <c r="Q232" s="240" t="str">
        <f t="shared" ca="1" si="330"/>
        <v>7,34249013670823-1,46051209555444i</v>
      </c>
      <c r="R232" s="240" t="str">
        <f t="shared" ca="1" si="331"/>
        <v>-7,16397882077032+2,17316921671389i</v>
      </c>
      <c r="S232" s="240" t="str">
        <f t="shared" ca="1" si="332"/>
        <v>6,91647447255916-2,86489753034133i</v>
      </c>
      <c r="T232" s="240" t="str">
        <f t="shared" ca="1" si="333"/>
        <v>-6,60236069424765+3,52903531463942i</v>
      </c>
      <c r="U232" s="241" t="str">
        <f t="shared" ca="1" si="334"/>
        <v>6,22466257323342-4,15918655968994i</v>
      </c>
      <c r="V232" s="240" t="str">
        <f t="shared" ca="1" si="335"/>
        <v>-5,78701754889189+4,74928256452863i</v>
      </c>
      <c r="W232" s="240" t="str">
        <f t="shared" ca="1" si="336"/>
        <v>5,2936403820489-5,29364038204897i</v>
      </c>
      <c r="X232" s="240" t="str">
        <f t="shared" ca="1" si="337"/>
        <v>-4,74928256452857+5,78701754889195i</v>
      </c>
      <c r="Y232" s="240" t="str">
        <f t="shared" ca="1" si="338"/>
        <v>4,15918655969048-6,22466257323307i</v>
      </c>
      <c r="Z232" s="240" t="str">
        <f t="shared" ca="1" si="339"/>
        <v>-3,52903531463935+6,60236069424769i</v>
      </c>
      <c r="AA232" s="240" t="str">
        <f t="shared" ca="1" si="340"/>
        <v>2,86489753034125-6,9164744725592i</v>
      </c>
      <c r="AB232" s="240" t="str">
        <f t="shared" ca="1" si="341"/>
        <v>-2,17316921671365+7,16397882077038i</v>
      </c>
      <c r="AC232" s="240" t="str">
        <f t="shared" ca="1" si="342"/>
        <v>1,46051209555473-7,34249013670817i</v>
      </c>
      <c r="AD232" s="240" t="str">
        <f t="shared" ca="1" si="343"/>
        <v>-0,733789444517725+7,45028925881625i</v>
      </c>
      <c r="AE232" s="240" t="str">
        <f t="shared" ca="1" si="344"/>
        <v>-1,04552075225676E-13-7,4863380226195i</v>
      </c>
      <c r="AF232" s="240" t="str">
        <f t="shared" ca="1" si="345"/>
        <v>0,733789444517881+7,45028925881623i</v>
      </c>
      <c r="AG232" s="240" t="str">
        <f t="shared" ca="1" si="346"/>
        <v>-1,46051209555415-7,34249013670829i</v>
      </c>
      <c r="AH232" s="240" t="str">
        <f t="shared" ca="1" si="347"/>
        <v>2,17316921671385+7,16397882077032i</v>
      </c>
      <c r="AI232" s="240" t="str">
        <f t="shared" ca="1" si="348"/>
        <v>-2,86489753034145-6,91647447255912i</v>
      </c>
      <c r="AJ232" s="240" t="str">
        <f t="shared" ca="1" si="349"/>
        <v>3,52903531463953+6,60236069424759i</v>
      </c>
      <c r="AK232" s="240" t="str">
        <f t="shared" ca="1" si="350"/>
        <v>-4,15918655968998-6,2246625732334i</v>
      </c>
      <c r="AL232" s="240" t="str">
        <f t="shared" ca="1" si="351"/>
        <v>4,74928256452869+5,78701754889185i</v>
      </c>
      <c r="AM232" s="240" t="str">
        <f t="shared" ca="1" si="352"/>
        <v>-5,29364038204903-5,29364038204884i</v>
      </c>
      <c r="AN232" s="240" t="str">
        <f t="shared" ca="1" si="353"/>
        <v>5,78701754889201+4,74928256452849i</v>
      </c>
      <c r="AO232" s="240" t="str">
        <f t="shared" ca="1" si="354"/>
        <v>-6,22466257323313-4,15918655969039i</v>
      </c>
      <c r="AP232" s="240" t="str">
        <f t="shared" ca="1" si="355"/>
        <v>6,60236069424771+3,52903531463931i</v>
      </c>
      <c r="AQ232" s="240" t="str">
        <f t="shared" ca="1" si="356"/>
        <v>-6,91647447255922-2,8648975303412i</v>
      </c>
      <c r="AR232" s="240" t="str">
        <f t="shared" ca="1" si="357"/>
        <v>-6,91647447255922-2,8648975303412i</v>
      </c>
      <c r="AS232" s="240" t="str">
        <f t="shared" ca="1" si="358"/>
        <v>-7,34249013670819-1,46051209555463i</v>
      </c>
      <c r="AT232" s="240" t="str">
        <f t="shared" ca="1" si="359"/>
        <v>7,45028925881648+0,733789444515397i</v>
      </c>
      <c r="AU232" s="240" t="str">
        <f t="shared" ca="1" si="360"/>
        <v>-7,4863380226195-1,28031751738538E-12i</v>
      </c>
      <c r="AV232" s="240" t="str">
        <f t="shared" ca="1" si="361"/>
        <v>7,450289258816-0,733789444520261i</v>
      </c>
      <c r="AW232" s="240" t="str">
        <f t="shared" ca="1" si="362"/>
        <v>-7,34249013670842+1,46051209555347i</v>
      </c>
      <c r="AX232" s="240" t="str">
        <f t="shared" ca="1" si="363"/>
        <v>7,16397882076945-2,17316921671675i</v>
      </c>
      <c r="AY232" s="240" t="str">
        <f t="shared" ca="1" si="364"/>
        <v>-6,91647447255939+2,8648975303408i</v>
      </c>
      <c r="AZ232" s="240" t="str">
        <f t="shared" ca="1" si="365"/>
        <v>6,60236069424616-3,52903531464221i</v>
      </c>
      <c r="BA232" s="240" t="str">
        <f t="shared" ca="1" si="366"/>
        <v>-6,22466257323331+4,15918655969012i</v>
      </c>
      <c r="BB232" s="240" t="str">
        <f t="shared" ca="1" si="367"/>
        <v>5,78701754889418-4,74928256452586i</v>
      </c>
      <c r="BC232" s="240" t="str">
        <f t="shared" ca="1" si="368"/>
        <v>-5,29364038204873+5,29364038204914i</v>
      </c>
      <c r="BD232" s="240" t="str">
        <f t="shared" ca="1" si="369"/>
        <v>4,74928256453134-5,78701754888969i</v>
      </c>
      <c r="BE232" s="240" t="str">
        <f t="shared" ca="1" si="370"/>
        <v>-4,15918655968964+6,22466257323363i</v>
      </c>
      <c r="BF232" s="240" t="str">
        <f t="shared" ca="1" si="371"/>
        <v>3,52903531464179-6,60236069424638i</v>
      </c>
      <c r="BG232" s="240" t="str">
        <f t="shared" ca="1" si="372"/>
        <v>-2,86489753034047+6,91647447255952i</v>
      </c>
      <c r="BH232" s="240" t="str">
        <f t="shared" ca="1" si="373"/>
        <v>2,1731692167163-7,16397882076958i</v>
      </c>
      <c r="BI232" s="240" t="str">
        <f t="shared" ca="1" si="374"/>
        <v>-1,46051209555312+7,34249013670849i</v>
      </c>
      <c r="BJ232" s="240" t="str">
        <f t="shared" ca="1" si="375"/>
        <v>0,733789444519688-7,45028925881606i</v>
      </c>
      <c r="BK232" s="240" t="str">
        <f t="shared" ca="1" si="376"/>
        <v>1,7498842625196E-12+7,4863380226195i</v>
      </c>
      <c r="BL232" s="240" t="str">
        <f t="shared" ca="1" si="377"/>
        <v>-0,733789444515759-7,45028925881644i</v>
      </c>
      <c r="BM232" s="240" t="str">
        <f t="shared" ca="1" si="378"/>
        <v>1,46051209555655+7,34249013670781i</v>
      </c>
      <c r="BN232" s="240" t="str">
        <f t="shared" ca="1" si="379"/>
        <v>-2,17316921671252-7,16397882077073i</v>
      </c>
      <c r="BO232" s="240" t="str">
        <f t="shared" ca="1" si="380"/>
        <v>2,8648975303437+6,91647447255819i</v>
      </c>
      <c r="BP232" s="240" t="str">
        <f t="shared" ca="1" si="381"/>
        <v>-3,52903531463831-6,60236069424824i</v>
      </c>
      <c r="BQ232" s="240" t="str">
        <f t="shared" ca="1" si="382"/>
        <v>4,15918655969272+6,22466257323157i</v>
      </c>
      <c r="BR232" s="240" t="str">
        <f t="shared" ca="1" si="383"/>
        <v>-4,74928256452828-5,78701754889219i</v>
      </c>
      <c r="BS232" s="240" t="str">
        <f t="shared" ca="1" si="384"/>
        <v>5,29364038205121+5,29364038204667i</v>
      </c>
      <c r="BT232" s="240" t="str">
        <f t="shared" ca="1" si="385"/>
        <v>-5,78701754889167-4,74928256452891i</v>
      </c>
      <c r="BU232" s="240" t="str">
        <f t="shared" ca="1" si="386"/>
        <v>6,22466257323526+4,15918655968721i</v>
      </c>
      <c r="BV232" s="240" t="str">
        <f t="shared" ca="1" si="387"/>
        <v>-6,60236069424786-3,52903531463902i</v>
      </c>
      <c r="BW232" s="240" t="str">
        <f t="shared" ca="1" si="388"/>
        <v>6,91647447255787+2,86489753034445i</v>
      </c>
      <c r="BX232" s="240" t="str">
        <f t="shared" ca="1" si="389"/>
        <v>-7,16397882077043-2,1731692167135i</v>
      </c>
      <c r="BY232" s="240" t="str">
        <f t="shared" ca="1" si="390"/>
        <v>7,34249013670765+1,46051209555735i</v>
      </c>
      <c r="BZ232" s="240" t="str">
        <f t="shared" ca="1" si="391"/>
        <v>-7,45028925881635-0,733789444516778i</v>
      </c>
      <c r="CA232" s="240" t="str">
        <f t="shared" ca="1" si="392"/>
        <v>7,4863380226195+2,56063503477077E-12i</v>
      </c>
      <c r="CB232" s="240" t="str">
        <f t="shared" ca="1" si="393"/>
        <v>-7,45028925881614+0,733789444518881i</v>
      </c>
      <c r="CC232" s="240" t="str">
        <f t="shared" ca="1" si="394"/>
        <v>7,34249013670869-1,46051209555212i</v>
      </c>
      <c r="CD232" s="240" t="str">
        <f t="shared" ca="1" si="395"/>
        <v>-7,16397882076982+2,17316921671553i</v>
      </c>
      <c r="CE232" s="240" t="str">
        <f t="shared" ca="1" si="396"/>
        <v>6,91647447255992-2,86489753033952i</v>
      </c>
      <c r="CF232" s="240" t="str">
        <f t="shared" ca="1" si="397"/>
        <v>-6,60236069424677+3,52903531464108i</v>
      </c>
      <c r="CG232" s="240" t="str">
        <f t="shared" ca="1" si="398"/>
        <v>6,22466257323408-4,15918655968896i</v>
      </c>
      <c r="CH232" s="240" t="str">
        <f t="shared" ca="1" si="399"/>
        <v>-5,7870175488902+4,74928256453071i</v>
      </c>
      <c r="CI232" s="240" t="str">
        <f t="shared" ca="1" si="400"/>
        <v>5,29364038204971-5,29364038204816i</v>
      </c>
      <c r="CJ232" s="240" t="str">
        <f t="shared" ca="1" si="401"/>
        <v>-4,74928256452665+5,78701754889353i</v>
      </c>
      <c r="CK232" s="240" t="str">
        <f t="shared" ca="1" si="402"/>
        <v>4,15918655969079-6,22466257323286i</v>
      </c>
      <c r="CL232" s="240" t="str">
        <f t="shared" ca="1" si="403"/>
        <v>-3,52903531463645+6,60236069424924i</v>
      </c>
      <c r="CM232" s="240" t="str">
        <f t="shared" ca="1" si="404"/>
        <v>2,86489753034155-6,91647447255907i</v>
      </c>
      <c r="CN232" s="240" t="str">
        <f t="shared" ca="1" si="405"/>
        <v>-2,1731692167105+7,16397882077134i</v>
      </c>
      <c r="CO232" s="240" t="str">
        <f t="shared" ca="1" si="406"/>
        <v>1,46051209555448-7,34249013670822i</v>
      </c>
      <c r="CP232" s="240" t="str">
        <f t="shared" ca="1" si="407"/>
        <v>-0,733789444521068+7,45028925881593i</v>
      </c>
      <c r="CQ232" s="240" t="str">
        <f t="shared" ca="1" si="408"/>
        <v>-5,75954007122551E-13-7,4863380226195i</v>
      </c>
      <c r="CR232" s="240" t="str">
        <f t="shared" ca="1" si="409"/>
        <v>0,733789444514379+7,45028925881659i</v>
      </c>
      <c r="CS232" s="240" t="str">
        <f t="shared" ca="1" si="410"/>
        <v>-1,4605120955554-7,34249013670804i</v>
      </c>
      <c r="CT232" s="240" t="str">
        <f t="shared" ca="1" si="411"/>
        <v>2,1731692167112+7,16397882077113i</v>
      </c>
      <c r="CU232" s="240" t="str">
        <f t="shared" ca="1" si="412"/>
        <v>-2,86489753034261-6,91647447255863i</v>
      </c>
      <c r="CV232" s="240" t="str">
        <f t="shared" ca="1" si="413"/>
        <v>3,52903531463709+6,60236069424889i</v>
      </c>
      <c r="CW232" s="240" t="str">
        <f t="shared" ca="1" si="414"/>
        <v>-4,15918655969139-6,22466257323246i</v>
      </c>
      <c r="CX232" s="240" t="str">
        <f t="shared" ca="1" si="415"/>
        <v>4,74928256452721+5,78701754889307i</v>
      </c>
      <c r="CY232" s="240" t="str">
        <f t="shared" ca="1" si="416"/>
        <v>-5,29364038205023-5,29364038204765i</v>
      </c>
      <c r="CZ232" s="240" t="str">
        <f t="shared" ca="1" si="417"/>
        <v>5,78701754889079+4,74928256452998i</v>
      </c>
      <c r="DA232" s="240" t="str">
        <f t="shared" ca="1" si="418"/>
        <v>-6,22466257323449-4,15918655968836i</v>
      </c>
      <c r="DB232" s="240" t="str">
        <f t="shared" ca="1" si="419"/>
        <v>6,60236069424721+3,52903531464025i</v>
      </c>
      <c r="DC232" s="240" t="str">
        <f t="shared" ca="1" si="420"/>
        <v>-6,9164744725602-2,86489753033885i</v>
      </c>
      <c r="DD232" s="240" t="str">
        <f t="shared" ca="1" si="421"/>
        <v>7,16397882077009+2,17316921671463i</v>
      </c>
      <c r="DE232" s="240" t="str">
        <f t="shared" ca="1" si="422"/>
        <v>-7,34249013670884-1,4605120955514i</v>
      </c>
      <c r="DF232" s="240" t="str">
        <f t="shared" ca="1" si="423"/>
        <v>7,45028925881623+0,733789444517946i</v>
      </c>
      <c r="DG232" s="240" t="str">
        <f t="shared" ca="1" si="424"/>
        <v>-7,4863380226195+3,49976852503919E-12i</v>
      </c>
      <c r="DH232" s="240" t="str">
        <f t="shared" ca="1" si="425"/>
        <v>7,45028925881626-0,733789444517712i</v>
      </c>
      <c r="DI232" s="240" t="str">
        <f t="shared" ca="1" si="426"/>
        <v>-7,34249013670896+1,46051209555075i</v>
      </c>
      <c r="DJ232" s="240" t="str">
        <f t="shared" ca="1" si="427"/>
        <v>7,16397882077016-2,1731692167144i</v>
      </c>
      <c r="DK232" s="240" t="str">
        <f t="shared" ca="1" si="428"/>
        <v>-6,91647447256045+2,86489753033824i</v>
      </c>
      <c r="DL232" s="240" t="str">
        <f t="shared" ca="1" si="429"/>
        <v>6,60236069424732-3,52903531464004i</v>
      </c>
      <c r="DM232" s="240" t="str">
        <f t="shared" ca="1" si="430"/>
        <v>-6,22466257323485+4,15918655968781i</v>
      </c>
      <c r="DN232" s="240" t="str">
        <f t="shared" ca="1" si="431"/>
        <v>5,78701754889121-4,74928256452947i</v>
      </c>
      <c r="DO232" s="240" t="str">
        <f t="shared" ca="1" si="432"/>
        <v>-5,29364038205069+5,29364038204718i</v>
      </c>
      <c r="DP232" s="240" t="str">
        <f t="shared" ca="1" si="433"/>
        <v>4,74928256452772-5,78701754889265i</v>
      </c>
      <c r="DQ232" s="240" t="str">
        <f t="shared" ca="1" si="434"/>
        <v>-4,15918655969194+6,22466257323209i</v>
      </c>
      <c r="DR232" s="240" t="str">
        <f t="shared" ca="1" si="435"/>
        <v>3,52903531463767-6,60236069424858i</v>
      </c>
      <c r="DS232" s="240" t="str">
        <f t="shared" ca="1" si="436"/>
        <v>-2,86489753034283+6,91647447255854i</v>
      </c>
      <c r="DT232" s="240" t="str">
        <f t="shared" ca="1" si="437"/>
        <v>2,17316921671183-7,16397882077094i</v>
      </c>
      <c r="DU232" s="240" t="str">
        <f t="shared" ca="1" si="438"/>
        <v>-1,46051209555563+7,34249013670799i</v>
      </c>
      <c r="DV232" s="240" t="str">
        <f t="shared" ca="1" si="439"/>
        <v>0,733789444515036-7,45028925881652i</v>
      </c>
      <c r="DW232" s="240" t="str">
        <f t="shared" ca="1" si="440"/>
        <v>-8,10750772251173E-13+7,4863380226195i</v>
      </c>
      <c r="DX232" s="240" t="str">
        <f t="shared" ca="1" si="441"/>
        <v>-0,733789444520622-7,45028925881596i</v>
      </c>
      <c r="DY232" s="240" t="str">
        <f t="shared" ca="1" si="442"/>
        <v>1,46051209555404+7,34249013670831i</v>
      </c>
      <c r="DZ232" s="240" t="str">
        <f t="shared" ca="1" si="443"/>
        <v>-2,1731692167172-7,16397882076931i</v>
      </c>
      <c r="EA232" s="240" t="str">
        <f t="shared" ca="1" si="444"/>
        <v>2,86489753034133+6,91647447255916i</v>
      </c>
      <c r="EB232" s="240" t="str">
        <f t="shared" ca="1" si="445"/>
        <v>-3,52903531463587-6,60236069424955i</v>
      </c>
      <c r="EC232" s="240" t="str">
        <f t="shared" ca="1" si="446"/>
        <v>4,1591865596906+6,22466257323299i</v>
      </c>
      <c r="ED232" s="240" t="str">
        <f t="shared" ca="1" si="447"/>
        <v>-4,74928256452614-5,78701754889395i</v>
      </c>
      <c r="EE232" s="240" t="str">
        <f t="shared" ca="1" si="448"/>
        <v>5,29364038204925+5,29364038204863i</v>
      </c>
      <c r="EF232" s="240" t="str">
        <f t="shared" ca="1" si="449"/>
        <v>-5,78701754888991-4,74928256453105i</v>
      </c>
      <c r="EG232" s="240" t="str">
        <f t="shared" ca="1" si="450"/>
        <v>6,22466257323372+4,15918655968951i</v>
      </c>
      <c r="EH232" s="240" t="str">
        <f t="shared" ca="1" si="451"/>
        <v>-6,60236069424655-3,52903531464147i</v>
      </c>
      <c r="EI232" s="240" t="str">
        <f t="shared" ca="1" si="452"/>
        <v>6,91647447255966+2,86489753034013i</v>
      </c>
      <c r="EJ232" s="240" t="str">
        <f t="shared" ca="1" si="453"/>
        <v>-7,16397882076969-2,17316921671595i</v>
      </c>
      <c r="EK232" s="240" t="str">
        <f t="shared" ca="1" si="454"/>
        <v>7,34249013670857+1,46051209555276i</v>
      </c>
      <c r="EL232" s="240" t="str">
        <f t="shared" ca="1" si="455"/>
        <v>-7,4502892588161-0,733789444519326i</v>
      </c>
      <c r="EM232" s="240" t="str">
        <f t="shared" ca="1" si="456"/>
        <v>7,4863380226195-2,11306374566547E-12i</v>
      </c>
      <c r="EN232" s="240"/>
      <c r="EO232" s="240"/>
      <c r="EP232" s="240"/>
    </row>
    <row r="233" spans="1:146" ht="15" thickBot="1">
      <c r="A233" s="277">
        <f t="shared" si="323"/>
        <v>2.5976562500000019E-3</v>
      </c>
      <c r="B233" s="276">
        <v>133</v>
      </c>
      <c r="C233" s="248">
        <f t="shared" si="324"/>
        <v>26600</v>
      </c>
      <c r="D233" s="247">
        <f t="shared" si="457"/>
        <v>167132.72917097699</v>
      </c>
      <c r="E233" s="247" t="str">
        <f t="shared" si="458"/>
        <v>167132,729170977i</v>
      </c>
      <c r="F233" s="247" t="str">
        <f t="shared" si="325"/>
        <v>-0,00909951376534997-0,000283904415819118i</v>
      </c>
      <c r="G233" s="247" t="str">
        <f t="shared" si="326"/>
        <v>-3,28473635601091+2,70606031841069i</v>
      </c>
      <c r="H233" s="247" t="str">
        <f t="shared" si="322"/>
        <v>0,00203190912934185-0,00318551026800177i</v>
      </c>
      <c r="I233" s="247" t="str">
        <f t="shared" si="459"/>
        <v>-0,00201465160232527+0,00333549889223375i</v>
      </c>
      <c r="J233" s="275" t="str">
        <f ca="1">IMPRODUCT(1/N_FFT2,EH100)</f>
        <v>0,032156273881647+0,00446182196699488i</v>
      </c>
      <c r="K233" s="274" t="str">
        <f t="shared" ca="1" si="460"/>
        <v>-0,000079666090928726+0,0000982681991355023i</v>
      </c>
      <c r="N233" s="265">
        <f t="shared" ca="1" si="327"/>
        <v>22.486275621099658</v>
      </c>
      <c r="O233" s="240">
        <f t="shared" ca="1" si="328"/>
        <v>7.4862756210996562</v>
      </c>
      <c r="P233" s="240" t="str">
        <f t="shared" ca="1" si="329"/>
        <v>-7,42997534430666+0,916400053506209i</v>
      </c>
      <c r="Q233" s="240" t="str">
        <f t="shared" ca="1" si="330"/>
        <v>7,26192132249506-1,81901659722022i</v>
      </c>
      <c r="R233" s="240" t="str">
        <f t="shared" ca="1" si="331"/>
        <v>-6,98464124457805+2,69427343816662i</v>
      </c>
      <c r="S233" s="240" t="str">
        <f t="shared" ca="1" si="332"/>
        <v>6,60230566102039-3,52900589876655i</v>
      </c>
      <c r="T233" s="240" t="str">
        <f t="shared" ca="1" si="333"/>
        <v>-6,12066525487811+4,31065882584077i</v>
      </c>
      <c r="U233" s="241" t="str">
        <f t="shared" ca="1" si="334"/>
        <v>5,54696434617101-5,02747543180259i</v>
      </c>
      <c r="V233" s="240" t="str">
        <f t="shared" ca="1" si="335"/>
        <v>-4,88983193056927+5,66867412768244i</v>
      </c>
      <c r="W233" s="240" t="str">
        <f t="shared" ca="1" si="336"/>
        <v>4,15915189126302-6,22461068826591i</v>
      </c>
      <c r="X233" s="240" t="str">
        <f t="shared" ca="1" si="337"/>
        <v>-3,3659143361635+6,68692331021375i</v>
      </c>
      <c r="Y233" s="240" t="str">
        <f t="shared" ca="1" si="338"/>
        <v>2,52205029644631-7,0486583813706i</v>
      </c>
      <c r="Z233" s="240" t="str">
        <f t="shared" ca="1" si="339"/>
        <v>-1,64025227273901+7,30437506956246i</v>
      </c>
      <c r="AA233" s="240" t="str">
        <f t="shared" ca="1" si="340"/>
        <v>0,733783328099327-7,45022715777677i</v>
      </c>
      <c r="AB233" s="240" t="str">
        <f t="shared" ca="1" si="341"/>
        <v>0,183722400803067+7,48402089484752i</v>
      </c>
      <c r="AC233" s="240" t="str">
        <f t="shared" ca="1" si="342"/>
        <v>-1,09846477378741-7,4052479915138i</v>
      </c>
      <c r="AD233" s="240" t="str">
        <f t="shared" ca="1" si="343"/>
        <v>1,99668521412083+7,21509326556367i</v>
      </c>
      <c r="AE233" s="240" t="str">
        <f t="shared" ca="1" si="344"/>
        <v>-2,8648736503134-6,91641682107224i</v>
      </c>
      <c r="AF233" s="240" t="str">
        <f t="shared" ca="1" si="345"/>
        <v>3,68997172017421+6,51371102977294i</v>
      </c>
      <c r="AG233" s="240" t="str">
        <f t="shared" ca="1" si="346"/>
        <v>-4,4595691807277-6,01303296160721i</v>
      </c>
      <c r="AH233" s="240" t="str">
        <f t="shared" ca="1" si="347"/>
        <v>5,16209056982463+5,42191328075234i</v>
      </c>
      <c r="AI233" s="240" t="str">
        <f t="shared" ca="1" si="348"/>
        <v>-5,78696931186472-4,74924297742357i</v>
      </c>
      <c r="AJ233" s="240" t="str">
        <f t="shared" ca="1" si="349"/>
        <v>6,32480664892784+4,00513963910738i</v>
      </c>
      <c r="AK233" s="240" t="str">
        <f t="shared" ca="1" si="350"/>
        <v>-6,7675130068452-3,20079527262399i</v>
      </c>
      <c r="AL233" s="240" t="str">
        <f t="shared" ca="1" si="351"/>
        <v>7,10842966992071+2,34830796593249i</v>
      </c>
      <c r="AM233" s="240" t="str">
        <f t="shared" ca="1" si="352"/>
        <v>-7,34242893421615-1,46049992162155i</v>
      </c>
      <c r="AN233" s="240" t="str">
        <f t="shared" ca="1" si="353"/>
        <v>7,46599123298901+0,55072459905316i</v>
      </c>
      <c r="AO233" s="240" t="str">
        <f t="shared" ca="1" si="354"/>
        <v>-7,47725807425387+0,367334134101713i</v>
      </c>
      <c r="AP233" s="240" t="str">
        <f t="shared" ca="1" si="355"/>
        <v>7,37605999423087-1,2798678199634i</v>
      </c>
      <c r="AQ233" s="240" t="str">
        <f t="shared" ca="1" si="356"/>
        <v>-7,16391910623904+2,17315110250858i</v>
      </c>
      <c r="AR233" s="240" t="str">
        <f t="shared" ca="1" si="357"/>
        <v>-7,16391910623904+2,17315110250858i</v>
      </c>
      <c r="AS233" s="240" t="str">
        <f t="shared" ca="1" si="358"/>
        <v>-6,42119278256487+3,84871484059392i</v>
      </c>
      <c r="AT233" s="240" t="str">
        <f t="shared" ca="1" si="359"/>
        <v>5,90177864212196-4,60579325789425i</v>
      </c>
      <c r="AU233" s="240" t="str">
        <f t="shared" ca="1" si="360"/>
        <v>-5,29359625750908+5,29359625751312i</v>
      </c>
      <c r="AV233" s="240" t="str">
        <f t="shared" ca="1" si="361"/>
        <v>4,60579325789571-5,90177864212082i</v>
      </c>
      <c r="AW233" s="240" t="str">
        <f t="shared" ca="1" si="362"/>
        <v>-3,8487148405936+6,42119278256506i</v>
      </c>
      <c r="AX233" s="240" t="str">
        <f t="shared" ca="1" si="363"/>
        <v>3,03374816969491-6,84402620669616i</v>
      </c>
      <c r="AY233" s="240" t="str">
        <f t="shared" ca="1" si="364"/>
        <v>-2,17315110251035+7,16391910623851i</v>
      </c>
      <c r="AZ233" s="240" t="str">
        <f t="shared" ca="1" si="365"/>
        <v>1,27986781996229-7,37605999423107i</v>
      </c>
      <c r="BA233" s="240" t="str">
        <f t="shared" ca="1" si="366"/>
        <v>-0,367334134105055+7,47725807425371i</v>
      </c>
      <c r="BB233" s="240" t="str">
        <f t="shared" ca="1" si="367"/>
        <v>-0,550724599052051-7,46599123298909i</v>
      </c>
      <c r="BC233" s="240" t="str">
        <f t="shared" ca="1" si="368"/>
        <v>1,46049992162349+7,34242893421576i</v>
      </c>
      <c r="BD233" s="240" t="str">
        <f t="shared" ca="1" si="369"/>
        <v>-2,34830796592921-7,10842966992179i</v>
      </c>
      <c r="BE233" s="240" t="str">
        <f t="shared" ca="1" si="370"/>
        <v>3,20079527262355+6,7675130068454i</v>
      </c>
      <c r="BF233" s="240" t="str">
        <f t="shared" ca="1" si="371"/>
        <v>-4,00513963910886-6,3248066489269i</v>
      </c>
      <c r="BG233" s="240" t="str">
        <f t="shared" ca="1" si="372"/>
        <v>4,74924297742155+5,78696931186637i</v>
      </c>
      <c r="BH233" s="240" t="str">
        <f t="shared" ca="1" si="373"/>
        <v>-5,42191328075209-5,1620905698249i</v>
      </c>
      <c r="BI233" s="240" t="str">
        <f t="shared" ca="1" si="374"/>
        <v>6,01303296160876+4,4595691807256i</v>
      </c>
      <c r="BJ233" s="240" t="str">
        <f t="shared" ca="1" si="375"/>
        <v>-6,51371102977205-3,68997172017577i</v>
      </c>
      <c r="BK233" s="240" t="str">
        <f t="shared" ca="1" si="376"/>
        <v>6,9164168210724+2,864873650313i</v>
      </c>
      <c r="BL233" s="240" t="str">
        <f t="shared" ca="1" si="377"/>
        <v>-7,2150932655646-1,99668521411749i</v>
      </c>
      <c r="BM233" s="240" t="str">
        <f t="shared" ca="1" si="378"/>
        <v>7,40524799151352+1,0984647737893i</v>
      </c>
      <c r="BN233" s="240" t="str">
        <f t="shared" ca="1" si="379"/>
        <v>-7,48402089484754-0,183722400801998i</v>
      </c>
      <c r="BO233" s="240" t="str">
        <f t="shared" ca="1" si="380"/>
        <v>7,45022715777644-0,733783328102668i</v>
      </c>
      <c r="BP233" s="240" t="str">
        <f t="shared" ca="1" si="381"/>
        <v>-7,3043750695627+1,64025227273792i</v>
      </c>
      <c r="BQ233" s="240" t="str">
        <f t="shared" ca="1" si="382"/>
        <v>7,04865838137021-2,52205029644742i</v>
      </c>
      <c r="BR233" s="240" t="str">
        <f t="shared" ca="1" si="383"/>
        <v>-6,68692331021524+3,36591433616056i</v>
      </c>
      <c r="BS233" s="240" t="str">
        <f t="shared" ca="1" si="384"/>
        <v>6,22461068826606-4,15915189126281i</v>
      </c>
      <c r="BT233" s="240" t="str">
        <f t="shared" ca="1" si="385"/>
        <v>-5,66867412768127+4,88983193057062i</v>
      </c>
      <c r="BU233" s="240" t="str">
        <f t="shared" ca="1" si="386"/>
        <v>5,02747543180455-5,54696434616923i</v>
      </c>
      <c r="BV233" s="240" t="str">
        <f t="shared" ca="1" si="387"/>
        <v>-4,31065882584109+6,12066525487789i</v>
      </c>
      <c r="BW233" s="240" t="str">
        <f t="shared" ca="1" si="388"/>
        <v>3,52900589876424-6,60230566102163i</v>
      </c>
      <c r="BX233" s="240" t="str">
        <f t="shared" ca="1" si="389"/>
        <v>-2,69427343816882+6,9846412445772i</v>
      </c>
      <c r="BY233" s="240" t="str">
        <f t="shared" ca="1" si="390"/>
        <v>1,81901659721988-7,26192132249514i</v>
      </c>
      <c r="BZ233" s="240" t="str">
        <f t="shared" ca="1" si="391"/>
        <v>-0,916400053503244+7,42997534430702i</v>
      </c>
      <c r="CA233" s="240" t="str">
        <f t="shared" ca="1" si="392"/>
        <v>1,96264892028603E-12-7,48627562109966i</v>
      </c>
      <c r="CB233" s="240" t="str">
        <f t="shared" ca="1" si="393"/>
        <v>0,91640005350695+7,42997534430657i</v>
      </c>
      <c r="CC233" s="240" t="str">
        <f t="shared" ca="1" si="394"/>
        <v>-1,8190165972235-7,26192132249424i</v>
      </c>
      <c r="CD233" s="240" t="str">
        <f t="shared" ca="1" si="395"/>
        <v>2,69427343816536+6,98464124457854i</v>
      </c>
      <c r="CE233" s="240" t="str">
        <f t="shared" ca="1" si="396"/>
        <v>-3,52900589876754-6,60230566101987i</v>
      </c>
      <c r="CF233" s="240" t="str">
        <f t="shared" ca="1" si="397"/>
        <v>4,31065882583805+6,12066525488002i</v>
      </c>
      <c r="CG233" s="240" t="str">
        <f t="shared" ca="1" si="398"/>
        <v>-5,0274754318018-5,54696434617172i</v>
      </c>
      <c r="CH233" s="240" t="str">
        <f t="shared" ca="1" si="399"/>
        <v>5,66867412768371+4,88983193056779i</v>
      </c>
      <c r="CI233" s="240" t="str">
        <f t="shared" ca="1" si="400"/>
        <v>-6,224610688264-4,15915189126589i</v>
      </c>
      <c r="CJ233" s="240" t="str">
        <f t="shared" ca="1" si="401"/>
        <v>6,68692331021357+3,36591433616387i</v>
      </c>
      <c r="CK233" s="240" t="str">
        <f t="shared" ca="1" si="402"/>
        <v>-7,04865838137147-2,5220502964439i</v>
      </c>
      <c r="CL233" s="240" t="str">
        <f t="shared" ca="1" si="403"/>
        <v>7,30437506956188+1,64025227274155i</v>
      </c>
      <c r="CM233" s="240" t="str">
        <f t="shared" ca="1" si="404"/>
        <v>-7,45022715777681-0,733783328098951i</v>
      </c>
      <c r="CN233" s="240" t="str">
        <f t="shared" ca="1" si="405"/>
        <v>7,48402089484745-0,183722400805731i</v>
      </c>
      <c r="CO233" s="240" t="str">
        <f t="shared" ca="1" si="406"/>
        <v>-7,40524799151407+1,09846477378563i</v>
      </c>
      <c r="CP233" s="240" t="str">
        <f t="shared" ca="1" si="407"/>
        <v>7,21509326556355-1,99668521412129i</v>
      </c>
      <c r="CQ233" s="240" t="str">
        <f t="shared" ca="1" si="408"/>
        <v>-6,91641682107089+2,86487365031665i</v>
      </c>
      <c r="CR233" s="240" t="str">
        <f t="shared" ca="1" si="409"/>
        <v>6,51371102977388-3,68997172017255i</v>
      </c>
      <c r="CS233" s="240" t="str">
        <f t="shared" ca="1" si="410"/>
        <v>-6,01303296160654+4,4595691807286i</v>
      </c>
      <c r="CT233" s="240" t="str">
        <f t="shared" ca="1" si="411"/>
        <v>5,4219132807548-5,16209056982206i</v>
      </c>
      <c r="CU233" s="240" t="str">
        <f t="shared" ca="1" si="412"/>
        <v>-4,74924297742459+5,78696931186388i</v>
      </c>
      <c r="CV233" s="240" t="str">
        <f t="shared" ca="1" si="413"/>
        <v>4,00513963910589-6,32480664892879i</v>
      </c>
      <c r="CW233" s="240" t="str">
        <f t="shared" ca="1" si="414"/>
        <v>-3,20079527262691+6,76751300684382i</v>
      </c>
      <c r="CX233" s="240" t="str">
        <f t="shared" ca="1" si="415"/>
        <v>2,34830796593274-7,10842966992063i</v>
      </c>
      <c r="CY233" s="240" t="str">
        <f t="shared" ca="1" si="416"/>
        <v>-1,46049992161962+7,34242893421653i</v>
      </c>
      <c r="CZ233" s="240" t="str">
        <f t="shared" ca="1" si="417"/>
        <v>0,550724599055754-7,46599123298882i</v>
      </c>
      <c r="DA233" s="240" t="str">
        <f t="shared" ca="1" si="418"/>
        <v>0,367334134101347+7,4772580742539i</v>
      </c>
      <c r="DB233" s="240" t="str">
        <f t="shared" ca="1" si="419"/>
        <v>-1,27986781996597-7,37605999423043i</v>
      </c>
      <c r="DC233" s="240" t="str">
        <f t="shared" ca="1" si="420"/>
        <v>2,1731511025066+7,16391910623964i</v>
      </c>
      <c r="DD233" s="240" t="str">
        <f t="shared" ca="1" si="421"/>
        <v>-3,03374816969822-6,84402620669469i</v>
      </c>
      <c r="DE233" s="240" t="str">
        <f t="shared" ca="1" si="422"/>
        <v>3,8487148405967+6,4211927825632i</v>
      </c>
      <c r="DF233" s="240" t="str">
        <f t="shared" ca="1" si="423"/>
        <v>-4,60579325789287-5,90177864212304i</v>
      </c>
      <c r="DG233" s="240" t="str">
        <f t="shared" ca="1" si="424"/>
        <v>5,29359625751187+5,29359625751033i</v>
      </c>
      <c r="DH233" s="240" t="str">
        <f t="shared" ca="1" si="425"/>
        <v>-5,90177864212439-4,60579325789113i</v>
      </c>
      <c r="DI233" s="240" t="str">
        <f t="shared" ca="1" si="426"/>
        <v>6,42119278256411+3,84871484059518i</v>
      </c>
      <c r="DJ233" s="240" t="str">
        <f t="shared" ca="1" si="427"/>
        <v>-6,84402620669541-3,03374816969661i</v>
      </c>
      <c r="DK233" s="240" t="str">
        <f t="shared" ca="1" si="428"/>
        <v>7,16391910623793+2,17315110251223i</v>
      </c>
      <c r="DL233" s="240" t="str">
        <f t="shared" ca="1" si="429"/>
        <v>-7,37605999423073-1,27986781996422i</v>
      </c>
      <c r="DM233" s="240" t="str">
        <f t="shared" ca="1" si="430"/>
        <v>7,47725807425398+0,367334134099577i</v>
      </c>
      <c r="DN233" s="240" t="str">
        <f t="shared" ca="1" si="431"/>
        <v>-7,46599123298922+0,550724599050306i</v>
      </c>
      <c r="DO233" s="240" t="str">
        <f t="shared" ca="1" si="432"/>
        <v>7,34242893421611-1,46049992162178i</v>
      </c>
      <c r="DP233" s="240" t="str">
        <f t="shared" ca="1" si="433"/>
        <v>-7,10842966991994+2,34830796593482i</v>
      </c>
      <c r="DQ233" s="240" t="str">
        <f t="shared" ca="1" si="434"/>
        <v>6,76751300684615-3,20079527262197i</v>
      </c>
      <c r="DR233" s="240" t="str">
        <f t="shared" ca="1" si="435"/>
        <v>-6,32480664892784+4,00513963910738i</v>
      </c>
      <c r="DS233" s="240" t="str">
        <f t="shared" ca="1" si="436"/>
        <v>5,78696931186275-4,74924297742596i</v>
      </c>
      <c r="DT233" s="240" t="str">
        <f t="shared" ca="1" si="437"/>
        <v>-5,16209056982633+5,42191328075073i</v>
      </c>
      <c r="DU233" s="240" t="str">
        <f t="shared" ca="1" si="438"/>
        <v>4,45956918072718-6,01303296160759i</v>
      </c>
      <c r="DV233" s="240" t="str">
        <f t="shared" ca="1" si="439"/>
        <v>-3,689971720171+6,51371102977476i</v>
      </c>
      <c r="DW233" s="240" t="str">
        <f t="shared" ca="1" si="440"/>
        <v>2,86487365031462-6,91641682107173i</v>
      </c>
      <c r="DX233" s="240" t="str">
        <f t="shared" ca="1" si="441"/>
        <v>-1,99668521411958+7,21509326556402i</v>
      </c>
      <c r="DY233" s="240" t="str">
        <f t="shared" ca="1" si="442"/>
        <v>1,09846477379103-7,40524799151326i</v>
      </c>
      <c r="DZ233" s="240" t="str">
        <f t="shared" ca="1" si="443"/>
        <v>-0,183722400803747+7,48402089484749i</v>
      </c>
      <c r="EA233" s="240" t="str">
        <f t="shared" ca="1" si="444"/>
        <v>-0,733783328100926-7,45022715777661i</v>
      </c>
      <c r="EB233" s="240" t="str">
        <f t="shared" ca="1" si="445"/>
        <v>1,64025227273601+7,30437506956313i</v>
      </c>
      <c r="EC233" s="240" t="str">
        <f t="shared" ca="1" si="446"/>
        <v>-2,52205029644557-7,04865838137087i</v>
      </c>
      <c r="ED233" s="240" t="str">
        <f t="shared" ca="1" si="447"/>
        <v>3,36591433616545+6,68692331021277i</v>
      </c>
      <c r="EE233" s="240" t="str">
        <f t="shared" ca="1" si="448"/>
        <v>-4,159151891261-6,22461068826727i</v>
      </c>
      <c r="EF233" s="240" t="str">
        <f t="shared" ca="1" si="449"/>
        <v>4,88983193056914+5,66867412768255i</v>
      </c>
      <c r="EG233" s="240" t="str">
        <f t="shared" ca="1" si="450"/>
        <v>-5,54696434617291-5,02747543180049i</v>
      </c>
      <c r="EH233" s="240" t="str">
        <f t="shared" ca="1" si="451"/>
        <v>6,12066525487687+4,31065882584252i</v>
      </c>
      <c r="EI233" s="240" t="str">
        <f t="shared" ca="1" si="452"/>
        <v>-6,6023056610208-3,52900589876579i</v>
      </c>
      <c r="EJ233" s="240" t="str">
        <f t="shared" ca="1" si="453"/>
        <v>6,98464124457926+2,69427343816351i</v>
      </c>
      <c r="EK233" s="240" t="str">
        <f t="shared" ca="1" si="454"/>
        <v>-7,26192132249467-1,81901659722178i</v>
      </c>
      <c r="EL233" s="240" t="str">
        <f t="shared" ca="1" si="455"/>
        <v>7,42997534430678+0,916400053505191i</v>
      </c>
      <c r="EM233" s="240" t="str">
        <f t="shared" ca="1" si="456"/>
        <v>-7,48627562109966-3,92529784057205E-12i</v>
      </c>
      <c r="EN233" s="240"/>
      <c r="EO233" s="240"/>
      <c r="EP233" s="240"/>
    </row>
    <row r="234" spans="1:146" ht="15" thickBot="1">
      <c r="A234" s="277">
        <f t="shared" si="323"/>
        <v>2.6171875000000019E-3</v>
      </c>
      <c r="B234" s="276">
        <v>134</v>
      </c>
      <c r="C234" s="248">
        <f t="shared" si="324"/>
        <v>26800</v>
      </c>
      <c r="D234" s="247">
        <f t="shared" si="457"/>
        <v>168389.36623241293</v>
      </c>
      <c r="E234" s="247" t="str">
        <f t="shared" si="458"/>
        <v>168389,366232413i</v>
      </c>
      <c r="F234" s="247" t="str">
        <f t="shared" si="325"/>
        <v>-0,0089169119310835-0,000195271224694328i</v>
      </c>
      <c r="G234" s="247" t="str">
        <f t="shared" si="326"/>
        <v>-3,25874497376037+2,71249917235239i</v>
      </c>
      <c r="H234" s="247" t="str">
        <f t="shared" si="322"/>
        <v>0,00203122420600613-0,00316158258405011i</v>
      </c>
      <c r="I234" s="247" t="str">
        <f t="shared" si="459"/>
        <v>-0,0020129028016837+0,00330682919837933i</v>
      </c>
      <c r="J234" s="275" t="str">
        <f ca="1">IMPRODUCT(1/N_FFT2,EI100)</f>
        <v>0,0381659609326979-0,000016779821071363i</v>
      </c>
      <c r="K234" s="274" t="str">
        <f t="shared" ca="1" si="460"/>
        <v>-0,0000767688816881159+0,000126242090145297i</v>
      </c>
      <c r="N234" s="265">
        <f t="shared" ca="1" si="327"/>
        <v>22.486201918863411</v>
      </c>
      <c r="O234" s="240">
        <f t="shared" ca="1" si="328"/>
        <v>7.4862019188634115</v>
      </c>
      <c r="P234" s="240" t="str">
        <f t="shared" ca="1" si="329"/>
        <v>-7,40517508699296+1,09845395942343i</v>
      </c>
      <c r="Q234" s="240" t="str">
        <f t="shared" ca="1" si="330"/>
        <v>7,16384857759626-2,17312970787901i</v>
      </c>
      <c r="R234" s="240" t="str">
        <f t="shared" ca="1" si="331"/>
        <v>-6,76744638081271+3,20076376085758i</v>
      </c>
      <c r="S234" s="240" t="str">
        <f t="shared" ca="1" si="332"/>
        <v>6,22454940709576-4,15911094449499i</v>
      </c>
      <c r="T234" s="240" t="str">
        <f t="shared" ca="1" si="333"/>
        <v>-5,54690973641616+5,0274259364058i</v>
      </c>
      <c r="U234" s="241" t="str">
        <f t="shared" ca="1" si="334"/>
        <v>4,74919622121988-5,78691233926565i</v>
      </c>
      <c r="V234" s="240" t="str">
        <f t="shared" ca="1" si="335"/>
        <v>-3,84867695007226+6,42112956604808i</v>
      </c>
      <c r="W234" s="240" t="str">
        <f t="shared" ca="1" si="336"/>
        <v>2,86484544568891-6,91634872908457i</v>
      </c>
      <c r="X234" s="240" t="str">
        <f t="shared" ca="1" si="337"/>
        <v>-1,81899868903782+7,26184982902241i</v>
      </c>
      <c r="Y234" s="240" t="str">
        <f t="shared" ca="1" si="338"/>
        <v>0,733776104016999-7,45015381043692i</v>
      </c>
      <c r="Z234" s="240" t="str">
        <f t="shared" ca="1" si="339"/>
        <v>0,367330517704362+7,47718446079521i</v>
      </c>
      <c r="AA234" s="240" t="str">
        <f t="shared" ca="1" si="340"/>
        <v>-1,46048554302898-7,34235664814762i</v>
      </c>
      <c r="AB234" s="240" t="str">
        <f t="shared" ca="1" si="341"/>
        <v>2,52202546691048+7,04858898746757i</v>
      </c>
      <c r="AC234" s="240" t="str">
        <f t="shared" ca="1" si="342"/>
        <v>-3,5289711557727-6,60224066145112i</v>
      </c>
      <c r="AD234" s="240" t="str">
        <f t="shared" ca="1" si="343"/>
        <v>4,45952527635672+6,01297376341605i</v>
      </c>
      <c r="AE234" s="240" t="str">
        <f t="shared" ca="1" si="344"/>
        <v>-5,29354414215986-5,29354414216027i</v>
      </c>
      <c r="AF234" s="240" t="str">
        <f t="shared" ca="1" si="345"/>
        <v>6,01297376341618+4,45952527635654i</v>
      </c>
      <c r="AG234" s="240" t="str">
        <f t="shared" ca="1" si="346"/>
        <v>-6,60224066145122-3,5289711557725i</v>
      </c>
      <c r="AH234" s="240" t="str">
        <f t="shared" ca="1" si="347"/>
        <v>7,04858898746763+2,52202546691032i</v>
      </c>
      <c r="AI234" s="240" t="str">
        <f t="shared" ca="1" si="348"/>
        <v>-7,34235664814766-1,46048554302876i</v>
      </c>
      <c r="AJ234" s="240" t="str">
        <f t="shared" ca="1" si="349"/>
        <v>7,47718446079521+0,367330517704194i</v>
      </c>
      <c r="AK234" s="240" t="str">
        <f t="shared" ca="1" si="350"/>
        <v>-7,45015381043698+0,733776104016478i</v>
      </c>
      <c r="AL234" s="240" t="str">
        <f t="shared" ca="1" si="351"/>
        <v>7,26184982902253-1,81899868903734i</v>
      </c>
      <c r="AM234" s="240" t="str">
        <f t="shared" ca="1" si="352"/>
        <v>-6,91634872908451+2,86484544568906i</v>
      </c>
      <c r="AN234" s="240" t="str">
        <f t="shared" ca="1" si="353"/>
        <v>6,42112956604796-3,84867695007245i</v>
      </c>
      <c r="AO234" s="240" t="str">
        <f t="shared" ca="1" si="354"/>
        <v>-5,78691233926556+4,74919622121999i</v>
      </c>
      <c r="AP234" s="240" t="str">
        <f t="shared" ca="1" si="355"/>
        <v>5,02742593640566-5,54690973641629i</v>
      </c>
      <c r="AQ234" s="240" t="str">
        <f t="shared" ca="1" si="356"/>
        <v>-4,1591109444948+6,22454940709588i</v>
      </c>
      <c r="AR234" s="240" t="str">
        <f t="shared" ca="1" si="357"/>
        <v>-4,1591109444948+6,22454940709588i</v>
      </c>
      <c r="AS234" s="240" t="str">
        <f t="shared" ca="1" si="358"/>
        <v>-2,17312970787931+7,16384857759616i</v>
      </c>
      <c r="AT234" s="240" t="str">
        <f t="shared" ca="1" si="359"/>
        <v>1,09845395942533-7,40517508699268i</v>
      </c>
      <c r="AU234" s="240" t="str">
        <f t="shared" ca="1" si="360"/>
        <v>-5,75950029359875E-13+7,48620191886341i</v>
      </c>
      <c r="AV234" s="240" t="str">
        <f t="shared" ca="1" si="361"/>
        <v>-1,0984539594243-7,40517508699283i</v>
      </c>
      <c r="AW234" s="240" t="str">
        <f t="shared" ca="1" si="362"/>
        <v>2,17312970788116+7,1638485775956i</v>
      </c>
      <c r="AX234" s="240" t="str">
        <f t="shared" ca="1" si="363"/>
        <v>-3,20076376086083-6,76744638081117i</v>
      </c>
      <c r="AY234" s="240" t="str">
        <f t="shared" ca="1" si="364"/>
        <v>4,15911094449269+6,2245494070973i</v>
      </c>
      <c r="AZ234" s="240" t="str">
        <f t="shared" ca="1" si="365"/>
        <v>-5,02742593640481-5,54690973641707i</v>
      </c>
      <c r="BA234" s="240" t="str">
        <f t="shared" ca="1" si="366"/>
        <v>5,78691233926577+4,74919622121973i</v>
      </c>
      <c r="BB234" s="240" t="str">
        <f t="shared" ca="1" si="367"/>
        <v>-6,4211295660489-3,84867695007088i</v>
      </c>
      <c r="BC234" s="240" t="str">
        <f t="shared" ca="1" si="368"/>
        <v>6,91634872908582+2,8648454456859i</v>
      </c>
      <c r="BD234" s="240" t="str">
        <f t="shared" ca="1" si="369"/>
        <v>-7,26184982902174-1,81899868904053i</v>
      </c>
      <c r="BE234" s="240" t="str">
        <f t="shared" ca="1" si="370"/>
        <v>7,4501538104368+0,733776104018366i</v>
      </c>
      <c r="BF234" s="240" t="str">
        <f t="shared" ca="1" si="371"/>
        <v>-7,47718446079523+0,367330517703893i</v>
      </c>
      <c r="BG234" s="240" t="str">
        <f t="shared" ca="1" si="372"/>
        <v>7,34235664814743-1,46048554302992i</v>
      </c>
      <c r="BH234" s="240" t="str">
        <f t="shared" ca="1" si="373"/>
        <v>-7,04858898746677+2,52202546691274i</v>
      </c>
      <c r="BI234" s="240" t="str">
        <f t="shared" ca="1" si="374"/>
        <v>6,60224066145285-3,52897115576947i</v>
      </c>
      <c r="BJ234" s="240" t="str">
        <f t="shared" ca="1" si="375"/>
        <v>-6,01297376341724+4,45952527635511i</v>
      </c>
      <c r="BK234" s="240" t="str">
        <f t="shared" ca="1" si="376"/>
        <v>5,29354414216067-5,29354414215945i</v>
      </c>
      <c r="BL234" s="240" t="str">
        <f t="shared" ca="1" si="377"/>
        <v>-4,45952527635632+6,01297376341634i</v>
      </c>
      <c r="BM234" s="240" t="str">
        <f t="shared" ca="1" si="378"/>
        <v>3,52897115577099-6,60224066145203i</v>
      </c>
      <c r="BN234" s="240" t="str">
        <f t="shared" ca="1" si="379"/>
        <v>-2,52202546690736+7,0485889874687i</v>
      </c>
      <c r="BO234" s="240" t="str">
        <f t="shared" ca="1" si="380"/>
        <v>1,46048554303162-7,3423566481471i</v>
      </c>
      <c r="BP234" s="240" t="str">
        <f t="shared" ca="1" si="381"/>
        <v>-0,367330517705407+7,47718446079516i</v>
      </c>
      <c r="BQ234" s="240" t="str">
        <f t="shared" ca="1" si="382"/>
        <v>-0,733776104016647-7,45015381043696i</v>
      </c>
      <c r="BR234" s="240" t="str">
        <f t="shared" ca="1" si="383"/>
        <v>1,81899868903885+7,26184982902216i</v>
      </c>
      <c r="BS234" s="240" t="str">
        <f t="shared" ca="1" si="384"/>
        <v>-2,86484544569138-6,91634872908355i</v>
      </c>
      <c r="BT234" s="240" t="str">
        <f t="shared" ca="1" si="385"/>
        <v>3,8486769500694+6,42112956604979i</v>
      </c>
      <c r="BU234" s="240" t="str">
        <f t="shared" ca="1" si="386"/>
        <v>-4,7491962212184-5,78691233926687i</v>
      </c>
      <c r="BV234" s="240" t="str">
        <f t="shared" ca="1" si="387"/>
        <v>5,54690973641598+5,02742593640601i</v>
      </c>
      <c r="BW234" s="240" t="str">
        <f t="shared" ca="1" si="388"/>
        <v>-6,22454940709639-4,15911094449404i</v>
      </c>
      <c r="BX234" s="240" t="str">
        <f t="shared" ca="1" si="389"/>
        <v>6,76744638081362+3,20076376085566i</v>
      </c>
      <c r="BY234" s="240" t="str">
        <f t="shared" ca="1" si="390"/>
        <v>-7,16384857759516-2,17312970788262i</v>
      </c>
      <c r="BZ234" s="240" t="str">
        <f t="shared" ca="1" si="391"/>
        <v>7,4051750869926+1,0984539594259i</v>
      </c>
      <c r="CA234" s="240" t="str">
        <f t="shared" ca="1" si="392"/>
        <v>-7,48620191886341-1,15190005871975E-12i</v>
      </c>
      <c r="CB234" s="240" t="str">
        <f t="shared" ca="1" si="393"/>
        <v>7,4051750869929-1,09845395942384i</v>
      </c>
      <c r="CC234" s="240" t="str">
        <f t="shared" ca="1" si="394"/>
        <v>-7,16384857759577+2,17312970788062i</v>
      </c>
      <c r="CD234" s="240" t="str">
        <f t="shared" ca="1" si="395"/>
        <v>6,76744638081142-3,20076376086031i</v>
      </c>
      <c r="CE234" s="240" t="str">
        <f t="shared" ca="1" si="396"/>
        <v>-6,22454940709767+4,15911094449213i</v>
      </c>
      <c r="CF234" s="240" t="str">
        <f t="shared" ca="1" si="397"/>
        <v>5,54690973641738-5,02742593640446i</v>
      </c>
      <c r="CG234" s="240" t="str">
        <f t="shared" ca="1" si="398"/>
        <v>-4,74919622122018+5,7869123392654i</v>
      </c>
      <c r="CH234" s="240" t="str">
        <f t="shared" ca="1" si="399"/>
        <v>3,8486769500712-6,42112956604871i</v>
      </c>
      <c r="CI234" s="240" t="str">
        <f t="shared" ca="1" si="400"/>
        <v>-2,86484544568643+6,91634872908559i</v>
      </c>
      <c r="CJ234" s="240" t="str">
        <f t="shared" ca="1" si="401"/>
        <v>1,81899868904109-7,2618498290216i</v>
      </c>
      <c r="CK234" s="240" t="str">
        <f t="shared" ca="1" si="402"/>
        <v>-0,733776104018939+7,45015381043674i</v>
      </c>
      <c r="CL234" s="240" t="str">
        <f t="shared" ca="1" si="403"/>
        <v>-0,367330517703318-7,47718446079525i</v>
      </c>
      <c r="CM234" s="240" t="str">
        <f t="shared" ca="1" si="404"/>
        <v>1,46048554302936+7,34235664814755i</v>
      </c>
      <c r="CN234" s="240" t="str">
        <f t="shared" ca="1" si="405"/>
        <v>-2,5220254669122-7,04858898746696i</v>
      </c>
      <c r="CO234" s="240" t="str">
        <f t="shared" ca="1" si="406"/>
        <v>3,52897115577553+6,6022406614496i</v>
      </c>
      <c r="CP234" s="240" t="str">
        <f t="shared" ca="1" si="407"/>
        <v>-4,45952527635447-6,01297376341772i</v>
      </c>
      <c r="CQ234" s="240" t="str">
        <f t="shared" ca="1" si="408"/>
        <v>5,29354414215905+5,29354414216108i</v>
      </c>
      <c r="CR234" s="240" t="str">
        <f t="shared" ca="1" si="409"/>
        <v>-6,012973763416-4,45952527635678i</v>
      </c>
      <c r="CS234" s="240" t="str">
        <f t="shared" ca="1" si="410"/>
        <v>6,60224066145186+3,52897115577131i</v>
      </c>
      <c r="CT234" s="240" t="str">
        <f t="shared" ca="1" si="411"/>
        <v>-7,0485889874685-2,5220254669079i</v>
      </c>
      <c r="CU234" s="240" t="str">
        <f t="shared" ca="1" si="412"/>
        <v>7,34235664814698+1,46048554303218i</v>
      </c>
      <c r="CV234" s="240" t="str">
        <f t="shared" ca="1" si="413"/>
        <v>-7,47718446079512-0,367330517705982i</v>
      </c>
      <c r="CW234" s="240" t="str">
        <f t="shared" ca="1" si="414"/>
        <v>7,450153810437-0,733776104016285i</v>
      </c>
      <c r="CX234" s="240" t="str">
        <f t="shared" ca="1" si="415"/>
        <v>-7,2618498290223+1,81899868903829i</v>
      </c>
      <c r="CY234" s="240" t="str">
        <f t="shared" ca="1" si="416"/>
        <v>6,91634872908377-2,86484544569085i</v>
      </c>
      <c r="CZ234" s="240" t="str">
        <f t="shared" ca="1" si="417"/>
        <v>-6,42112956604614+3,84867695007548i</v>
      </c>
      <c r="DA234" s="240" t="str">
        <f t="shared" ca="1" si="418"/>
        <v>5,78691233926709-4,74919622121811i</v>
      </c>
      <c r="DB234" s="240" t="str">
        <f t="shared" ca="1" si="419"/>
        <v>-5,0274259364066+5,54690973641545i</v>
      </c>
      <c r="DC234" s="240" t="str">
        <f t="shared" ca="1" si="420"/>
        <v>4,15911094449452-6,22454940709607i</v>
      </c>
      <c r="DD234" s="240" t="str">
        <f t="shared" ca="1" si="421"/>
        <v>-3,20076376085599+6,76744638081346i</v>
      </c>
      <c r="DE234" s="240" t="str">
        <f t="shared" ca="1" si="422"/>
        <v>2,17312970787624-7,1638485775971i</v>
      </c>
      <c r="DF234" s="240" t="str">
        <f t="shared" ca="1" si="423"/>
        <v>-1,09845395942626+7,40517508699254i</v>
      </c>
      <c r="DG234" s="240" t="str">
        <f t="shared" ca="1" si="424"/>
        <v>1,72785008807962E-12-7,48620191886341i</v>
      </c>
      <c r="DH234" s="240" t="str">
        <f t="shared" ca="1" si="425"/>
        <v>1,09845395942327+7,40517508699299i</v>
      </c>
      <c r="DI234" s="240" t="str">
        <f t="shared" ca="1" si="426"/>
        <v>-2,17312970788026-7,16384857759588i</v>
      </c>
      <c r="DJ234" s="240" t="str">
        <f t="shared" ca="1" si="427"/>
        <v>3,20076376085979+6,76744638081166i</v>
      </c>
      <c r="DK234" s="240" t="str">
        <f t="shared" ca="1" si="428"/>
        <v>-4,15911094449165-6,224549407098i</v>
      </c>
      <c r="DL234" s="240" t="str">
        <f t="shared" ca="1" si="429"/>
        <v>5,02742593640404+5,54690973641777i</v>
      </c>
      <c r="DM234" s="240" t="str">
        <f t="shared" ca="1" si="430"/>
        <v>-5,78691233926518-4,74919622122046i</v>
      </c>
      <c r="DN234" s="240" t="str">
        <f t="shared" ca="1" si="431"/>
        <v>6,42112956604831+3,84867695007187i</v>
      </c>
      <c r="DO234" s="240" t="str">
        <f t="shared" ca="1" si="432"/>
        <v>-6,91634872908538-2,86484544568696i</v>
      </c>
      <c r="DP234" s="240" t="str">
        <f t="shared" ca="1" si="433"/>
        <v>7,26184982902332+1,81899868903422i</v>
      </c>
      <c r="DQ234" s="240" t="str">
        <f t="shared" ca="1" si="434"/>
        <v>-7,4501538104367-0,7337761040193i</v>
      </c>
      <c r="DR234" s="240" t="str">
        <f t="shared" ca="1" si="435"/>
        <v>7,4771844607953-0,36733051770253i</v>
      </c>
      <c r="DS234" s="240" t="str">
        <f t="shared" ca="1" si="436"/>
        <v>-7,34235664814766+1,46048554302879i</v>
      </c>
      <c r="DT234" s="240" t="str">
        <f t="shared" ca="1" si="437"/>
        <v>7,04858898746708-2,52202546691186i</v>
      </c>
      <c r="DU234" s="240" t="str">
        <f t="shared" ca="1" si="438"/>
        <v>-6,60224066144988+3,52897115577502i</v>
      </c>
      <c r="DV234" s="240" t="str">
        <f t="shared" ca="1" si="439"/>
        <v>6,01297376341781-4,45952527635435i</v>
      </c>
      <c r="DW234" s="240" t="str">
        <f t="shared" ca="1" si="440"/>
        <v>-5,29354414216149+5,29354414215864i</v>
      </c>
      <c r="DX234" s="240" t="str">
        <f t="shared" ca="1" si="441"/>
        <v>4,45952527635725-6,01297376341566i</v>
      </c>
      <c r="DY234" s="240" t="str">
        <f t="shared" ca="1" si="442"/>
        <v>-3,52897115577182+6,60224066145159i</v>
      </c>
      <c r="DZ234" s="240" t="str">
        <f t="shared" ca="1" si="443"/>
        <v>2,52202546690844-7,04858898746831i</v>
      </c>
      <c r="EA234" s="240" t="str">
        <f t="shared" ca="1" si="444"/>
        <v>-1,46048554303275+7,34235664814687i</v>
      </c>
      <c r="EB234" s="240" t="str">
        <f t="shared" ca="1" si="445"/>
        <v>0,367330517706557-7,47718446079509i</v>
      </c>
      <c r="EC234" s="240" t="str">
        <f t="shared" ca="1" si="446"/>
        <v>0,733776104015712+7,45015381043705i</v>
      </c>
      <c r="ED234" s="240" t="str">
        <f t="shared" ca="1" si="447"/>
        <v>-1,81899868903773-7,26184982902244i</v>
      </c>
      <c r="EE234" s="240" t="str">
        <f t="shared" ca="1" si="448"/>
        <v>2,86484544569032+6,91634872908398i</v>
      </c>
      <c r="EF234" s="240" t="str">
        <f t="shared" ca="1" si="449"/>
        <v>-3,84867695007498-6,42112956604644i</v>
      </c>
      <c r="EG234" s="240" t="str">
        <f t="shared" ca="1" si="450"/>
        <v>4,74919622121767+5,78691233926746i</v>
      </c>
      <c r="EH234" s="240" t="str">
        <f t="shared" ca="1" si="451"/>
        <v>-5,54690973641506-5,02742593640702i</v>
      </c>
      <c r="EI234" s="240" t="str">
        <f t="shared" ca="1" si="452"/>
        <v>6,22454940709576+4,159110944495i</v>
      </c>
      <c r="EJ234" s="240" t="str">
        <f t="shared" ca="1" si="453"/>
        <v>-6,76744638081321-3,20076376085651i</v>
      </c>
      <c r="EK234" s="240" t="str">
        <f t="shared" ca="1" si="454"/>
        <v>7,16384857759693+2,1731297078768i</v>
      </c>
      <c r="EL234" s="240" t="str">
        <f t="shared" ca="1" si="455"/>
        <v>-7,40517508699245-1,09845395942683i</v>
      </c>
      <c r="EM234" s="240" t="str">
        <f t="shared" ca="1" si="456"/>
        <v>7,48620191886341+2,3038001174395E-12i</v>
      </c>
      <c r="EN234" s="240"/>
      <c r="EO234" s="240"/>
      <c r="EP234" s="240"/>
    </row>
    <row r="235" spans="1:146" ht="15" thickBot="1">
      <c r="A235" s="277">
        <f t="shared" si="323"/>
        <v>2.6367187500000019E-3</v>
      </c>
      <c r="B235" s="276">
        <v>135</v>
      </c>
      <c r="C235" s="248">
        <f t="shared" si="324"/>
        <v>27000</v>
      </c>
      <c r="D235" s="247">
        <f t="shared" si="457"/>
        <v>169646.00329384883</v>
      </c>
      <c r="E235" s="247" t="str">
        <f t="shared" si="458"/>
        <v>169646,003293849i</v>
      </c>
      <c r="F235" s="247" t="str">
        <f t="shared" si="325"/>
        <v>-0,00873775237195769-0,000112267744966667i</v>
      </c>
      <c r="G235" s="247" t="str">
        <f t="shared" si="326"/>
        <v>-3,23291586361862+2,71860529797979i</v>
      </c>
      <c r="H235" s="247" t="str">
        <f t="shared" si="322"/>
        <v>0,00203056136667143-0,00313800813568736i</v>
      </c>
      <c r="I235" s="247" t="str">
        <f t="shared" si="459"/>
        <v>-0,00201129797624667+0,00327867353921121i</v>
      </c>
      <c r="J235" s="275" t="str">
        <f ca="1">IMPRODUCT(1/N_FFT2,EJ100)</f>
        <v>0,0274432721827142-0,00446185879432281i</v>
      </c>
      <c r="K235" s="274" t="str">
        <f t="shared" ca="1" si="460"/>
        <v>-0,0000405676194380366+0,000098951657898156i</v>
      </c>
      <c r="N235" s="265">
        <f t="shared" ca="1" si="327"/>
        <v>22.486116713030984</v>
      </c>
      <c r="O235" s="240">
        <f t="shared" ca="1" si="328"/>
        <v>7.4861167130309854</v>
      </c>
      <c r="P235" s="240" t="str">
        <f t="shared" ca="1" si="329"/>
        <v>-7,37590342566363+1,2798406527398i</v>
      </c>
      <c r="Q235" s="240" t="str">
        <f t="shared" ca="1" si="330"/>
        <v>7,04850876242175-2,52199676193006i</v>
      </c>
      <c r="R235" s="240" t="str">
        <f t="shared" ca="1" si="331"/>
        <v>-6,51357276592979+3,68989339467412i</v>
      </c>
      <c r="S235" s="240" t="str">
        <f t="shared" ca="1" si="332"/>
        <v>5,78684647426663-4,74914216721185i</v>
      </c>
      <c r="T235" s="240" t="str">
        <f t="shared" ca="1" si="333"/>
        <v>-4,88972813613437+5,66855380108699i</v>
      </c>
      <c r="U235" s="241" t="str">
        <f t="shared" ca="1" si="334"/>
        <v>3,84863314552003-6,42105648256783i</v>
      </c>
      <c r="V235" s="240" t="str">
        <f t="shared" ca="1" si="335"/>
        <v>-2,69421624794144+6,98449298449431i</v>
      </c>
      <c r="W235" s="240" t="str">
        <f t="shared" ca="1" si="336"/>
        <v>1,46046892019539-7,34227307952143i</v>
      </c>
      <c r="X235" s="240" t="str">
        <f t="shared" ca="1" si="337"/>
        <v>-0,183718501003435+7,48386203463899i</v>
      </c>
      <c r="Y235" s="240" t="str">
        <f t="shared" ca="1" si="338"/>
        <v>-1,09844145713163-7,40509080338495i</v>
      </c>
      <c r="Z235" s="240" t="str">
        <f t="shared" ca="1" si="339"/>
        <v>2,34825811937255+7,10827878223151i</v>
      </c>
      <c r="AA235" s="240" t="str">
        <f t="shared" ca="1" si="340"/>
        <v>-3,52893099002125-6,60216551661571i</v>
      </c>
      <c r="AB235" s="240" t="str">
        <f t="shared" ca="1" si="341"/>
        <v>4,60569549263024+5,90165336751383i</v>
      </c>
      <c r="AC235" s="240" t="str">
        <f t="shared" ca="1" si="342"/>
        <v>-5,54684660305893-5,02736871566583i</v>
      </c>
      <c r="AD235" s="240" t="str">
        <f t="shared" ca="1" si="343"/>
        <v>6,32467239487974+4,00505462366845i</v>
      </c>
      <c r="AE235" s="240" t="str">
        <f t="shared" ca="1" si="344"/>
        <v>-6,9162700091601-2,86481283882809i</v>
      </c>
      <c r="AF235" s="240" t="str">
        <f t="shared" ca="1" si="345"/>
        <v>7,30422002262128+1,6402174557845i</v>
      </c>
      <c r="AG235" s="240" t="str">
        <f t="shared" ca="1" si="346"/>
        <v>-7,47709935759694-0,367326336852287i</v>
      </c>
      <c r="AH235" s="240" t="str">
        <f t="shared" ca="1" si="347"/>
        <v>7,42981763130063-0,916380601462124i</v>
      </c>
      <c r="AI235" s="240" t="str">
        <f t="shared" ca="1" si="348"/>
        <v>-7,16376704069836+2,17310497393146i</v>
      </c>
      <c r="AJ235" s="240" t="str">
        <f t="shared" ca="1" si="349"/>
        <v>6,68678136966513-3,3658428892955i</v>
      </c>
      <c r="AK235" s="240" t="str">
        <f t="shared" ca="1" si="350"/>
        <v>-6,01290532544948+4,45947451930193i</v>
      </c>
      <c r="AL235" s="240" t="str">
        <f t="shared" ca="1" si="351"/>
        <v>5,16198099626843-5,42179819204712i</v>
      </c>
      <c r="AM235" s="240" t="str">
        <f t="shared" ca="1" si="352"/>
        <v>-4,1590636066708+6,22447856103532i</v>
      </c>
      <c r="AN235" s="240" t="str">
        <f t="shared" ca="1" si="353"/>
        <v>3,0336837735836-6,84388093138808i</v>
      </c>
      <c r="AO235" s="240" t="str">
        <f t="shared" ca="1" si="354"/>
        <v>-1,81897798570917+7,26176717670205i</v>
      </c>
      <c r="AP235" s="240" t="str">
        <f t="shared" ca="1" si="355"/>
        <v>0,550712909050319-7,46583275548864i</v>
      </c>
      <c r="AQ235" s="240" t="str">
        <f t="shared" ca="1" si="356"/>
        <v>0,73376775238477+7,45006901489389i</v>
      </c>
      <c r="AR235" s="240" t="str">
        <f t="shared" ca="1" si="357"/>
        <v>0,73376775238477+7,45006901489389i</v>
      </c>
      <c r="AS235" s="240" t="str">
        <f t="shared" ca="1" si="358"/>
        <v>3,20072733066961+6,76736935565264i</v>
      </c>
      <c r="AT235" s="240" t="str">
        <f t="shared" ca="1" si="359"/>
        <v>-4,31056732527613-6,12053533405237i</v>
      </c>
      <c r="AU235" s="240" t="str">
        <f t="shared" ca="1" si="360"/>
        <v>5,29348389254067+5,29348389253565i</v>
      </c>
      <c r="AV235" s="240" t="str">
        <f t="shared" ca="1" si="361"/>
        <v>-6,12053533405652-4,31056732527024i</v>
      </c>
      <c r="AW235" s="240" t="str">
        <f t="shared" ca="1" si="362"/>
        <v>6,7673693556509+3,20072733067328i</v>
      </c>
      <c r="AX235" s="240" t="str">
        <f t="shared" ca="1" si="363"/>
        <v>-7,21494011376955-1,99664283131481i</v>
      </c>
      <c r="AY235" s="240" t="str">
        <f t="shared" ca="1" si="364"/>
        <v>7,45006901489357+0,733767752388074i</v>
      </c>
      <c r="AZ235" s="240" t="str">
        <f t="shared" ca="1" si="365"/>
        <v>-7,46583275548889+0,550712909047008i</v>
      </c>
      <c r="BA235" s="240" t="str">
        <f t="shared" ca="1" si="366"/>
        <v>7,26176717670285-1,81897798570595i</v>
      </c>
      <c r="BB235" s="240" t="str">
        <f t="shared" ca="1" si="367"/>
        <v>-6,84388093138943+3,03368377358057i</v>
      </c>
      <c r="BC235" s="240" t="str">
        <f t="shared" ca="1" si="368"/>
        <v>6,2244785610371-4,15906360666813i</v>
      </c>
      <c r="BD235" s="240" t="str">
        <f t="shared" ca="1" si="369"/>
        <v>-5,42179819204897+5,16198099626649i</v>
      </c>
      <c r="BE235" s="240" t="str">
        <f t="shared" ca="1" si="370"/>
        <v>4,45947451930401-6,01290532544794i</v>
      </c>
      <c r="BF235" s="240" t="str">
        <f t="shared" ca="1" si="371"/>
        <v>-3,36584288929781+6,68678136966398i</v>
      </c>
      <c r="BG235" s="240" t="str">
        <f t="shared" ca="1" si="372"/>
        <v>2,17310497393382-7,16376704069765i</v>
      </c>
      <c r="BH235" s="240" t="str">
        <f t="shared" ca="1" si="373"/>
        <v>-0,916380601464789+7,4298176313003i</v>
      </c>
      <c r="BI235" s="240" t="str">
        <f t="shared" ca="1" si="374"/>
        <v>-0,367326336849662-7,47709935759706i</v>
      </c>
      <c r="BJ235" s="240" t="str">
        <f t="shared" ca="1" si="375"/>
        <v>1,64021745578199+7,30422002262185i</v>
      </c>
      <c r="BK235" s="240" t="str">
        <f t="shared" ca="1" si="376"/>
        <v>-2,86481283882645-6,91627000916078i</v>
      </c>
      <c r="BL235" s="240" t="str">
        <f t="shared" ca="1" si="377"/>
        <v>4,00505462366699+6,32467239488066i</v>
      </c>
      <c r="BM235" s="240" t="str">
        <f t="shared" ca="1" si="378"/>
        <v>-5,02736871566444-5,54684660306019i</v>
      </c>
      <c r="BN235" s="240" t="str">
        <f t="shared" ca="1" si="379"/>
        <v>5,90165336751271+4,60569549263168i</v>
      </c>
      <c r="BO235" s="240" t="str">
        <f t="shared" ca="1" si="380"/>
        <v>-6,60216551661487-3,52893099002281i</v>
      </c>
      <c r="BP235" s="240" t="str">
        <f t="shared" ca="1" si="381"/>
        <v>7,10827878223097+2,34825811937418i</v>
      </c>
      <c r="BQ235" s="240" t="str">
        <f t="shared" ca="1" si="382"/>
        <v>-7,40509080338478-1,09844145713276i</v>
      </c>
      <c r="BR235" s="240" t="str">
        <f t="shared" ca="1" si="383"/>
        <v>7,48386203463902-0,183718501002323i</v>
      </c>
      <c r="BS235" s="240" t="str">
        <f t="shared" ca="1" si="384"/>
        <v>-7,34227307952164+1,46046892019436i</v>
      </c>
      <c r="BT235" s="240" t="str">
        <f t="shared" ca="1" si="385"/>
        <v>6,98449298449467-2,6942162479405i</v>
      </c>
      <c r="BU235" s="240" t="str">
        <f t="shared" ca="1" si="386"/>
        <v>-6,42105648256843+3,84863314551903i</v>
      </c>
      <c r="BV235" s="240" t="str">
        <f t="shared" ca="1" si="387"/>
        <v>5,66855380108772-4,88972813613352i</v>
      </c>
      <c r="BW235" s="240" t="str">
        <f t="shared" ca="1" si="388"/>
        <v>-4,74914216721268+5,78684647426595i</v>
      </c>
      <c r="BX235" s="240" t="str">
        <f t="shared" ca="1" si="389"/>
        <v>3,68989339467468-6,51357276592946i</v>
      </c>
      <c r="BY235" s="240" t="str">
        <f t="shared" ca="1" si="390"/>
        <v>-2,52199676193048+7,04850876242159i</v>
      </c>
      <c r="BZ235" s="240" t="str">
        <f t="shared" ca="1" si="391"/>
        <v>1,27984065274033-7,37590342566354i</v>
      </c>
      <c r="CA235" s="240" t="str">
        <f t="shared" ca="1" si="392"/>
        <v>-3,41166636287153E-13+7,48611671303099i</v>
      </c>
      <c r="CB235" s="240" t="str">
        <f t="shared" ca="1" si="393"/>
        <v>-1,27984065273965-7,37590342566365i</v>
      </c>
      <c r="CC235" s="240" t="str">
        <f t="shared" ca="1" si="394"/>
        <v>2,52199676193004+7,04850876242176i</v>
      </c>
      <c r="CD235" s="240" t="str">
        <f t="shared" ca="1" si="395"/>
        <v>-3,68989339467409-6,5135727659298i</v>
      </c>
      <c r="CE235" s="240" t="str">
        <f t="shared" ca="1" si="396"/>
        <v>4,74914216721215+5,78684647426638i</v>
      </c>
      <c r="CF235" s="240" t="str">
        <f t="shared" ca="1" si="397"/>
        <v>-5,66855380108727-4,88972813613404i</v>
      </c>
      <c r="CG235" s="240" t="str">
        <f t="shared" ca="1" si="398"/>
        <v>6,42105648256808+3,84863314551962i</v>
      </c>
      <c r="CH235" s="240" t="str">
        <f t="shared" ca="1" si="399"/>
        <v>-6,98449298449442-2,69421624794113i</v>
      </c>
      <c r="CI235" s="240" t="str">
        <f t="shared" ca="1" si="400"/>
        <v>7,34227307952151+1,46046892019502i</v>
      </c>
      <c r="CJ235" s="240" t="str">
        <f t="shared" ca="1" si="401"/>
        <v>-7,483862034639-0,183718501003005i</v>
      </c>
      <c r="CK235" s="240" t="str">
        <f t="shared" ca="1" si="402"/>
        <v>7,40509080338488-1,09844145713208i</v>
      </c>
      <c r="CL235" s="240" t="str">
        <f t="shared" ca="1" si="403"/>
        <v>-7,10827878223112+2,34825811937374i</v>
      </c>
      <c r="CM235" s="240" t="str">
        <f t="shared" ca="1" si="404"/>
        <v>6,60216551661519-3,52893099002221i</v>
      </c>
      <c r="CN235" s="240" t="str">
        <f t="shared" ca="1" si="405"/>
        <v>-5,90165336751313+4,60569549263114i</v>
      </c>
      <c r="CO235" s="240" t="str">
        <f t="shared" ca="1" si="406"/>
        <v>5,0273687156651-5,54684660305959i</v>
      </c>
      <c r="CP235" s="240" t="str">
        <f t="shared" ca="1" si="407"/>
        <v>-4,00505462366738+6,32467239488042i</v>
      </c>
      <c r="CQ235" s="240" t="str">
        <f t="shared" ca="1" si="408"/>
        <v>2,86481283882708-6,91627000916052i</v>
      </c>
      <c r="CR235" s="240" t="str">
        <f t="shared" ca="1" si="409"/>
        <v>-1,64021745578245+7,30422002262175i</v>
      </c>
      <c r="CS235" s="240" t="str">
        <f t="shared" ca="1" si="410"/>
        <v>0,367326336850344-7,47709935759704i</v>
      </c>
      <c r="CT235" s="240" t="str">
        <f t="shared" ca="1" si="411"/>
        <v>0,916380601463898+7,42981763130041i</v>
      </c>
      <c r="CU235" s="240" t="str">
        <f t="shared" ca="1" si="412"/>
        <v>-2,17310497393337-7,16376704069778i</v>
      </c>
      <c r="CV235" s="240" t="str">
        <f t="shared" ca="1" si="413"/>
        <v>3,3658428892972+6,68678136966428i</v>
      </c>
      <c r="CW235" s="240" t="str">
        <f t="shared" ca="1" si="414"/>
        <v>-4,45947451930362-6,01290532544822i</v>
      </c>
      <c r="CX235" s="240" t="str">
        <f t="shared" ca="1" si="415"/>
        <v>5,42179819204849+5,16198099626699i</v>
      </c>
      <c r="CY235" s="240" t="str">
        <f t="shared" ca="1" si="416"/>
        <v>-6,22447856103673-4,1590636066687i</v>
      </c>
      <c r="CZ235" s="240" t="str">
        <f t="shared" ca="1" si="417"/>
        <v>6,84388093138923+3,033683773581i</v>
      </c>
      <c r="DA235" s="240" t="str">
        <f t="shared" ca="1" si="418"/>
        <v>-7,26176717670269-1,81897798570661i</v>
      </c>
      <c r="DB235" s="240" t="str">
        <f t="shared" ca="1" si="419"/>
        <v>7,46583275548883+0,550712909047795i</v>
      </c>
      <c r="DC235" s="240" t="str">
        <f t="shared" ca="1" si="420"/>
        <v>-7,45006901489362+0,7337677523875i</v>
      </c>
      <c r="DD235" s="240" t="str">
        <f t="shared" ca="1" si="421"/>
        <v>7,21494011376974-1,99664283131415i</v>
      </c>
      <c r="DE235" s="240" t="str">
        <f t="shared" ca="1" si="422"/>
        <v>-6,7673693556511+3,20072733067286i</v>
      </c>
      <c r="DF235" s="240" t="str">
        <f t="shared" ca="1" si="423"/>
        <v>6,12053533405257-4,31056732527586i</v>
      </c>
      <c r="DG235" s="240" t="str">
        <f t="shared" ca="1" si="424"/>
        <v>-5,29348389253596+5,29348389254035i</v>
      </c>
      <c r="DH235" s="240" t="str">
        <f t="shared" ca="1" si="425"/>
        <v>4,31056732527043-6,12053533405639i</v>
      </c>
      <c r="DI235" s="240" t="str">
        <f t="shared" ca="1" si="426"/>
        <v>-3,2007273306734+6,76736935565085i</v>
      </c>
      <c r="DJ235" s="240" t="str">
        <f t="shared" ca="1" si="427"/>
        <v>1,99664283130775-7,2149401137715i</v>
      </c>
      <c r="DK235" s="240" t="str">
        <f t="shared" ca="1" si="428"/>
        <v>-0,733767752388519+7,45006901489352i</v>
      </c>
      <c r="DL235" s="240" t="str">
        <f t="shared" ca="1" si="429"/>
        <v>-0,550712909046774-7,46583275548891i</v>
      </c>
      <c r="DM235" s="240" t="str">
        <f t="shared" ca="1" si="430"/>
        <v>1,81897798570562+7,26176717670294i</v>
      </c>
      <c r="DN235" s="240" t="str">
        <f t="shared" ca="1" si="431"/>
        <v>-3,03368377358006-6,84388093138965i</v>
      </c>
      <c r="DO235" s="240" t="str">
        <f t="shared" ca="1" si="432"/>
        <v>4,15906360666784+6,2244785610373i</v>
      </c>
      <c r="DP235" s="240" t="str">
        <f t="shared" ca="1" si="433"/>
        <v>-5,16198099626624-5,42179819204921i</v>
      </c>
      <c r="DQ235" s="240" t="str">
        <f t="shared" ca="1" si="434"/>
        <v>6,01290532544787+4,4594745193041i</v>
      </c>
      <c r="DR235" s="240" t="str">
        <f t="shared" ca="1" si="435"/>
        <v>-6,68678136966382-3,36584288929811i</v>
      </c>
      <c r="DS235" s="240" t="str">
        <f t="shared" ca="1" si="436"/>
        <v>7,16376704069749+2,17310497393435i</v>
      </c>
      <c r="DT235" s="240" t="str">
        <f t="shared" ca="1" si="437"/>
        <v>-7,42981763130029-0,916380601464916i</v>
      </c>
      <c r="DU235" s="240" t="str">
        <f t="shared" ca="1" si="438"/>
        <v>7,47709935759708-0,367326336849321i</v>
      </c>
      <c r="DV235" s="240" t="str">
        <f t="shared" ca="1" si="439"/>
        <v>-7,30422002262187+1,64021745578186i</v>
      </c>
      <c r="DW235" s="240" t="str">
        <f t="shared" ca="1" si="440"/>
        <v>6,91627000916092-2,86481283882614i</v>
      </c>
      <c r="DX235" s="240" t="str">
        <f t="shared" ca="1" si="441"/>
        <v>-6,32467239488096+4,00505462366652i</v>
      </c>
      <c r="DY235" s="240" t="str">
        <f t="shared" ca="1" si="442"/>
        <v>5,54684660306027-5,02736871566434i</v>
      </c>
      <c r="DZ235" s="240" t="str">
        <f t="shared" ca="1" si="443"/>
        <v>-4,60569549263195+5,9016533675125i</v>
      </c>
      <c r="EA235" s="240" t="str">
        <f t="shared" ca="1" si="444"/>
        <v>3,5289309900233-6,60216551661461i</v>
      </c>
      <c r="EB235" s="240" t="str">
        <f t="shared" ca="1" si="445"/>
        <v>-2,34825811937451+7,10827878223087i</v>
      </c>
      <c r="EC235" s="240" t="str">
        <f t="shared" ca="1" si="446"/>
        <v>1,09844145713309-7,40509080338473i</v>
      </c>
      <c r="ED235" s="240" t="str">
        <f t="shared" ca="1" si="447"/>
        <v>0,183718501002195+7,48386203463902i</v>
      </c>
      <c r="EE235" s="240" t="str">
        <f t="shared" ca="1" si="448"/>
        <v>-1,46046892019402-7,34227307952171i</v>
      </c>
      <c r="EF235" s="240" t="str">
        <f t="shared" ca="1" si="449"/>
        <v>2,69421624793998+6,98449298449487i</v>
      </c>
      <c r="EG235" s="240" t="str">
        <f t="shared" ca="1" si="450"/>
        <v>-3,84863314551892-6,4210564825685i</v>
      </c>
      <c r="EH235" s="240" t="str">
        <f t="shared" ca="1" si="451"/>
        <v>4,88972813613327+5,66855380108794i</v>
      </c>
      <c r="EI235" s="240" t="str">
        <f t="shared" ca="1" si="452"/>
        <v>-5,78684647426588-4,74914216721278i</v>
      </c>
      <c r="EJ235" s="240" t="str">
        <f t="shared" ca="1" si="453"/>
        <v>6,5135727659293+3,68989339467498i</v>
      </c>
      <c r="EK235" s="240" t="str">
        <f t="shared" ca="1" si="454"/>
        <v>-7,04850876242141-2,521996761931i</v>
      </c>
      <c r="EL235" s="240" t="str">
        <f t="shared" ca="1" si="455"/>
        <v>7,37590342566351+1,27984065274045i</v>
      </c>
      <c r="EM235" s="240" t="str">
        <f t="shared" ca="1" si="456"/>
        <v>-7,48611671303099-6,82333272574306E-13i</v>
      </c>
      <c r="EN235" s="240"/>
      <c r="EO235" s="240"/>
      <c r="EP235" s="240"/>
    </row>
    <row r="236" spans="1:146" ht="15" thickBot="1">
      <c r="A236" s="277">
        <f t="shared" si="323"/>
        <v>2.6562500000000019E-3</v>
      </c>
      <c r="B236" s="276">
        <v>136</v>
      </c>
      <c r="C236" s="248">
        <f t="shared" si="324"/>
        <v>27200</v>
      </c>
      <c r="D236" s="247">
        <f t="shared" si="457"/>
        <v>170902.64035528473</v>
      </c>
      <c r="E236" s="247" t="str">
        <f t="shared" si="458"/>
        <v>170902,640355285i</v>
      </c>
      <c r="F236" s="247" t="str">
        <f t="shared" si="325"/>
        <v>-0,00856207491670369-0,0000346062570525026i</v>
      </c>
      <c r="G236" s="247" t="str">
        <f t="shared" si="326"/>
        <v>-3,20725144544553+2,72438615311832i</v>
      </c>
      <c r="H236" s="247" t="str">
        <f t="shared" si="322"/>
        <v>0,00202991980873205-0,00311477944645418i</v>
      </c>
      <c r="I236" s="247" t="str">
        <f t="shared" si="459"/>
        <v>-0,00200982684307928+0,00325102028521121i</v>
      </c>
      <c r="J236" s="275" t="str">
        <f ca="1">IMPRODUCT(1/N_FFT2,EL100)</f>
        <v>0,0297980624010327+0,00446187720793109i</v>
      </c>
      <c r="K236" s="274" t="str">
        <f t="shared" ca="1" si="460"/>
        <v>-0,0000743945989984525+0,0000879065047427232i</v>
      </c>
      <c r="N236" s="265">
        <f t="shared" ca="1" si="327"/>
        <v>22.486019763161696</v>
      </c>
      <c r="O236" s="240">
        <f t="shared" ca="1" si="328"/>
        <v>7.4860197631616963</v>
      </c>
      <c r="P236" s="240" t="str">
        <f t="shared" ca="1" si="329"/>
        <v>-7,34217799251667+1,46045000621435i</v>
      </c>
      <c r="Q236" s="240" t="str">
        <f t="shared" ca="1" si="330"/>
        <v>6,91618043916008-2,86477573771961i</v>
      </c>
      <c r="R236" s="240" t="str">
        <f t="shared" ca="1" si="331"/>
        <v>-6,2243979501651+4,15900974420931i</v>
      </c>
      <c r="S236" s="240" t="str">
        <f t="shared" ca="1" si="332"/>
        <v>5,29341533862826-5,29341533862804i</v>
      </c>
      <c r="T236" s="240" t="str">
        <f t="shared" ca="1" si="333"/>
        <v>-4,15900974420894+6,22439795016535i</v>
      </c>
      <c r="U236" s="241" t="str">
        <f t="shared" ca="1" si="334"/>
        <v>2,86477573771984-6,91618043915999i</v>
      </c>
      <c r="V236" s="240" t="str">
        <f t="shared" ca="1" si="335"/>
        <v>-1,46045000621422+7,34217799251669i</v>
      </c>
      <c r="W236" s="240" t="str">
        <f t="shared" ca="1" si="336"/>
        <v>3,13646138056403E-13-7,4860197631617i</v>
      </c>
      <c r="X236" s="240" t="str">
        <f t="shared" ca="1" si="337"/>
        <v>1,46045000621434+7,34217799251667i</v>
      </c>
      <c r="Y236" s="240" t="str">
        <f t="shared" ca="1" si="338"/>
        <v>-2,86477573771995-6,91618043915994i</v>
      </c>
      <c r="Z236" s="240" t="str">
        <f t="shared" ca="1" si="339"/>
        <v>4,15900974420906+6,22439795016527i</v>
      </c>
      <c r="AA236" s="240" t="str">
        <f t="shared" ca="1" si="340"/>
        <v>-5,29341533862832-5,29341533862797i</v>
      </c>
      <c r="AB236" s="240" t="str">
        <f t="shared" ca="1" si="341"/>
        <v>6,22439795016516+4,15900974420922i</v>
      </c>
      <c r="AC236" s="240" t="str">
        <f t="shared" ca="1" si="342"/>
        <v>-6,91618043916015-2,86477573771944i</v>
      </c>
      <c r="AD236" s="240" t="str">
        <f t="shared" ca="1" si="343"/>
        <v>7,34217799251663+1,46045000621453i</v>
      </c>
      <c r="AE236" s="240" t="str">
        <f t="shared" ca="1" si="344"/>
        <v>-7,4860197631617+1,17386898633148E-13i</v>
      </c>
      <c r="AF236" s="240" t="str">
        <f t="shared" ca="1" si="345"/>
        <v>7,34217799251673-1,46045000621404i</v>
      </c>
      <c r="AG236" s="240" t="str">
        <f t="shared" ca="1" si="346"/>
        <v>-6,91618043916006+2,86477573771966i</v>
      </c>
      <c r="AH236" s="240" t="str">
        <f t="shared" ca="1" si="347"/>
        <v>6,22439795016547-4,15900974420875i</v>
      </c>
      <c r="AI236" s="240" t="str">
        <f t="shared" ca="1" si="348"/>
        <v>-5,29341533862816+5,29341533862814i</v>
      </c>
      <c r="AJ236" s="240" t="str">
        <f t="shared" ca="1" si="349"/>
        <v>4,15900974420886-6,2243979501654i</v>
      </c>
      <c r="AK236" s="240" t="str">
        <f t="shared" ca="1" si="350"/>
        <v>-2,86477573771968+6,91618043916005i</v>
      </c>
      <c r="AL236" s="240" t="str">
        <f t="shared" ca="1" si="351"/>
        <v>1,46045000621411-7,34217799251671i</v>
      </c>
      <c r="AM236" s="240" t="str">
        <f t="shared" ca="1" si="352"/>
        <v>-2,49450609047966E-13+7,4860197631617i</v>
      </c>
      <c r="AN236" s="240" t="str">
        <f t="shared" ca="1" si="353"/>
        <v>-1,46045000621446-7,34217799251664i</v>
      </c>
      <c r="AO236" s="240" t="str">
        <f t="shared" ca="1" si="354"/>
        <v>2,86477573771932+6,9161804391602i</v>
      </c>
      <c r="AP236" s="240" t="str">
        <f t="shared" ca="1" si="355"/>
        <v>-4,15900974420916-6,2243979501652i</v>
      </c>
      <c r="AQ236" s="240" t="str">
        <f t="shared" ca="1" si="356"/>
        <v>5,29341533862788+5,29341533862841i</v>
      </c>
      <c r="AR236" s="240" t="str">
        <f t="shared" ca="1" si="357"/>
        <v>5,29341533862788+5,29341533862841i</v>
      </c>
      <c r="AS236" s="240" t="str">
        <f t="shared" ca="1" si="358"/>
        <v>6,91618043916105+2,86477573771727i</v>
      </c>
      <c r="AT236" s="240" t="str">
        <f t="shared" ca="1" si="359"/>
        <v>-7,34217799251695-1,46045000621291i</v>
      </c>
      <c r="AU236" s="240" t="str">
        <f t="shared" ca="1" si="360"/>
        <v>7,4860197631617-2,34773797266294E-13i</v>
      </c>
      <c r="AV236" s="240" t="str">
        <f t="shared" ca="1" si="361"/>
        <v>-7,34217799251686+1,46045000621336i</v>
      </c>
      <c r="AW236" s="240" t="str">
        <f t="shared" ca="1" si="362"/>
        <v>6,91618043916087-2,86477573771771i</v>
      </c>
      <c r="AX236" s="240" t="str">
        <f t="shared" ca="1" si="363"/>
        <v>-6,22439795016706+4,15900974420637i</v>
      </c>
      <c r="AY236" s="240" t="str">
        <f t="shared" ca="1" si="364"/>
        <v>5,29341533862597-5,29341533863033i</v>
      </c>
      <c r="AZ236" s="240" t="str">
        <f t="shared" ca="1" si="365"/>
        <v>-4,15900974420753+6,22439795016629i</v>
      </c>
      <c r="BA236" s="240" t="str">
        <f t="shared" ca="1" si="366"/>
        <v>2,86477573771889-6,91618043916038i</v>
      </c>
      <c r="BB236" s="240" t="str">
        <f t="shared" ca="1" si="367"/>
        <v>-1,46045000621483+7,34217799251657i</v>
      </c>
      <c r="BC236" s="240" t="str">
        <f t="shared" ca="1" si="368"/>
        <v>1,5150393206573E-12-7,4860197631617i</v>
      </c>
      <c r="BD236" s="240" t="str">
        <f t="shared" ca="1" si="369"/>
        <v>1,46045000621165+7,3421779925172i</v>
      </c>
      <c r="BE236" s="240" t="str">
        <f t="shared" ca="1" si="370"/>
        <v>-2,86477573772287-6,91618043915874i</v>
      </c>
      <c r="BF236" s="240" t="str">
        <f t="shared" ca="1" si="371"/>
        <v>4,15900974421102+6,22439795016396i</v>
      </c>
      <c r="BG236" s="240" t="str">
        <f t="shared" ca="1" si="372"/>
        <v>-5,29341533862909-5,29341533862721i</v>
      </c>
      <c r="BH236" s="240" t="str">
        <f t="shared" ca="1" si="373"/>
        <v>6,22439795016532+4,15900974420898i</v>
      </c>
      <c r="BI236" s="240" t="str">
        <f t="shared" ca="1" si="374"/>
        <v>-6,91618043915967-2,8647757377206i</v>
      </c>
      <c r="BJ236" s="240" t="str">
        <f t="shared" ca="1" si="375"/>
        <v>7,34217799251622+1,46045000621654i</v>
      </c>
      <c r="BK236" s="240" t="str">
        <f t="shared" ca="1" si="376"/>
        <v>-7,4860197631617-3,47761791707975E-12i</v>
      </c>
      <c r="BL236" s="240" t="str">
        <f t="shared" ca="1" si="377"/>
        <v>7,34217799251609-1,46045000621724i</v>
      </c>
      <c r="BM236" s="240" t="str">
        <f t="shared" ca="1" si="378"/>
        <v>-6,9161804391594+2,86477573772126i</v>
      </c>
      <c r="BN236" s="240" t="str">
        <f t="shared" ca="1" si="379"/>
        <v>6,22439795016493-4,15900974420957i</v>
      </c>
      <c r="BO236" s="240" t="str">
        <f t="shared" ca="1" si="380"/>
        <v>-5,29341533862859+5,2934153386277i</v>
      </c>
      <c r="BP236" s="240" t="str">
        <f t="shared" ca="1" si="381"/>
        <v>4,15900974421062-6,22439795016423i</v>
      </c>
      <c r="BQ236" s="240" t="str">
        <f t="shared" ca="1" si="382"/>
        <v>-2,86477573772222+6,916180439159i</v>
      </c>
      <c r="BR236" s="240" t="str">
        <f t="shared" ca="1" si="383"/>
        <v>1,46045000621096-7,34217799251734i</v>
      </c>
      <c r="BS236" s="240" t="str">
        <f t="shared" ca="1" si="384"/>
        <v>2,21936071245619E-12+7,4860197631617i</v>
      </c>
      <c r="BT236" s="240" t="str">
        <f t="shared" ca="1" si="385"/>
        <v>-1,46045000621531-7,34217799251647i</v>
      </c>
      <c r="BU236" s="240" t="str">
        <f t="shared" ca="1" si="386"/>
        <v>2,86477573771964+6,91618043916007i</v>
      </c>
      <c r="BV236" s="240" t="str">
        <f t="shared" ca="1" si="387"/>
        <v>-4,15900974420812-6,2243979501659i</v>
      </c>
      <c r="BW236" s="240" t="str">
        <f t="shared" ca="1" si="388"/>
        <v>5,29341533862647+5,29341533862983i</v>
      </c>
      <c r="BX236" s="240" t="str">
        <f t="shared" ca="1" si="389"/>
        <v>-6,22439795016325-4,15900974421207i</v>
      </c>
      <c r="BY236" s="240" t="str">
        <f t="shared" ca="1" si="390"/>
        <v>6,91618043916118+2,86477573771696i</v>
      </c>
      <c r="BZ236" s="240" t="str">
        <f t="shared" ca="1" si="391"/>
        <v>-7,34217799251699-1,46045000621267i</v>
      </c>
      <c r="CA236" s="240" t="str">
        <f t="shared" ca="1" si="392"/>
        <v>7,4860197631617-4,69547594532589E-13i</v>
      </c>
      <c r="CB236" s="240" t="str">
        <f t="shared" ca="1" si="393"/>
        <v>-7,34217799251681+1,46045000621359i</v>
      </c>
      <c r="CC236" s="240" t="str">
        <f t="shared" ca="1" si="394"/>
        <v>6,91618043916082-2,86477573771783i</v>
      </c>
      <c r="CD236" s="240" t="str">
        <f t="shared" ca="1" si="395"/>
        <v>-6,22439795016699+4,15900974420648i</v>
      </c>
      <c r="CE236" s="240" t="str">
        <f t="shared" ca="1" si="396"/>
        <v>5,2934153386258-5,29341533863049i</v>
      </c>
      <c r="CF236" s="240" t="str">
        <f t="shared" ca="1" si="397"/>
        <v>-4,15900974420733+6,22439795016642i</v>
      </c>
      <c r="CG236" s="240" t="str">
        <f t="shared" ca="1" si="398"/>
        <v>2,86477573771877-6,91618043916043i</v>
      </c>
      <c r="CH236" s="240" t="str">
        <f t="shared" ca="1" si="399"/>
        <v>-1,4604500062146+7,34217799251661i</v>
      </c>
      <c r="CI236" s="240" t="str">
        <f t="shared" ca="1" si="400"/>
        <v>1,28026552339101E-12-7,4860197631617i</v>
      </c>
      <c r="CJ236" s="240" t="str">
        <f t="shared" ca="1" si="401"/>
        <v>1,46045000621188+7,34217799251715i</v>
      </c>
      <c r="CK236" s="240" t="str">
        <f t="shared" ca="1" si="402"/>
        <v>-2,86477573771621-6,91618043916149i</v>
      </c>
      <c r="CL236" s="240" t="str">
        <f t="shared" ca="1" si="403"/>
        <v>4,15900974421121+6,22439795016382i</v>
      </c>
      <c r="CM236" s="240" t="str">
        <f t="shared" ca="1" si="404"/>
        <v>-5,29341533862926-5,29341533862704i</v>
      </c>
      <c r="CN236" s="240" t="str">
        <f t="shared" ca="1" si="405"/>
        <v>6,22439795016534+4,15900974420896i</v>
      </c>
      <c r="CO236" s="240" t="str">
        <f t="shared" ca="1" si="406"/>
        <v>-6,91618043915968-2,86477573772058i</v>
      </c>
      <c r="CP236" s="240" t="str">
        <f t="shared" ca="1" si="407"/>
        <v>7,34217799251631+1,46045000621611i</v>
      </c>
      <c r="CQ236" s="240" t="str">
        <f t="shared" ca="1" si="408"/>
        <v>-7,4860197631617-3,03007864131461E-12i</v>
      </c>
      <c r="CR236" s="240" t="str">
        <f t="shared" ca="1" si="409"/>
        <v>7,34217799251608-1,46045000621726i</v>
      </c>
      <c r="CS236" s="240" t="str">
        <f t="shared" ca="1" si="410"/>
        <v>-6,91618043915939+2,86477573772128i</v>
      </c>
      <c r="CT236" s="240" t="str">
        <f t="shared" ca="1" si="411"/>
        <v>6,22439795016468-4,15900974420994i</v>
      </c>
      <c r="CU236" s="240" t="str">
        <f t="shared" ca="1" si="412"/>
        <v>-5,29341533862828+5,29341533862802i</v>
      </c>
      <c r="CV236" s="240" t="str">
        <f t="shared" ca="1" si="413"/>
        <v>4,15900974421024-6,22439795016448i</v>
      </c>
      <c r="CW236" s="240" t="str">
        <f t="shared" ca="1" si="414"/>
        <v>-2,864775737722+6,91618043915909i</v>
      </c>
      <c r="CX236" s="240" t="str">
        <f t="shared" ca="1" si="415"/>
        <v>1,46045000621803-7,34217799251593i</v>
      </c>
      <c r="CY236" s="240" t="str">
        <f t="shared" ca="1" si="416"/>
        <v>2,66689998822132E-12+7,4860197631617i</v>
      </c>
      <c r="CZ236" s="240" t="str">
        <f t="shared" ca="1" si="417"/>
        <v>-1,46045000621575-7,34217799251638i</v>
      </c>
      <c r="DA236" s="240" t="str">
        <f t="shared" ca="1" si="418"/>
        <v>2,86477573771986+6,91618043915998i</v>
      </c>
      <c r="DB236" s="240" t="str">
        <f t="shared" ca="1" si="419"/>
        <v>-4,15900974420831-6,22439795016577i</v>
      </c>
      <c r="DC236" s="240" t="str">
        <f t="shared" ca="1" si="420"/>
        <v>5,29341533862663+5,29341533862966i</v>
      </c>
      <c r="DD236" s="240" t="str">
        <f t="shared" ca="1" si="421"/>
        <v>-6,22439795016339-4,15900974421187i</v>
      </c>
      <c r="DE236" s="240" t="str">
        <f t="shared" ca="1" si="422"/>
        <v>6,91618043916127+2,86477573771674i</v>
      </c>
      <c r="DF236" s="240" t="str">
        <f t="shared" ca="1" si="423"/>
        <v>-7,34217799251704-1,46045000621244i</v>
      </c>
      <c r="DG236" s="240" t="str">
        <f t="shared" ca="1" si="424"/>
        <v>7,4860197631617-7,04321391798883E-13i</v>
      </c>
      <c r="DH236" s="240" t="str">
        <f t="shared" ca="1" si="425"/>
        <v>-7,34217799251676+1,46045000621383i</v>
      </c>
      <c r="DI236" s="240" t="str">
        <f t="shared" ca="1" si="426"/>
        <v>6,91618043916074-2,86477573771804i</v>
      </c>
      <c r="DJ236" s="240" t="str">
        <f t="shared" ca="1" si="427"/>
        <v>-6,22439795016686+4,15900974420668i</v>
      </c>
      <c r="DK236" s="240" t="str">
        <f t="shared" ca="1" si="428"/>
        <v>5,29341533862564-5,29341533863066i</v>
      </c>
      <c r="DL236" s="240" t="str">
        <f t="shared" ca="1" si="429"/>
        <v>-4,15900974420714+6,22439795016655i</v>
      </c>
      <c r="DM236" s="240" t="str">
        <f t="shared" ca="1" si="430"/>
        <v>2,86477573771855-6,91618043916052i</v>
      </c>
      <c r="DN236" s="240" t="str">
        <f t="shared" ca="1" si="431"/>
        <v>-1,46045000621437+7,34217799251666i</v>
      </c>
      <c r="DO236" s="240" t="str">
        <f t="shared" ca="1" si="432"/>
        <v>1,25825720462356E-12-7,4860197631617i</v>
      </c>
      <c r="DP236" s="240" t="str">
        <f t="shared" ca="1" si="433"/>
        <v>1,4604500062119+7,34217799251715i</v>
      </c>
      <c r="DQ236" s="240" t="str">
        <f t="shared" ca="1" si="434"/>
        <v>-2,86477573771623-6,91618043916148i</v>
      </c>
      <c r="DR236" s="240" t="str">
        <f t="shared" ca="1" si="435"/>
        <v>4,15900974421141+6,2243979501637i</v>
      </c>
      <c r="DS236" s="240" t="str">
        <f t="shared" ca="1" si="436"/>
        <v>-5,29341533862927-5,29341533862702i</v>
      </c>
      <c r="DT236" s="240" t="str">
        <f t="shared" ca="1" si="437"/>
        <v>6,22439795016546+4,15900974420877i</v>
      </c>
      <c r="DU236" s="240" t="str">
        <f t="shared" ca="1" si="438"/>
        <v>-6,91618043915977-2,86477573772036i</v>
      </c>
      <c r="DV236" s="240" t="str">
        <f t="shared" ca="1" si="439"/>
        <v>7,34217799251636+1,46045000621588i</v>
      </c>
      <c r="DW236" s="240" t="str">
        <f t="shared" ca="1" si="440"/>
        <v>-7,4860197631617-2,79530484404831E-12i</v>
      </c>
      <c r="DX236" s="240" t="str">
        <f t="shared" ca="1" si="441"/>
        <v>7,34217799251604-1,46045000621749i</v>
      </c>
      <c r="DY236" s="240" t="str">
        <f t="shared" ca="1" si="442"/>
        <v>-6,91618043915931+2,8647757377215i</v>
      </c>
      <c r="DZ236" s="240" t="str">
        <f t="shared" ca="1" si="443"/>
        <v>6,22439795016479-4,15900974420978i</v>
      </c>
      <c r="EA236" s="240" t="str">
        <f t="shared" ca="1" si="444"/>
        <v>-5,29341533862811+5,29341533862819i</v>
      </c>
      <c r="EB236" s="240" t="str">
        <f t="shared" ca="1" si="445"/>
        <v>4,15900974421005-6,22439795016461i</v>
      </c>
      <c r="EC236" s="240" t="str">
        <f t="shared" ca="1" si="446"/>
        <v>-2,86477573772179+6,91618043915918i</v>
      </c>
      <c r="ED236" s="240" t="str">
        <f t="shared" ca="1" si="447"/>
        <v>1,4604500062178-7,34217799251598i</v>
      </c>
      <c r="EE236" s="240" t="str">
        <f t="shared" ca="1" si="448"/>
        <v>2,90167378548762E-12+7,4860197631617i</v>
      </c>
      <c r="EF236" s="240" t="str">
        <f t="shared" ca="1" si="449"/>
        <v>-1,46045000621598-7,34217799251634i</v>
      </c>
      <c r="EG236" s="240" t="str">
        <f t="shared" ca="1" si="450"/>
        <v>2,86477573772007+6,91618043915989i</v>
      </c>
      <c r="EH236" s="240" t="str">
        <f t="shared" ca="1" si="451"/>
        <v>-4,15900974420851-6,22439795016564i</v>
      </c>
      <c r="EI236" s="240" t="str">
        <f t="shared" ca="1" si="452"/>
        <v>5,2934153386268+5,2934153386295i</v>
      </c>
      <c r="EJ236" s="240" t="str">
        <f t="shared" ca="1" si="453"/>
        <v>-6,22439795016352-4,15900974421168i</v>
      </c>
      <c r="EK236" s="240" t="str">
        <f t="shared" ca="1" si="454"/>
        <v>6,91618043916136+2,86477573771652i</v>
      </c>
      <c r="EL236" s="240" t="str">
        <f t="shared" ca="1" si="455"/>
        <v>-7,34217799251708-1,46045000621222i</v>
      </c>
      <c r="EM236" s="240" t="str">
        <f t="shared" ca="1" si="456"/>
        <v>7,4860197631617-9,39095189065179E-13i</v>
      </c>
      <c r="EN236" s="240"/>
      <c r="EO236" s="240"/>
      <c r="EP236" s="240"/>
    </row>
    <row r="237" spans="1:146" ht="15" thickBot="1">
      <c r="A237" s="277">
        <f t="shared" si="323"/>
        <v>2.6757812500000019E-3</v>
      </c>
      <c r="B237" s="276">
        <v>137</v>
      </c>
      <c r="C237" s="248">
        <f t="shared" si="324"/>
        <v>27400</v>
      </c>
      <c r="D237" s="247">
        <f t="shared" si="457"/>
        <v>172159.27741672067</v>
      </c>
      <c r="E237" s="247" t="str">
        <f t="shared" si="458"/>
        <v>172159,277416721i</v>
      </c>
      <c r="F237" s="247" t="str">
        <f t="shared" si="325"/>
        <v>-0,00838990621859817+0,000037990467013982i</v>
      </c>
      <c r="G237" s="247" t="str">
        <f t="shared" si="326"/>
        <v>-3,18175396032082+2,72984907705889i</v>
      </c>
      <c r="H237" s="247" t="str">
        <f t="shared" si="322"/>
        <v>0,00202929875211892-0,00309188923437493i</v>
      </c>
      <c r="I237" s="247" t="str">
        <f t="shared" si="459"/>
        <v>-0,0020084797768441+0,00322385789353491i</v>
      </c>
      <c r="J237" s="275" t="str">
        <f ca="1">IMPRODUCT(1/N_FFT2,EM100)</f>
        <v>0,0381660030741857-2,45393180732466E-14i</v>
      </c>
      <c r="K237" s="274" t="str">
        <f t="shared" ca="1" si="460"/>
        <v>-0,0000766556453373926+0,00012304177027544i</v>
      </c>
      <c r="N237" s="265">
        <f t="shared" ca="1" si="327"/>
        <v>22.485910789444844</v>
      </c>
      <c r="O237" s="240">
        <f t="shared" ca="1" si="328"/>
        <v>7.4859107894448425</v>
      </c>
      <c r="P237" s="240" t="str">
        <f t="shared" ca="1" si="329"/>
        <v>-7,30401910253973+1,64017233767109i</v>
      </c>
      <c r="Q237" s="240" t="str">
        <f t="shared" ca="1" si="330"/>
        <v>6,76718320293541-3,20063928699184i</v>
      </c>
      <c r="R237" s="240" t="str">
        <f t="shared" ca="1" si="331"/>
        <v>-5,9014910283902+4,60556880193496i</v>
      </c>
      <c r="S237" s="240" t="str">
        <f t="shared" ca="1" si="332"/>
        <v>4,74901153067199-5,78668729318176i</v>
      </c>
      <c r="T237" s="240" t="str">
        <f t="shared" ca="1" si="333"/>
        <v>-3,36575030371824+6,68659743371375i</v>
      </c>
      <c r="U237" s="241" t="str">
        <f t="shared" ca="1" si="334"/>
        <v>1,81892795035876-7,26156742438782i</v>
      </c>
      <c r="V237" s="240" t="str">
        <f t="shared" ca="1" si="335"/>
        <v>-0,183713447385754+7,48365617307318i</v>
      </c>
      <c r="W237" s="240" t="str">
        <f t="shared" ca="1" si="336"/>
        <v>-1,46042874649678-7,34207111269923i</v>
      </c>
      <c r="X237" s="240" t="str">
        <f t="shared" ca="1" si="337"/>
        <v>3,03360032483855+6,84369267403689i</v>
      </c>
      <c r="Y237" s="240" t="str">
        <f t="shared" ca="1" si="338"/>
        <v>-4,45935185076498-6,01273992607411i</v>
      </c>
      <c r="Z237" s="240" t="str">
        <f t="shared" ca="1" si="339"/>
        <v>5,66839787392605+4,88959363243995i</v>
      </c>
      <c r="AA237" s="240" t="str">
        <f t="shared" ca="1" si="340"/>
        <v>-6,60198390822617-3,52883391831487i</v>
      </c>
      <c r="AB237" s="240" t="str">
        <f t="shared" ca="1" si="341"/>
        <v>7,21474164954673+1,99658790886414i</v>
      </c>
      <c r="AC237" s="240" t="str">
        <f t="shared" ca="1" si="342"/>
        <v>-7,4768936820548-0,367316232660291i</v>
      </c>
      <c r="AD237" s="240" t="str">
        <f t="shared" ca="1" si="343"/>
        <v>7,37570053375813-1,27980544765473i</v>
      </c>
      <c r="AE237" s="240" t="str">
        <f t="shared" ca="1" si="344"/>
        <v>-6,91607976057352+2,86473403528356i</v>
      </c>
      <c r="AF237" s="240" t="str">
        <f t="shared" ca="1" si="345"/>
        <v>6,12036697405785-4,31044875278534i</v>
      </c>
      <c r="AG237" s="240" t="str">
        <f t="shared" ca="1" si="346"/>
        <v>-5,02723042583738+5,54669402374618i</v>
      </c>
      <c r="AH237" s="240" t="str">
        <f t="shared" ca="1" si="347"/>
        <v>3,68979189531069-6,51339359449636i</v>
      </c>
      <c r="AI237" s="240" t="str">
        <f t="shared" ca="1" si="348"/>
        <v>-2,17304519746974+7,1635699841127i</v>
      </c>
      <c r="AJ237" s="240" t="str">
        <f t="shared" ca="1" si="349"/>
        <v>0,550697760371829-7,46562738986136i</v>
      </c>
      <c r="AK237" s="240" t="str">
        <f t="shared" ca="1" si="350"/>
        <v>1,09841124186599+7,40488710861071i</v>
      </c>
      <c r="AL237" s="240" t="str">
        <f t="shared" ca="1" si="351"/>
        <v>-2,69414213706502-6,98430085927127i</v>
      </c>
      <c r="AM237" s="240" t="str">
        <f t="shared" ca="1" si="352"/>
        <v>4,15894920165574+6,2243073418312i</v>
      </c>
      <c r="AN237" s="240" t="str">
        <f t="shared" ca="1" si="353"/>
        <v>-5,42164905249011-5,16183900360712i</v>
      </c>
      <c r="AO237" s="240" t="str">
        <f t="shared" ca="1" si="354"/>
        <v>6,42087985601671+3,84852727963899i</v>
      </c>
      <c r="AP237" s="240" t="str">
        <f t="shared" ca="1" si="355"/>
        <v>-7,10808325198337-2,34819352490383i</v>
      </c>
      <c r="AQ237" s="240" t="str">
        <f t="shared" ca="1" si="356"/>
        <v>7,4498640828861+0,733747568343744i</v>
      </c>
      <c r="AR237" s="240" t="str">
        <f t="shared" ca="1" si="357"/>
        <v>7,4498640828861+0,733747568343744i</v>
      </c>
      <c r="AS237" s="240" t="str">
        <f t="shared" ca="1" si="358"/>
        <v>7,04831487629075-2,52192738836494i</v>
      </c>
      <c r="AT237" s="240" t="str">
        <f t="shared" ca="1" si="359"/>
        <v>-6,32449841960411+4,00494445503952i</v>
      </c>
      <c r="AU237" s="240" t="str">
        <f t="shared" ca="1" si="360"/>
        <v>5,29333828257617-5,29333828257181i</v>
      </c>
      <c r="AV237" s="240" t="str">
        <f t="shared" ca="1" si="361"/>
        <v>-4,00494445503852+6,32449841960474i</v>
      </c>
      <c r="AW237" s="240" t="str">
        <f t="shared" ca="1" si="362"/>
        <v>2,52192738836383-7,04831487629115i</v>
      </c>
      <c r="AX237" s="240" t="str">
        <f t="shared" ca="1" si="363"/>
        <v>-0,916355394219929+7,42961325635532i</v>
      </c>
      <c r="AY237" s="240" t="str">
        <f t="shared" ca="1" si="364"/>
        <v>-0,733747568345653-7,44986408288591i</v>
      </c>
      <c r="AZ237" s="240" t="str">
        <f t="shared" ca="1" si="365"/>
        <v>2,34819352490354+7,10808325198347i</v>
      </c>
      <c r="BA237" s="240" t="str">
        <f t="shared" ca="1" si="366"/>
        <v>-3,84852727963689-6,42087985601797i</v>
      </c>
      <c r="BB237" s="240" t="str">
        <f t="shared" ca="1" si="367"/>
        <v>5,16183900360852+5,42164905248879i</v>
      </c>
      <c r="BC237" s="240" t="str">
        <f t="shared" ca="1" si="368"/>
        <v>-6,22430734183108-4,15894920165591i</v>
      </c>
      <c r="BD237" s="240" t="str">
        <f t="shared" ca="1" si="369"/>
        <v>6,98430085927036+2,69414213706741i</v>
      </c>
      <c r="BE237" s="240" t="str">
        <f t="shared" ca="1" si="370"/>
        <v>-7,4048871086111-1,09841124186336i</v>
      </c>
      <c r="BF237" s="240" t="str">
        <f t="shared" ca="1" si="371"/>
        <v>7,46562738986138-0,55069776037162i</v>
      </c>
      <c r="BG237" s="240" t="str">
        <f t="shared" ca="1" si="372"/>
        <v>-7,16356998411344+2,1730451974673i</v>
      </c>
      <c r="BH237" s="240" t="str">
        <f t="shared" ca="1" si="373"/>
        <v>6,51339359449502-3,68979189531306i</v>
      </c>
      <c r="BI237" s="240" t="str">
        <f t="shared" ca="1" si="374"/>
        <v>-5,54669402374582+5,02723042583777i</v>
      </c>
      <c r="BJ237" s="240" t="str">
        <f t="shared" ca="1" si="375"/>
        <v>4,31044875278747-6,12036697405635i</v>
      </c>
      <c r="BK237" s="240" t="str">
        <f t="shared" ca="1" si="376"/>
        <v>-2,86473403528105+6,91607976057456i</v>
      </c>
      <c r="BL237" s="240" t="str">
        <f t="shared" ca="1" si="377"/>
        <v>1,2798054476542-7,37570053375823i</v>
      </c>
      <c r="BM237" s="240" t="str">
        <f t="shared" ca="1" si="378"/>
        <v>0,367316232658436+7,47689368205489i</v>
      </c>
      <c r="BN237" s="240" t="str">
        <f t="shared" ca="1" si="379"/>
        <v>-1,99658790886676-7,214741649546i</v>
      </c>
      <c r="BO237" s="240" t="str">
        <f t="shared" ca="1" si="380"/>
        <v>3,52883391831535+6,60198390822591i</v>
      </c>
      <c r="BP237" s="240" t="str">
        <f t="shared" ca="1" si="381"/>
        <v>-4,88959363243854-5,66839787392727i</v>
      </c>
      <c r="BQ237" s="240" t="str">
        <f t="shared" ca="1" si="382"/>
        <v>6,01273992607617+4,45935185076219i</v>
      </c>
      <c r="BR237" s="240" t="str">
        <f t="shared" ca="1" si="383"/>
        <v>-6,8436926740371-3,03360032483806i</v>
      </c>
      <c r="BS237" s="240" t="str">
        <f t="shared" ca="1" si="384"/>
        <v>7,34207111269887+1,46042874649858i</v>
      </c>
      <c r="BT237" s="240" t="str">
        <f t="shared" ca="1" si="385"/>
        <v>-7,4836561730731+0,183713447389188i</v>
      </c>
      <c r="BU237" s="240" t="str">
        <f t="shared" ca="1" si="386"/>
        <v>7,26156742438751-1,81892795036i</v>
      </c>
      <c r="BV237" s="240" t="str">
        <f t="shared" ca="1" si="387"/>
        <v>-6,68659743371457+3,3657503037166i</v>
      </c>
      <c r="BW237" s="240" t="str">
        <f t="shared" ca="1" si="388"/>
        <v>5,78668729317957-4,74901153067466i</v>
      </c>
      <c r="BX237" s="240" t="str">
        <f t="shared" ca="1" si="389"/>
        <v>-4,60556880193395+5,90149102839099i</v>
      </c>
      <c r="BY237" s="240" t="str">
        <f t="shared" ca="1" si="390"/>
        <v>3,20063928699316-6,76718320293478i</v>
      </c>
      <c r="BZ237" s="240" t="str">
        <f t="shared" ca="1" si="391"/>
        <v>-1,64017233766751+7,30401910254053i</v>
      </c>
      <c r="CA237" s="240" t="str">
        <f t="shared" ca="1" si="392"/>
        <v>-1,2802387703717E-12-7,48591078944484i</v>
      </c>
      <c r="CB237" s="240" t="str">
        <f t="shared" ca="1" si="393"/>
        <v>1,6401723376698+7,30401910254002i</v>
      </c>
      <c r="CC237" s="240" t="str">
        <f t="shared" ca="1" si="394"/>
        <v>-3,20063928698856-6,76718320293696i</v>
      </c>
      <c r="CD237" s="240" t="str">
        <f t="shared" ca="1" si="395"/>
        <v>4,60556880193597+5,90149102838942i</v>
      </c>
      <c r="CE237" s="240" t="str">
        <f t="shared" ca="1" si="396"/>
        <v>-5,78668729318106-4,74901153067284i</v>
      </c>
      <c r="CF237" s="240" t="str">
        <f t="shared" ca="1" si="397"/>
        <v>6,68659743371228+3,36575030372116i</v>
      </c>
      <c r="CG237" s="240" t="str">
        <f t="shared" ca="1" si="398"/>
        <v>-7,26156742438814-1,81892795035751i</v>
      </c>
      <c r="CH237" s="240" t="str">
        <f t="shared" ca="1" si="399"/>
        <v>7,48365617307315+0,18371344738684i</v>
      </c>
      <c r="CI237" s="240" t="str">
        <f t="shared" ca="1" si="400"/>
        <v>-7,34207111269987+1,46042874649358i</v>
      </c>
      <c r="CJ237" s="240" t="str">
        <f t="shared" ca="1" si="401"/>
        <v>6,84369267403606-3,03360032484041i</v>
      </c>
      <c r="CK237" s="240" t="str">
        <f t="shared" ca="1" si="402"/>
        <v>-6,01273992607477+4,45935185076408i</v>
      </c>
      <c r="CL237" s="240" t="str">
        <f t="shared" ca="1" si="403"/>
        <v>4,8895936324424-5,66839787392394i</v>
      </c>
      <c r="CM237" s="240" t="str">
        <f t="shared" ca="1" si="404"/>
        <v>-3,52883391831309+6,60198390822712i</v>
      </c>
      <c r="CN237" s="240" t="str">
        <f t="shared" ca="1" si="405"/>
        <v>1,99658790886429-7,21474164954668i</v>
      </c>
      <c r="CO237" s="240" t="str">
        <f t="shared" ca="1" si="406"/>
        <v>-0,367316232663741+7,47689368205463i</v>
      </c>
      <c r="CP237" s="240" t="str">
        <f t="shared" ca="1" si="407"/>
        <v>-1,27980544765672-7,37570053375778i</v>
      </c>
      <c r="CQ237" s="240" t="str">
        <f t="shared" ca="1" si="408"/>
        <v>2,86473403528342+6,91607976057357i</v>
      </c>
      <c r="CR237" s="240" t="str">
        <f t="shared" ca="1" si="409"/>
        <v>-4,31044875278313-6,12036697405941i</v>
      </c>
      <c r="CS237" s="240" t="str">
        <f t="shared" ca="1" si="410"/>
        <v>5,54669402374754+5,02723042583588i</v>
      </c>
      <c r="CT237" s="240" t="str">
        <f t="shared" ca="1" si="411"/>
        <v>-6,51339359449628-3,68979189531083i</v>
      </c>
      <c r="CU237" s="240" t="str">
        <f t="shared" ca="1" si="412"/>
        <v>7,1635699841119+2,17304519747239i</v>
      </c>
      <c r="CV237" s="240" t="str">
        <f t="shared" ca="1" si="413"/>
        <v>-7,46562738986157-0,550697760369067i</v>
      </c>
      <c r="CW237" s="240" t="str">
        <f t="shared" ca="1" si="414"/>
        <v>7,40488710861073-1,09841124186589i</v>
      </c>
      <c r="CX237" s="240" t="str">
        <f t="shared" ca="1" si="415"/>
        <v>-6,98430085927226+2,69414213706245i</v>
      </c>
      <c r="CY237" s="240" t="str">
        <f t="shared" ca="1" si="416"/>
        <v>6,22430734182967-4,15894920165804i</v>
      </c>
      <c r="CZ237" s="240" t="str">
        <f t="shared" ca="1" si="417"/>
        <v>-5,16183900360666+5,42164905249056i</v>
      </c>
      <c r="DA237" s="240" t="str">
        <f t="shared" ca="1" si="418"/>
        <v>3,84852727964136-6,4208798560153i</v>
      </c>
      <c r="DB237" s="240" t="str">
        <f t="shared" ca="1" si="419"/>
        <v>-2,34819352490121+7,10808325198424i</v>
      </c>
      <c r="DC237" s="240" t="str">
        <f t="shared" ca="1" si="420"/>
        <v>0,733747568343106-7,44986408288616i</v>
      </c>
      <c r="DD237" s="240" t="str">
        <f t="shared" ca="1" si="421"/>
        <v>0,916355394214764+7,42961325635596i</v>
      </c>
      <c r="DE237" s="240" t="str">
        <f t="shared" ca="1" si="422"/>
        <v>-2,52192738836615-7,04831487629032i</v>
      </c>
      <c r="DF237" s="240" t="str">
        <f t="shared" ca="1" si="423"/>
        <v>4,00494445504068+6,32449841960337i</v>
      </c>
      <c r="DG237" s="240" t="str">
        <f t="shared" ca="1" si="424"/>
        <v>-5,29333828257249-5,29333828257549i</v>
      </c>
      <c r="DH237" s="240" t="str">
        <f t="shared" ca="1" si="425"/>
        <v>6,32449841960543+4,00494445503744i</v>
      </c>
      <c r="DI237" s="240" t="str">
        <f t="shared" ca="1" si="426"/>
        <v>-7,04831487629161-2,52192738836253i</v>
      </c>
      <c r="DJ237" s="240" t="str">
        <f t="shared" ca="1" si="427"/>
        <v>7,42961325635456+0,916355394226157i</v>
      </c>
      <c r="DK237" s="240" t="str">
        <f t="shared" ca="1" si="428"/>
        <v>-7,44986408288579+0,733747568346927i</v>
      </c>
      <c r="DL237" s="240" t="str">
        <f t="shared" ca="1" si="429"/>
        <v>7,10808325198303-2,34819352490485i</v>
      </c>
      <c r="DM237" s="240" t="str">
        <f t="shared" ca="1" si="430"/>
        <v>-6,42087985601726+3,84852727963808i</v>
      </c>
      <c r="DN237" s="240" t="str">
        <f t="shared" ca="1" si="431"/>
        <v>5,42164905249319-5,16183900360389i</v>
      </c>
      <c r="DO237" s="240" t="str">
        <f t="shared" ca="1" si="432"/>
        <v>-4,15894920165485+6,22430734183179i</v>
      </c>
      <c r="DP237" s="240" t="str">
        <f t="shared" ca="1" si="433"/>
        <v>2,69414213706601-6,98430085927089i</v>
      </c>
      <c r="DQ237" s="240" t="str">
        <f t="shared" ca="1" si="434"/>
        <v>-1,09841124186967+7,40488710861016i</v>
      </c>
      <c r="DR237" s="240" t="str">
        <f t="shared" ca="1" si="435"/>
        <v>-0,550697760372897-7,46562738986128i</v>
      </c>
      <c r="DS237" s="240" t="str">
        <f t="shared" ca="1" si="436"/>
        <v>2,17304519746873+7,16356998411301i</v>
      </c>
      <c r="DT237" s="240" t="str">
        <f t="shared" ca="1" si="437"/>
        <v>-3,6897918953075-6,51339359449817i</v>
      </c>
      <c r="DU237" s="240" t="str">
        <f t="shared" ca="1" si="438"/>
        <v>5,02723042583872+5,54669402374497i</v>
      </c>
      <c r="DV237" s="240" t="str">
        <f t="shared" ca="1" si="439"/>
        <v>-6,12036697405721-4,31044875278625i</v>
      </c>
      <c r="DW237" s="240" t="str">
        <f t="shared" ca="1" si="440"/>
        <v>6,91607976057212+2,86473403528694i</v>
      </c>
      <c r="DX237" s="240" t="str">
        <f t="shared" ca="1" si="441"/>
        <v>-7,37570053375844-1,27980544765294i</v>
      </c>
      <c r="DY237" s="240" t="str">
        <f t="shared" ca="1" si="442"/>
        <v>7,47689368205482-0,367316232659927i</v>
      </c>
      <c r="DZ237" s="240" t="str">
        <f t="shared" ca="1" si="443"/>
        <v>-7,2147416495477+1,99658790886062i</v>
      </c>
      <c r="EA237" s="240" t="str">
        <f t="shared" ca="1" si="444"/>
        <v>6,6019839082253-3,52883391831648i</v>
      </c>
      <c r="EB237" s="240" t="str">
        <f t="shared" ca="1" si="445"/>
        <v>-5,66839787392629+4,88959363243967i</v>
      </c>
      <c r="EC237" s="240" t="str">
        <f t="shared" ca="1" si="446"/>
        <v>4,45935185076732-6,01273992607237i</v>
      </c>
      <c r="ED237" s="240" t="str">
        <f t="shared" ca="1" si="447"/>
        <v>-3,0336003248369+6,84369267403762i</v>
      </c>
      <c r="EE237" s="240" t="str">
        <f t="shared" ca="1" si="448"/>
        <v>1,46042874649711-7,34207111269916i</v>
      </c>
      <c r="EF237" s="240" t="str">
        <f t="shared" ca="1" si="449"/>
        <v>0,18371344738281+7,48365617307325i</v>
      </c>
      <c r="EG237" s="240" t="str">
        <f t="shared" ca="1" si="450"/>
        <v>-1,81892795036124-7,2615674243872i</v>
      </c>
      <c r="EH237" s="240" t="str">
        <f t="shared" ca="1" si="451"/>
        <v>3,36575030371794+6,6865974337139i</v>
      </c>
      <c r="EI237" s="240" t="str">
        <f t="shared" ca="1" si="452"/>
        <v>-4,74901153066972-5,78668729318361i</v>
      </c>
      <c r="EJ237" s="240" t="str">
        <f t="shared" ca="1" si="453"/>
        <v>5,90149102839178+4,60556880193294i</v>
      </c>
      <c r="EK237" s="240" t="str">
        <f t="shared" ca="1" si="454"/>
        <v>-6,76718320293541-3,20063928699182i</v>
      </c>
      <c r="EL237" s="240" t="str">
        <f t="shared" ca="1" si="455"/>
        <v>7,30401910253913+1,64017233767374i</v>
      </c>
      <c r="EM237" s="240" t="str">
        <f t="shared" ca="1" si="456"/>
        <v>-7,48591078944484+2,5604775407434E-12i</v>
      </c>
      <c r="EN237" s="240"/>
      <c r="EO237" s="240"/>
      <c r="EP237" s="240"/>
    </row>
    <row r="238" spans="1:146" s="269" customFormat="1">
      <c r="A238" s="273">
        <f t="shared" si="323"/>
        <v>2.695312500000002E-3</v>
      </c>
      <c r="B238" s="272">
        <v>138</v>
      </c>
      <c r="C238" s="271">
        <f t="shared" si="324"/>
        <v>27600</v>
      </c>
      <c r="N238" s="265">
        <f t="shared" ca="1" si="327"/>
        <v>22.485789470554934</v>
      </c>
      <c r="O238" s="269">
        <f t="shared" ca="1" si="328"/>
        <v>7.4857894705549342</v>
      </c>
      <c r="P238" s="269" t="str">
        <f t="shared" ca="1" si="329"/>
        <v>-7,26144974127292+1,81889847227343i</v>
      </c>
      <c r="Q238" s="269" t="str">
        <f t="shared" ca="1" si="330"/>
        <v>6,60187691451742-3,528776728986i</v>
      </c>
      <c r="R238" s="269" t="str">
        <f t="shared" ca="1" si="331"/>
        <v>-5,54660413237791+5,02714895305076i</v>
      </c>
      <c r="S238" s="269" t="str">
        <f t="shared" ca="1" si="332"/>
        <v>4,15888180049178-6,22420646886086i</v>
      </c>
      <c r="T238" s="269" t="str">
        <f t="shared" ca="1" si="333"/>
        <v>-2,52188651726013+7,0482006492106i</v>
      </c>
      <c r="U238" s="270" t="str">
        <f t="shared" ca="1" si="334"/>
        <v>0,733735677012735-7,44974334817984i</v>
      </c>
      <c r="V238" s="269" t="str">
        <f t="shared" ca="1" si="335"/>
        <v>1,0983934406877+7,4047671028146i</v>
      </c>
      <c r="W238" s="269" t="str">
        <f t="shared" ca="1" si="336"/>
        <v>-2,86468760855465-6,9159676765341i</v>
      </c>
      <c r="X238" s="269" t="str">
        <f t="shared" ca="1" si="337"/>
        <v>4,45927958118657+6,01264248182808i</v>
      </c>
      <c r="Y238" s="269" t="str">
        <f t="shared" ca="1" si="338"/>
        <v>-5,78659351241188-4,74893456678273i</v>
      </c>
      <c r="Z238" s="269" t="str">
        <f t="shared" ca="1" si="339"/>
        <v>6,7670735319577+3,20058741648291i</v>
      </c>
      <c r="AA238" s="269" t="str">
        <f t="shared" ca="1" si="340"/>
        <v>-7,3419521249177-1,46040507835585i</v>
      </c>
      <c r="AB238" s="269" t="str">
        <f t="shared" ca="1" si="341"/>
        <v>7,47677250929881-0,367310279824459i</v>
      </c>
      <c r="AC238" s="269" t="str">
        <f t="shared" ca="1" si="342"/>
        <v>-7,16345388917356+2,17300998045462i</v>
      </c>
      <c r="AD238" s="269" t="str">
        <f t="shared" ca="1" si="343"/>
        <v>6,4207757973339-3,84846490926477i</v>
      </c>
      <c r="AE238" s="269" t="str">
        <f t="shared" ca="1" si="344"/>
        <v>-5,29325249716445+5,29325249716405i</v>
      </c>
      <c r="AF238" s="269" t="str">
        <f t="shared" ca="1" si="345"/>
        <v>3,8484649092652-6,42077579733364i</v>
      </c>
      <c r="AG238" s="269" t="str">
        <f t="shared" ca="1" si="346"/>
        <v>-2,17300998045509+7,16345388917341i</v>
      </c>
      <c r="AH238" s="269" t="str">
        <f t="shared" ca="1" si="347"/>
        <v>0,367310279825008-7,47677250929878i</v>
      </c>
      <c r="AI238" s="269" t="str">
        <f t="shared" ca="1" si="348"/>
        <v>1,46040507835541+7,34195212491779i</v>
      </c>
      <c r="AJ238" s="269" t="str">
        <f t="shared" ca="1" si="349"/>
        <v>-3,20058741648246-6,76707353195791i</v>
      </c>
      <c r="AK238" s="269" t="str">
        <f t="shared" ca="1" si="350"/>
        <v>4,74893456678292+5,78659351241173i</v>
      </c>
      <c r="AL238" s="269" t="str">
        <f t="shared" ca="1" si="351"/>
        <v>-6,01264248182819-4,45927958118641i</v>
      </c>
      <c r="AM238" s="269" t="str">
        <f t="shared" ca="1" si="352"/>
        <v>6,91596767653422+2,86468760855437i</v>
      </c>
      <c r="AN238" s="269" t="str">
        <f t="shared" ca="1" si="353"/>
        <v>-7,40476710281464-1,09839344068743i</v>
      </c>
      <c r="AO238" s="269" t="str">
        <f t="shared" ca="1" si="354"/>
        <v>7,44974334817982-0,733735677012982i</v>
      </c>
      <c r="AP238" s="269" t="str">
        <f t="shared" ca="1" si="355"/>
        <v>-7,04820064921052+2,52188651726033i</v>
      </c>
      <c r="AQ238" s="269" t="str">
        <f t="shared" ca="1" si="356"/>
        <v>6,22420646886069-4,15888180049203i</v>
      </c>
      <c r="AR238" s="269" t="str">
        <f t="shared" ca="1" si="357"/>
        <v>6,22420646886069-4,15888180049203i</v>
      </c>
      <c r="AS238" s="269" t="str">
        <f t="shared" ca="1" si="358"/>
        <v>3,52877672898519-6,60187691451784i</v>
      </c>
      <c r="AT238" s="269" t="str">
        <f t="shared" ca="1" si="359"/>
        <v>-1,8188984722761+7,26144974127224i</v>
      </c>
      <c r="AU238" s="269" t="str">
        <f t="shared" ca="1" si="360"/>
        <v>-1,04545144752829E-12-7,48578947055493i</v>
      </c>
      <c r="AV238" s="269" t="str">
        <f t="shared" ca="1" si="361"/>
        <v>1,81889847227081+7,26144974127358i</v>
      </c>
      <c r="AW238" s="269" t="str">
        <f t="shared" ca="1" si="362"/>
        <v>-3,52877672898694-6,60187691451691i</v>
      </c>
      <c r="AX238" s="269" t="str">
        <f t="shared" ca="1" si="363"/>
        <v>5,02714895304872+5,54660413237977i</v>
      </c>
      <c r="AY238" s="269" t="str">
        <f t="shared" ca="1" si="364"/>
        <v>-6,22420646886138-4,158881800491i</v>
      </c>
      <c r="AZ238" s="269" t="str">
        <f t="shared" ca="1" si="365"/>
        <v>7,04820064920969+2,52188651726267i</v>
      </c>
      <c r="BA238" s="269" t="str">
        <f t="shared" ca="1" si="366"/>
        <v>-7,44974334817993-0,733735677011854i</v>
      </c>
      <c r="BB238" s="269" t="str">
        <f t="shared" ca="1" si="367"/>
        <v>7,40476710281499-1,09839344068508i</v>
      </c>
      <c r="BC238" s="269" t="str">
        <f t="shared" ca="1" si="368"/>
        <v>-6,91596767653371+2,86468760855562i</v>
      </c>
      <c r="BD238" s="269" t="str">
        <f t="shared" ca="1" si="369"/>
        <v>6,01264248182967-4,45927958118442i</v>
      </c>
      <c r="BE238" s="269" t="str">
        <f t="shared" ca="1" si="370"/>
        <v>-4,74893456678196+5,78659351241251i</v>
      </c>
      <c r="BF238" s="269" t="str">
        <f t="shared" ca="1" si="371"/>
        <v>3,20058741648471-6,76707353195684i</v>
      </c>
      <c r="BG238" s="269" t="str">
        <f t="shared" ca="1" si="372"/>
        <v>-1,4604050783542+7,34195212491803i</v>
      </c>
      <c r="BH238" s="269" t="str">
        <f t="shared" ca="1" si="373"/>
        <v>-0,367310279822422-7,47677250929891i</v>
      </c>
      <c r="BI238" s="269" t="str">
        <f t="shared" ca="1" si="374"/>
        <v>2,17300998045618+7,16345388917308i</v>
      </c>
      <c r="BJ238" s="269" t="str">
        <f t="shared" ca="1" si="375"/>
        <v>-3,84846490926298-6,42077579733498i</v>
      </c>
      <c r="BK238" s="269" t="str">
        <f t="shared" ca="1" si="376"/>
        <v>5,29325249716536+5,29325249716314i</v>
      </c>
      <c r="BL238" s="269" t="str">
        <f t="shared" ca="1" si="377"/>
        <v>-6,42077579733265-3,84846490926686i</v>
      </c>
      <c r="BM238" s="269" t="str">
        <f t="shared" ca="1" si="378"/>
        <v>7,16345388917393+2,17300998045338i</v>
      </c>
      <c r="BN238" s="269" t="str">
        <f t="shared" ca="1" si="379"/>
        <v>-7,47677250929868-0,367310279826939i</v>
      </c>
      <c r="BO238" s="269" t="str">
        <f t="shared" ca="1" si="380"/>
        <v>7,34195212491746-1,46040507835707i</v>
      </c>
      <c r="BP238" s="269" t="str">
        <f t="shared" ca="1" si="381"/>
        <v>-6,76707353195878+3,20058741648062i</v>
      </c>
      <c r="BQ238" s="269" t="str">
        <f t="shared" ca="1" si="382"/>
        <v>5,78659351241065-4,74893456678422i</v>
      </c>
      <c r="BR238" s="269" t="str">
        <f t="shared" ca="1" si="383"/>
        <v>-4,45927958118805+6,01264248182698i</v>
      </c>
      <c r="BS238" s="269" t="str">
        <f t="shared" ca="1" si="384"/>
        <v>2,86468760855272-6,9159676765349i</v>
      </c>
      <c r="BT238" s="269" t="str">
        <f t="shared" ca="1" si="385"/>
        <v>-1,09839344068934+7,40476710281436i</v>
      </c>
      <c r="BU238" s="269" t="str">
        <f t="shared" ca="1" si="386"/>
        <v>-0,733735677014763-7,44974334817964i</v>
      </c>
      <c r="BV238" s="269" t="str">
        <f t="shared" ca="1" si="387"/>
        <v>2,52188651725851+7,04820064921118i</v>
      </c>
      <c r="BW238" s="269" t="str">
        <f t="shared" ca="1" si="388"/>
        <v>-4,15888180049343-6,22420646885976i</v>
      </c>
      <c r="BX238" s="269" t="str">
        <f t="shared" ca="1" si="389"/>
        <v>5,54660413237673+5,02714895305207i</v>
      </c>
      <c r="BY238" s="269" t="str">
        <f t="shared" ca="1" si="390"/>
        <v>-6,60187691451829-3,52877672898436i</v>
      </c>
      <c r="BZ238" s="269" t="str">
        <f t="shared" ca="1" si="391"/>
        <v>7,26144974127248+1,81889847227519i</v>
      </c>
      <c r="CA238" s="269" t="str">
        <f t="shared" ca="1" si="392"/>
        <v>-7,48578947055493+2,09090289505657E-12i</v>
      </c>
      <c r="CB238" s="269" t="str">
        <f t="shared" ca="1" si="393"/>
        <v>7,26144974127332-1,81889847227182i</v>
      </c>
      <c r="CC238" s="269" t="str">
        <f t="shared" ca="1" si="394"/>
        <v>-6,60187691451642+3,52877672898786i</v>
      </c>
      <c r="CD238" s="269" t="str">
        <f t="shared" ca="1" si="395"/>
        <v>5,54660413237907-5,02714895304949i</v>
      </c>
      <c r="CE238" s="269" t="str">
        <f t="shared" ca="1" si="396"/>
        <v>-4,15888180049013+6,22420646886196i</v>
      </c>
      <c r="CF238" s="269" t="str">
        <f t="shared" ca="1" si="397"/>
        <v>2,52188651726179-7,04820064921001i</v>
      </c>
      <c r="CG238" s="269" t="str">
        <f t="shared" ca="1" si="398"/>
        <v>-0,733735677010813+7,44974334818003i</v>
      </c>
      <c r="CH238" s="269" t="str">
        <f t="shared" ca="1" si="399"/>
        <v>-1,09839344068591-7,40476710281487i</v>
      </c>
      <c r="CI238" s="269" t="str">
        <f t="shared" ca="1" si="400"/>
        <v>2,86468760855639+6,91596767653338i</v>
      </c>
      <c r="CJ238" s="269" t="str">
        <f t="shared" ca="1" si="401"/>
        <v>-4,45927958118526-6,01264248182905i</v>
      </c>
      <c r="CK238" s="269" t="str">
        <f t="shared" ca="1" si="402"/>
        <v>5,78659351241317+4,74893456678115i</v>
      </c>
      <c r="CL238" s="269" t="str">
        <f t="shared" ca="1" si="403"/>
        <v>-6,76707353195729-3,20058741648376i</v>
      </c>
      <c r="CM238" s="269" t="str">
        <f t="shared" ca="1" si="404"/>
        <v>7,34195212491819+1,46040507835338i</v>
      </c>
      <c r="CN238" s="269" t="str">
        <f t="shared" ca="1" si="405"/>
        <v>-7,47677250929886+0,367310279823465i</v>
      </c>
      <c r="CO238" s="269" t="str">
        <f t="shared" ca="1" si="406"/>
        <v>7,16345388917278-2,17300998045718i</v>
      </c>
      <c r="CP238" s="269" t="str">
        <f t="shared" ca="1" si="407"/>
        <v>-6,42077579733433+3,84846490926406i</v>
      </c>
      <c r="CQ238" s="269" t="str">
        <f t="shared" ca="1" si="408"/>
        <v>5,2932524971624-5,29325249716609i</v>
      </c>
      <c r="CR238" s="269" t="str">
        <f t="shared" ca="1" si="409"/>
        <v>-3,84846490926615+6,42077579733308i</v>
      </c>
      <c r="CS238" s="269" t="str">
        <f t="shared" ca="1" si="410"/>
        <v>2,17300998045258-7,16345388917417i</v>
      </c>
      <c r="CT238" s="269" t="str">
        <f t="shared" ca="1" si="411"/>
        <v>-0,367310279825894+7,47677250929874i</v>
      </c>
      <c r="CU238" s="269" t="str">
        <f t="shared" ca="1" si="412"/>
        <v>-1,46040507835809-7,34195212491726i</v>
      </c>
      <c r="CV238" s="269" t="str">
        <f t="shared" ca="1" si="413"/>
        <v>3,20058741648137+6,76707353195842i</v>
      </c>
      <c r="CW238" s="269" t="str">
        <f t="shared" ca="1" si="414"/>
        <v>-4,74893456678519-5,78659351240985i</v>
      </c>
      <c r="CX238" s="269" t="str">
        <f t="shared" ca="1" si="415"/>
        <v>6,0126424818276+4,45927958118721i</v>
      </c>
      <c r="CY238" s="269" t="str">
        <f t="shared" ca="1" si="416"/>
        <v>-6,91596767653523-2,86468760855195i</v>
      </c>
      <c r="CZ238" s="269" t="str">
        <f t="shared" ca="1" si="417"/>
        <v>7,40476710281451+1,09839344068831i</v>
      </c>
      <c r="DA238" s="269" t="str">
        <f t="shared" ca="1" si="418"/>
        <v>-7,44974334817954+0,733735677015803i</v>
      </c>
      <c r="DB238" s="269" t="str">
        <f t="shared" ca="1" si="419"/>
        <v>7,0482006492109-2,5218865172593i</v>
      </c>
      <c r="DC238" s="269" t="str">
        <f t="shared" ca="1" si="420"/>
        <v>-6,2242064688593+4,15888180049413i</v>
      </c>
      <c r="DD238" s="269" t="str">
        <f t="shared" ca="1" si="421"/>
        <v>5,02714895305129-5,54660413237744i</v>
      </c>
      <c r="DE238" s="269" t="str">
        <f t="shared" ca="1" si="422"/>
        <v>-3,52877672898344+6,60187691451878i</v>
      </c>
      <c r="DF238" s="269" t="str">
        <f t="shared" ca="1" si="423"/>
        <v>1,81889847227397-7,26144974127278i</v>
      </c>
      <c r="DG238" s="269" t="str">
        <f t="shared" ca="1" si="424"/>
        <v>3,13635434258486E-12+7,48578947055493i</v>
      </c>
      <c r="DH238" s="269" t="str">
        <f t="shared" ca="1" si="425"/>
        <v>-1,81889847227263-7,26144974127312i</v>
      </c>
      <c r="DI238" s="269" t="str">
        <f t="shared" ca="1" si="426"/>
        <v>3,5287767289886+6,60187691451603i</v>
      </c>
      <c r="DJ238" s="269" t="str">
        <f t="shared" ca="1" si="427"/>
        <v>-5,02714895305026-5,54660413237836i</v>
      </c>
      <c r="DK238" s="269" t="str">
        <f t="shared" ca="1" si="428"/>
        <v>6,22420646886254+4,15888180048926i</v>
      </c>
      <c r="DL238" s="269" t="str">
        <f t="shared" ca="1" si="429"/>
        <v>-7,04820064921029-2,521886517261i</v>
      </c>
      <c r="DM238" s="269" t="str">
        <f t="shared" ca="1" si="430"/>
        <v>7,44974334818015+0,733735677009561i</v>
      </c>
      <c r="DN238" s="269" t="str">
        <f t="shared" ca="1" si="431"/>
        <v>-7,40476710281472+1,09839344068694i</v>
      </c>
      <c r="DO238" s="269" t="str">
        <f t="shared" ca="1" si="432"/>
        <v>6,91596767653299-2,86468760855735i</v>
      </c>
      <c r="DP238" s="269" t="str">
        <f t="shared" ca="1" si="433"/>
        <v>-6,01264248182842+4,4592795811861i</v>
      </c>
      <c r="DQ238" s="269" t="str">
        <f t="shared" ca="1" si="434"/>
        <v>4,74893456678034-5,78659351241384i</v>
      </c>
      <c r="DR238" s="269" t="str">
        <f t="shared" ca="1" si="435"/>
        <v>-3,20058741648301+6,76707353195765i</v>
      </c>
      <c r="DS238" s="269" t="str">
        <f t="shared" ca="1" si="436"/>
        <v>1,46040507835236-7,3419521249184i</v>
      </c>
      <c r="DT238" s="269" t="str">
        <f t="shared" ca="1" si="437"/>
        <v>0,367310279824509+7,4767725092988i</v>
      </c>
      <c r="DU238" s="269" t="str">
        <f t="shared" ca="1" si="438"/>
        <v>-2,17300998045818-7,16345388917248i</v>
      </c>
      <c r="DV238" s="269" t="str">
        <f t="shared" ca="1" si="439"/>
        <v>3,84846490926496+6,42077579733379i</v>
      </c>
      <c r="DW238" s="269" t="str">
        <f t="shared" ca="1" si="440"/>
        <v>-5,29325249716684-5,29325249716166i</v>
      </c>
      <c r="DX238" s="269" t="str">
        <f t="shared" ca="1" si="441"/>
        <v>6,42077579733361+3,84846490926525i</v>
      </c>
      <c r="DY238" s="269" t="str">
        <f t="shared" ca="1" si="442"/>
        <v>-7,16345388917237-2,1730099804585i</v>
      </c>
      <c r="DZ238" s="269" t="str">
        <f t="shared" ca="1" si="443"/>
        <v>7,47677250929879+0,36731027982485i</v>
      </c>
      <c r="EA238" s="269" t="str">
        <f t="shared" ca="1" si="444"/>
        <v>-7,34195212491855+1,4604050783516i</v>
      </c>
      <c r="EB238" s="269" t="str">
        <f t="shared" ca="1" si="445"/>
        <v>6,76707353195797-3,20058741648231i</v>
      </c>
      <c r="EC238" s="269" t="str">
        <f t="shared" ca="1" si="446"/>
        <v>-5,78659351241405+4,74893456678008i</v>
      </c>
      <c r="ED238" s="269" t="str">
        <f t="shared" ca="1" si="447"/>
        <v>4,45927958118638-6,01264248182822i</v>
      </c>
      <c r="EE238" s="269" t="str">
        <f t="shared" ca="1" si="448"/>
        <v>-2,86468760855806+6,91596767653269i</v>
      </c>
      <c r="EF238" s="269" t="str">
        <f t="shared" ca="1" si="449"/>
        <v>1,09839344068728-7,40476710281467i</v>
      </c>
      <c r="EG238" s="269" t="str">
        <f t="shared" ca="1" si="450"/>
        <v>0,733735677016844+7,44974334817943i</v>
      </c>
      <c r="EH238" s="269" t="str">
        <f t="shared" ca="1" si="451"/>
        <v>-2,52188651726028-7,04820064921055i</v>
      </c>
      <c r="EI238" s="269" t="str">
        <f t="shared" ca="1" si="452"/>
        <v>4,15888180048898+6,22420646886273i</v>
      </c>
      <c r="EJ238" s="269" t="str">
        <f t="shared" ca="1" si="453"/>
        <v>-5,54660413237814-5,02714895305052i</v>
      </c>
      <c r="EK238" s="269" t="str">
        <f t="shared" ca="1" si="454"/>
        <v>6,60187691451567+3,52877672898928i</v>
      </c>
      <c r="EL238" s="269" t="str">
        <f t="shared" ca="1" si="455"/>
        <v>-7,26144974127293-1,81889847227337i</v>
      </c>
      <c r="EM238" s="269" t="str">
        <f t="shared" ca="1" si="456"/>
        <v>7,48578947055493+3,4775158047013E-12i</v>
      </c>
    </row>
    <row r="239" spans="1:146">
      <c r="A239" s="268">
        <f t="shared" si="323"/>
        <v>2.714843750000002E-3</v>
      </c>
      <c r="B239" s="267">
        <v>139</v>
      </c>
      <c r="C239" s="266">
        <f t="shared" si="324"/>
        <v>27800</v>
      </c>
      <c r="N239" s="265">
        <f t="shared" ca="1" si="327"/>
        <v>22.485655441141681</v>
      </c>
      <c r="O239" s="240">
        <f t="shared" ca="1" si="328"/>
        <v>7.4856554411416827</v>
      </c>
      <c r="P239" s="240" t="str">
        <f t="shared" ca="1" si="329"/>
        <v>-7,21449555096375+1,9965198042139i</v>
      </c>
      <c r="Q239" s="240" t="str">
        <f t="shared" ca="1" si="330"/>
        <v>6,42066083647144-3,84839600437585i</v>
      </c>
      <c r="R239" s="240" t="str">
        <f t="shared" ca="1" si="331"/>
        <v>-5,16166293059882+5,42146411722665i</v>
      </c>
      <c r="S239" s="240" t="str">
        <f t="shared" ca="1" si="332"/>
        <v>3,52871354795773-6,60175871112794i</v>
      </c>
      <c r="T239" s="240" t="str">
        <f t="shared" ca="1" si="333"/>
        <v>-1,64011639054137+7,30376995865639i</v>
      </c>
      <c r="U239" s="241" t="str">
        <f t="shared" ca="1" si="334"/>
        <v>-0,367303703313224-7,47663864132983i</v>
      </c>
      <c r="V239" s="240" t="str">
        <f t="shared" ca="1" si="335"/>
        <v>2,34811342680402+7,10784079157354i</v>
      </c>
      <c r="W239" s="240" t="str">
        <f t="shared" ca="1" si="336"/>
        <v>-4,15880733773936-6,22409502747664i</v>
      </c>
      <c r="X239" s="240" t="str">
        <f t="shared" ca="1" si="337"/>
        <v>5,66820452193191+4,88942684586288i</v>
      </c>
      <c r="Y239" s="240" t="str">
        <f t="shared" ca="1" si="338"/>
        <v>-6,76695237080346-3,20053011152395i</v>
      </c>
      <c r="Z239" s="240" t="str">
        <f t="shared" ca="1" si="339"/>
        <v>7,375448944784+1,2797617928266i</v>
      </c>
      <c r="AA239" s="240" t="str">
        <f t="shared" ca="1" si="340"/>
        <v>-7,44960996415482+0,733722539833162i</v>
      </c>
      <c r="AB239" s="240" t="str">
        <f t="shared" ca="1" si="341"/>
        <v>6,98406262114315-2,69405023847832i</v>
      </c>
      <c r="AC239" s="240" t="str">
        <f t="shared" ca="1" si="342"/>
        <v>-6,01253482839418+4,45919973995796i</v>
      </c>
      <c r="AD239" s="240" t="str">
        <f t="shared" ca="1" si="343"/>
        <v>4,60541170359207-5,90128972546775i</v>
      </c>
      <c r="AE239" s="240" t="str">
        <f t="shared" ca="1" si="344"/>
        <v>-2,86463631771823+6,91584384950266i</v>
      </c>
      <c r="AF239" s="240" t="str">
        <f t="shared" ca="1" si="345"/>
        <v>0,916324136858996-7,42935982839058i</v>
      </c>
      <c r="AG239" s="240" t="str">
        <f t="shared" ca="1" si="346"/>
        <v>1,09837377448816+7,40463452406739i</v>
      </c>
      <c r="AH239" s="240" t="str">
        <f t="shared" ca="1" si="347"/>
        <v>-3,03349684715652-6,8434592321271i</v>
      </c>
      <c r="AI239" s="240" t="str">
        <f t="shared" ca="1" si="348"/>
        <v>4,74884953942323+5,78648990627425i</v>
      </c>
      <c r="AJ239" s="240" t="str">
        <f t="shared" ca="1" si="349"/>
        <v>-6,12015820516302-4,31030172114086i</v>
      </c>
      <c r="AK239" s="240" t="str">
        <f t="shared" ca="1" si="350"/>
        <v>7,04807445461181+2,52184136411127i</v>
      </c>
      <c r="AL239" s="240" t="str">
        <f t="shared" ca="1" si="351"/>
        <v>-7,4653727334355-0,550678975785224i</v>
      </c>
      <c r="AM239" s="240" t="str">
        <f t="shared" ca="1" si="352"/>
        <v>7,34182067084209-1,46037893051419i</v>
      </c>
      <c r="AN239" s="240" t="str">
        <f t="shared" ca="1" si="353"/>
        <v>-6,68636935040404+3,36563549622823i</v>
      </c>
      <c r="AO239" s="240" t="str">
        <f t="shared" ca="1" si="354"/>
        <v>5,54650482313353-5,02705894439786i</v>
      </c>
      <c r="AP239" s="240" t="str">
        <f t="shared" ca="1" si="355"/>
        <v>-4,00480784430557+6,3242826876795i</v>
      </c>
      <c r="AQ239" s="240" t="str">
        <f t="shared" ca="1" si="356"/>
        <v>2,17297107377026-7,16332563102165i</v>
      </c>
      <c r="AR239" s="240" t="str">
        <f t="shared" ca="1" si="357"/>
        <v>2,17297107377026-7,16332563102165i</v>
      </c>
      <c r="AS239" s="240" t="str">
        <f t="shared" ca="1" si="358"/>
        <v>-1,81886590578257-7,26131972855319i</v>
      </c>
      <c r="AT239" s="240" t="str">
        <f t="shared" ca="1" si="359"/>
        <v>3,68966603459604+6,51317141925824i</v>
      </c>
      <c r="AU239" s="240" t="str">
        <f t="shared" ca="1" si="360"/>
        <v>-5,29315772405558-5,29315772405894i</v>
      </c>
      <c r="AV239" s="240" t="str">
        <f t="shared" ca="1" si="361"/>
        <v>6,51317141925957+3,6896660345937i</v>
      </c>
      <c r="AW239" s="240" t="str">
        <f t="shared" ca="1" si="362"/>
        <v>-7,26131972855388-1,81886590577986i</v>
      </c>
      <c r="AX239" s="240" t="str">
        <f t="shared" ca="1" si="363"/>
        <v>7,48340090167621-0,183707180822538i</v>
      </c>
      <c r="AY239" s="240" t="str">
        <f t="shared" ca="1" si="364"/>
        <v>-7,16332563102171+2,17297107377009i</v>
      </c>
      <c r="AZ239" s="240" t="str">
        <f t="shared" ca="1" si="365"/>
        <v>6,324282687678-4,00480784430793i</v>
      </c>
      <c r="BA239" s="240" t="str">
        <f t="shared" ca="1" si="366"/>
        <v>-5,02705894439966+5,54650482313191i</v>
      </c>
      <c r="BB239" s="240" t="str">
        <f t="shared" ca="1" si="367"/>
        <v>3,36563549622783-6,68636935040425i</v>
      </c>
      <c r="BC239" s="240" t="str">
        <f t="shared" ca="1" si="368"/>
        <v>-1,46037893051145+7,34182067084264i</v>
      </c>
      <c r="BD239" s="240" t="str">
        <f t="shared" ca="1" si="369"/>
        <v>-0,550678975782707-7,46537273343568i</v>
      </c>
      <c r="BE239" s="240" t="str">
        <f t="shared" ca="1" si="370"/>
        <v>2,5218413641111+7,04807445461187i</v>
      </c>
      <c r="BF239" s="240" t="str">
        <f t="shared" ca="1" si="371"/>
        <v>-4,31030172114305-6,12015820516147i</v>
      </c>
      <c r="BG239" s="240" t="str">
        <f t="shared" ca="1" si="372"/>
        <v>5,78648990627272+4,7488495394251i</v>
      </c>
      <c r="BH239" s="240" t="str">
        <f t="shared" ca="1" si="373"/>
        <v>-6,84345923212706-3,03349684715659i</v>
      </c>
      <c r="BI239" s="240" t="str">
        <f t="shared" ca="1" si="374"/>
        <v>7,40463452406779+1,09837377448545i</v>
      </c>
      <c r="BJ239" s="240" t="str">
        <f t="shared" ca="1" si="375"/>
        <v>-7,42935982839087+0,916324136856645i</v>
      </c>
      <c r="BK239" s="240" t="str">
        <f t="shared" ca="1" si="376"/>
        <v>6,91584384950249-2,86463631771865i</v>
      </c>
      <c r="BL239" s="240" t="str">
        <f t="shared" ca="1" si="377"/>
        <v>-5,90128972546603+4,60541170359428i</v>
      </c>
      <c r="BM239" s="240" t="str">
        <f t="shared" ca="1" si="378"/>
        <v>4,45919973995998-6,01253482839267i</v>
      </c>
      <c r="BN239" s="240" t="str">
        <f t="shared" ca="1" si="379"/>
        <v>-2,6940502384778+6,98406262114335i</v>
      </c>
      <c r="BO239" s="240" t="str">
        <f t="shared" ca="1" si="380"/>
        <v>0,733722539830327-7,44960996415511i</v>
      </c>
      <c r="BP239" s="240" t="str">
        <f t="shared" ca="1" si="381"/>
        <v>1,27976179282417+7,37544894478441i</v>
      </c>
      <c r="BQ239" s="240" t="str">
        <f t="shared" ca="1" si="382"/>
        <v>-3,20053011152451-6,7669523708032i</v>
      </c>
      <c r="BR239" s="240" t="str">
        <f t="shared" ca="1" si="383"/>
        <v>4,88942684586494+5,66820452193013i</v>
      </c>
      <c r="BS239" s="240" t="str">
        <f t="shared" ca="1" si="384"/>
        <v>-6,22409502747529-4,15880733774136i</v>
      </c>
      <c r="BT239" s="240" t="str">
        <f t="shared" ca="1" si="385"/>
        <v>7,10784079157368+2,34811342680359i</v>
      </c>
      <c r="BU239" s="240" t="str">
        <f t="shared" ca="1" si="386"/>
        <v>-7,47663864132997-0,367303703310459i</v>
      </c>
      <c r="BV239" s="240" t="str">
        <f t="shared" ca="1" si="387"/>
        <v>7,30376995865695-1,64011639053889i</v>
      </c>
      <c r="BW239" s="240" t="str">
        <f t="shared" ca="1" si="388"/>
        <v>-6,6017587111277+3,52871354795818i</v>
      </c>
      <c r="BX239" s="240" t="str">
        <f t="shared" ca="1" si="389"/>
        <v>5,42146411722469-5,16166293060087i</v>
      </c>
      <c r="BY239" s="240" t="str">
        <f t="shared" ca="1" si="390"/>
        <v>-3,84839600437779+6,42066083647027i</v>
      </c>
      <c r="BZ239" s="240" t="str">
        <f t="shared" ca="1" si="391"/>
        <v>1,99651980421357-7,21449555096384i</v>
      </c>
      <c r="CA239" s="240" t="str">
        <f t="shared" ca="1" si="392"/>
        <v>2,68878069231104E-12+7,48565544114168i</v>
      </c>
      <c r="CB239" s="240" t="str">
        <f t="shared" ca="1" si="393"/>
        <v>-1,99651980421178-7,21449555096434i</v>
      </c>
      <c r="CC239" s="240" t="str">
        <f t="shared" ca="1" si="394"/>
        <v>3,84839600437602+6,42066083647133i</v>
      </c>
      <c r="CD239" s="240" t="str">
        <f t="shared" ca="1" si="395"/>
        <v>-5,42146411722855-5,16166293059682i</v>
      </c>
      <c r="CE239" s="240" t="str">
        <f t="shared" ca="1" si="396"/>
        <v>6,60175871112683+3,52871354795981i</v>
      </c>
      <c r="CF239" s="240" t="str">
        <f t="shared" ca="1" si="397"/>
        <v>-7,3037699586565-1,64011639054091i</v>
      </c>
      <c r="CG239" s="240" t="str">
        <f t="shared" ca="1" si="398"/>
        <v>7,4766386413297-0,367303703316042i</v>
      </c>
      <c r="CH239" s="240" t="str">
        <f t="shared" ca="1" si="399"/>
        <v>-7,10784079157433+2,34811342680163i</v>
      </c>
      <c r="CI239" s="240" t="str">
        <f t="shared" ca="1" si="400"/>
        <v>6,22409502747632-4,15880733773982i</v>
      </c>
      <c r="CJ239" s="240" t="str">
        <f t="shared" ca="1" si="401"/>
        <v>-4,88942684586087+5,66820452193365i</v>
      </c>
      <c r="CK239" s="240" t="str">
        <f t="shared" ca="1" si="402"/>
        <v>3,20053011152618-6,7669523708024i</v>
      </c>
      <c r="CL239" s="240" t="str">
        <f t="shared" ca="1" si="403"/>
        <v>-1,279761792826+7,3754489447841i</v>
      </c>
      <c r="CM239" s="240" t="str">
        <f t="shared" ca="1" si="404"/>
        <v>-0,733722539835891-7,44960996415456i</v>
      </c>
      <c r="CN239" s="240" t="str">
        <f t="shared" ca="1" si="405"/>
        <v>2,69405023847588+6,9840626211441i</v>
      </c>
      <c r="CO239" s="240" t="str">
        <f t="shared" ca="1" si="406"/>
        <v>-4,45919973995832-6,01253482839391i</v>
      </c>
      <c r="CP239" s="240" t="str">
        <f t="shared" ca="1" si="407"/>
        <v>5,90128972546947+4,60541170358987i</v>
      </c>
      <c r="CQ239" s="240" t="str">
        <f t="shared" ca="1" si="408"/>
        <v>-6,9158438495017-2,86463631772056i</v>
      </c>
      <c r="CR239" s="240" t="str">
        <f t="shared" ca="1" si="409"/>
        <v>7,42935982839064+0,916324136858487i</v>
      </c>
      <c r="CS239" s="240" t="str">
        <f t="shared" ca="1" si="410"/>
        <v>-7,40463452406698+1,09837377449098i</v>
      </c>
      <c r="CT239" s="240" t="str">
        <f t="shared" ca="1" si="411"/>
        <v>6,84345923212781-3,0334968471549i</v>
      </c>
      <c r="CU239" s="240" t="str">
        <f t="shared" ca="1" si="412"/>
        <v>-5,78648990627389+4,74884953942367i</v>
      </c>
      <c r="CV239" s="240" t="str">
        <f t="shared" ca="1" si="413"/>
        <v>4,31030172113849-6,12015820516469i</v>
      </c>
      <c r="CW239" s="240" t="str">
        <f t="shared" ca="1" si="414"/>
        <v>-2,52184136411285+7,04807445461124i</v>
      </c>
      <c r="CX239" s="240" t="str">
        <f t="shared" ca="1" si="415"/>
        <v>0,550678975784558-7,46537273343555i</v>
      </c>
      <c r="CY239" s="240" t="str">
        <f t="shared" ca="1" si="416"/>
        <v>1,46037893051672+7,34182067084159i</v>
      </c>
      <c r="CZ239" s="240" t="str">
        <f t="shared" ca="1" si="417"/>
        <v>-3,36563549622617-6,68636935040508i</v>
      </c>
      <c r="DA239" s="240" t="str">
        <f t="shared" ca="1" si="418"/>
        <v>5,02705894439844+5,54650482313301i</v>
      </c>
      <c r="DB239" s="240" t="str">
        <f t="shared" ca="1" si="419"/>
        <v>-6,32428268768089-4,00480784430338i</v>
      </c>
      <c r="DC239" s="240" t="str">
        <f t="shared" ca="1" si="420"/>
        <v>7,1633256310212+2,17297107377176i</v>
      </c>
      <c r="DD239" s="240" t="str">
        <f t="shared" ca="1" si="421"/>
        <v>-7,48340090167616-0,183707180824606i</v>
      </c>
      <c r="DE239" s="240" t="str">
        <f t="shared" ca="1" si="422"/>
        <v>7,26131972855254-1,81886590578518i</v>
      </c>
      <c r="DF239" s="240" t="str">
        <f t="shared" ca="1" si="423"/>
        <v>-6,51317141926064+3,68966603459181i</v>
      </c>
      <c r="DG239" s="240" t="str">
        <f t="shared" ca="1" si="424"/>
        <v>5,29315772405704-5,29315772405748i</v>
      </c>
      <c r="DH239" s="240" t="str">
        <f t="shared" ca="1" si="425"/>
        <v>-3,68966603459127+6,51317141926095i</v>
      </c>
      <c r="DI239" s="240" t="str">
        <f t="shared" ca="1" si="426"/>
        <v>1,81886590578458-7,26131972855269i</v>
      </c>
      <c r="DJ239" s="240" t="str">
        <f t="shared" ca="1" si="427"/>
        <v>0,183707180825226+7,48340090167614i</v>
      </c>
      <c r="DK239" s="240" t="str">
        <f t="shared" ca="1" si="428"/>
        <v>-2,17297107377276-7,1633256310209i</v>
      </c>
      <c r="DL239" s="240" t="str">
        <f t="shared" ca="1" si="429"/>
        <v>4,00480784430391+6,32428268768055i</v>
      </c>
      <c r="DM239" s="240" t="str">
        <f t="shared" ca="1" si="430"/>
        <v>-5,54650482313372-5,02705894439767i</v>
      </c>
      <c r="DN239" s="240" t="str">
        <f t="shared" ca="1" si="431"/>
        <v>6,68636935040555+3,36563549622524i</v>
      </c>
      <c r="DO239" s="240" t="str">
        <f t="shared" ca="1" si="432"/>
        <v>-7,34182067084171-1,46037893051612i</v>
      </c>
      <c r="DP239" s="240" t="str">
        <f t="shared" ca="1" si="433"/>
        <v>7,46537273343547-0,550678975785601i</v>
      </c>
      <c r="DQ239" s="240" t="str">
        <f t="shared" ca="1" si="434"/>
        <v>-7,04807445461088+2,52184136411383i</v>
      </c>
      <c r="DR239" s="240" t="str">
        <f t="shared" ca="1" si="435"/>
        <v>6,12015820516409-4,31030172113934i</v>
      </c>
      <c r="DS239" s="240" t="str">
        <f t="shared" ca="1" si="436"/>
        <v>-4,74884953942286+5,78648990627456i</v>
      </c>
      <c r="DT239" s="240" t="str">
        <f t="shared" ca="1" si="437"/>
        <v>3,03349684715433-6,84345923212806i</v>
      </c>
      <c r="DU239" s="240" t="str">
        <f t="shared" ca="1" si="438"/>
        <v>-1,09837377448995+7,40463452406713i</v>
      </c>
      <c r="DV239" s="240" t="str">
        <f t="shared" ca="1" si="439"/>
        <v>-0,916324136859101-7,42935982839057i</v>
      </c>
      <c r="DW239" s="240" t="str">
        <f t="shared" ca="1" si="440"/>
        <v>2,86463631772114+6,91584384950146i</v>
      </c>
      <c r="DX239" s="240" t="str">
        <f t="shared" ca="1" si="441"/>
        <v>-4,60541170359069-5,90128972546883i</v>
      </c>
      <c r="DY239" s="240" t="str">
        <f t="shared" ca="1" si="442"/>
        <v>6,01253482839427+4,45919973995783i</v>
      </c>
      <c r="DZ239" s="240" t="str">
        <f t="shared" ca="1" si="443"/>
        <v>-6,98406262114432-2,69405023847529i</v>
      </c>
      <c r="EA239" s="240" t="str">
        <f t="shared" ca="1" si="444"/>
        <v>7,44960996415462+0,733722539835274i</v>
      </c>
      <c r="EB239" s="240" t="str">
        <f t="shared" ca="1" si="445"/>
        <v>-7,37544894478396+1,27976179282682i</v>
      </c>
      <c r="EC239" s="240" t="str">
        <f t="shared" ca="1" si="446"/>
        <v>6,76695237080204-3,20053011152694i</v>
      </c>
      <c r="ED239" s="240" t="str">
        <f t="shared" ca="1" si="447"/>
        <v>-5,66820452193324+4,88942684586134i</v>
      </c>
      <c r="EE239" s="240" t="str">
        <f t="shared" ca="1" si="448"/>
        <v>4,15880733773912-6,22409502747679i</v>
      </c>
      <c r="EF239" s="240" t="str">
        <f t="shared" ca="1" si="449"/>
        <v>-2,34811342680084+7,10784079157459i</v>
      </c>
      <c r="EG239" s="240" t="str">
        <f t="shared" ca="1" si="450"/>
        <v>0,367303703315211-7,47663864132974i</v>
      </c>
      <c r="EH239" s="240" t="str">
        <f t="shared" ca="1" si="451"/>
        <v>1,64011639054172+7,30376995865632i</v>
      </c>
      <c r="EI239" s="240" t="str">
        <f t="shared" ca="1" si="452"/>
        <v>-3,52871354796074-6,60175871112633i</v>
      </c>
      <c r="EJ239" s="240" t="str">
        <f t="shared" ca="1" si="453"/>
        <v>5,16166293059743+5,42146411722797i</v>
      </c>
      <c r="EK239" s="240" t="str">
        <f t="shared" ca="1" si="454"/>
        <v>-6,42066083647176-3,84839600437531i</v>
      </c>
      <c r="EL239" s="240" t="str">
        <f t="shared" ca="1" si="455"/>
        <v>7,21449555096462+1,99651980421077i</v>
      </c>
      <c r="EM239" s="240" t="str">
        <f t="shared" ca="1" si="456"/>
        <v>-7,48565544114168-1,85611282608248E-12i</v>
      </c>
      <c r="EN239" s="240"/>
      <c r="EO239" s="240"/>
      <c r="EP239" s="240"/>
    </row>
    <row r="240" spans="1:146">
      <c r="A240" s="268">
        <f t="shared" si="323"/>
        <v>2.734375000000002E-3</v>
      </c>
      <c r="B240" s="267">
        <v>140</v>
      </c>
      <c r="C240" s="266">
        <f t="shared" si="324"/>
        <v>28000</v>
      </c>
      <c r="N240" s="265">
        <f t="shared" ca="1" si="327"/>
        <v>22.485508288916286</v>
      </c>
      <c r="O240" s="240">
        <f t="shared" ca="1" si="328"/>
        <v>7.4855082889162876</v>
      </c>
      <c r="P240" s="240" t="str">
        <f t="shared" ca="1" si="329"/>
        <v>-7,16318481512178+2,17292835773369i</v>
      </c>
      <c r="Q240" s="240" t="str">
        <f t="shared" ca="1" si="330"/>
        <v>6,22397267487272-4,15872558434337i</v>
      </c>
      <c r="R240" s="240" t="str">
        <f t="shared" ca="1" si="331"/>
        <v>-4,74875618703984+5,78637615606566i</v>
      </c>
      <c r="S240" s="240" t="str">
        <f t="shared" ca="1" si="332"/>
        <v>2,86458000500013-6,91570789857321i</v>
      </c>
      <c r="T240" s="240" t="str">
        <f t="shared" ca="1" si="333"/>
        <v>-0,733708116392654+7,44946352050764i</v>
      </c>
      <c r="U240" s="241" t="str">
        <f t="shared" ca="1" si="334"/>
        <v>-1,46035022253895-7,34167634610549i</v>
      </c>
      <c r="V240" s="240" t="str">
        <f t="shared" ca="1" si="335"/>
        <v>3,5286441808794+6,60162893445099i</v>
      </c>
      <c r="W240" s="240" t="str">
        <f t="shared" ca="1" si="336"/>
        <v>-5,29305367172087-5,29305367172077i</v>
      </c>
      <c r="X240" s="240" t="str">
        <f t="shared" ca="1" si="337"/>
        <v>6,60162893445105+3,52864418087928i</v>
      </c>
      <c r="Y240" s="240" t="str">
        <f t="shared" ca="1" si="338"/>
        <v>-7,34167634610552-1,4603502225388i</v>
      </c>
      <c r="Z240" s="240" t="str">
        <f t="shared" ca="1" si="339"/>
        <v>7,44946352050762-0,73370811639281i</v>
      </c>
      <c r="AA240" s="240" t="str">
        <f t="shared" ca="1" si="340"/>
        <v>-6,91570789857344+2,86458000499958i</v>
      </c>
      <c r="AB240" s="240" t="str">
        <f t="shared" ca="1" si="341"/>
        <v>5,78637615606557-4,74875618703996i</v>
      </c>
      <c r="AC240" s="240" t="str">
        <f t="shared" ca="1" si="342"/>
        <v>-4,15872558434344+6,22397267487268i</v>
      </c>
      <c r="AD240" s="240" t="str">
        <f t="shared" ca="1" si="343"/>
        <v>2,17292835773399-7,16318481512169i</v>
      </c>
      <c r="AE240" s="240" t="str">
        <f t="shared" ca="1" si="344"/>
        <v>1,30217269199291E-13+7,48550828891629i</v>
      </c>
      <c r="AF240" s="240" t="str">
        <f t="shared" ca="1" si="345"/>
        <v>-2,17292835773353-7,16318481512182i</v>
      </c>
      <c r="AG240" s="240" t="str">
        <f t="shared" ca="1" si="346"/>
        <v>4,15872558434365+6,22397267487253i</v>
      </c>
      <c r="AH240" s="240" t="str">
        <f t="shared" ca="1" si="347"/>
        <v>-5,78637615606577-4,74875618703972i</v>
      </c>
      <c r="AI240" s="240" t="str">
        <f t="shared" ca="1" si="348"/>
        <v>6,91570789857328+2,86458000499997i</v>
      </c>
      <c r="AJ240" s="240" t="str">
        <f t="shared" ca="1" si="349"/>
        <v>-7,44946352050765-0,733708116392497i</v>
      </c>
      <c r="AK240" s="240" t="str">
        <f t="shared" ca="1" si="350"/>
        <v>7,34167634610546-1,4603502225391i</v>
      </c>
      <c r="AL240" s="240" t="str">
        <f t="shared" ca="1" si="351"/>
        <v>-6,60162893445126+3,52864418087887i</v>
      </c>
      <c r="AM240" s="240" t="str">
        <f t="shared" ca="1" si="352"/>
        <v>5,29305367172066-5,29305367172097i</v>
      </c>
      <c r="AN240" s="240" t="str">
        <f t="shared" ca="1" si="353"/>
        <v>-3,52864418087914+6,60162893445112i</v>
      </c>
      <c r="AO240" s="240" t="str">
        <f t="shared" ca="1" si="354"/>
        <v>1,4603502225394-7,3416763461054i</v>
      </c>
      <c r="AP240" s="240" t="str">
        <f t="shared" ca="1" si="355"/>
        <v>0,73370811639294+7,44946352050761i</v>
      </c>
      <c r="AQ240" s="240" t="str">
        <f t="shared" ca="1" si="356"/>
        <v>-2,8645800049997-6,9157078985734i</v>
      </c>
      <c r="AR240" s="240" t="str">
        <f t="shared" ca="1" si="357"/>
        <v>-2,8645800049997-6,9157078985734i</v>
      </c>
      <c r="AS240" s="240" t="str">
        <f t="shared" ca="1" si="358"/>
        <v>-6,22397267487234-4,15872558434395i</v>
      </c>
      <c r="AT240" s="240" t="str">
        <f t="shared" ca="1" si="359"/>
        <v>7,16318481512194+2,17292835773316i</v>
      </c>
      <c r="AU240" s="240" t="str">
        <f t="shared" ca="1" si="360"/>
        <v>-7,48550828891629+1,74969112908379E-12i</v>
      </c>
      <c r="AV240" s="240" t="str">
        <f t="shared" ca="1" si="361"/>
        <v>7,16318481512092-2,1729283577365i</v>
      </c>
      <c r="AW240" s="240" t="str">
        <f t="shared" ca="1" si="362"/>
        <v>-6,22397267487453+4,15872558434067i</v>
      </c>
      <c r="AX240" s="240" t="str">
        <f t="shared" ca="1" si="363"/>
        <v>4,74875618704138-5,7863761560644i</v>
      </c>
      <c r="AY240" s="240" t="str">
        <f t="shared" ca="1" si="364"/>
        <v>-2,86458000500059+6,91570789857302i</v>
      </c>
      <c r="AZ240" s="240" t="str">
        <f t="shared" ca="1" si="365"/>
        <v>0,733708116392421-7,44946352050766i</v>
      </c>
      <c r="BA240" s="240" t="str">
        <f t="shared" ca="1" si="366"/>
        <v>1,46035022254074+7,34167634610513i</v>
      </c>
      <c r="BB240" s="240" t="str">
        <f t="shared" ca="1" si="367"/>
        <v>-3,52864418088167-6,60162893444977i</v>
      </c>
      <c r="BC240" s="240" t="str">
        <f t="shared" ca="1" si="368"/>
        <v>5,29305367171847+5,29305367172316i</v>
      </c>
      <c r="BD240" s="240" t="str">
        <f t="shared" ca="1" si="369"/>
        <v>-6,60162893445016-3,52864418088095i</v>
      </c>
      <c r="BE240" s="240" t="str">
        <f t="shared" ca="1" si="370"/>
        <v>7,34167634610529+1,46035022253995i</v>
      </c>
      <c r="BF240" s="240" t="str">
        <f t="shared" ca="1" si="371"/>
        <v>-7,44946352050759+0,733708116393122i</v>
      </c>
      <c r="BG240" s="240" t="str">
        <f t="shared" ca="1" si="372"/>
        <v>6,91570789857275-2,86458000500124i</v>
      </c>
      <c r="BH240" s="240" t="str">
        <f t="shared" ca="1" si="373"/>
        <v>-5,78637615606395+4,74875618704192i</v>
      </c>
      <c r="BI240" s="240" t="str">
        <f t="shared" ca="1" si="374"/>
        <v>4,15872558434627-6,22397267487078i</v>
      </c>
      <c r="BJ240" s="240" t="str">
        <f t="shared" ca="1" si="375"/>
        <v>-2,17292835773583+7,16318481512113i</v>
      </c>
      <c r="BK240" s="240" t="str">
        <f t="shared" ca="1" si="376"/>
        <v>1,04541704770573E-12-7,48550828891629i</v>
      </c>
      <c r="BL240" s="240" t="str">
        <f t="shared" ca="1" si="377"/>
        <v>2,17292835773383+7,16318481512173i</v>
      </c>
      <c r="BM240" s="240" t="str">
        <f t="shared" ca="1" si="378"/>
        <v>-4,15872558434454-6,22397267487195i</v>
      </c>
      <c r="BN240" s="240" t="str">
        <f t="shared" ca="1" si="379"/>
        <v>5,78637615606735+4,74875618703778i</v>
      </c>
      <c r="BO240" s="240" t="str">
        <f t="shared" ca="1" si="380"/>
        <v>-6,91570789857195-2,86458000500317i</v>
      </c>
      <c r="BP240" s="240" t="str">
        <f t="shared" ca="1" si="381"/>
        <v>7,44946352050738+0,733708116395203i</v>
      </c>
      <c r="BQ240" s="240" t="str">
        <f t="shared" ca="1" si="382"/>
        <v>-7,3416763461057+1,4603502225379i</v>
      </c>
      <c r="BR240" s="240" t="str">
        <f t="shared" ca="1" si="383"/>
        <v>6,60162893445114-3,5286441808791i</v>
      </c>
      <c r="BS240" s="240" t="str">
        <f t="shared" ca="1" si="384"/>
        <v>-5,29305367171995+5,29305367172168i</v>
      </c>
      <c r="BT240" s="240" t="str">
        <f t="shared" ca="1" si="385"/>
        <v>3,52864418087694-6,6016289344523i</v>
      </c>
      <c r="BU240" s="240" t="str">
        <f t="shared" ca="1" si="386"/>
        <v>-1,46035022253549+7,34167634610618i</v>
      </c>
      <c r="BV240" s="240" t="str">
        <f t="shared" ca="1" si="387"/>
        <v>-0,733708116390234-7,44946352050788i</v>
      </c>
      <c r="BW240" s="240" t="str">
        <f t="shared" ca="1" si="388"/>
        <v>2,86458000499856+6,91570789857386i</v>
      </c>
      <c r="BX240" s="240" t="str">
        <f t="shared" ca="1" si="389"/>
        <v>-4,74875618703968-5,78637615606579i</v>
      </c>
      <c r="BY240" s="240" t="str">
        <f t="shared" ca="1" si="390"/>
        <v>6,22397267487331+4,15872558434249i</v>
      </c>
      <c r="BZ240" s="240" t="str">
        <f t="shared" ca="1" si="391"/>
        <v>-7,16318481512244-2,17292835773148i</v>
      </c>
      <c r="CA240" s="240" t="str">
        <f t="shared" ca="1" si="392"/>
        <v>7,48550828891629-3,4993822581676E-12i</v>
      </c>
      <c r="CB240" s="240" t="str">
        <f t="shared" ca="1" si="393"/>
        <v>-7,16318481512258+2,17292835773105i</v>
      </c>
      <c r="CC240" s="240" t="str">
        <f t="shared" ca="1" si="394"/>
        <v>6,22397267487356-4,15872558434213i</v>
      </c>
      <c r="CD240" s="240" t="str">
        <f t="shared" ca="1" si="395"/>
        <v>-4,74875618704003+5,78637615606551i</v>
      </c>
      <c r="CE240" s="240" t="str">
        <f t="shared" ca="1" si="396"/>
        <v>2,86458000499897-6,91570789857369i</v>
      </c>
      <c r="CF240" s="240" t="str">
        <f t="shared" ca="1" si="397"/>
        <v>-0,73370811639068+7,44946352050783i</v>
      </c>
      <c r="CG240" s="240" t="str">
        <f t="shared" ca="1" si="398"/>
        <v>-1,46035022254235-7,34167634610481i</v>
      </c>
      <c r="CH240" s="240" t="str">
        <f t="shared" ca="1" si="399"/>
        <v>3,52864418087655+6,60162893445251i</v>
      </c>
      <c r="CI240" s="240" t="str">
        <f t="shared" ca="1" si="400"/>
        <v>-5,29305367171963-5,293053671722i</v>
      </c>
      <c r="CJ240" s="240" t="str">
        <f t="shared" ca="1" si="401"/>
        <v>6,60162893445093+3,5286441808795i</v>
      </c>
      <c r="CK240" s="240" t="str">
        <f t="shared" ca="1" si="402"/>
        <v>-7,34167634610561-1,46035022253833i</v>
      </c>
      <c r="CL240" s="240" t="str">
        <f t="shared" ca="1" si="403"/>
        <v>7,44946352050743-0,733708116394757i</v>
      </c>
      <c r="CM240" s="240" t="str">
        <f t="shared" ca="1" si="404"/>
        <v>-6,91570789857204+2,86458000500295i</v>
      </c>
      <c r="CN240" s="240" t="str">
        <f t="shared" ca="1" si="405"/>
        <v>5,7863761560675-4,74875618703761i</v>
      </c>
      <c r="CO240" s="240" t="str">
        <f t="shared" ca="1" si="406"/>
        <v>-4,15872558434491+6,22397267487169i</v>
      </c>
      <c r="CP240" s="240" t="str">
        <f t="shared" ca="1" si="407"/>
        <v>2,17292835773405-7,16318481512167i</v>
      </c>
      <c r="CQ240" s="240" t="str">
        <f t="shared" ca="1" si="408"/>
        <v>5,97898610614839E-13+7,48550828891629i</v>
      </c>
      <c r="CR240" s="240" t="str">
        <f t="shared" ca="1" si="409"/>
        <v>-2,1729283577356-7,16318481512119i</v>
      </c>
      <c r="CS240" s="240" t="str">
        <f t="shared" ca="1" si="410"/>
        <v>4,1587255843459+6,22397267487104i</v>
      </c>
      <c r="CT240" s="240" t="str">
        <f t="shared" ca="1" si="411"/>
        <v>-5,78637615606367-4,74875618704227i</v>
      </c>
      <c r="CU240" s="240" t="str">
        <f t="shared" ca="1" si="412"/>
        <v>6,91570789857266+2,86458000500146i</v>
      </c>
      <c r="CV240" s="240" t="str">
        <f t="shared" ca="1" si="413"/>
        <v>-7,44946352050755-0,733708116393567i</v>
      </c>
      <c r="CW240" s="240" t="str">
        <f t="shared" ca="1" si="414"/>
        <v>7,34167634610534-1,46035022253972i</v>
      </c>
      <c r="CX240" s="240" t="str">
        <f t="shared" ca="1" si="415"/>
        <v>-6,60162893445037+3,52864418088056i</v>
      </c>
      <c r="CY240" s="240" t="str">
        <f t="shared" ca="1" si="416"/>
        <v>5,29305367171863-5,293053671723i</v>
      </c>
      <c r="CZ240" s="240" t="str">
        <f t="shared" ca="1" si="417"/>
        <v>-3,52864418088188+6,60162893444966i</v>
      </c>
      <c r="DA240" s="240" t="str">
        <f t="shared" ca="1" si="418"/>
        <v>1,46035022254118-7,34167634610504i</v>
      </c>
      <c r="DB240" s="240" t="str">
        <f t="shared" ca="1" si="419"/>
        <v>0,733708116392082+7,44946352050769i</v>
      </c>
      <c r="DC240" s="240" t="str">
        <f t="shared" ca="1" si="420"/>
        <v>-2,86458000500008-6,91570789857323i</v>
      </c>
      <c r="DD240" s="240" t="str">
        <f t="shared" ca="1" si="421"/>
        <v>4,74875618704112+5,78637615606462i</v>
      </c>
      <c r="DE240" s="240" t="str">
        <f t="shared" ca="1" si="422"/>
        <v>-6,22397267487422-4,15872558434113i</v>
      </c>
      <c r="DF240" s="240" t="str">
        <f t="shared" ca="1" si="423"/>
        <v>7,16318481512076+2,17292835773703i</v>
      </c>
      <c r="DG240" s="240" t="str">
        <f t="shared" ca="1" si="424"/>
        <v>-7,48550828891629-2,09083409541146E-12i</v>
      </c>
      <c r="DH240" s="240" t="str">
        <f t="shared" ca="1" si="425"/>
        <v>7,1631848151221-2,17292835773262i</v>
      </c>
      <c r="DI240" s="240" t="str">
        <f t="shared" ca="1" si="426"/>
        <v>-6,22397267487253+4,15872558434367i</v>
      </c>
      <c r="DJ240" s="240" t="str">
        <f t="shared" ca="1" si="427"/>
        <v>4,74875618703876-5,78637615606656i</v>
      </c>
      <c r="DK240" s="240" t="str">
        <f t="shared" ca="1" si="428"/>
        <v>-2,86458000499726+6,9157078985744i</v>
      </c>
      <c r="DL240" s="240" t="str">
        <f t="shared" ca="1" si="429"/>
        <v>0,733708116396243-7,44946352050728i</v>
      </c>
      <c r="DM240" s="240" t="str">
        <f t="shared" ca="1" si="430"/>
        <v>1,46035022253666+7,34167634610595i</v>
      </c>
      <c r="DN240" s="240" t="str">
        <f t="shared" ca="1" si="431"/>
        <v>-3,52864418087818-6,60162893445163i</v>
      </c>
      <c r="DO240" s="240" t="str">
        <f t="shared" ca="1" si="432"/>
        <v>5,2930536717208+5,29305367172084i</v>
      </c>
      <c r="DP240" s="240" t="str">
        <f t="shared" ca="1" si="433"/>
        <v>-6,6016289344518-3,52864418087786i</v>
      </c>
      <c r="DQ240" s="240" t="str">
        <f t="shared" ca="1" si="434"/>
        <v>7,34167634610594+1,46035022253672i</v>
      </c>
      <c r="DR240" s="240" t="str">
        <f t="shared" ca="1" si="435"/>
        <v>-7,44946352050799+0,733708116388982i</v>
      </c>
      <c r="DS240" s="240" t="str">
        <f t="shared" ca="1" si="436"/>
        <v>6,91570789857426-2,86458000499759i</v>
      </c>
      <c r="DT240" s="240" t="str">
        <f t="shared" ca="1" si="437"/>
        <v>-5,7863761560666+4,74875618703871i</v>
      </c>
      <c r="DU240" s="240" t="str">
        <f t="shared" ca="1" si="438"/>
        <v>4,15872558434337-6,22397267487273i</v>
      </c>
      <c r="DV240" s="240" t="str">
        <f t="shared" ca="1" si="439"/>
        <v>-2,17292835773268+7,16318481512208i</v>
      </c>
      <c r="DW240" s="240" t="str">
        <f t="shared" ca="1" si="440"/>
        <v>-2,45396521046187E-12-7,48550828891629i</v>
      </c>
      <c r="DX240" s="240" t="str">
        <f t="shared" ca="1" si="441"/>
        <v>2,17292835773005+7,16318481512288i</v>
      </c>
      <c r="DY240" s="240" t="str">
        <f t="shared" ca="1" si="442"/>
        <v>-4,15872558434108-6,22397267487425i</v>
      </c>
      <c r="DZ240" s="240" t="str">
        <f t="shared" ca="1" si="443"/>
        <v>5,78637615606485+4,74875618704084i</v>
      </c>
      <c r="EA240" s="240" t="str">
        <f t="shared" ca="1" si="444"/>
        <v>-6,91570789857337-2,86458000499974i</v>
      </c>
      <c r="EB240" s="240" t="str">
        <f t="shared" ca="1" si="445"/>
        <v>7,44946352050773+0,73370811639172i</v>
      </c>
      <c r="EC240" s="240" t="str">
        <f t="shared" ca="1" si="446"/>
        <v>-7,34167634610498+1,46035022254154i</v>
      </c>
      <c r="ED240" s="240" t="str">
        <f t="shared" ca="1" si="447"/>
        <v>6,6016289344531-3,52864418087544i</v>
      </c>
      <c r="EE240" s="240" t="str">
        <f t="shared" ca="1" si="448"/>
        <v>-5,29305367172274+5,2930536717189i</v>
      </c>
      <c r="EF240" s="240" t="str">
        <f t="shared" ca="1" si="449"/>
        <v>3,52864418088024-6,60162893445054i</v>
      </c>
      <c r="EG240" s="240" t="str">
        <f t="shared" ca="1" si="450"/>
        <v>-1,46035022253936+7,34167634610541i</v>
      </c>
      <c r="EH240" s="240" t="str">
        <f t="shared" ca="1" si="451"/>
        <v>-0,733708116393929-7,44946352050751i</v>
      </c>
      <c r="EI240" s="240" t="str">
        <f t="shared" ca="1" si="452"/>
        <v>2,86458000500179+6,91570789857252i</v>
      </c>
      <c r="EJ240" s="240" t="str">
        <f t="shared" ca="1" si="453"/>
        <v>-4,74875618704255-5,78637615606344i</v>
      </c>
      <c r="EK240" s="240" t="str">
        <f t="shared" ca="1" si="454"/>
        <v>6,22397267487124+4,1587255843456i</v>
      </c>
      <c r="EL240" s="240" t="str">
        <f t="shared" ca="1" si="455"/>
        <v>-7,1631848151213-2,17292835773526i</v>
      </c>
      <c r="EM240" s="240" t="str">
        <f t="shared" ca="1" si="456"/>
        <v>7,48550828891629+2,3476749556443E-13i</v>
      </c>
      <c r="EN240" s="240"/>
      <c r="EO240" s="240"/>
      <c r="EP240" s="240"/>
    </row>
    <row r="241" spans="1:146">
      <c r="A241" s="268">
        <f t="shared" si="323"/>
        <v>2.753906250000002E-3</v>
      </c>
      <c r="B241" s="267">
        <v>141</v>
      </c>
      <c r="C241" s="266">
        <f t="shared" si="324"/>
        <v>28200</v>
      </c>
      <c r="N241" s="265">
        <f t="shared" ca="1" si="327"/>
        <v>22.485347551288953</v>
      </c>
      <c r="O241" s="240">
        <f t="shared" ca="1" si="328"/>
        <v>7.4853475512889549</v>
      </c>
      <c r="P241" s="240" t="str">
        <f t="shared" ca="1" si="329"/>
        <v>-7,10754844148194+2,34801684737893i</v>
      </c>
      <c r="Q241" s="240" t="str">
        <f t="shared" ca="1" si="330"/>
        <v>6,01228752894551-4,45901633018695i</v>
      </c>
      <c r="R241" s="240" t="str">
        <f t="shared" ca="1" si="331"/>
        <v>-4,31012443564182+6,11990647909516i</v>
      </c>
      <c r="S241" s="240" t="str">
        <f t="shared" ca="1" si="332"/>
        <v>2,17288169806358-7,16303099880266i</v>
      </c>
      <c r="T241" s="240" t="str">
        <f t="shared" ca="1" si="333"/>
        <v>0,183699624829366+7,4830931045541i</v>
      </c>
      <c r="U241" s="241" t="str">
        <f t="shared" ca="1" si="334"/>
        <v>-2,52173763914326-7,04778456274848i</v>
      </c>
      <c r="V241" s="240" t="str">
        <f t="shared" ca="1" si="335"/>
        <v>4,60522228002803+5,90104700160243i</v>
      </c>
      <c r="W241" s="240" t="str">
        <f t="shared" ca="1" si="336"/>
        <v>-6,22383902642023-4,15863628330202i</v>
      </c>
      <c r="X241" s="240" t="str">
        <f t="shared" ca="1" si="337"/>
        <v>7,21419881409288+1,99643768606195i</v>
      </c>
      <c r="Y241" s="240" t="str">
        <f t="shared" ca="1" si="338"/>
        <v>-7,47633112234391+0,36728859587445i</v>
      </c>
      <c r="Z241" s="240" t="str">
        <f t="shared" ca="1" si="339"/>
        <v>6,98377536212776-2,69393943044843i</v>
      </c>
      <c r="AA241" s="240" t="str">
        <f t="shared" ca="1" si="340"/>
        <v>-5,78625190419945+4,7486542161686i</v>
      </c>
      <c r="AB241" s="240" t="str">
        <f t="shared" ca="1" si="341"/>
        <v>4,00464312396723-6,32402256583968i</v>
      </c>
      <c r="AC241" s="240" t="str">
        <f t="shared" ca="1" si="342"/>
        <v>-1,8187910946506+7,26102106577354i</v>
      </c>
      <c r="AD241" s="240" t="str">
        <f t="shared" ca="1" si="343"/>
        <v>-0,550656326002414-7,46506567782368i</v>
      </c>
      <c r="AE241" s="240" t="str">
        <f t="shared" ca="1" si="344"/>
        <v>2,86451849337284+6,91555939636936i</v>
      </c>
      <c r="AF241" s="240" t="str">
        <f t="shared" ca="1" si="345"/>
        <v>-4,88922574057244-5,6679713850117i</v>
      </c>
      <c r="AG241" s="240" t="str">
        <f t="shared" ca="1" si="346"/>
        <v>6,42039675053596+3,84823771735777i</v>
      </c>
      <c r="AH241" s="240" t="str">
        <f t="shared" ca="1" si="347"/>
        <v>-7,30346954987128-1,64004893149276i</v>
      </c>
      <c r="AI241" s="240" t="str">
        <f t="shared" ca="1" si="348"/>
        <v>7,44930355687592-0,733692361350014i</v>
      </c>
      <c r="AJ241" s="240" t="str">
        <f t="shared" ca="1" si="349"/>
        <v>-6,84317775622+3,03337207746814i</v>
      </c>
      <c r="AK241" s="240" t="str">
        <f t="shared" ca="1" si="350"/>
        <v>5,54627669180073-5,02685217821008i</v>
      </c>
      <c r="AL241" s="240" t="str">
        <f t="shared" ca="1" si="351"/>
        <v>-3,68951427624235+6,51290352830375i</v>
      </c>
      <c r="AM241" s="240" t="str">
        <f t="shared" ca="1" si="352"/>
        <v>1,46031886418334-7,34151869700662i</v>
      </c>
      <c r="AN241" s="240" t="str">
        <f t="shared" ca="1" si="353"/>
        <v>0,916286447854296+7,42905425401283i</v>
      </c>
      <c r="AO241" s="240" t="str">
        <f t="shared" ca="1" si="354"/>
        <v>-3,20039847164964-6,76667404167292i</v>
      </c>
      <c r="AP241" s="240" t="str">
        <f t="shared" ca="1" si="355"/>
        <v>5,16145062806215+5,42124112889884i</v>
      </c>
      <c r="AQ241" s="240" t="str">
        <f t="shared" ca="1" si="356"/>
        <v>-6,60148717651966-3,52856840968601i</v>
      </c>
      <c r="AR241" s="240" t="str">
        <f t="shared" ca="1" si="357"/>
        <v>-6,60148717651966-3,52856840968601i</v>
      </c>
      <c r="AS241" s="240" t="str">
        <f t="shared" ca="1" si="358"/>
        <v>-7,40432996665765+1,09832859766244i</v>
      </c>
      <c r="AT241" s="240" t="str">
        <f t="shared" ca="1" si="359"/>
        <v>6,68609433570632-3,36549706546052i</v>
      </c>
      <c r="AU241" s="240" t="str">
        <f t="shared" ca="1" si="360"/>
        <v>-5,29294001305565+5,29294001305343i</v>
      </c>
      <c r="AV241" s="240" t="str">
        <f t="shared" ca="1" si="361"/>
        <v>3,36549706546332-6,68609433570492i</v>
      </c>
      <c r="AW241" s="240" t="str">
        <f t="shared" ca="1" si="362"/>
        <v>-1,09832859766554+7,40432996665719i</v>
      </c>
      <c r="AX241" s="240" t="str">
        <f t="shared" ca="1" si="363"/>
        <v>-1,27970915539398-7,37514558779611i</v>
      </c>
      <c r="AY241" s="240" t="str">
        <f t="shared" ca="1" si="364"/>
        <v>3,52856840968455+6,60148717652043i</v>
      </c>
      <c r="AZ241" s="240" t="str">
        <f t="shared" ca="1" si="365"/>
        <v>-5,42124112889763-5,16145062806342i</v>
      </c>
      <c r="BA241" s="240" t="str">
        <f t="shared" ca="1" si="366"/>
        <v>6,76667404167222+3,20039847165113i</v>
      </c>
      <c r="BB241" s="240" t="str">
        <f t="shared" ca="1" si="367"/>
        <v>-7,42905425401262-0,91628644785604i</v>
      </c>
      <c r="BC241" s="240" t="str">
        <f t="shared" ca="1" si="368"/>
        <v>7,34151869700694-1,46031886418173i</v>
      </c>
      <c r="BD241" s="240" t="str">
        <f t="shared" ca="1" si="369"/>
        <v>-6,51290352830498+3,68951427624018i</v>
      </c>
      <c r="BE241" s="240" t="str">
        <f t="shared" ca="1" si="370"/>
        <v>5,02685217821178-5,5462766917992i</v>
      </c>
      <c r="BF241" s="240" t="str">
        <f t="shared" ca="1" si="371"/>
        <v>-3,03337207747032+6,84317775621903i</v>
      </c>
      <c r="BG241" s="240" t="str">
        <f t="shared" ca="1" si="372"/>
        <v>0,733692361352289-7,4493035568757i</v>
      </c>
      <c r="BH241" s="240" t="str">
        <f t="shared" ca="1" si="373"/>
        <v>1,64004893149043+7,30346954987181i</v>
      </c>
      <c r="BI241" s="240" t="str">
        <f t="shared" ca="1" si="374"/>
        <v>-3,84823771735563-6,42039675053724i</v>
      </c>
      <c r="BJ241" s="240" t="str">
        <f t="shared" ca="1" si="375"/>
        <v>5,66797138501014+4,88922574057424i</v>
      </c>
      <c r="BK241" s="240" t="str">
        <f t="shared" ca="1" si="376"/>
        <v>-6,9155593963684-2,86451849337515i</v>
      </c>
      <c r="BL241" s="240" t="str">
        <f t="shared" ca="1" si="377"/>
        <v>7,4650656778235+0,550656326004799i</v>
      </c>
      <c r="BM241" s="240" t="str">
        <f t="shared" ca="1" si="378"/>
        <v>-7,26102106577416+1,81879109464818i</v>
      </c>
      <c r="BN241" s="240" t="str">
        <f t="shared" ca="1" si="379"/>
        <v>6,32402256584096-4,0046431239652i</v>
      </c>
      <c r="BO241" s="240" t="str">
        <f t="shared" ca="1" si="380"/>
        <v>-4,74865421617053+5,78625190419786i</v>
      </c>
      <c r="BP241" s="240" t="str">
        <f t="shared" ca="1" si="381"/>
        <v>2,69393943045062-6,98377536212692i</v>
      </c>
      <c r="BQ241" s="240" t="str">
        <f t="shared" ca="1" si="382"/>
        <v>-0,367288595876892+7,47633112234379i</v>
      </c>
      <c r="BR241" s="240" t="str">
        <f t="shared" ca="1" si="383"/>
        <v>-1,9964376860597-7,2141988140935i</v>
      </c>
      <c r="BS241" s="240" t="str">
        <f t="shared" ca="1" si="384"/>
        <v>4,15863628329999+6,22383902642159i</v>
      </c>
      <c r="BT241" s="240" t="str">
        <f t="shared" ca="1" si="385"/>
        <v>-5,90104700160053-4,60522228003046i</v>
      </c>
      <c r="BU241" s="240" t="str">
        <f t="shared" ca="1" si="386"/>
        <v>7,0477845627474+2,52173763914627i</v>
      </c>
      <c r="BV241" s="240" t="str">
        <f t="shared" ca="1" si="387"/>
        <v>-7,48309310455402-0,183699624832421i</v>
      </c>
      <c r="BW241" s="240" t="str">
        <f t="shared" ca="1" si="388"/>
        <v>7,16303099880358-2,17288169806055i</v>
      </c>
      <c r="BX241" s="240" t="str">
        <f t="shared" ca="1" si="389"/>
        <v>-6,11990647909704+4,31012443563914i</v>
      </c>
      <c r="BY241" s="240" t="str">
        <f t="shared" ca="1" si="390"/>
        <v>4,45901633018942-6,01228752894367i</v>
      </c>
      <c r="BZ241" s="240" t="str">
        <f t="shared" ca="1" si="391"/>
        <v>-2,34801684738194+7,10754844148094i</v>
      </c>
      <c r="CA241" s="240" t="str">
        <f t="shared" ca="1" si="392"/>
        <v>3,13617892847039E-12-7,48534755128895i</v>
      </c>
      <c r="CB241" s="240" t="str">
        <f t="shared" ca="1" si="393"/>
        <v>2,34801684737578+7,10754844148297i</v>
      </c>
      <c r="CC241" s="240" t="str">
        <f t="shared" ca="1" si="394"/>
        <v>-4,45901633018438-6,01228752894741i</v>
      </c>
      <c r="CD241" s="240" t="str">
        <f t="shared" ca="1" si="395"/>
        <v>6,1199064790933+4,31012443564444i</v>
      </c>
      <c r="CE241" s="240" t="str">
        <f t="shared" ca="1" si="396"/>
        <v>-7,16303099880176-2,17288169806656i</v>
      </c>
      <c r="CF241" s="240" t="str">
        <f t="shared" ca="1" si="397"/>
        <v>7,48309310455418-0,183699624826151i</v>
      </c>
      <c r="CG241" s="240" t="str">
        <f t="shared" ca="1" si="398"/>
        <v>-7,04778456274951+2,52173763914036i</v>
      </c>
      <c r="CH241" s="240" t="str">
        <f t="shared" ca="1" si="399"/>
        <v>5,90104700160439-4,60522228002551i</v>
      </c>
      <c r="CI241" s="240" t="str">
        <f t="shared" ca="1" si="400"/>
        <v>-4,1586362833052+6,2238390264181i</v>
      </c>
      <c r="CJ241" s="240" t="str">
        <f t="shared" ca="1" si="401"/>
        <v>1,99643768606575-7,21419881409183i</v>
      </c>
      <c r="CK241" s="240" t="str">
        <f t="shared" ca="1" si="402"/>
        <v>0,367288595870414+7,47633112234411i</v>
      </c>
      <c r="CL241" s="240" t="str">
        <f t="shared" ca="1" si="403"/>
        <v>-2,69393943044456-6,98377536212925i</v>
      </c>
      <c r="CM241" s="240" t="str">
        <f t="shared" ca="1" si="404"/>
        <v>4,74865421616568+5,78625190420184i</v>
      </c>
      <c r="CN241" s="240" t="str">
        <f t="shared" ca="1" si="405"/>
        <v>-6,3240225658417-4,00464312396404i</v>
      </c>
      <c r="CO241" s="240" t="str">
        <f t="shared" ca="1" si="406"/>
        <v>7,26102106577444+1,81879109464704i</v>
      </c>
      <c r="CP241" s="240" t="str">
        <f t="shared" ca="1" si="407"/>
        <v>-7,46506567782341+0,550656326005969i</v>
      </c>
      <c r="CQ241" s="240" t="str">
        <f t="shared" ca="1" si="408"/>
        <v>6,91555939636804-2,86451849337604i</v>
      </c>
      <c r="CR241" s="240" t="str">
        <f t="shared" ca="1" si="409"/>
        <v>-5,66797138500951+4,88922574057498i</v>
      </c>
      <c r="CS241" s="240" t="str">
        <f t="shared" ca="1" si="410"/>
        <v>3,84823771735462-6,42039675053784i</v>
      </c>
      <c r="CT241" s="240" t="str">
        <f t="shared" ca="1" si="411"/>
        <v>-1,64004893148928+7,30346954987206i</v>
      </c>
      <c r="CU241" s="240" t="str">
        <f t="shared" ca="1" si="412"/>
        <v>-0,733692361353457-7,44930355687558i</v>
      </c>
      <c r="CV241" s="240" t="str">
        <f t="shared" ca="1" si="413"/>
        <v>3,03337207747121+6,84317775621864i</v>
      </c>
      <c r="CW241" s="240" t="str">
        <f t="shared" ca="1" si="414"/>
        <v>-5,0268521782128-5,54627669179827i</v>
      </c>
      <c r="CX241" s="240" t="str">
        <f t="shared" ca="1" si="415"/>
        <v>6,51290352830556+3,68951427623916i</v>
      </c>
      <c r="CY241" s="240" t="str">
        <f t="shared" ca="1" si="416"/>
        <v>-7,34151869700718-1,46031886418058i</v>
      </c>
      <c r="CZ241" s="240" t="str">
        <f t="shared" ca="1" si="417"/>
        <v>7,4290542540125-0,916286447856991i</v>
      </c>
      <c r="DA241" s="240" t="str">
        <f t="shared" ca="1" si="418"/>
        <v>-6,76667404167163+3,20039847165239i</v>
      </c>
      <c r="DB241" s="240" t="str">
        <f t="shared" ca="1" si="419"/>
        <v>5,42124112889682-5,16145062806427i</v>
      </c>
      <c r="DC241" s="240" t="str">
        <f t="shared" ca="1" si="420"/>
        <v>-3,52856840968352+6,60148717652099i</v>
      </c>
      <c r="DD241" s="240" t="str">
        <f t="shared" ca="1" si="421"/>
        <v>1,27970915539294-7,37514558779629i</v>
      </c>
      <c r="DE241" s="240" t="str">
        <f t="shared" ca="1" si="422"/>
        <v>1,09832859766691+7,40432996665698i</v>
      </c>
      <c r="DF241" s="240" t="str">
        <f t="shared" ca="1" si="423"/>
        <v>-3,36549706546447-6,68609433570434i</v>
      </c>
      <c r="DG241" s="240" t="str">
        <f t="shared" ca="1" si="424"/>
        <v>5,29294001305648+5,2929400130526i</v>
      </c>
      <c r="DH241" s="240" t="str">
        <f t="shared" ca="1" si="425"/>
        <v>-6,6860943357068-3,36549706545956i</v>
      </c>
      <c r="DI241" s="240" t="str">
        <f t="shared" ca="1" si="426"/>
        <v>7,40432996665779+1,09832859766149i</v>
      </c>
      <c r="DJ241" s="240" t="str">
        <f t="shared" ca="1" si="427"/>
        <v>-7,37514558779535+1,27970915539833i</v>
      </c>
      <c r="DK241" s="240" t="str">
        <f t="shared" ca="1" si="428"/>
        <v>6,6014871765184-3,52856840968836i</v>
      </c>
      <c r="DL241" s="240" t="str">
        <f t="shared" ca="1" si="429"/>
        <v>-5,1614506280603+5,4212411289006i</v>
      </c>
      <c r="DM241" s="240" t="str">
        <f t="shared" ca="1" si="430"/>
        <v>3,20039847164742-6,76667404167397i</v>
      </c>
      <c r="DN241" s="240" t="str">
        <f t="shared" ca="1" si="431"/>
        <v>-0,916286447851549+7,42905425401317i</v>
      </c>
      <c r="DO241" s="240" t="str">
        <f t="shared" ca="1" si="432"/>
        <v>-1,46031886418596-7,34151869700611i</v>
      </c>
      <c r="DP241" s="240" t="str">
        <f t="shared" ca="1" si="433"/>
        <v>3,68951427624393+6,51290352830286i</v>
      </c>
      <c r="DQ241" s="240" t="str">
        <f t="shared" ca="1" si="434"/>
        <v>-5,54627669180195-5,02685217820874i</v>
      </c>
      <c r="DR241" s="240" t="str">
        <f t="shared" ca="1" si="435"/>
        <v>6,84317775622087+3,03337207746619i</v>
      </c>
      <c r="DS241" s="240" t="str">
        <f t="shared" ca="1" si="436"/>
        <v>-7,44930355687611-0,733692361347999i</v>
      </c>
      <c r="DT241" s="240" t="str">
        <f t="shared" ca="1" si="437"/>
        <v>7,30346954987086-1,64004893149464i</v>
      </c>
      <c r="DU241" s="240" t="str">
        <f t="shared" ca="1" si="438"/>
        <v>-6,42039675053502+3,84823771735933i</v>
      </c>
      <c r="DV241" s="240" t="str">
        <f t="shared" ca="1" si="439"/>
        <v>4,88922574057114-5,66797138501282i</v>
      </c>
      <c r="DW241" s="240" t="str">
        <f t="shared" ca="1" si="440"/>
        <v>-2,86451849337097+6,91555939637013i</v>
      </c>
      <c r="DX241" s="240" t="str">
        <f t="shared" ca="1" si="441"/>
        <v>0,550656326000501-7,46506567782382i</v>
      </c>
      <c r="DY241" s="240" t="str">
        <f t="shared" ca="1" si="442"/>
        <v>1,81879109465236+7,26102106577311i</v>
      </c>
      <c r="DZ241" s="240" t="str">
        <f t="shared" ca="1" si="443"/>
        <v>-4,00464312396867-6,32402256583877i</v>
      </c>
      <c r="EA241" s="240" t="str">
        <f t="shared" ca="1" si="444"/>
        <v>5,78625190420073+4,74865421616704i</v>
      </c>
      <c r="EB241" s="240" t="str">
        <f t="shared" ca="1" si="445"/>
        <v>-6,98377536212847-2,6939394304466i</v>
      </c>
      <c r="EC241" s="240" t="str">
        <f t="shared" ca="1" si="446"/>
        <v>7,476331122344+0,367288595872587i</v>
      </c>
      <c r="ED241" s="240" t="str">
        <f t="shared" ca="1" si="447"/>
        <v>-7,21419881409241+1,99643768606365i</v>
      </c>
      <c r="EE241" s="240" t="str">
        <f t="shared" ca="1" si="448"/>
        <v>6,22383902641907-4,15863628330375i</v>
      </c>
      <c r="EF241" s="240" t="str">
        <f t="shared" ca="1" si="449"/>
        <v>-4,60522228002706+5,90104700160318i</v>
      </c>
      <c r="EG241" s="240" t="str">
        <f t="shared" ca="1" si="450"/>
        <v>2,5217376391422-7,04778456274885i</v>
      </c>
      <c r="EH241" s="240" t="str">
        <f t="shared" ca="1" si="451"/>
        <v>-0,183699624828325+7,48309310455412i</v>
      </c>
      <c r="EI241" s="240" t="str">
        <f t="shared" ca="1" si="452"/>
        <v>-2,17288169806488-7,16303099880227i</v>
      </c>
      <c r="EJ241" s="240" t="str">
        <f t="shared" ca="1" si="453"/>
        <v>4,31012443564284+6,11990647909443i</v>
      </c>
      <c r="EK241" s="240" t="str">
        <f t="shared" ca="1" si="454"/>
        <v>-6,01228752894624-4,45901633018596i</v>
      </c>
      <c r="EL241" s="240" t="str">
        <f t="shared" ca="1" si="455"/>
        <v>7,10754844148229+2,34801684737785i</v>
      </c>
      <c r="EM241" s="240" t="str">
        <f t="shared" ca="1" si="456"/>
        <v>-7,48534755128895+9,61018828062133E-13i</v>
      </c>
      <c r="EN241" s="240"/>
      <c r="EO241" s="240"/>
      <c r="EP241" s="240"/>
    </row>
    <row r="242" spans="1:146">
      <c r="A242" s="268">
        <f t="shared" si="323"/>
        <v>2.773437500000002E-3</v>
      </c>
      <c r="B242" s="267">
        <v>142</v>
      </c>
      <c r="C242" s="266">
        <f t="shared" si="324"/>
        <v>28400</v>
      </c>
      <c r="N242" s="265">
        <f t="shared" ca="1" si="327"/>
        <v>22.485172711505697</v>
      </c>
      <c r="O242" s="240">
        <f t="shared" ca="1" si="328"/>
        <v>7.4851727115056965</v>
      </c>
      <c r="P242" s="240" t="str">
        <f t="shared" ca="1" si="329"/>
        <v>-7,04761994338808+2,52167873739462i</v>
      </c>
      <c r="Q242" s="240" t="str">
        <f t="shared" ca="1" si="330"/>
        <v>5,78611675121942-4,74854329898418i</v>
      </c>
      <c r="R242" s="240" t="str">
        <f t="shared" ca="1" si="331"/>
        <v>-3,84814783174549+6,42024678545163i</v>
      </c>
      <c r="S242" s="240" t="str">
        <f t="shared" ca="1" si="332"/>
        <v>1,46028475463403-7,34134721672071i</v>
      </c>
      <c r="T242" s="240" t="str">
        <f t="shared" ca="1" si="333"/>
        <v>1,09830294333968+7,40415701925081i</v>
      </c>
      <c r="U242" s="241" t="str">
        <f t="shared" ca="1" si="334"/>
        <v>-3,52848599078305-6,60133298159677i</v>
      </c>
      <c r="V242" s="240" t="str">
        <f t="shared" ca="1" si="335"/>
        <v>5,54614714406618+5,02673476298841i</v>
      </c>
      <c r="W242" s="240" t="str">
        <f t="shared" ca="1" si="336"/>
        <v>-6,91539786547208-2,8644515850846i</v>
      </c>
      <c r="X242" s="240" t="str">
        <f t="shared" ca="1" si="337"/>
        <v>7,47615649316284+0,367280016892579i</v>
      </c>
      <c r="Y242" s="240" t="str">
        <f t="shared" ca="1" si="338"/>
        <v>-7,16286368756176+2,17283094475358i</v>
      </c>
      <c r="Z242" s="240" t="str">
        <f t="shared" ca="1" si="339"/>
        <v>6,01214709631499-4,4589121782494i</v>
      </c>
      <c r="AA242" s="240" t="str">
        <f t="shared" ca="1" si="340"/>
        <v>-4,15853914752333+6,22369365245314i</v>
      </c>
      <c r="AB242" s="240" t="str">
        <f t="shared" ca="1" si="341"/>
        <v>1,81874861204863-7,26085146571948i</v>
      </c>
      <c r="AC242" s="240" t="str">
        <f t="shared" ca="1" si="342"/>
        <v>0,733675224054807+7,44912955899397i</v>
      </c>
      <c r="AD242" s="240" t="str">
        <f t="shared" ca="1" si="343"/>
        <v>-3,20032371800926-6,76651598838109i</v>
      </c>
      <c r="AE242" s="240" t="str">
        <f t="shared" ca="1" si="344"/>
        <v>5,29281638265803+5,29281638265832i</v>
      </c>
      <c r="AF242" s="240" t="str">
        <f t="shared" ca="1" si="345"/>
        <v>-6,76651598838089-3,20032371800968i</v>
      </c>
      <c r="AG242" s="240" t="str">
        <f t="shared" ca="1" si="346"/>
        <v>7,44912955899399+0,733675224054535i</v>
      </c>
      <c r="AH242" s="240" t="str">
        <f t="shared" ca="1" si="347"/>
        <v>-7,2608514657194+1,81874861204896i</v>
      </c>
      <c r="AI242" s="240" t="str">
        <f t="shared" ca="1" si="348"/>
        <v>6,22369365245337-4,15853914752298i</v>
      </c>
      <c r="AJ242" s="240" t="str">
        <f t="shared" ca="1" si="349"/>
        <v>-4,45891217824973+6,01214709631474i</v>
      </c>
      <c r="AK242" s="240" t="str">
        <f t="shared" ca="1" si="350"/>
        <v>2,17283094475331-7,16286368756184i</v>
      </c>
      <c r="AL242" s="240" t="str">
        <f t="shared" ca="1" si="351"/>
        <v>0,367280016892853+7,47615649316283i</v>
      </c>
      <c r="AM242" s="240" t="str">
        <f t="shared" ca="1" si="352"/>
        <v>-2,86445158508419-6,91539786547225i</v>
      </c>
      <c r="AN242" s="240" t="str">
        <f t="shared" ca="1" si="353"/>
        <v>5,02673476298807+5,54614714406648i</v>
      </c>
      <c r="AO242" s="240" t="str">
        <f t="shared" ca="1" si="354"/>
        <v>-6,60133298159692-3,52848599078276i</v>
      </c>
      <c r="AP242" s="240" t="str">
        <f t="shared" ca="1" si="355"/>
        <v>7,40415701925085+1,09830294333933i</v>
      </c>
      <c r="AQ242" s="240" t="str">
        <f t="shared" ca="1" si="356"/>
        <v>-7,34134721672066+1,46028475463429i</v>
      </c>
      <c r="AR242" s="240" t="str">
        <f t="shared" ca="1" si="357"/>
        <v>-7,34134721672066+1,46028475463429i</v>
      </c>
      <c r="AS242" s="240" t="str">
        <f t="shared" ca="1" si="358"/>
        <v>-4,74854329898597+5,78611675121795i</v>
      </c>
      <c r="AT242" s="240" t="str">
        <f t="shared" ca="1" si="359"/>
        <v>2,52167873739798-7,04761994338688i</v>
      </c>
      <c r="AU242" s="240" t="str">
        <f t="shared" ca="1" si="360"/>
        <v>2,56023076970727E-12+7,4851727115057i</v>
      </c>
      <c r="AV242" s="240" t="str">
        <f t="shared" ca="1" si="361"/>
        <v>-2,52167873739579-7,04761994338766i</v>
      </c>
      <c r="AW242" s="240" t="str">
        <f t="shared" ca="1" si="362"/>
        <v>4,74854329898408+5,7861167512195i</v>
      </c>
      <c r="AX242" s="240" t="str">
        <f t="shared" ca="1" si="363"/>
        <v>-6,42024678545101-3,84814783174653i</v>
      </c>
      <c r="AY242" s="240" t="str">
        <f t="shared" ca="1" si="364"/>
        <v>7,34134721672019+1,46028475463667i</v>
      </c>
      <c r="AZ242" s="240" t="str">
        <f t="shared" ca="1" si="365"/>
        <v>-7,40415701925032+1,09830294334292i</v>
      </c>
      <c r="BA242" s="240" t="str">
        <f t="shared" ca="1" si="366"/>
        <v>6,60133298159592-3,52848599078464i</v>
      </c>
      <c r="BB242" s="240" t="str">
        <f t="shared" ca="1" si="367"/>
        <v>-5,02673476298759+5,54614714406692i</v>
      </c>
      <c r="BC242" s="240" t="str">
        <f t="shared" ca="1" si="368"/>
        <v>2,86445158508496-6,91539786547193i</v>
      </c>
      <c r="BD242" s="240" t="str">
        <f t="shared" ca="1" si="369"/>
        <v>-0,367280016894431+7,47615649316275i</v>
      </c>
      <c r="BE242" s="240" t="str">
        <f t="shared" ca="1" si="370"/>
        <v>-2,17283094475018-7,16286368756279i</v>
      </c>
      <c r="BF242" s="240" t="str">
        <f t="shared" ca="1" si="371"/>
        <v>4,45891217825214+6,01214709631296i</v>
      </c>
      <c r="BG242" s="240" t="str">
        <f t="shared" ca="1" si="372"/>
        <v>-6,22369365245408-4,15853914752191i</v>
      </c>
      <c r="BH242" s="240" t="str">
        <f t="shared" ca="1" si="373"/>
        <v>7,26085146571953+1,81874861204842i</v>
      </c>
      <c r="BI242" s="240" t="str">
        <f t="shared" ca="1" si="374"/>
        <v>-7,44912955899409+0,733675224053597i</v>
      </c>
      <c r="BJ242" s="240" t="str">
        <f t="shared" ca="1" si="375"/>
        <v>6,76651598838193-3,20032371800748i</v>
      </c>
      <c r="BK242" s="240" t="str">
        <f t="shared" ca="1" si="376"/>
        <v>-5,29281638266076+5,29281638265559i</v>
      </c>
      <c r="BL242" s="240" t="str">
        <f t="shared" ca="1" si="377"/>
        <v>3,20032371800737-6,76651598838198i</v>
      </c>
      <c r="BM242" s="240" t="str">
        <f t="shared" ca="1" si="378"/>
        <v>-0,733675224053469+7,4491295589941i</v>
      </c>
      <c r="BN242" s="240" t="str">
        <f t="shared" ca="1" si="379"/>
        <v>-1,81874861204854-7,2608514657195i</v>
      </c>
      <c r="BO242" s="240" t="str">
        <f t="shared" ca="1" si="380"/>
        <v>4,15853914752202+6,22369365245402i</v>
      </c>
      <c r="BP242" s="240" t="str">
        <f t="shared" ca="1" si="381"/>
        <v>-6,01214709631316-4,45891217825186i</v>
      </c>
      <c r="BQ242" s="240" t="str">
        <f t="shared" ca="1" si="382"/>
        <v>7,16286368756283+2,17283094475005i</v>
      </c>
      <c r="BR242" s="240" t="str">
        <f t="shared" ca="1" si="383"/>
        <v>-7,47615649316273+0,367280016894772i</v>
      </c>
      <c r="BS242" s="240" t="str">
        <f t="shared" ca="1" si="384"/>
        <v>6,91539786547189-2,86445158508508i</v>
      </c>
      <c r="BT242" s="240" t="str">
        <f t="shared" ca="1" si="385"/>
        <v>-5,54614714406683+5,02673476298769i</v>
      </c>
      <c r="BU242" s="240" t="str">
        <f t="shared" ca="1" si="386"/>
        <v>3,52848599078453-6,60133298159598i</v>
      </c>
      <c r="BV242" s="240" t="str">
        <f t="shared" ca="1" si="387"/>
        <v>-1,09830294334279+7,40415701925034i</v>
      </c>
      <c r="BW242" s="240" t="str">
        <f t="shared" ca="1" si="388"/>
        <v>-1,4602847546368-7,34134721672017i</v>
      </c>
      <c r="BX242" s="240" t="str">
        <f t="shared" ca="1" si="389"/>
        <v>3,84814783174665+6,42024678545094i</v>
      </c>
      <c r="BY242" s="240" t="str">
        <f t="shared" ca="1" si="390"/>
        <v>-5,78611675121958-4,74854329898398i</v>
      </c>
      <c r="BZ242" s="240" t="str">
        <f t="shared" ca="1" si="391"/>
        <v>7,04761994338774+2,52167873739557i</v>
      </c>
      <c r="CA242" s="240" t="str">
        <f t="shared" ca="1" si="392"/>
        <v>-7,4851727115057-2,3254875950836E-12i</v>
      </c>
      <c r="CB242" s="240" t="str">
        <f t="shared" ca="1" si="393"/>
        <v>7,04761994338931-2,52167873739119i</v>
      </c>
      <c r="CC242" s="240" t="str">
        <f t="shared" ca="1" si="394"/>
        <v>-5,7861167512178+4,74854329898615i</v>
      </c>
      <c r="CD242" s="240" t="str">
        <f t="shared" ca="1" si="395"/>
        <v>3,84814783174425-6,42024678545238i</v>
      </c>
      <c r="CE242" s="240" t="str">
        <f t="shared" ca="1" si="396"/>
        <v>-1,46028475463426+7,34134721672067i</v>
      </c>
      <c r="CF242" s="240" t="str">
        <f t="shared" ca="1" si="397"/>
        <v>-1,09830294333799-7,40415701925105i</v>
      </c>
      <c r="CG242" s="240" t="str">
        <f t="shared" ca="1" si="398"/>
        <v>3,52848599078024+6,60133298159827i</v>
      </c>
      <c r="CH242" s="240" t="str">
        <f t="shared" ca="1" si="399"/>
        <v>-5,54614714406856-5,02673476298578i</v>
      </c>
      <c r="CI242" s="240" t="str">
        <f t="shared" ca="1" si="400"/>
        <v>6,91539786547287+2,8644515850827i</v>
      </c>
      <c r="CJ242" s="240" t="str">
        <f t="shared" ca="1" si="401"/>
        <v>-7,47615649316287-0,367280016891981i</v>
      </c>
      <c r="CK242" s="240" t="str">
        <f t="shared" ca="1" si="402"/>
        <v>7,16286368756208-2,17283094475252i</v>
      </c>
      <c r="CL242" s="240" t="str">
        <f t="shared" ca="1" si="403"/>
        <v>-6,01214709631606+4,45891217824795i</v>
      </c>
      <c r="CM242" s="240" t="str">
        <f t="shared" ca="1" si="404"/>
        <v>4,15853914752606-6,22369365245132i</v>
      </c>
      <c r="CN242" s="240" t="str">
        <f t="shared" ca="1" si="405"/>
        <v>-1,81874861204583+7,26085146572018i</v>
      </c>
      <c r="CO242" s="240" t="str">
        <f t="shared" ca="1" si="406"/>
        <v>-0,73367522405625-7,44912955899383i</v>
      </c>
      <c r="CP242" s="240" t="str">
        <f t="shared" ca="1" si="407"/>
        <v>3,20032371800989+6,76651598838079i</v>
      </c>
      <c r="CQ242" s="240" t="str">
        <f t="shared" ca="1" si="408"/>
        <v>-5,29281638265747-5,29281638265888i</v>
      </c>
      <c r="CR242" s="240" t="str">
        <f t="shared" ca="1" si="409"/>
        <v>6,76651598837994+3,20032371801169i</v>
      </c>
      <c r="CS242" s="240" t="str">
        <f t="shared" ca="1" si="410"/>
        <v>-7,44912955899363-0,733675224058226i</v>
      </c>
      <c r="CT242" s="240" t="str">
        <f t="shared" ca="1" si="411"/>
        <v>7,2608514657189-1,81874861205092i</v>
      </c>
      <c r="CU242" s="240" t="str">
        <f t="shared" ca="1" si="412"/>
        <v>-6,22369365245265+4,15853914752405i</v>
      </c>
      <c r="CV242" s="240" t="str">
        <f t="shared" ca="1" si="413"/>
        <v>4,45891217824989-6,01214709631463i</v>
      </c>
      <c r="CW242" s="240" t="str">
        <f t="shared" ca="1" si="414"/>
        <v>-2,17283094475483+7,16286368756138i</v>
      </c>
      <c r="CX242" s="240" t="str">
        <f t="shared" ca="1" si="415"/>
        <v>-0,367280016889786-7,47615649316298i</v>
      </c>
      <c r="CY242" s="240" t="str">
        <f t="shared" ca="1" si="416"/>
        <v>2,86445158508735+6,91539786547094i</v>
      </c>
      <c r="CZ242" s="240" t="str">
        <f t="shared" ca="1" si="417"/>
        <v>-5,02673476298951-5,54614714406518i</v>
      </c>
      <c r="DA242" s="240" t="str">
        <f t="shared" ca="1" si="418"/>
        <v>6,60133298159713+3,52848599078237i</v>
      </c>
      <c r="DB242" s="240" t="str">
        <f t="shared" ca="1" si="419"/>
        <v>-7,4041570192507-1,09830294334037i</v>
      </c>
      <c r="DC242" s="240" t="str">
        <f t="shared" ca="1" si="420"/>
        <v>7,34134721672114-1,46028475463191i</v>
      </c>
      <c r="DD242" s="240" t="str">
        <f t="shared" ca="1" si="421"/>
        <v>-6,42024678545351+3,84814783174236i</v>
      </c>
      <c r="DE242" s="240" t="str">
        <f t="shared" ca="1" si="422"/>
        <v>4,74854329898193-5,78611675122127i</v>
      </c>
      <c r="DF242" s="240" t="str">
        <f t="shared" ca="1" si="423"/>
        <v>-2,52167873739306+7,04761994338864i</v>
      </c>
      <c r="DG242" s="240" t="str">
        <f t="shared" ca="1" si="424"/>
        <v>-3,41113876545084E-13-7,4851727115057i</v>
      </c>
      <c r="DH242" s="240" t="str">
        <f t="shared" ca="1" si="425"/>
        <v>2,5216787373933+7,04761994338855i</v>
      </c>
      <c r="DI242" s="240" t="str">
        <f t="shared" ca="1" si="426"/>
        <v>-4,74854329898212-5,78611675122111i</v>
      </c>
      <c r="DJ242" s="240" t="str">
        <f t="shared" ca="1" si="427"/>
        <v>6,42024678545364+3,84814783174215i</v>
      </c>
      <c r="DK242" s="240" t="str">
        <f t="shared" ca="1" si="428"/>
        <v>-7,34134721672118-1,46028475463165i</v>
      </c>
      <c r="DL242" s="240" t="str">
        <f t="shared" ca="1" si="429"/>
        <v>7,40415701925066-1,09830294334062i</v>
      </c>
      <c r="DM242" s="240" t="str">
        <f t="shared" ca="1" si="430"/>
        <v>-6,60133298159701+3,52848599078259i</v>
      </c>
      <c r="DN242" s="240" t="str">
        <f t="shared" ca="1" si="431"/>
        <v>5,02673476298932-5,54614714406536i</v>
      </c>
      <c r="DO242" s="240" t="str">
        <f t="shared" ca="1" si="432"/>
        <v>-2,86445158508711+6,91539786547105i</v>
      </c>
      <c r="DP242" s="240" t="str">
        <f t="shared" ca="1" si="433"/>
        <v>0,367280016889529-7,47615649316299i</v>
      </c>
      <c r="DQ242" s="240" t="str">
        <f t="shared" ca="1" si="434"/>
        <v>2,17283094475507+7,16286368756131i</v>
      </c>
      <c r="DR242" s="240" t="str">
        <f t="shared" ca="1" si="435"/>
        <v>-4,45891217825009-6,01214709631447i</v>
      </c>
      <c r="DS242" s="240" t="str">
        <f t="shared" ca="1" si="436"/>
        <v>6,2236936524528+4,15853914752384i</v>
      </c>
      <c r="DT242" s="240" t="str">
        <f t="shared" ca="1" si="437"/>
        <v>-7,26085146571897-1,81874861205068i</v>
      </c>
      <c r="DU242" s="240" t="str">
        <f t="shared" ca="1" si="438"/>
        <v>7,44912955899431-0,733675224051282i</v>
      </c>
      <c r="DV242" s="240" t="str">
        <f t="shared" ca="1" si="439"/>
        <v>-6,76651598837983+3,20032371801192i</v>
      </c>
      <c r="DW242" s="240" t="str">
        <f t="shared" ca="1" si="440"/>
        <v>5,2928163826573-5,29281638265905i</v>
      </c>
      <c r="DX242" s="240" t="str">
        <f t="shared" ca="1" si="441"/>
        <v>-3,20032371800966+6,7665159883809i</v>
      </c>
      <c r="DY242" s="240" t="str">
        <f t="shared" ca="1" si="442"/>
        <v>0,733675224055995-7,44912955899385i</v>
      </c>
      <c r="DZ242" s="240" t="str">
        <f t="shared" ca="1" si="443"/>
        <v>1,81874861204609+7,26085146572012i</v>
      </c>
      <c r="EA242" s="240" t="str">
        <f t="shared" ca="1" si="444"/>
        <v>-4,15853914752627-6,22369365245117i</v>
      </c>
      <c r="EB242" s="240" t="str">
        <f t="shared" ca="1" si="445"/>
        <v>6,01214709631621+4,45891217824775i</v>
      </c>
      <c r="EC242" s="240" t="str">
        <f t="shared" ca="1" si="446"/>
        <v>-7,16286368756215-2,17283094475227i</v>
      </c>
      <c r="ED242" s="240" t="str">
        <f t="shared" ca="1" si="447"/>
        <v>7,47615649316285-0,367280016892449i</v>
      </c>
      <c r="EE242" s="240" t="str">
        <f t="shared" ca="1" si="448"/>
        <v>-6,91539786547269+2,86445158508313i</v>
      </c>
      <c r="EF242" s="240" t="str">
        <f t="shared" ca="1" si="449"/>
        <v>5,54614714406853-5,02673476298581i</v>
      </c>
      <c r="EG242" s="240" t="str">
        <f t="shared" ca="1" si="450"/>
        <v>-3,52848599078002+6,60133298159839i</v>
      </c>
      <c r="EH242" s="240" t="str">
        <f t="shared" ca="1" si="451"/>
        <v>1,09830294333773-7,40415701925109i</v>
      </c>
      <c r="EI242" s="240" t="str">
        <f t="shared" ca="1" si="452"/>
        <v>1,46028475463452+7,34134721672062i</v>
      </c>
      <c r="EJ242" s="240" t="str">
        <f t="shared" ca="1" si="453"/>
        <v>-3,84814783174465-6,42024678545214i</v>
      </c>
      <c r="EK242" s="240" t="str">
        <f t="shared" ca="1" si="454"/>
        <v>5,7861167512181+4,74854329898578i</v>
      </c>
      <c r="EL242" s="240" t="str">
        <f t="shared" ca="1" si="455"/>
        <v>-7,04761994338696-2,52167873739776i</v>
      </c>
      <c r="EM242" s="240" t="str">
        <f t="shared" ca="1" si="456"/>
        <v>7,4851727115057-2,58223254048816E-12i</v>
      </c>
      <c r="EN242" s="240"/>
      <c r="EO242" s="240"/>
      <c r="EP242" s="240"/>
    </row>
    <row r="243" spans="1:146">
      <c r="A243" s="268">
        <f t="shared" si="323"/>
        <v>2.792968750000002E-3</v>
      </c>
      <c r="B243" s="267">
        <v>143</v>
      </c>
      <c r="C243" s="266">
        <f t="shared" si="324"/>
        <v>28600</v>
      </c>
      <c r="N243" s="265">
        <f t="shared" ca="1" si="327"/>
        <v>22.484983194219332</v>
      </c>
      <c r="O243" s="240">
        <f t="shared" ca="1" si="328"/>
        <v>7.4849831942193301</v>
      </c>
      <c r="P243" s="240" t="str">
        <f t="shared" ca="1" si="329"/>
        <v>-6,98343541960567+2,69380830014736i</v>
      </c>
      <c r="Q243" s="240" t="str">
        <f t="shared" ca="1" si="330"/>
        <v>5,54600672101979-5,0266074909574i</v>
      </c>
      <c r="R243" s="240" t="str">
        <f t="shared" ca="1" si="331"/>
        <v>-3,36533324639561+6,6857688831166i</v>
      </c>
      <c r="S243" s="240" t="str">
        <f t="shared" ca="1" si="332"/>
        <v>0,733656648112108-7,44894095428516i</v>
      </c>
      <c r="T243" s="240" t="str">
        <f t="shared" ca="1" si="333"/>
        <v>1,99634050738326+7,21384765546976i</v>
      </c>
      <c r="U243" s="241" t="str">
        <f t="shared" ca="1" si="334"/>
        <v>-4,45879928293412-6,01199487460294i</v>
      </c>
      <c r="V243" s="240" t="str">
        <f t="shared" ca="1" si="335"/>
        <v>6,32371473747023+4,00444819380244i</v>
      </c>
      <c r="W243" s="240" t="str">
        <f t="shared" ca="1" si="336"/>
        <v>-7,34116134095591-1,46024778164538i</v>
      </c>
      <c r="X243" s="240" t="str">
        <f t="shared" ca="1" si="337"/>
        <v>7,3747865949213-1,27964686422266i</v>
      </c>
      <c r="Y243" s="240" t="str">
        <f t="shared" ca="1" si="338"/>
        <v>-6,42008423105302+3,8480504003885i</v>
      </c>
      <c r="Z243" s="240" t="str">
        <f t="shared" ca="1" si="339"/>
        <v>4,60499811604893-5,9007597620079i</v>
      </c>
      <c r="AA243" s="240" t="str">
        <f t="shared" ca="1" si="340"/>
        <v>-2,17277593078877+7,16268233082626i</v>
      </c>
      <c r="AB243" s="240" t="str">
        <f t="shared" ca="1" si="341"/>
        <v>-0,550629522233488-7,46470230799532i</v>
      </c>
      <c r="AC243" s="240" t="str">
        <f t="shared" ca="1" si="342"/>
        <v>3,20024268892883+6,76634466678305i</v>
      </c>
      <c r="AD243" s="240" t="str">
        <f t="shared" ca="1" si="343"/>
        <v>-5,42097724435407-5,16119938908983i</v>
      </c>
      <c r="AE243" s="240" t="str">
        <f t="shared" ca="1" si="344"/>
        <v>6,91522277433034+2,86437905995853i</v>
      </c>
      <c r="AF243" s="240" t="str">
        <f t="shared" ca="1" si="345"/>
        <v>-7,482728857222-0,183690683059504i</v>
      </c>
      <c r="AG243" s="240" t="str">
        <f t="shared" ca="1" si="346"/>
        <v>7,04744150451199-2,52161489094341i</v>
      </c>
      <c r="AH243" s="240" t="str">
        <f t="shared" ca="1" si="347"/>
        <v>-5,66769549061521+4,8889877524295i</v>
      </c>
      <c r="AI243" s="240" t="str">
        <f t="shared" ca="1" si="348"/>
        <v>3,52839665295268-6,60116584227197i</v>
      </c>
      <c r="AJ243" s="240" t="str">
        <f t="shared" ca="1" si="349"/>
        <v>-0,916241846659143+7,42869263707797i</v>
      </c>
      <c r="AK243" s="240" t="str">
        <f t="shared" ca="1" si="350"/>
        <v>-1,81870256310404-7,26066762802875i</v>
      </c>
      <c r="AL243" s="240" t="str">
        <f t="shared" ca="1" si="351"/>
        <v>4,3099146358565+6,11960858628848i</v>
      </c>
      <c r="AM243" s="240" t="str">
        <f t="shared" ca="1" si="352"/>
        <v>-6,22353607458851-4,1584338573604i</v>
      </c>
      <c r="AN243" s="240" t="str">
        <f t="shared" ca="1" si="353"/>
        <v>7,30311404590242+1,63996910040667i</v>
      </c>
      <c r="AO243" s="240" t="str">
        <f t="shared" ca="1" si="354"/>
        <v>-7,40396955320295+1,09827513537801i</v>
      </c>
      <c r="AP243" s="240" t="str">
        <f t="shared" ca="1" si="355"/>
        <v>6,51258650595746-3,68933468530121i</v>
      </c>
      <c r="AQ243" s="240" t="str">
        <f t="shared" ca="1" si="356"/>
        <v>-4,74842307049057+5,78597025237588i</v>
      </c>
      <c r="AR243" s="240" t="str">
        <f t="shared" ca="1" si="357"/>
        <v>-4,74842307049057+5,78597025237588i</v>
      </c>
      <c r="AS243" s="240" t="str">
        <f t="shared" ca="1" si="358"/>
        <v>0,367270717717065+7,4759672041585i</v>
      </c>
      <c r="AT243" s="240" t="str">
        <f t="shared" ca="1" si="359"/>
        <v>-3,03322442493236-6,84284465743155i</v>
      </c>
      <c r="AU243" s="240" t="str">
        <f t="shared" ca="1" si="360"/>
        <v>5,2926823736993+5,29268237370037i</v>
      </c>
      <c r="AV243" s="240" t="str">
        <f t="shared" ca="1" si="361"/>
        <v>-6,8428446574309-3,03322442493384i</v>
      </c>
      <c r="AW243" s="240" t="str">
        <f t="shared" ca="1" si="362"/>
        <v>7,47596720415842+0,367270717718684i</v>
      </c>
      <c r="AX243" s="240" t="str">
        <f t="shared" ca="1" si="363"/>
        <v>-7,10720247417688+2,34790255521814i</v>
      </c>
      <c r="AY243" s="240" t="str">
        <f t="shared" ca="1" si="364"/>
        <v>5,78597025237833-4,74842307048759i</v>
      </c>
      <c r="AZ243" s="240" t="str">
        <f t="shared" ca="1" si="365"/>
        <v>-3,68933468529994+6,51258650595818i</v>
      </c>
      <c r="BA243" s="240" t="str">
        <f t="shared" ca="1" si="366"/>
        <v>1,09827513537961-7,40396955320271i</v>
      </c>
      <c r="BB243" s="240" t="str">
        <f t="shared" ca="1" si="367"/>
        <v>1,63996910041006+7,30311404590165i</v>
      </c>
      <c r="BC243" s="240" t="str">
        <f t="shared" ca="1" si="368"/>
        <v>-4,158433857361-6,2235360745881i</v>
      </c>
      <c r="BD243" s="240" t="str">
        <f t="shared" ca="1" si="369"/>
        <v>6,11960858628755+4,30991463585783i</v>
      </c>
      <c r="BE243" s="240" t="str">
        <f t="shared" ca="1" si="370"/>
        <v>-7,26066762802946-1,81870256310117i</v>
      </c>
      <c r="BF243" s="240" t="str">
        <f t="shared" ca="1" si="371"/>
        <v>7,42869263707789-0,916241846659756i</v>
      </c>
      <c r="BG243" s="240" t="str">
        <f t="shared" ca="1" si="372"/>
        <v>-6,60116584227308+3,52839665295059i</v>
      </c>
      <c r="BH243" s="240" t="str">
        <f t="shared" ca="1" si="373"/>
        <v>4,88898775242727-5,66769549061715i</v>
      </c>
      <c r="BI243" s="240" t="str">
        <f t="shared" ca="1" si="374"/>
        <v>-2,52161489094354+7,04744150451194i</v>
      </c>
      <c r="BJ243" s="240" t="str">
        <f t="shared" ca="1" si="375"/>
        <v>-0,183690683057087-7,48272885722206i</v>
      </c>
      <c r="BK243" s="240" t="str">
        <f t="shared" ca="1" si="376"/>
        <v>2,86437905996126+6,91522277432921i</v>
      </c>
      <c r="BL243" s="240" t="str">
        <f t="shared" ca="1" si="377"/>
        <v>-5,16119938908974-5,42097724435416i</v>
      </c>
      <c r="BM243" s="240" t="str">
        <f t="shared" ca="1" si="378"/>
        <v>6,76634466678202+3,20024268893101i</v>
      </c>
      <c r="BN243" s="240" t="str">
        <f t="shared" ca="1" si="379"/>
        <v>-7,46470230799548-0,55062952223134i</v>
      </c>
      <c r="BO243" s="240" t="str">
        <f t="shared" ca="1" si="380"/>
        <v>7,16268233082631-2,17277593078864i</v>
      </c>
      <c r="BP243" s="240" t="str">
        <f t="shared" ca="1" si="381"/>
        <v>-5,90075976200989+4,6049981160464i</v>
      </c>
      <c r="BQ243" s="240" t="str">
        <f t="shared" ca="1" si="382"/>
        <v>3,84805040038665-6,42008423105413i</v>
      </c>
      <c r="BR243" s="240" t="str">
        <f t="shared" ca="1" si="383"/>
        <v>-1,27964686422357+7,37478659492114i</v>
      </c>
      <c r="BS243" s="240" t="str">
        <f t="shared" ca="1" si="384"/>
        <v>-1,46024778164243-7,34116134095649i</v>
      </c>
      <c r="BT243" s="240" t="str">
        <f t="shared" ca="1" si="385"/>
        <v>4,00444819380361+6,32371473746949i</v>
      </c>
      <c r="BU243" s="240" t="str">
        <f t="shared" ca="1" si="386"/>
        <v>-6,01199487460238-4,45879928293487i</v>
      </c>
      <c r="BV243" s="240" t="str">
        <f t="shared" ca="1" si="387"/>
        <v>7,21384765546875+1,9963405073869i</v>
      </c>
      <c r="BW243" s="240" t="str">
        <f t="shared" ca="1" si="388"/>
        <v>-7,44894095428503+0,733656648113459i</v>
      </c>
      <c r="BX243" s="240" t="str">
        <f t="shared" ca="1" si="389"/>
        <v>6,68576888311736-3,36533324639409i</v>
      </c>
      <c r="BY243" s="240" t="str">
        <f t="shared" ca="1" si="390"/>
        <v>-5,02660749095476+5,54600672102219i</v>
      </c>
      <c r="BZ243" s="240" t="str">
        <f t="shared" ca="1" si="391"/>
        <v>2,69380830014647-6,98343541960601i</v>
      </c>
      <c r="CA243" s="240" t="str">
        <f t="shared" ca="1" si="392"/>
        <v>-1,51483116030059E-12+7,48498319421933i</v>
      </c>
      <c r="CB243" s="240" t="str">
        <f t="shared" ca="1" si="393"/>
        <v>-2,69380830015039-6,9834354196045i</v>
      </c>
      <c r="CC243" s="240" t="str">
        <f t="shared" ca="1" si="394"/>
        <v>5,02660749095788+5,54600672101936i</v>
      </c>
      <c r="CD243" s="240" t="str">
        <f t="shared" ca="1" si="395"/>
        <v>-6,68576888311591-3,36533324639699i</v>
      </c>
      <c r="CE243" s="240" t="str">
        <f t="shared" ca="1" si="396"/>
        <v>7,44894095428544+0,733656648109275i</v>
      </c>
      <c r="CF243" s="240" t="str">
        <f t="shared" ca="1" si="397"/>
        <v>-7,21384765546962+1,99634050738378i</v>
      </c>
      <c r="CG243" s="240" t="str">
        <f t="shared" ca="1" si="398"/>
        <v>6,01199487460432-4,45879928293226i</v>
      </c>
      <c r="CH243" s="240" t="str">
        <f t="shared" ca="1" si="399"/>
        <v>-4,00444819380006+6,32371473747173i</v>
      </c>
      <c r="CI243" s="240" t="str">
        <f t="shared" ca="1" si="400"/>
        <v>1,46024778164562-7,34116134095586i</v>
      </c>
      <c r="CJ243" s="240" t="str">
        <f t="shared" ca="1" si="401"/>
        <v>1,27964686422017+7,37478659492173i</v>
      </c>
      <c r="CK243" s="240" t="str">
        <f t="shared" ca="1" si="402"/>
        <v>-3,84805040039044-6,42008423105186i</v>
      </c>
      <c r="CL243" s="240" t="str">
        <f t="shared" ca="1" si="403"/>
        <v>5,90075976200776+4,60499811604912i</v>
      </c>
      <c r="CM243" s="240" t="str">
        <f t="shared" ca="1" si="404"/>
        <v>-7,16268233082536-2,17277593079175i</v>
      </c>
      <c r="CN243" s="240" t="str">
        <f t="shared" ca="1" si="405"/>
        <v>7,46470230799517-0,550629522235531i</v>
      </c>
      <c r="CO243" s="240" t="str">
        <f t="shared" ca="1" si="406"/>
        <v>-6,7663446667834+3,20024268892808i</v>
      </c>
      <c r="CP243" s="240" t="str">
        <f t="shared" ca="1" si="407"/>
        <v>5,16119938909224-5,42097724435178i</v>
      </c>
      <c r="CQ243" s="240" t="str">
        <f t="shared" ca="1" si="408"/>
        <v>-2,86437905995718+6,91522277433089i</v>
      </c>
      <c r="CR243" s="240" t="str">
        <f t="shared" ca="1" si="409"/>
        <v>0,18369068306054-7,48272885722198i</v>
      </c>
      <c r="CS243" s="240" t="str">
        <f t="shared" ca="1" si="410"/>
        <v>2,52161489094049+7,04744150451304i</v>
      </c>
      <c r="CT243" s="240" t="str">
        <f t="shared" ca="1" si="411"/>
        <v>-4,88898775243046-5,6676954906144i</v>
      </c>
      <c r="CU243" s="240" t="str">
        <f t="shared" ca="1" si="412"/>
        <v>6,60116584227155+3,52839665295345i</v>
      </c>
      <c r="CV243" s="240" t="str">
        <f t="shared" ca="1" si="413"/>
        <v>-7,42869263707752-0,916241846662758i</v>
      </c>
      <c r="CW243" s="240" t="str">
        <f t="shared" ca="1" si="414"/>
        <v>7,26066762802839-1,81870256310545i</v>
      </c>
      <c r="CX243" s="240" t="str">
        <f t="shared" ca="1" si="415"/>
        <v>-6,11960858628954+4,30991463585501i</v>
      </c>
      <c r="CY243" s="240" t="str">
        <f t="shared" ca="1" si="416"/>
        <v>4,15843385735733-6,22353607459056i</v>
      </c>
      <c r="CZ243" s="240" t="str">
        <f t="shared" ca="1" si="417"/>
        <v>-1,63996910040617+7,30311404590253i</v>
      </c>
      <c r="DA243" s="240" t="str">
        <f t="shared" ca="1" si="418"/>
        <v>-1,09827513537641-7,40396955320318i</v>
      </c>
      <c r="DB243" s="240" t="str">
        <f t="shared" ca="1" si="419"/>
        <v>3,6893346853036+6,51258650595611i</v>
      </c>
      <c r="DC243" s="240" t="str">
        <f t="shared" ca="1" si="420"/>
        <v>-5,78597025237627-4,7484230704901i</v>
      </c>
      <c r="DD243" s="240" t="str">
        <f t="shared" ca="1" si="421"/>
        <v>7,10720247417593+2,34790255522102i</v>
      </c>
      <c r="DE243" s="240" t="str">
        <f t="shared" ca="1" si="422"/>
        <v>-7,47596720415821+0,367270717722989i</v>
      </c>
      <c r="DF243" s="240" t="str">
        <f t="shared" ca="1" si="423"/>
        <v>6,8428446574323-3,03322442493068i</v>
      </c>
      <c r="DG243" s="240" t="str">
        <f t="shared" ca="1" si="424"/>
        <v>-5,29268237370159+5,29268237369808i</v>
      </c>
      <c r="DH243" s="240" t="str">
        <f t="shared" ca="1" si="425"/>
        <v>3,03322442492861-6,84284465743322i</v>
      </c>
      <c r="DI243" s="240" t="str">
        <f t="shared" ca="1" si="426"/>
        <v>-0,367270717720303+7,47596720415833i</v>
      </c>
      <c r="DJ243" s="240" t="str">
        <f t="shared" ca="1" si="427"/>
        <v>-2,3479025552167-7,10720247417736i</v>
      </c>
      <c r="DK243" s="240" t="str">
        <f t="shared" ca="1" si="428"/>
        <v>4,74842307049218+5,78597025237457i</v>
      </c>
      <c r="DL243" s="240" t="str">
        <f t="shared" ca="1" si="429"/>
        <v>-6,51258650595744-3,68933468530125i</v>
      </c>
      <c r="DM243" s="240" t="str">
        <f t="shared" ca="1" si="430"/>
        <v>7,40396955320245+1,09827513538132i</v>
      </c>
      <c r="DN243" s="240" t="str">
        <f t="shared" ca="1" si="431"/>
        <v>-7,30311404590203+1,63996910040838i</v>
      </c>
      <c r="DO243" s="240" t="str">
        <f t="shared" ca="1" si="432"/>
        <v>6,22353607458907-4,15843385735956i</v>
      </c>
      <c r="DP243" s="240" t="str">
        <f t="shared" ca="1" si="433"/>
        <v>-4,30991463585907+6,11960858628668i</v>
      </c>
      <c r="DQ243" s="240" t="str">
        <f t="shared" ca="1" si="434"/>
        <v>1,81870256310285-7,26066762802904i</v>
      </c>
      <c r="DR243" s="240" t="str">
        <f t="shared" ca="1" si="435"/>
        <v>0,916241846658252+7,42869263707808i</v>
      </c>
      <c r="DS243" s="240" t="str">
        <f t="shared" ca="1" si="436"/>
        <v>-3,52839665294907-6,6011658422739i</v>
      </c>
      <c r="DT243" s="240" t="str">
        <f t="shared" ca="1" si="437"/>
        <v>5,66769549061616+4,88898775242842i</v>
      </c>
      <c r="DU243" s="240" t="str">
        <f t="shared" ca="1" si="438"/>
        <v>-7,04744150451136-2,52161489094517i</v>
      </c>
      <c r="DV243" s="240" t="str">
        <f t="shared" ca="1" si="439"/>
        <v>7,48272885722192-0,183690683062803i</v>
      </c>
      <c r="DW243" s="240" t="str">
        <f t="shared" ca="1" si="440"/>
        <v>-6,91522277432987+2,86437905995966i</v>
      </c>
      <c r="DX243" s="240" t="str">
        <f t="shared" ca="1" si="441"/>
        <v>5,4209772443552-5,16119938908864i</v>
      </c>
      <c r="DY243" s="240" t="str">
        <f t="shared" ca="1" si="442"/>
        <v>-3,20024268892565+6,76634466678455i</v>
      </c>
      <c r="DZ243" s="240" t="str">
        <f t="shared" ca="1" si="443"/>
        <v>0,55062952223285-7,46470230799537i</v>
      </c>
      <c r="EA243" s="240" t="str">
        <f t="shared" ca="1" si="444"/>
        <v>2,17277593078699+7,16268233082681i</v>
      </c>
      <c r="EB243" s="240" t="str">
        <f t="shared" ca="1" si="445"/>
        <v>-4,60499811605125-5,90075976200611i</v>
      </c>
      <c r="EC243" s="240" t="str">
        <f t="shared" ca="1" si="446"/>
        <v>6,42008423105325+3,84805040038813i</v>
      </c>
      <c r="ED243" s="240" t="str">
        <f t="shared" ca="1" si="447"/>
        <v>-7,37478659492089-1,27964686422507i</v>
      </c>
      <c r="EE243" s="240" t="str">
        <f t="shared" ca="1" si="448"/>
        <v>7,34116134095538-1,46024778164804i</v>
      </c>
      <c r="EF243" s="240" t="str">
        <f t="shared" ca="1" si="449"/>
        <v>-6,3237147374703+4,00444819380233i</v>
      </c>
      <c r="EG243" s="240" t="str">
        <f t="shared" ca="1" si="450"/>
        <v>4,45879928293625-6,01199487460135i</v>
      </c>
      <c r="EH243" s="240" t="str">
        <f t="shared" ca="1" si="451"/>
        <v>-1,99634050738119+7,21384765547034i</v>
      </c>
      <c r="EI243" s="240" t="str">
        <f t="shared" ca="1" si="452"/>
        <v>-0,733656648111739-7,4489409542852i</v>
      </c>
      <c r="EJ243" s="240" t="str">
        <f t="shared" ca="1" si="453"/>
        <v>3,36533324639274+6,68576888311804i</v>
      </c>
      <c r="EK243" s="240" t="str">
        <f t="shared" ca="1" si="454"/>
        <v>-5,54600672102103-5,02660749095604i</v>
      </c>
      <c r="EL243" s="240" t="str">
        <f t="shared" ca="1" si="455"/>
        <v>6,98343541960547+2,69380830014788i</v>
      </c>
      <c r="EM243" s="240" t="str">
        <f t="shared" ca="1" si="456"/>
        <v>-7,48498319421933-3,02966232060117E-12i</v>
      </c>
      <c r="EN243" s="240"/>
      <c r="EO243" s="240"/>
      <c r="EP243" s="240"/>
    </row>
    <row r="244" spans="1:146">
      <c r="A244" s="268">
        <f t="shared" si="323"/>
        <v>2.8125000000000021E-3</v>
      </c>
      <c r="B244" s="267">
        <v>144</v>
      </c>
      <c r="C244" s="266">
        <f t="shared" si="324"/>
        <v>28800</v>
      </c>
      <c r="N244" s="265">
        <f t="shared" ca="1" si="327"/>
        <v>22.484778360423455</v>
      </c>
      <c r="O244" s="240">
        <f t="shared" ca="1" si="328"/>
        <v>7.484778360423455</v>
      </c>
      <c r="P244" s="240" t="str">
        <f t="shared" ca="1" si="329"/>
        <v>-6,91503353257861+2,86430067345881i</v>
      </c>
      <c r="Q244" s="240" t="str">
        <f t="shared" ca="1" si="330"/>
        <v>5,29253753433378-5,29253753433373i</v>
      </c>
      <c r="R244" s="240" t="str">
        <f t="shared" ca="1" si="331"/>
        <v>-2,86430067345847+6,91503353257875i</v>
      </c>
      <c r="S244" s="240" t="str">
        <f t="shared" ca="1" si="332"/>
        <v>-2,21899348853242E-13-7,48477836042346i</v>
      </c>
      <c r="T244" s="240" t="str">
        <f t="shared" ca="1" si="333"/>
        <v>2,8643006734589+6,91503353257857i</v>
      </c>
      <c r="U244" s="241" t="str">
        <f t="shared" ca="1" si="334"/>
        <v>-5,29253753433373-5,29253753433378i</v>
      </c>
      <c r="V244" s="240" t="str">
        <f t="shared" ca="1" si="335"/>
        <v>6,91503353257856+2,86430067345894i</v>
      </c>
      <c r="W244" s="240" t="str">
        <f t="shared" ca="1" si="336"/>
        <v>-7,48477836042346-3,00756987281776E-13i</v>
      </c>
      <c r="X244" s="240" t="str">
        <f t="shared" ca="1" si="337"/>
        <v>6,91503353257849-2,8643006734591i</v>
      </c>
      <c r="Y244" s="240" t="str">
        <f t="shared" ca="1" si="338"/>
        <v>-5,29253753433361+5,2925375343339i</v>
      </c>
      <c r="Z244" s="240" t="str">
        <f t="shared" ca="1" si="339"/>
        <v>2,86430067345874-6,91503353257864i</v>
      </c>
      <c r="AA244" s="240" t="str">
        <f t="shared" ca="1" si="340"/>
        <v>-7,88576384285345E-14+7,48477836042346i</v>
      </c>
      <c r="AB244" s="240" t="str">
        <f t="shared" ca="1" si="341"/>
        <v>-2,86430067345864-6,91503353257868i</v>
      </c>
      <c r="AC244" s="240" t="str">
        <f t="shared" ca="1" si="342"/>
        <v>5,29253753433353+5,29253753433397i</v>
      </c>
      <c r="AD244" s="240" t="str">
        <f t="shared" ca="1" si="343"/>
        <v>-6,91503353257872-2,86430067345853i</v>
      </c>
      <c r="AE244" s="240" t="str">
        <f t="shared" ca="1" si="344"/>
        <v>7,48477836042346-1,43041710424707E-13i</v>
      </c>
      <c r="AF244" s="240" t="str">
        <f t="shared" ca="1" si="345"/>
        <v>-6,9150335325786+2,86430067345884i</v>
      </c>
      <c r="AG244" s="240" t="str">
        <f t="shared" ca="1" si="346"/>
        <v>5,29253753433382-5,29253753433369i</v>
      </c>
      <c r="AH244" s="240" t="str">
        <f t="shared" ca="1" si="347"/>
        <v>-2,86430067345902+6,91503353257853i</v>
      </c>
      <c r="AI244" s="240" t="str">
        <f t="shared" ca="1" si="348"/>
        <v>3,26432076782578E-13-7,48477836042346i</v>
      </c>
      <c r="AJ244" s="240" t="str">
        <f t="shared" ca="1" si="349"/>
        <v>2,864300673459+6,91503353257853i</v>
      </c>
      <c r="AK244" s="240" t="str">
        <f t="shared" ca="1" si="350"/>
        <v>-5,29253753433385-5,29253753433366i</v>
      </c>
      <c r="AL244" s="240" t="str">
        <f t="shared" ca="1" si="351"/>
        <v>6,91503353257863+2,86430067345876i</v>
      </c>
      <c r="AM244" s="240" t="str">
        <f t="shared" ca="1" si="352"/>
        <v>-7,48477836042346-1,57715276857069E-13i</v>
      </c>
      <c r="AN244" s="240" t="str">
        <f t="shared" ca="1" si="353"/>
        <v>6,91503353257872-2,86430067345857i</v>
      </c>
      <c r="AO244" s="240" t="str">
        <f t="shared" ca="1" si="354"/>
        <v>-5,292537534334+5,29253753433351i</v>
      </c>
      <c r="AP244" s="240" t="str">
        <f t="shared" ca="1" si="355"/>
        <v>2,8643006734586-6,91503353257869i</v>
      </c>
      <c r="AQ244" s="240" t="str">
        <f t="shared" ca="1" si="356"/>
        <v>1,17366620923905E-13+7,48477836042346i</v>
      </c>
      <c r="AR244" s="240" t="str">
        <f t="shared" ca="1" si="357"/>
        <v>1,17366620923905E-13+7,48477836042346i</v>
      </c>
      <c r="AS244" s="240" t="str">
        <f t="shared" ca="1" si="358"/>
        <v>5,29253753433626+5,29253753433124i</v>
      </c>
      <c r="AT244" s="240" t="str">
        <f t="shared" ca="1" si="359"/>
        <v>-6,91503353257851-2,86430067345904i</v>
      </c>
      <c r="AU244" s="240" t="str">
        <f t="shared" ca="1" si="360"/>
        <v>7,48477836042346-3,37067125865792E-12i</v>
      </c>
      <c r="AV244" s="240" t="str">
        <f t="shared" ca="1" si="361"/>
        <v>-6,91503353257883+2,86430067345829i</v>
      </c>
      <c r="AW244" s="240" t="str">
        <f t="shared" ca="1" si="362"/>
        <v>5,29253753433157-5,29253753433594i</v>
      </c>
      <c r="AX244" s="240" t="str">
        <f t="shared" ca="1" si="363"/>
        <v>-2,86430067345957+6,9150335325783i</v>
      </c>
      <c r="AY244" s="240" t="str">
        <f t="shared" ca="1" si="364"/>
        <v>-2,79483237359516E-12-7,48477836042346i</v>
      </c>
      <c r="AZ244" s="240" t="str">
        <f t="shared" ca="1" si="365"/>
        <v>2,86430067345776+6,91503353257905i</v>
      </c>
      <c r="BA244" s="240" t="str">
        <f t="shared" ca="1" si="366"/>
        <v>-5,29253753433552-5,29253753433198i</v>
      </c>
      <c r="BB244" s="240" t="str">
        <f t="shared" ca="1" si="367"/>
        <v>6,91503353257812+2,86430067346i</v>
      </c>
      <c r="BC244" s="240" t="str">
        <f t="shared" ca="1" si="368"/>
        <v>-7,48477836042346+2,32535858638788E-12i</v>
      </c>
      <c r="BD244" s="240" t="str">
        <f t="shared" ca="1" si="369"/>
        <v>6,91503353257927-2,86430067345723i</v>
      </c>
      <c r="BE244" s="240" t="str">
        <f t="shared" ca="1" si="370"/>
        <v>-5,29253753433239+5,29253753433512i</v>
      </c>
      <c r="BF244" s="240" t="str">
        <f t="shared" ca="1" si="371"/>
        <v>2,86430067346053-6,91503353257789i</v>
      </c>
      <c r="BG244" s="240" t="str">
        <f t="shared" ca="1" si="372"/>
        <v>1,74951970132513E-12+7,48477836042346i</v>
      </c>
      <c r="BH244" s="240" t="str">
        <f t="shared" ca="1" si="373"/>
        <v>-2,86430067345689-6,9150335325794i</v>
      </c>
      <c r="BI244" s="240" t="str">
        <f t="shared" ca="1" si="374"/>
        <v>5,29253753433487+5,29253753433264i</v>
      </c>
      <c r="BJ244" s="240" t="str">
        <f t="shared" ca="1" si="375"/>
        <v>-6,91503353257768-2,86430067346107i</v>
      </c>
      <c r="BK244" s="240" t="str">
        <f t="shared" ca="1" si="376"/>
        <v>7,48477836042346-1,17368081626238E-12i</v>
      </c>
      <c r="BL244" s="240" t="str">
        <f t="shared" ca="1" si="377"/>
        <v>-6,91503353257963+2,86430067345636i</v>
      </c>
      <c r="BM244" s="240" t="str">
        <f t="shared" ca="1" si="378"/>
        <v>5,29253753433305-5,29253753433445i</v>
      </c>
      <c r="BN244" s="240" t="str">
        <f t="shared" ca="1" si="379"/>
        <v>-2,8643006734614+6,91503353257754i</v>
      </c>
      <c r="BO244" s="240" t="str">
        <f t="shared" ca="1" si="380"/>
        <v>-8,10572126910562E-13-7,48477836042346i</v>
      </c>
      <c r="BP244" s="240" t="str">
        <f t="shared" ca="1" si="381"/>
        <v>2,86430067345583+6,91503353257985i</v>
      </c>
      <c r="BQ244" s="240" t="str">
        <f t="shared" ca="1" si="382"/>
        <v>-5,29253753433405-5,29253753433346i</v>
      </c>
      <c r="BR244" s="240" t="str">
        <f t="shared" ca="1" si="383"/>
        <v>6,91503353257732+2,86430067346193i</v>
      </c>
      <c r="BS244" s="240" t="str">
        <f t="shared" ca="1" si="384"/>
        <v>-7,48477836042346+2,34733241847811E-13i</v>
      </c>
      <c r="BT244" s="240" t="str">
        <f t="shared" ca="1" si="385"/>
        <v>6,91503353257999-2,86430067345549i</v>
      </c>
      <c r="BU244" s="240" t="str">
        <f t="shared" ca="1" si="386"/>
        <v>-5,29253753433387+5,29253753433364i</v>
      </c>
      <c r="BV244" s="240" t="str">
        <f t="shared" ca="1" si="387"/>
        <v>2,86430067345559-6,91503353257994i</v>
      </c>
      <c r="BW244" s="240" t="str">
        <f t="shared" ca="1" si="388"/>
        <v>-3,41105643214939E-13+7,48477836042346i</v>
      </c>
      <c r="BX244" s="240" t="str">
        <f t="shared" ca="1" si="389"/>
        <v>-2,86430067346184-6,91503353257736i</v>
      </c>
      <c r="BY244" s="240" t="str">
        <f t="shared" ca="1" si="390"/>
        <v>5,29253753433338+5,29253753433412i</v>
      </c>
      <c r="BZ244" s="240" t="str">
        <f t="shared" ca="1" si="391"/>
        <v>-6,91503353257981-2,86430067345592i</v>
      </c>
      <c r="CA244" s="240" t="str">
        <f t="shared" ca="1" si="392"/>
        <v>7,48477836042346+9,16944528277689E-13i</v>
      </c>
      <c r="CB244" s="240" t="str">
        <f t="shared" ca="1" si="393"/>
        <v>-6,91503353257758+2,86430067346131i</v>
      </c>
      <c r="CC244" s="240" t="str">
        <f t="shared" ca="1" si="394"/>
        <v>5,29253753433453-5,29253753433298i</v>
      </c>
      <c r="CD244" s="240" t="str">
        <f t="shared" ca="1" si="395"/>
        <v>-2,86430067345646+6,91503353257958i</v>
      </c>
      <c r="CE244" s="240" t="str">
        <f t="shared" ca="1" si="396"/>
        <v>1,28005321762951E-12-7,48477836042346i</v>
      </c>
      <c r="CF244" s="240" t="str">
        <f t="shared" ca="1" si="397"/>
        <v>2,86430067346077+6,9150335325778i</v>
      </c>
      <c r="CG244" s="240" t="str">
        <f t="shared" ca="1" si="398"/>
        <v>-5,29253753433257-5,29253753433494i</v>
      </c>
      <c r="CH244" s="240" t="str">
        <f t="shared" ca="1" si="399"/>
        <v>6,91503353257937+2,86430067345699i</v>
      </c>
      <c r="CI244" s="240" t="str">
        <f t="shared" ca="1" si="400"/>
        <v>-7,48477836042346-1,85589210269226E-12i</v>
      </c>
      <c r="CJ244" s="240" t="str">
        <f t="shared" ca="1" si="401"/>
        <v>6,91503353257794-2,86430067346044i</v>
      </c>
      <c r="CK244" s="240" t="str">
        <f t="shared" ca="1" si="402"/>
        <v>-5,29253753433534+5,29253753433216i</v>
      </c>
      <c r="CL244" s="240" t="str">
        <f t="shared" ca="1" si="403"/>
        <v>2,86430067345752-6,91503353257914i</v>
      </c>
      <c r="CM244" s="240" t="str">
        <f t="shared" ca="1" si="404"/>
        <v>-2,21900079204408E-12+7,48477836042346i</v>
      </c>
      <c r="CN244" s="240" t="str">
        <f t="shared" ca="1" si="405"/>
        <v>-2,8643006734601-6,91503353257807i</v>
      </c>
      <c r="CO244" s="240" t="str">
        <f t="shared" ca="1" si="406"/>
        <v>5,29253753433191+5,2925375343356i</v>
      </c>
      <c r="CP244" s="240" t="str">
        <f t="shared" ca="1" si="407"/>
        <v>-6,91503353257901-2,86430067345786i</v>
      </c>
      <c r="CQ244" s="240" t="str">
        <f t="shared" ca="1" si="408"/>
        <v>7,48477836042346+3,00756987281776E-12i</v>
      </c>
      <c r="CR244" s="240" t="str">
        <f t="shared" ca="1" si="409"/>
        <v>-6,91503353257838+2,86430067345938i</v>
      </c>
      <c r="CS244" s="240" t="str">
        <f t="shared" ca="1" si="410"/>
        <v>5,29253753433616-5,29253753433135i</v>
      </c>
      <c r="CT244" s="240" t="str">
        <f t="shared" ca="1" si="411"/>
        <v>-2,86430067345858+6,91503353257871i</v>
      </c>
      <c r="CU244" s="240" t="str">
        <f t="shared" ca="1" si="412"/>
        <v>3,37067856216958E-12-7,48477836042346i</v>
      </c>
      <c r="CV244" s="240" t="str">
        <f t="shared" ca="1" si="413"/>
        <v>2,86430067345904+6,91503353257851i</v>
      </c>
      <c r="CW244" s="240" t="str">
        <f t="shared" ca="1" si="414"/>
        <v>-5,2925375343365-5,292537534331i</v>
      </c>
      <c r="CX244" s="240" t="str">
        <f t="shared" ca="1" si="415"/>
        <v>6,91503353257857+2,86430067345892i</v>
      </c>
      <c r="CY244" s="240" t="str">
        <f t="shared" ca="1" si="416"/>
        <v>-7,48477836042346-4,15924764294326E-12i</v>
      </c>
      <c r="CZ244" s="240" t="str">
        <f t="shared" ca="1" si="417"/>
        <v>6,91503353257882-2,86430067345831i</v>
      </c>
      <c r="DA244" s="240" t="str">
        <f t="shared" ca="1" si="418"/>
        <v>-5,29253753433156+5,29253753433595i</v>
      </c>
      <c r="DB244" s="240" t="str">
        <f t="shared" ca="1" si="419"/>
        <v>2,86430067345926-6,91503353257842i</v>
      </c>
      <c r="DC244" s="240" t="str">
        <f t="shared" ca="1" si="420"/>
        <v>3,13593071329844E-12+7,48477836042346i</v>
      </c>
      <c r="DD244" s="240" t="str">
        <f t="shared" ca="1" si="421"/>
        <v>-2,86430067345797-6,91503353257896i</v>
      </c>
      <c r="DE244" s="240" t="str">
        <f t="shared" ca="1" si="422"/>
        <v>5,2925375343357+5,29253753433182i</v>
      </c>
      <c r="DF244" s="240" t="str">
        <f t="shared" ca="1" si="423"/>
        <v>-6,91503353257812-2,86430067345998i</v>
      </c>
      <c r="DG244" s="240" t="str">
        <f t="shared" ca="1" si="424"/>
        <v>7,48477836042346-2,34736163252476E-12i</v>
      </c>
      <c r="DH244" s="240" t="str">
        <f t="shared" ca="1" si="425"/>
        <v>-6,9150335325791+2,86430067345764i</v>
      </c>
      <c r="DI244" s="240" t="str">
        <f t="shared" ca="1" si="426"/>
        <v>5,29253753433207-5,29253753433543i</v>
      </c>
      <c r="DJ244" s="240" t="str">
        <f t="shared" ca="1" si="427"/>
        <v>-2,86430067346032+6,91503353257798i</v>
      </c>
      <c r="DK244" s="240" t="str">
        <f t="shared" ca="1" si="428"/>
        <v>-1,98425294317294E-12-7,48477836042346i</v>
      </c>
      <c r="DL244" s="240" t="str">
        <f t="shared" ca="1" si="429"/>
        <v>2,86430067345691+6,9150335325794i</v>
      </c>
      <c r="DM244" s="240" t="str">
        <f t="shared" ca="1" si="430"/>
        <v>-5,29253753433488-5,29253753433263i</v>
      </c>
      <c r="DN244" s="240" t="str">
        <f t="shared" ca="1" si="431"/>
        <v>6,91503353257785+2,86430067346065i</v>
      </c>
      <c r="DO244" s="240" t="str">
        <f t="shared" ca="1" si="432"/>
        <v>-7,48477836042346+1,62114425382112E-12i</v>
      </c>
      <c r="DP244" s="240" t="str">
        <f t="shared" ca="1" si="433"/>
        <v>6,91503353257954-2,86430067345658i</v>
      </c>
      <c r="DQ244" s="240" t="str">
        <f t="shared" ca="1" si="434"/>
        <v>-5,29253753433289+5,29253753433462i</v>
      </c>
      <c r="DR244" s="240" t="str">
        <f t="shared" ca="1" si="435"/>
        <v>2,86430067346138-6,91503353257755i</v>
      </c>
      <c r="DS244" s="240" t="str">
        <f t="shared" ca="1" si="436"/>
        <v>8,3257517304744E-13+7,48477836042346i</v>
      </c>
      <c r="DT244" s="240" t="str">
        <f t="shared" ca="1" si="437"/>
        <v>-2,86430067345624-6,91503353257967i</v>
      </c>
      <c r="DU244" s="240" t="str">
        <f t="shared" ca="1" si="438"/>
        <v>5,29253753433406+5,29253753433344i</v>
      </c>
      <c r="DV244" s="240" t="str">
        <f t="shared" ca="1" si="439"/>
        <v>-6,91503353257741-2,86430067346172i</v>
      </c>
      <c r="DW244" s="240" t="str">
        <f t="shared" ca="1" si="440"/>
        <v>7,48477836042346-4,69466483695622E-13i</v>
      </c>
      <c r="DX244" s="240" t="str">
        <f t="shared" ca="1" si="441"/>
        <v>-6,91503353257998+2,86430067345551i</v>
      </c>
      <c r="DY244" s="240" t="str">
        <f t="shared" ca="1" si="442"/>
        <v>5,2925375343337-5,29253753433381i</v>
      </c>
      <c r="DZ244" s="240" t="str">
        <f t="shared" ca="1" si="443"/>
        <v>-2,86430067346244+6,91503353257711i</v>
      </c>
      <c r="EA244" s="240" t="str">
        <f t="shared" ca="1" si="444"/>
        <v>3,19102597078059E-13-7,48477836042346i</v>
      </c>
      <c r="EB244" s="240" t="str">
        <f t="shared" ca="1" si="445"/>
        <v>2,86430067346186+6,91503353257735i</v>
      </c>
      <c r="EC244" s="240" t="str">
        <f t="shared" ca="1" si="446"/>
        <v>-5,29253753433355-5,29253753433396i</v>
      </c>
      <c r="ED244" s="240" t="str">
        <f t="shared" ca="1" si="447"/>
        <v>6,9150335325799+2,86430067345571i</v>
      </c>
      <c r="EE244" s="240" t="str">
        <f t="shared" ca="1" si="448"/>
        <v>-7,48477836042346-6,82211286429879E-13i</v>
      </c>
      <c r="EF244" s="240" t="str">
        <f t="shared" ca="1" si="449"/>
        <v>6,91503353257749-2,86430067346152i</v>
      </c>
      <c r="EG244" s="240" t="str">
        <f t="shared" ca="1" si="450"/>
        <v>-5,29253753433451+5,29253753433299i</v>
      </c>
      <c r="EH244" s="240" t="str">
        <f t="shared" ca="1" si="451"/>
        <v>2,86430067345643-6,91503353257959i</v>
      </c>
      <c r="EI244" s="240" t="str">
        <f t="shared" ca="1" si="452"/>
        <v>-1,0453199757817E-12+7,48477836042346i</v>
      </c>
      <c r="EJ244" s="240" t="str">
        <f t="shared" ca="1" si="453"/>
        <v>-2,86430067346119-6,91503353257763i</v>
      </c>
      <c r="EK244" s="240" t="str">
        <f t="shared" ca="1" si="454"/>
        <v>5,29253753433274+5,29253753433478i</v>
      </c>
      <c r="EL244" s="240" t="str">
        <f t="shared" ca="1" si="455"/>
        <v>-6,91503353257946-2,86430067345677i</v>
      </c>
      <c r="EM244" s="240" t="str">
        <f t="shared" ca="1" si="456"/>
        <v>7,48477836042346+1,83388905655538E-12i</v>
      </c>
      <c r="EN244" s="240"/>
      <c r="EO244" s="240"/>
      <c r="EP244" s="240"/>
    </row>
    <row r="245" spans="1:146">
      <c r="A245" s="268">
        <f t="shared" si="323"/>
        <v>2.8320312500000021E-3</v>
      </c>
      <c r="B245" s="267">
        <v>145</v>
      </c>
      <c r="C245" s="266">
        <f t="shared" si="324"/>
        <v>29000</v>
      </c>
      <c r="N245" s="265">
        <f t="shared" ca="1" si="327"/>
        <v>22.484557501659868</v>
      </c>
      <c r="O245" s="240">
        <f t="shared" ca="1" si="328"/>
        <v>7.4845575016598689</v>
      </c>
      <c r="P245" s="240" t="str">
        <f t="shared" ca="1" si="329"/>
        <v>-6,84245548514149+3,03305191671857i</v>
      </c>
      <c r="Q245" s="240" t="str">
        <f t="shared" ca="1" si="330"/>
        <v>5,02632161330714-5,54569130363876i</v>
      </c>
      <c r="R245" s="240" t="str">
        <f t="shared" ca="1" si="331"/>
        <v>-2,34776902323598+7,10679826709514i</v>
      </c>
      <c r="S245" s="240" t="str">
        <f t="shared" ca="1" si="332"/>
        <v>-0,733614922944484-7,44851731155176i</v>
      </c>
      <c r="T245" s="240" t="str">
        <f t="shared" ca="1" si="333"/>
        <v>3,68912486220778+6,51221611639951i</v>
      </c>
      <c r="U245" s="241" t="str">
        <f t="shared" ca="1" si="334"/>
        <v>-6,01165295513305-4,45854569817256i</v>
      </c>
      <c r="V245" s="240" t="str">
        <f t="shared" ca="1" si="335"/>
        <v>7,30269869676536+1,63987583063918i</v>
      </c>
      <c r="W245" s="240" t="str">
        <f t="shared" ca="1" si="336"/>
        <v>-7,34074382795958+1,46016473314704i</v>
      </c>
      <c r="X245" s="240" t="str">
        <f t="shared" ca="1" si="337"/>
        <v>6,11926054651681-4,30966951859372i</v>
      </c>
      <c r="Y245" s="240" t="str">
        <f t="shared" ca="1" si="338"/>
        <v>-3,84783155067514+6,41971910236593i</v>
      </c>
      <c r="Z245" s="240" t="str">
        <f t="shared" ca="1" si="339"/>
        <v>0,916189737345265-7,42827014592471i</v>
      </c>
      <c r="AA245" s="240" t="str">
        <f t="shared" ca="1" si="340"/>
        <v>2,17265235876215+7,16227496844531i</v>
      </c>
      <c r="AB245" s="240" t="str">
        <f t="shared" ca="1" si="341"/>
        <v>-4,88870970160997-5,66737315244352i</v>
      </c>
      <c r="AC245" s="240" t="str">
        <f t="shared" ca="1" si="342"/>
        <v>6,76595984526719+3,20006068190669i</v>
      </c>
      <c r="AD245" s="240" t="str">
        <f t="shared" ca="1" si="343"/>
        <v>-7,48230329287318-0,183680236041227i</v>
      </c>
      <c r="AE245" s="240" t="str">
        <f t="shared" ca="1" si="344"/>
        <v>6,91482948568737-2,86421615446906i</v>
      </c>
      <c r="AF245" s="240" t="str">
        <f t="shared" ca="1" si="345"/>
        <v>-5,1609058568104+5,42066893775972i</v>
      </c>
      <c r="AG245" s="240" t="str">
        <f t="shared" ca="1" si="346"/>
        <v>2,52147147943965-7,04704069620898i</v>
      </c>
      <c r="AH245" s="240" t="str">
        <f t="shared" ca="1" si="347"/>
        <v>0,550598206346462+7,46427776886827i</v>
      </c>
      <c r="AI245" s="240" t="str">
        <f t="shared" ca="1" si="348"/>
        <v>-3,52819598286868-6,60079041495201i</v>
      </c>
      <c r="AJ245" s="240" t="str">
        <f t="shared" ca="1" si="349"/>
        <v>5,90042416879927+4,60473621653863i</v>
      </c>
      <c r="AK245" s="240" t="str">
        <f t="shared" ca="1" si="350"/>
        <v>-7,2602546929417-1,81859912824982i</v>
      </c>
      <c r="AL245" s="240" t="str">
        <f t="shared" ca="1" si="351"/>
        <v>7,37436716955993-1,2795740870187i</v>
      </c>
      <c r="AM245" s="240" t="str">
        <f t="shared" ca="1" si="352"/>
        <v>-6,22318212416124+4,15819735524578i</v>
      </c>
      <c r="AN245" s="240" t="str">
        <f t="shared" ca="1" si="353"/>
        <v>4,00422044929613-6,32335508959379i</v>
      </c>
      <c r="AO245" s="240" t="str">
        <f t="shared" ca="1" si="354"/>
        <v>-1,09821267330683+7,40354846812265i</v>
      </c>
      <c r="AP245" s="240" t="str">
        <f t="shared" ca="1" si="355"/>
        <v>-1,99622696974733-7,21343738316944i</v>
      </c>
      <c r="AQ245" s="240" t="str">
        <f t="shared" ca="1" si="356"/>
        <v>4,74815301398991+5,78564118757735i</v>
      </c>
      <c r="AR245" s="240" t="str">
        <f t="shared" ca="1" si="357"/>
        <v>4,74815301398991+5,78564118757735i</v>
      </c>
      <c r="AS245" s="240" t="str">
        <f t="shared" ca="1" si="358"/>
        <v>7,47554202436435+0,367249829973534i</v>
      </c>
      <c r="AT245" s="240" t="str">
        <f t="shared" ca="1" si="359"/>
        <v>-6,98303825151402+2,69365509550593i</v>
      </c>
      <c r="AU245" s="240" t="str">
        <f t="shared" ca="1" si="360"/>
        <v>5,29238136360438-5,2923813636043i</v>
      </c>
      <c r="AV245" s="240" t="str">
        <f t="shared" ca="1" si="361"/>
        <v>-2,69365509550593+6,98303825151402i</v>
      </c>
      <c r="AW245" s="240" t="str">
        <f t="shared" ca="1" si="362"/>
        <v>-0,367249829973428-7,47554202436435i</v>
      </c>
      <c r="AX245" s="240" t="str">
        <f t="shared" ca="1" si="363"/>
        <v>3,36514185019722+6,685388644178i</v>
      </c>
      <c r="AY245" s="240" t="str">
        <f t="shared" ca="1" si="364"/>
        <v>-5,78564118757877-4,74815301398819i</v>
      </c>
      <c r="AZ245" s="240" t="str">
        <f t="shared" ca="1" si="365"/>
        <v>7,21343738316862+1,9962269697503i</v>
      </c>
      <c r="BA245" s="240" t="str">
        <f t="shared" ca="1" si="366"/>
        <v>-7,40354846812278+1,09821267330599i</v>
      </c>
      <c r="BB245" s="240" t="str">
        <f t="shared" ca="1" si="367"/>
        <v>6,32335508959311-4,00422044929721i</v>
      </c>
      <c r="BC245" s="240" t="str">
        <f t="shared" ca="1" si="368"/>
        <v>-4,15819735524887+6,22318212415918i</v>
      </c>
      <c r="BD245" s="240" t="str">
        <f t="shared" ca="1" si="369"/>
        <v>1,27957408702027-7,37436716955965i</v>
      </c>
      <c r="BE245" s="240" t="str">
        <f t="shared" ca="1" si="370"/>
        <v>1,81859912825044+7,26025469294155i</v>
      </c>
      <c r="BF245" s="240" t="str">
        <f t="shared" ca="1" si="371"/>
        <v>-4,60473621654097-5,90042416879744i</v>
      </c>
      <c r="BG245" s="240" t="str">
        <f t="shared" ca="1" si="372"/>
        <v>6,60079041495095+3,52819598287065i</v>
      </c>
      <c r="BH245" s="240" t="str">
        <f t="shared" ca="1" si="373"/>
        <v>-7,46427776886832-0,550598206345826i</v>
      </c>
      <c r="BI245" s="240" t="str">
        <f t="shared" ca="1" si="374"/>
        <v>7,04704069620801-2,52147147944235i</v>
      </c>
      <c r="BJ245" s="240" t="str">
        <f t="shared" ca="1" si="375"/>
        <v>-5,42066893776126+5,16090585680879i</v>
      </c>
      <c r="BK245" s="240" t="str">
        <f t="shared" ca="1" si="376"/>
        <v>2,8642161544691-6,91482948568735i</v>
      </c>
      <c r="BL245" s="240" t="str">
        <f t="shared" ca="1" si="377"/>
        <v>0,183680236043353+7,48230329287313i</v>
      </c>
      <c r="BM245" s="240" t="str">
        <f t="shared" ca="1" si="378"/>
        <v>-3,20006068190385-6,76595984526853i</v>
      </c>
      <c r="BN245" s="240" t="str">
        <f t="shared" ca="1" si="379"/>
        <v>5,66737315244303+4,88870970161054i</v>
      </c>
      <c r="BO245" s="240" t="str">
        <f t="shared" ca="1" si="380"/>
        <v>-7,16227496844594-2,17265235876006i</v>
      </c>
      <c r="BP245" s="240" t="str">
        <f t="shared" ca="1" si="381"/>
        <v>7,42827014592508-0,916189737342204i</v>
      </c>
      <c r="BQ245" s="240" t="str">
        <f t="shared" ca="1" si="382"/>
        <v>-6,41971910236639+3,84783155067436i</v>
      </c>
      <c r="BR245" s="240" t="str">
        <f t="shared" ca="1" si="383"/>
        <v>4,3096695185925-6,11926054651766i</v>
      </c>
      <c r="BS245" s="240" t="str">
        <f t="shared" ca="1" si="384"/>
        <v>-1,46016473314347+7,34074382796029i</v>
      </c>
      <c r="BT245" s="240" t="str">
        <f t="shared" ca="1" si="385"/>
        <v>-1,6398758306376-7,30269869676571i</v>
      </c>
      <c r="BU245" s="240" t="str">
        <f t="shared" ca="1" si="386"/>
        <v>4,45854569817318+6,01165295513259i</v>
      </c>
      <c r="BV245" s="240" t="str">
        <f t="shared" ca="1" si="387"/>
        <v>-6,51221611640096-3,68912486220521i</v>
      </c>
      <c r="BW245" s="240" t="str">
        <f t="shared" ca="1" si="388"/>
        <v>7,44851731155152+0,733614922946799i</v>
      </c>
      <c r="BX245" s="240" t="str">
        <f t="shared" ca="1" si="389"/>
        <v>-7,10679826709496+2,34776902323655i</v>
      </c>
      <c r="BY245" s="240" t="str">
        <f t="shared" ca="1" si="390"/>
        <v>5,5456913036369-5,02632161330919i</v>
      </c>
      <c r="BZ245" s="240" t="str">
        <f t="shared" ca="1" si="391"/>
        <v>-3,03305191672072+6,84245548514053i</v>
      </c>
      <c r="CA245" s="240" t="str">
        <f t="shared" ca="1" si="392"/>
        <v>1,06366016650415E-13-7,48455750165987i</v>
      </c>
      <c r="CB245" s="240" t="str">
        <f t="shared" ca="1" si="393"/>
        <v>3,03305191672053+6,84245548514062i</v>
      </c>
      <c r="CC245" s="240" t="str">
        <f t="shared" ca="1" si="394"/>
        <v>-5,5456913036369-5,02632161330919i</v>
      </c>
      <c r="CD245" s="240" t="str">
        <f t="shared" ca="1" si="395"/>
        <v>7,10679826709489+2,34776902323675i</v>
      </c>
      <c r="CE245" s="240" t="str">
        <f t="shared" ca="1" si="396"/>
        <v>-7,44851731155155+0,733614922946587i</v>
      </c>
      <c r="CF245" s="240" t="str">
        <f t="shared" ca="1" si="397"/>
        <v>6,51221611640107-3,68912486220502i</v>
      </c>
      <c r="CG245" s="240" t="str">
        <f t="shared" ca="1" si="398"/>
        <v>-4,45854569817318+6,01165295513259i</v>
      </c>
      <c r="CH245" s="240" t="str">
        <f t="shared" ca="1" si="399"/>
        <v>1,6398758306378-7,30269869676567i</v>
      </c>
      <c r="CI245" s="240" t="str">
        <f t="shared" ca="1" si="400"/>
        <v>1,46016473315077+7,34074382795884i</v>
      </c>
      <c r="CJ245" s="240" t="str">
        <f t="shared" ca="1" si="401"/>
        <v>-4,3096695185925-6,11926054651766i</v>
      </c>
      <c r="CK245" s="240" t="str">
        <f t="shared" ca="1" si="402"/>
        <v>6,41971910236617+3,84783155067473i</v>
      </c>
      <c r="CL245" s="240" t="str">
        <f t="shared" ca="1" si="403"/>
        <v>-7,42827014592505-0,916189737342421i</v>
      </c>
      <c r="CM245" s="240" t="str">
        <f t="shared" ca="1" si="404"/>
        <v>7,16227496844601-2,17265235875986i</v>
      </c>
      <c r="CN245" s="240" t="str">
        <f t="shared" ca="1" si="405"/>
        <v>-5,66737315244303+4,88870970161054i</v>
      </c>
      <c r="CO245" s="240" t="str">
        <f t="shared" ca="1" si="406"/>
        <v>3,20006068190424-6,76595984526835i</v>
      </c>
      <c r="CP245" s="240" t="str">
        <f t="shared" ca="1" si="407"/>
        <v>-0,183680236043353+7,48230329287313i</v>
      </c>
      <c r="CQ245" s="240" t="str">
        <f t="shared" ca="1" si="408"/>
        <v>-2,86421615446891-6,91482948568743i</v>
      </c>
      <c r="CR245" s="240" t="str">
        <f t="shared" ca="1" si="409"/>
        <v>5,42066893776126+5,16090585680879i</v>
      </c>
      <c r="CS245" s="240" t="str">
        <f t="shared" ca="1" si="410"/>
        <v>-7,04704069620794-2,52147147944255i</v>
      </c>
      <c r="CT245" s="240" t="str">
        <f t="shared" ca="1" si="411"/>
        <v>7,46427776886832-0,550598206345826i</v>
      </c>
      <c r="CU245" s="240" t="str">
        <f t="shared" ca="1" si="412"/>
        <v>-6,60079041495106+3,52819598287047i</v>
      </c>
      <c r="CV245" s="240" t="str">
        <f t="shared" ca="1" si="413"/>
        <v>4,60473621654114-5,90042416879731i</v>
      </c>
      <c r="CW245" s="240" t="str">
        <f t="shared" ca="1" si="414"/>
        <v>-1,81859912825065+7,26025469294149i</v>
      </c>
      <c r="CX245" s="240" t="str">
        <f t="shared" ca="1" si="415"/>
        <v>-1,27957408702027-7,37436716955965i</v>
      </c>
      <c r="CY245" s="240" t="str">
        <f t="shared" ca="1" si="416"/>
        <v>4,15819735524268+6,22318212416332i</v>
      </c>
      <c r="CZ245" s="240" t="str">
        <f t="shared" ca="1" si="417"/>
        <v>-6,32335508959288-4,00422044929757i</v>
      </c>
      <c r="DA245" s="240" t="str">
        <f t="shared" ca="1" si="418"/>
        <v>7,40354846812275+1,0982126733062i</v>
      </c>
      <c r="DB245" s="240" t="str">
        <f t="shared" ca="1" si="419"/>
        <v>-7,21343738316862+1,9962269697503i</v>
      </c>
      <c r="DC245" s="240" t="str">
        <f t="shared" ca="1" si="420"/>
        <v>5,78564118757877-4,74815301398819i</v>
      </c>
      <c r="DD245" s="240" t="str">
        <f t="shared" ca="1" si="421"/>
        <v>-3,36514185019751+6,68538864417786i</v>
      </c>
      <c r="DE245" s="240" t="str">
        <f t="shared" ca="1" si="422"/>
        <v>0,367249829973641-7,47554202436435i</v>
      </c>
      <c r="DF245" s="240" t="str">
        <f t="shared" ca="1" si="423"/>
        <v>2,69365509550573+6,9830382515141i</v>
      </c>
      <c r="DG245" s="240" t="str">
        <f t="shared" ca="1" si="424"/>
        <v>-5,2923813636043-5,29238136360438i</v>
      </c>
      <c r="DH245" s="240" t="str">
        <f t="shared" ca="1" si="425"/>
        <v>6,98303825151406+2,69365509550583i</v>
      </c>
      <c r="DI245" s="240" t="str">
        <f t="shared" ca="1" si="426"/>
        <v>-7,47554202436435+0,367249829973534i</v>
      </c>
      <c r="DJ245" s="240" t="str">
        <f t="shared" ca="1" si="427"/>
        <v>6,6853886441781-3,36514185019704i</v>
      </c>
      <c r="DK245" s="240" t="str">
        <f t="shared" ca="1" si="428"/>
        <v>-4,74815301398827+5,78564118757871i</v>
      </c>
      <c r="DL245" s="240" t="str">
        <f t="shared" ca="1" si="429"/>
        <v>1,99622696975041-7,21343738316859i</v>
      </c>
      <c r="DM245" s="240" t="str">
        <f t="shared" ca="1" si="430"/>
        <v>1,09821267330609+7,40354846812276i</v>
      </c>
      <c r="DN245" s="240" t="str">
        <f t="shared" ca="1" si="431"/>
        <v>-4,00422044929712-6,32335508959317i</v>
      </c>
      <c r="DO245" s="240" t="str">
        <f t="shared" ca="1" si="432"/>
        <v>6,22318212416326+4,15819735524277i</v>
      </c>
      <c r="DP245" s="240" t="str">
        <f t="shared" ca="1" si="433"/>
        <v>-7,37436716955964-1,27957408702038i</v>
      </c>
      <c r="DQ245" s="240" t="str">
        <f t="shared" ca="1" si="434"/>
        <v>7,26025469294152-1,81859912825054i</v>
      </c>
      <c r="DR245" s="240" t="str">
        <f t="shared" ca="1" si="435"/>
        <v>-5,90042416879764+4,60473621654072i</v>
      </c>
      <c r="DS245" s="240" t="str">
        <f t="shared" ca="1" si="436"/>
        <v>3,52819598287093-6,6007904149508i</v>
      </c>
      <c r="DT245" s="240" t="str">
        <f t="shared" ca="1" si="437"/>
        <v>-0,550598206345932+7,46427776886831i</v>
      </c>
      <c r="DU245" s="240" t="str">
        <f t="shared" ca="1" si="438"/>
        <v>-2,52147147944245-7,04704069620797i</v>
      </c>
      <c r="DV245" s="240" t="str">
        <f t="shared" ca="1" si="439"/>
        <v>5,16090585680871+5,42066893776133i</v>
      </c>
      <c r="DW245" s="240" t="str">
        <f t="shared" ca="1" si="440"/>
        <v>-6,9148294856874-2,86421615446901i</v>
      </c>
      <c r="DX245" s="240" t="str">
        <f t="shared" ca="1" si="441"/>
        <v>7,48230329287313-0,183680236043247i</v>
      </c>
      <c r="DY245" s="240" t="str">
        <f t="shared" ca="1" si="442"/>
        <v>-6,76595984526857+3,20006068190376i</v>
      </c>
      <c r="DZ245" s="240" t="str">
        <f t="shared" ca="1" si="443"/>
        <v>4,88870970161061-5,66737315244296i</v>
      </c>
      <c r="EA245" s="240" t="str">
        <f t="shared" ca="1" si="444"/>
        <v>-2,17265235875996+7,16227496844597i</v>
      </c>
      <c r="EB245" s="240" t="str">
        <f t="shared" ca="1" si="445"/>
        <v>-0,916189737342308-7,42827014592507i</v>
      </c>
      <c r="EC245" s="240" t="str">
        <f t="shared" ca="1" si="446"/>
        <v>3,84783155067427+6,41971910236644i</v>
      </c>
      <c r="ED245" s="240" t="str">
        <f t="shared" ca="1" si="447"/>
        <v>-6,1192605465176-4,30966951859259i</v>
      </c>
      <c r="EE245" s="240" t="str">
        <f t="shared" ca="1" si="448"/>
        <v>7,34074382795882+1,46016473315087i</v>
      </c>
      <c r="EF245" s="240" t="str">
        <f t="shared" ca="1" si="449"/>
        <v>-7,30269869676569+1,6398758306377i</v>
      </c>
      <c r="EG245" s="240" t="str">
        <f t="shared" ca="1" si="450"/>
        <v>6,01165295513279-4,45854569817292i</v>
      </c>
      <c r="EH245" s="240" t="str">
        <f t="shared" ca="1" si="451"/>
        <v>-3,6891248622053+6,51221611640091i</v>
      </c>
      <c r="EI245" s="240" t="str">
        <f t="shared" ca="1" si="452"/>
        <v>0,733614922946905-7,44851731155152i</v>
      </c>
      <c r="EJ245" s="240" t="str">
        <f t="shared" ca="1" si="453"/>
        <v>2,34776902323665+7,10679826709493i</v>
      </c>
      <c r="EK245" s="240" t="str">
        <f t="shared" ca="1" si="454"/>
        <v>-5,02632161330895-5,54569130363711i</v>
      </c>
      <c r="EL245" s="240" t="str">
        <f t="shared" ca="1" si="455"/>
        <v>6,84245548514041+3,03305191672101i</v>
      </c>
      <c r="EM245" s="240" t="str">
        <f t="shared" ca="1" si="456"/>
        <v>-7,48455750165987-2,12732033300831E-13i</v>
      </c>
      <c r="EN245" s="240"/>
      <c r="EO245" s="240"/>
      <c r="EP245" s="240"/>
    </row>
    <row r="246" spans="1:146">
      <c r="A246" s="268">
        <f t="shared" si="323"/>
        <v>2.8515625000000021E-3</v>
      </c>
      <c r="B246" s="267">
        <v>146</v>
      </c>
      <c r="C246" s="266">
        <f t="shared" si="324"/>
        <v>29200</v>
      </c>
      <c r="N246" s="265">
        <f t="shared" ca="1" si="327"/>
        <v>22.484319833395716</v>
      </c>
      <c r="O246" s="240">
        <f t="shared" ca="1" si="328"/>
        <v>7.4843198333957153</v>
      </c>
      <c r="P246" s="240" t="str">
        <f t="shared" ca="1" si="329"/>
        <v>-6,76574499570116+3,19995906562963i</v>
      </c>
      <c r="Q246" s="240" t="str">
        <f t="shared" ca="1" si="330"/>
        <v>4,74800223883899-5,78545746752496i</v>
      </c>
      <c r="R246" s="240" t="str">
        <f t="shared" ca="1" si="331"/>
        <v>-1,81854137957186+7,26002414729768i</v>
      </c>
      <c r="S246" s="240" t="str">
        <f t="shared" ca="1" si="332"/>
        <v>-1,46011836636863-7,34051072642452i</v>
      </c>
      <c r="T246" s="240" t="str">
        <f t="shared" ca="1" si="333"/>
        <v>4,45840411935282+6,01146205819335i</v>
      </c>
      <c r="U246" s="241" t="str">
        <f t="shared" ca="1" si="334"/>
        <v>-6,60058081025565-3,52808394682516i</v>
      </c>
      <c r="V246" s="240" t="str">
        <f t="shared" ca="1" si="335"/>
        <v>7,47530464238189+0,367238168147342i</v>
      </c>
      <c r="W246" s="240" t="str">
        <f t="shared" ca="1" si="336"/>
        <v>-6,91460990884248+2,86412520276225i</v>
      </c>
      <c r="X246" s="240" t="str">
        <f t="shared" ca="1" si="337"/>
        <v>5,02616200505615-5,5455152030709i</v>
      </c>
      <c r="Y246" s="240" t="str">
        <f t="shared" ca="1" si="338"/>
        <v>-2,17258336730629+7,16204753409697i</v>
      </c>
      <c r="Z246" s="240" t="str">
        <f t="shared" ca="1" si="339"/>
        <v>-1,09817780012957-7,4033133722586i</v>
      </c>
      <c r="AA246" s="240" t="str">
        <f t="shared" ca="1" si="340"/>
        <v>4,1580653138329+6,22298451022178i</v>
      </c>
      <c r="AB246" s="240" t="str">
        <f t="shared" ca="1" si="341"/>
        <v>-6,41951524749615-3,84770936476821i</v>
      </c>
      <c r="AC246" s="240" t="str">
        <f t="shared" ca="1" si="342"/>
        <v>7,44828078772521+0,733591627381353i</v>
      </c>
      <c r="AD246" s="240" t="str">
        <f t="shared" ca="1" si="343"/>
        <v>-7,04681692106523+2,52139141141338i</v>
      </c>
      <c r="AE246" s="240" t="str">
        <f t="shared" ca="1" si="344"/>
        <v>5,29221330676322-5,29221330676294i</v>
      </c>
      <c r="AF246" s="240" t="str">
        <f t="shared" ca="1" si="345"/>
        <v>-2,52139141141305+7,04681692106535i</v>
      </c>
      <c r="AG246" s="240" t="str">
        <f t="shared" ca="1" si="346"/>
        <v>-0,733591627380962-7,44828078772525i</v>
      </c>
      <c r="AH246" s="240" t="str">
        <f t="shared" ca="1" si="347"/>
        <v>3,84770936476847+6,41951524749599i</v>
      </c>
      <c r="AI246" s="240" t="str">
        <f t="shared" ca="1" si="348"/>
        <v>-6,22298451022197-4,1580653138326i</v>
      </c>
      <c r="AJ246" s="240" t="str">
        <f t="shared" ca="1" si="349"/>
        <v>7,40331337225854+1,09817780012996i</v>
      </c>
      <c r="AK246" s="240" t="str">
        <f t="shared" ca="1" si="350"/>
        <v>-7,16204753409686+2,17258336730667i</v>
      </c>
      <c r="AL246" s="240" t="str">
        <f t="shared" ca="1" si="351"/>
        <v>5,54551520307116-5,02616200505585i</v>
      </c>
      <c r="AM246" s="240" t="str">
        <f t="shared" ca="1" si="352"/>
        <v>-2,86412520276197+6,91460990884259i</v>
      </c>
      <c r="AN246" s="240" t="str">
        <f t="shared" ca="1" si="353"/>
        <v>-0,367238168146951-7,47530464238191i</v>
      </c>
      <c r="AO246" s="240" t="str">
        <f t="shared" ca="1" si="354"/>
        <v>3,52808394682476+6,60058081025586i</v>
      </c>
      <c r="AP246" s="240" t="str">
        <f t="shared" ca="1" si="355"/>
        <v>-6,01146205819358-4,45840411935252i</v>
      </c>
      <c r="AQ246" s="240" t="str">
        <f t="shared" ca="1" si="356"/>
        <v>7,34051072642444+1,46011836636904i</v>
      </c>
      <c r="AR246" s="240" t="str">
        <f t="shared" ca="1" si="357"/>
        <v>7,34051072642444+1,46011836636904i</v>
      </c>
      <c r="AS246" s="240" t="str">
        <f t="shared" ca="1" si="358"/>
        <v>5,78545746752371-4,74800223884052i</v>
      </c>
      <c r="AT246" s="240" t="str">
        <f t="shared" ca="1" si="359"/>
        <v>-3,19995906562685+6,76574499570247i</v>
      </c>
      <c r="AU246" s="240" t="str">
        <f t="shared" ca="1" si="360"/>
        <v>3,3704688243139E-12-7,48431983339572i</v>
      </c>
      <c r="AV246" s="240" t="str">
        <f t="shared" ca="1" si="361"/>
        <v>3,19995906562748+6,76574499570217i</v>
      </c>
      <c r="AW246" s="240" t="str">
        <f t="shared" ca="1" si="362"/>
        <v>-5,78545746752416-4,74800223883998i</v>
      </c>
      <c r="AX246" s="240" t="str">
        <f t="shared" ca="1" si="363"/>
        <v>7,26002414729757+1,81854137957228i</v>
      </c>
      <c r="AY246" s="240" t="str">
        <f t="shared" ca="1" si="364"/>
        <v>-7,3405107264243+1,46011836636974i</v>
      </c>
      <c r="AZ246" s="240" t="str">
        <f t="shared" ca="1" si="365"/>
        <v>6,01146205819221-4,45840411935437i</v>
      </c>
      <c r="BA246" s="240" t="str">
        <f t="shared" ca="1" si="366"/>
        <v>-3,52808394682227+6,60058081025719i</v>
      </c>
      <c r="BB246" s="240" t="str">
        <f t="shared" ca="1" si="367"/>
        <v>0,367238168150708-7,47530464238173i</v>
      </c>
      <c r="BC246" s="240" t="str">
        <f t="shared" ca="1" si="368"/>
        <v>2,86412520275987+6,91460990884346i</v>
      </c>
      <c r="BD246" s="240" t="str">
        <f t="shared" ca="1" si="369"/>
        <v>-5,54551520307006-5,02616200505707i</v>
      </c>
      <c r="BE246" s="240" t="str">
        <f t="shared" ca="1" si="370"/>
        <v>7,16204753409684+2,17258336730671i</v>
      </c>
      <c r="BF246" s="240" t="str">
        <f t="shared" ca="1" si="371"/>
        <v>-7,40331337225844+1,09817780013066i</v>
      </c>
      <c r="BG246" s="240" t="str">
        <f t="shared" ca="1" si="372"/>
        <v>6,2229845102207-4,15806531383452i</v>
      </c>
      <c r="BH246" s="240" t="str">
        <f t="shared" ca="1" si="373"/>
        <v>-3,84770936476603+6,41951524749745i</v>
      </c>
      <c r="BI246" s="240" t="str">
        <f t="shared" ca="1" si="374"/>
        <v>0,733591627384707-7,44828078772488i</v>
      </c>
      <c r="BJ246" s="240" t="str">
        <f t="shared" ca="1" si="375"/>
        <v>2,52139141141096+7,0468169210661i</v>
      </c>
      <c r="BK246" s="240" t="str">
        <f t="shared" ca="1" si="376"/>
        <v>-5,29221330676207-5,2922133067641i</v>
      </c>
      <c r="BL246" s="240" t="str">
        <f t="shared" ca="1" si="377"/>
        <v>7,0468169210652+2,52139141141347i</v>
      </c>
      <c r="BM246" s="240" t="str">
        <f t="shared" ca="1" si="378"/>
        <v>-7,44828078772514+0,733591627382053i</v>
      </c>
      <c r="BN246" s="240" t="str">
        <f t="shared" ca="1" si="379"/>
        <v>6,41951524749499-3,84770936477013i</v>
      </c>
      <c r="BO246" s="240" t="str">
        <f t="shared" ca="1" si="380"/>
        <v>-4,15806531383054+6,22298451022335i</v>
      </c>
      <c r="BP246" s="240" t="str">
        <f t="shared" ca="1" si="381"/>
        <v>1,09817780013329-7,40331337225805i</v>
      </c>
      <c r="BQ246" s="240" t="str">
        <f t="shared" ca="1" si="382"/>
        <v>2,17258336730416+7,16204753409762i</v>
      </c>
      <c r="BR246" s="240" t="str">
        <f t="shared" ca="1" si="383"/>
        <v>-5,02616200505493-5,54551520307199i</v>
      </c>
      <c r="BS246" s="240" t="str">
        <f t="shared" ca="1" si="384"/>
        <v>6,91460990884244+2,86412520276233i</v>
      </c>
      <c r="BT246" s="240" t="str">
        <f t="shared" ca="1" si="385"/>
        <v>-7,47530464238186+0,367238168148045i</v>
      </c>
      <c r="BU246" s="240" t="str">
        <f t="shared" ca="1" si="386"/>
        <v>6,60058081025494-3,52808394682648i</v>
      </c>
      <c r="BV246" s="240" t="str">
        <f t="shared" ca="1" si="387"/>
        <v>-4,45840411935053+6,01146205819506i</v>
      </c>
      <c r="BW246" s="240" t="str">
        <f t="shared" ca="1" si="388"/>
        <v>1,46011836637235-7,34051072642378i</v>
      </c>
      <c r="BX246" s="240" t="str">
        <f t="shared" ca="1" si="389"/>
        <v>1,81854137956969+7,26002414729822i</v>
      </c>
      <c r="BY246" s="240" t="str">
        <f t="shared" ca="1" si="390"/>
        <v>-4,74800223883783-5,78545746752592i</v>
      </c>
      <c r="BZ246" s="240" t="str">
        <f t="shared" ca="1" si="391"/>
        <v>6,76574499570099+3,19995906562999i</v>
      </c>
      <c r="CA246" s="240" t="str">
        <f t="shared" ca="1" si="392"/>
        <v>-7,48431983339572+7,04163076986598E-13i</v>
      </c>
      <c r="CB246" s="240" t="str">
        <f t="shared" ca="1" si="393"/>
        <v>6,76574499570038-3,19995906563126i</v>
      </c>
      <c r="CC246" s="240" t="str">
        <f t="shared" ca="1" si="394"/>
        <v>-4,74800223883691+5,78545746752668i</v>
      </c>
      <c r="CD246" s="240" t="str">
        <f t="shared" ca="1" si="395"/>
        <v>1,81854137957555-7,26002414729675i</v>
      </c>
      <c r="CE246" s="240" t="str">
        <f t="shared" ca="1" si="396"/>
        <v>1,46011836636643+7,34051072642496i</v>
      </c>
      <c r="CF246" s="240" t="str">
        <f t="shared" ca="1" si="397"/>
        <v>-4,45840411935166-6,01146205819422i</v>
      </c>
      <c r="CG246" s="240" t="str">
        <f t="shared" ca="1" si="398"/>
        <v>6,6005808102556+3,52808394682524i</v>
      </c>
      <c r="CH246" s="240" t="str">
        <f t="shared" ca="1" si="399"/>
        <v>-7,47530464238193-0,367238168146639i</v>
      </c>
      <c r="CI246" s="240" t="str">
        <f t="shared" ca="1" si="400"/>
        <v>6,91460990884191-2,86412520276363i</v>
      </c>
      <c r="CJ246" s="240" t="str">
        <f t="shared" ca="1" si="401"/>
        <v>-5,02616200505405+5,5455152030728i</v>
      </c>
      <c r="CK246" s="240" t="str">
        <f t="shared" ca="1" si="402"/>
        <v>2,1725833673026-7,16204753409809i</v>
      </c>
      <c r="CL246" s="240" t="str">
        <f t="shared" ca="1" si="403"/>
        <v>1,09817780012711+7,40331337225897i</v>
      </c>
      <c r="CM246" s="240" t="str">
        <f t="shared" ca="1" si="404"/>
        <v>-4,15806531383172-6,22298451022257i</v>
      </c>
      <c r="CN246" s="240" t="str">
        <f t="shared" ca="1" si="405"/>
        <v>6,41951524749571+3,84770936476893i</v>
      </c>
      <c r="CO246" s="240" t="str">
        <f t="shared" ca="1" si="406"/>
        <v>-7,4482807877253-0,73359162738044i</v>
      </c>
      <c r="CP246" s="240" t="str">
        <f t="shared" ca="1" si="407"/>
        <v>7,04681692106473-2,5213914114148i</v>
      </c>
      <c r="CQ246" s="240" t="str">
        <f t="shared" ca="1" si="408"/>
        <v>-5,29221330676122+5,29221330676494i</v>
      </c>
      <c r="CR246" s="240" t="str">
        <f t="shared" ca="1" si="409"/>
        <v>2,52139141141665-7,04681692106407i</v>
      </c>
      <c r="CS246" s="240" t="str">
        <f t="shared" ca="1" si="410"/>
        <v>0,733591627378488+7,44828078772549i</v>
      </c>
      <c r="CT246" s="240" t="str">
        <f t="shared" ca="1" si="411"/>
        <v>-3,84770936476725-6,41951524749672i</v>
      </c>
      <c r="CU246" s="240" t="str">
        <f t="shared" ca="1" si="412"/>
        <v>6,22298451022148+4,15806531383334i</v>
      </c>
      <c r="CV246" s="240" t="str">
        <f t="shared" ca="1" si="413"/>
        <v>-7,40331337225868-1,09817780012906i</v>
      </c>
      <c r="CW246" s="240" t="str">
        <f t="shared" ca="1" si="414"/>
        <v>7,16204753409644-2,17258336730806i</v>
      </c>
      <c r="CX246" s="240" t="str">
        <f t="shared" ca="1" si="415"/>
        <v>-5,54551520306926+5,02616200505796i</v>
      </c>
      <c r="CY246" s="240" t="str">
        <f t="shared" ca="1" si="416"/>
        <v>2,86412520276544-6,91460990884116i</v>
      </c>
      <c r="CZ246" s="240" t="str">
        <f t="shared" ca="1" si="417"/>
        <v>0,367238168144466+7,47530464238203i</v>
      </c>
      <c r="DA246" s="240" t="str">
        <f t="shared" ca="1" si="418"/>
        <v>-3,52808394682351-6,60058081025653i</v>
      </c>
      <c r="DB246" s="240" t="str">
        <f t="shared" ca="1" si="419"/>
        <v>6,01146205819304+4,45840411935323i</v>
      </c>
      <c r="DC246" s="240" t="str">
        <f t="shared" ca="1" si="420"/>
        <v>-7,34051072642462-1,46011836636814i</v>
      </c>
      <c r="DD246" s="240" t="str">
        <f t="shared" ca="1" si="421"/>
        <v>7,26002414729723-1,81854137957364i</v>
      </c>
      <c r="DE246" s="240" t="str">
        <f t="shared" ca="1" si="422"/>
        <v>-5,78545746752333+4,74800223884098i</v>
      </c>
      <c r="DF246" s="240" t="str">
        <f t="shared" ca="1" si="423"/>
        <v>3,19995906562611-6,76574499570282i</v>
      </c>
      <c r="DG246" s="240" t="str">
        <f t="shared" ca="1" si="424"/>
        <v>-2,87902291091629E-12+7,48431983339572i</v>
      </c>
      <c r="DH246" s="240" t="str">
        <f t="shared" ca="1" si="425"/>
        <v>-3,19995906562822-6,76574499570182i</v>
      </c>
      <c r="DI246" s="240" t="str">
        <f t="shared" ca="1" si="426"/>
        <v>5,78545746752453+4,74800223883951i</v>
      </c>
      <c r="DJ246" s="240" t="str">
        <f t="shared" ca="1" si="427"/>
        <v>-7,26002414729779-1,81854137957139i</v>
      </c>
      <c r="DK246" s="240" t="str">
        <f t="shared" ca="1" si="428"/>
        <v>7,34051072642417-1,46011836637043i</v>
      </c>
      <c r="DL246" s="240" t="str">
        <f t="shared" ca="1" si="429"/>
        <v>-6,01146205819192+4,45840411935476i</v>
      </c>
      <c r="DM246" s="240" t="str">
        <f t="shared" ca="1" si="430"/>
        <v>3,52808394682146-6,60058081025762i</v>
      </c>
      <c r="DN246" s="240" t="str">
        <f t="shared" ca="1" si="431"/>
        <v>-0,367238168150218+7,47530464238175i</v>
      </c>
      <c r="DO246" s="240" t="str">
        <f t="shared" ca="1" si="432"/>
        <v>-2,86412520276052-6,91460990884319i</v>
      </c>
      <c r="DP246" s="240" t="str">
        <f t="shared" ca="1" si="433"/>
        <v>5,54551520307053+5,02616200505655i</v>
      </c>
      <c r="DQ246" s="240" t="str">
        <f t="shared" ca="1" si="434"/>
        <v>-7,16204753409711-2,17258336730583i</v>
      </c>
      <c r="DR246" s="240" t="str">
        <f t="shared" ca="1" si="435"/>
        <v>7,40331337225834-1,09817780013136i</v>
      </c>
      <c r="DS246" s="240" t="str">
        <f t="shared" ca="1" si="436"/>
        <v>-6,22298451022042+4,15806531383493i</v>
      </c>
      <c r="DT246" s="240" t="str">
        <f t="shared" ca="1" si="437"/>
        <v>3,84770936477182-6,41951524749398i</v>
      </c>
      <c r="DU246" s="240" t="str">
        <f t="shared" ca="1" si="438"/>
        <v>-0,733591627384218+7,44828078772493i</v>
      </c>
      <c r="DV246" s="240" t="str">
        <f t="shared" ca="1" si="439"/>
        <v>-2,52139141141163-7,04681692106587i</v>
      </c>
      <c r="DW246" s="240" t="str">
        <f t="shared" ca="1" si="440"/>
        <v>5,29221330676256+5,2922133067636i</v>
      </c>
      <c r="DX246" s="240" t="str">
        <f t="shared" ca="1" si="441"/>
        <v>-7,04681692106551-2,52139141141261i</v>
      </c>
      <c r="DY246" s="240" t="str">
        <f t="shared" ca="1" si="442"/>
        <v>7,44828078772507-0,733591627382755i</v>
      </c>
      <c r="DZ246" s="240" t="str">
        <f t="shared" ca="1" si="443"/>
        <v>-6,41951524749474+3,84770936477055i</v>
      </c>
      <c r="EA246" s="240" t="str">
        <f t="shared" ca="1" si="444"/>
        <v>4,15806531382978-6,22298451022386i</v>
      </c>
      <c r="EB246" s="240" t="str">
        <f t="shared" ca="1" si="445"/>
        <v>-1,09817780013281+7,40331337225812i</v>
      </c>
      <c r="EC246" s="240" t="str">
        <f t="shared" ca="1" si="446"/>
        <v>-2,17258336730483-7,16204753409741i</v>
      </c>
      <c r="ED246" s="240" t="str">
        <f t="shared" ca="1" si="447"/>
        <v>5,02616200505546+5,54551520307152i</v>
      </c>
      <c r="EE246" s="240" t="str">
        <f t="shared" ca="1" si="448"/>
        <v>-6,9146099088428-2,86412520276148i</v>
      </c>
      <c r="EF246" s="240" t="str">
        <f t="shared" ca="1" si="449"/>
        <v>7,47530464238182-0,367238168148749i</v>
      </c>
      <c r="EG246" s="240" t="str">
        <f t="shared" ca="1" si="450"/>
        <v>-6,6005808102547+3,52808394682692i</v>
      </c>
      <c r="EH246" s="240" t="str">
        <f t="shared" ca="1" si="451"/>
        <v>4,45840411934979-6,01146205819561i</v>
      </c>
      <c r="EI246" s="240" t="str">
        <f t="shared" ca="1" si="452"/>
        <v>-1,46011836637187+7,34051072642388i</v>
      </c>
      <c r="EJ246" s="240" t="str">
        <f t="shared" ca="1" si="453"/>
        <v>-1,81854137957037-7,26002414729805i</v>
      </c>
      <c r="EK246" s="240" t="str">
        <f t="shared" ca="1" si="454"/>
        <v>4,74800223883838+5,78545746752547i</v>
      </c>
      <c r="EL246" s="240" t="str">
        <f t="shared" ca="1" si="455"/>
        <v>-6,76574499570137-3,19995906562916i</v>
      </c>
      <c r="EM246" s="240" t="str">
        <f t="shared" ca="1" si="456"/>
        <v>7,48431983339572-1,40832615397319E-12i</v>
      </c>
      <c r="EN246" s="240"/>
      <c r="EO246" s="240"/>
      <c r="EP246" s="240"/>
    </row>
    <row r="247" spans="1:146">
      <c r="A247" s="268">
        <f t="shared" si="323"/>
        <v>2.8710937500000021E-3</v>
      </c>
      <c r="B247" s="267">
        <v>147</v>
      </c>
      <c r="C247" s="266">
        <f t="shared" si="324"/>
        <v>29400</v>
      </c>
      <c r="N247" s="265">
        <f t="shared" ca="1" si="327"/>
        <v>22.484064487449075</v>
      </c>
      <c r="O247" s="240">
        <f t="shared" ca="1" si="328"/>
        <v>7.4840644874490767</v>
      </c>
      <c r="P247" s="240" t="str">
        <f t="shared" ca="1" si="329"/>
        <v>-6,68494827190387+3,36492018542281i</v>
      </c>
      <c r="Q247" s="240" t="str">
        <f t="shared" ca="1" si="330"/>
        <v>4,45825200994991-6,01125696240595i</v>
      </c>
      <c r="R247" s="240" t="str">
        <f t="shared" ca="1" si="331"/>
        <v>-1,27948980037808+7,37388141368065i</v>
      </c>
      <c r="S247" s="240" t="str">
        <f t="shared" ca="1" si="332"/>
        <v>-2,17250924429065-7,16180318326104i</v>
      </c>
      <c r="T247" s="240" t="str">
        <f t="shared" ca="1" si="333"/>
        <v>5,16056590352276+5,42031187365586i</v>
      </c>
      <c r="U247" s="241" t="str">
        <f t="shared" ca="1" si="334"/>
        <v>-7,04657650160476-2,52130538795442i</v>
      </c>
      <c r="V247" s="240" t="str">
        <f t="shared" ca="1" si="335"/>
        <v>7,42778083941019-0,916129387143123i</v>
      </c>
      <c r="W247" s="240" t="str">
        <f t="shared" ca="1" si="336"/>
        <v>-6,22277219782663+4,15792345122566i</v>
      </c>
      <c r="X247" s="240" t="str">
        <f t="shared" ca="1" si="337"/>
        <v>3,68888185639513-6,51178715114793i</v>
      </c>
      <c r="Y247" s="240" t="str">
        <f t="shared" ca="1" si="338"/>
        <v>-0,367225638915396+7,47504960401063i</v>
      </c>
      <c r="Z247" s="240" t="str">
        <f t="shared" ca="1" si="339"/>
        <v>-3,03285212699186-6,84200476674033i</v>
      </c>
      <c r="AA247" s="240" t="str">
        <f t="shared" ca="1" si="340"/>
        <v>5,78526008243879+4,74784024908555i</v>
      </c>
      <c r="AB247" s="240" t="str">
        <f t="shared" ca="1" si="341"/>
        <v>-7,30221766174983-1,63976781061382i</v>
      </c>
      <c r="AC247" s="240" t="str">
        <f t="shared" ca="1" si="342"/>
        <v>7,259776453749-1,81847933556802i</v>
      </c>
      <c r="AD247" s="240" t="str">
        <f t="shared" ca="1" si="343"/>
        <v>-5,66699983772158+4,88838767811638i</v>
      </c>
      <c r="AE247" s="240" t="str">
        <f t="shared" ca="1" si="344"/>
        <v>2,86402748609834-6,91437399994892i</v>
      </c>
      <c r="AF247" s="240" t="str">
        <f t="shared" ca="1" si="345"/>
        <v>0,550561937971093+7,46378609050085i</v>
      </c>
      <c r="AG247" s="240" t="str">
        <f t="shared" ca="1" si="346"/>
        <v>-3,84757809071656-6,41929622997213i</v>
      </c>
      <c r="AH247" s="240" t="str">
        <f t="shared" ca="1" si="347"/>
        <v>6,32293856477991+4,00395668786706i</v>
      </c>
      <c r="AI247" s="240" t="str">
        <f t="shared" ca="1" si="348"/>
        <v>-7,44802667133914-0,733566599101478i</v>
      </c>
      <c r="AJ247" s="240" t="str">
        <f t="shared" ca="1" si="349"/>
        <v>6,98257827280477-2,69347766214074i</v>
      </c>
      <c r="AK247" s="240" t="str">
        <f t="shared" ca="1" si="350"/>
        <v>-5,02599052519913+5,54532600420435i</v>
      </c>
      <c r="AL247" s="240" t="str">
        <f t="shared" ca="1" si="351"/>
        <v>1,99609547656782-7,21296222787295i</v>
      </c>
      <c r="AM247" s="240" t="str">
        <f t="shared" ca="1" si="352"/>
        <v>1,46006855084607+7,34026028687857i</v>
      </c>
      <c r="AN247" s="240" t="str">
        <f t="shared" ca="1" si="353"/>
        <v>-4,60443289862122-5,90003550280768i</v>
      </c>
      <c r="AO247" s="240" t="str">
        <f t="shared" ca="1" si="354"/>
        <v>6,76551416569926+3,19984989116974i</v>
      </c>
      <c r="AP247" s="240" t="str">
        <f t="shared" ca="1" si="355"/>
        <v>-7,48181042714905+0,183668136866983i</v>
      </c>
      <c r="AQ247" s="240" t="str">
        <f t="shared" ca="1" si="356"/>
        <v>6,60035561523494-3,52796357758027i</v>
      </c>
      <c r="AR247" s="240" t="str">
        <f t="shared" ca="1" si="357"/>
        <v>6,60035561523494-3,52796357758027i</v>
      </c>
      <c r="AS247" s="240" t="str">
        <f t="shared" ca="1" si="358"/>
        <v>1,0981403330968-7,4030607900464i</v>
      </c>
      <c r="AT247" s="240" t="str">
        <f t="shared" ca="1" si="359"/>
        <v>2,34761437368141+7,1063301362082i</v>
      </c>
      <c r="AU247" s="240" t="str">
        <f t="shared" ca="1" si="360"/>
        <v>-5,2920327499132-5,29203274991213i</v>
      </c>
      <c r="AV247" s="240" t="str">
        <f t="shared" ca="1" si="361"/>
        <v>7,10633013620864+2,34761437368008i</v>
      </c>
      <c r="AW247" s="240" t="str">
        <f t="shared" ca="1" si="362"/>
        <v>-7,4030607900462+1,09814033309819i</v>
      </c>
      <c r="AX247" s="240" t="str">
        <f t="shared" ca="1" si="363"/>
        <v>6,11885746558538-4,30938563697268i</v>
      </c>
      <c r="AY247" s="240" t="str">
        <f t="shared" ca="1" si="364"/>
        <v>-3,52796357757894+6,60035561523566i</v>
      </c>
      <c r="AZ247" s="240" t="str">
        <f t="shared" ca="1" si="365"/>
        <v>0,183668136867064-7,48181042714905i</v>
      </c>
      <c r="BA247" s="240" t="str">
        <f t="shared" ca="1" si="366"/>
        <v>3,19984989116899+6,76551416569962i</v>
      </c>
      <c r="BB247" s="240" t="str">
        <f t="shared" ca="1" si="367"/>
        <v>-5,90003550280723-4,60443289862179i</v>
      </c>
      <c r="BC247" s="240" t="str">
        <f t="shared" ca="1" si="368"/>
        <v>7,34026028687843+1,46006855084678i</v>
      </c>
      <c r="BD247" s="240" t="str">
        <f t="shared" ca="1" si="369"/>
        <v>-7,21296222787334+1,99609547656641i</v>
      </c>
      <c r="BE247" s="240" t="str">
        <f t="shared" ca="1" si="370"/>
        <v>5,54532600420541-5,02599052519797i</v>
      </c>
      <c r="BF247" s="240" t="str">
        <f t="shared" ca="1" si="371"/>
        <v>-2,69347766214221+6,98257827280421i</v>
      </c>
      <c r="BG247" s="240" t="str">
        <f t="shared" ca="1" si="372"/>
        <v>-0,733566599099916-7,44802667133929i</v>
      </c>
      <c r="BH247" s="240" t="str">
        <f t="shared" ca="1" si="373"/>
        <v>4,00395668786519+6,32293856478109i</v>
      </c>
      <c r="BI247" s="240" t="str">
        <f t="shared" ca="1" si="374"/>
        <v>-6,41929622997099-3,84757809071845i</v>
      </c>
      <c r="BJ247" s="240" t="str">
        <f t="shared" ca="1" si="375"/>
        <v>7,46378609050068+0,550561937973347i</v>
      </c>
      <c r="BK247" s="240" t="str">
        <f t="shared" ca="1" si="376"/>
        <v>-6,91437399994979+2,86402748609625i</v>
      </c>
      <c r="BL247" s="240" t="str">
        <f t="shared" ca="1" si="377"/>
        <v>4,8883876781187-5,66699983771958i</v>
      </c>
      <c r="BM247" s="240" t="str">
        <f t="shared" ca="1" si="378"/>
        <v>-1,81847933557104+7,25977645374825i</v>
      </c>
      <c r="BN247" s="240" t="str">
        <f t="shared" ca="1" si="379"/>
        <v>-1,63976781061099-7,30221766175046i</v>
      </c>
      <c r="BO247" s="240" t="str">
        <f t="shared" ca="1" si="380"/>
        <v>4,74784024908269+5,78526008244113i</v>
      </c>
      <c r="BP247" s="240" t="str">
        <f t="shared" ca="1" si="381"/>
        <v>-6,84200476673881-3,03285212699528i</v>
      </c>
      <c r="BQ247" s="240" t="str">
        <f t="shared" ca="1" si="382"/>
        <v>7,47504960401046-0,367225638919087i</v>
      </c>
      <c r="BR247" s="240" t="str">
        <f t="shared" ca="1" si="383"/>
        <v>-6,5117871511465+3,68888185639765i</v>
      </c>
      <c r="BS247" s="240" t="str">
        <f t="shared" ca="1" si="384"/>
        <v>4,1579234512231-6,22277219782835i</v>
      </c>
      <c r="BT247" s="240" t="str">
        <f t="shared" ca="1" si="385"/>
        <v>-0,916129387140122+7,42778083941056i</v>
      </c>
      <c r="BU247" s="240" t="str">
        <f t="shared" ca="1" si="386"/>
        <v>-2,52130538795725-7,04657650160375i</v>
      </c>
      <c r="BV247" s="240" t="str">
        <f t="shared" ca="1" si="387"/>
        <v>5,4203118736574+5,16056590352114i</v>
      </c>
      <c r="BW247" s="240" t="str">
        <f t="shared" ca="1" si="388"/>
        <v>-7,16180318326168-2,17250924428855i</v>
      </c>
      <c r="BX247" s="240" t="str">
        <f t="shared" ca="1" si="389"/>
        <v>7,37388141368028-1,2794898003802i</v>
      </c>
      <c r="BY247" s="240" t="str">
        <f t="shared" ca="1" si="390"/>
        <v>-6,01125696240486+4,45825200995138i</v>
      </c>
      <c r="BZ247" s="240" t="str">
        <f t="shared" ca="1" si="391"/>
        <v>3,36492018542123-6,68494827190467i</v>
      </c>
      <c r="CA247" s="240" t="str">
        <f t="shared" ca="1" si="392"/>
        <v>1,51463711569855E-12+7,48406448744908i</v>
      </c>
      <c r="CB247" s="240" t="str">
        <f t="shared" ca="1" si="393"/>
        <v>-3,36492018542393-6,6849482719033i</v>
      </c>
      <c r="CC247" s="240" t="str">
        <f t="shared" ca="1" si="394"/>
        <v>6,01125696240654+4,45825200994911i</v>
      </c>
      <c r="CD247" s="240" t="str">
        <f t="shared" ca="1" si="395"/>
        <v>-7,37388141368076-1,27948980037742i</v>
      </c>
      <c r="CE247" s="240" t="str">
        <f t="shared" ca="1" si="396"/>
        <v>7,16180318326086-2,17250924429124i</v>
      </c>
      <c r="CF247" s="240" t="str">
        <f t="shared" ca="1" si="397"/>
        <v>-5,42031187365532+5,16056590352333i</v>
      </c>
      <c r="CG247" s="240" t="str">
        <f t="shared" ca="1" si="398"/>
        <v>2,5213053879544-7,04657650160477i</v>
      </c>
      <c r="CH247" s="240" t="str">
        <f t="shared" ca="1" si="399"/>
        <v>0,916129387143123+7,42778083941019i</v>
      </c>
      <c r="CI247" s="240" t="str">
        <f t="shared" ca="1" si="400"/>
        <v>-4,15792345122562-6,22277219782666i</v>
      </c>
      <c r="CJ247" s="240" t="str">
        <f t="shared" ca="1" si="401"/>
        <v>6,51178715114789+3,68888185639519i</v>
      </c>
      <c r="CK247" s="240" t="str">
        <f t="shared" ca="1" si="402"/>
        <v>-7,4750496040106-0,367225638916273i</v>
      </c>
      <c r="CL247" s="240" t="str">
        <f t="shared" ca="1" si="403"/>
        <v>6,84200476674068-3,03285212699106i</v>
      </c>
      <c r="CM247" s="240" t="str">
        <f t="shared" ca="1" si="404"/>
        <v>-4,74784024908627+5,7852600824382i</v>
      </c>
      <c r="CN247" s="240" t="str">
        <f t="shared" ca="1" si="405"/>
        <v>1,63976781061551-7,30221766174945i</v>
      </c>
      <c r="CO247" s="240" t="str">
        <f t="shared" ca="1" si="406"/>
        <v>1,81847933556676+7,25977645374932i</v>
      </c>
      <c r="CP247" s="240" t="str">
        <f t="shared" ca="1" si="407"/>
        <v>-4,88838767811535-5,66699983772246i</v>
      </c>
      <c r="CQ247" s="240" t="str">
        <f t="shared" ca="1" si="408"/>
        <v>6,9143739999481+2,86402748610033i</v>
      </c>
      <c r="CR247" s="240" t="str">
        <f t="shared" ca="1" si="409"/>
        <v>-7,463786090501+0,550561937968944i</v>
      </c>
      <c r="CS247" s="240" t="str">
        <f t="shared" ca="1" si="410"/>
        <v>6,41929622997326-3,84757809071466i</v>
      </c>
      <c r="CT247" s="240" t="str">
        <f t="shared" ca="1" si="411"/>
        <v>-4,00395668786893+6,32293856477873i</v>
      </c>
      <c r="CU247" s="240" t="str">
        <f t="shared" ca="1" si="412"/>
        <v>0,733566599104522-7,44802667133884i</v>
      </c>
      <c r="CV247" s="240" t="str">
        <f t="shared" ca="1" si="413"/>
        <v>2,69347766213789+6,98257827280587i</v>
      </c>
      <c r="CW247" s="240" t="str">
        <f t="shared" ca="1" si="414"/>
        <v>-5,5453260042023-5,0259905252014i</v>
      </c>
      <c r="CX247" s="240" t="str">
        <f t="shared" ca="1" si="415"/>
        <v>7,2129622278721+1,99609547657087i</v>
      </c>
      <c r="CY247" s="240" t="str">
        <f t="shared" ca="1" si="416"/>
        <v>-7,34026028687933+1,46006855084224i</v>
      </c>
      <c r="CZ247" s="240" t="str">
        <f t="shared" ca="1" si="417"/>
        <v>5,90003550280537-4,60443289862418i</v>
      </c>
      <c r="DA247" s="240" t="str">
        <f t="shared" ca="1" si="418"/>
        <v>-3,19984989116645+6,76551416570082i</v>
      </c>
      <c r="DB247" s="240" t="str">
        <f t="shared" ca="1" si="419"/>
        <v>-0,18366813686988-7,48181042714898i</v>
      </c>
      <c r="DC247" s="240" t="str">
        <f t="shared" ca="1" si="420"/>
        <v>3,52796357758142+6,60035561523433i</v>
      </c>
      <c r="DD247" s="240" t="str">
        <f t="shared" ca="1" si="421"/>
        <v>-6,11885746558701-4,30938563697037i</v>
      </c>
      <c r="DE247" s="240" t="str">
        <f t="shared" ca="1" si="422"/>
        <v>7,40306079004659+1,09814033309551i</v>
      </c>
      <c r="DF247" s="240" t="str">
        <f t="shared" ca="1" si="423"/>
        <v>-7,10633013620766+2,34761437368305i</v>
      </c>
      <c r="DG247" s="240" t="str">
        <f t="shared" ca="1" si="424"/>
        <v>5,29203274991098-5,29203274991434i</v>
      </c>
      <c r="DH247" s="240" t="str">
        <f t="shared" ca="1" si="425"/>
        <v>-2,34761437367854+7,10633013620915i</v>
      </c>
      <c r="DI247" s="240" t="str">
        <f t="shared" ca="1" si="426"/>
        <v>-1,09814033309979-7,40306079004596i</v>
      </c>
      <c r="DJ247" s="240" t="str">
        <f t="shared" ca="1" si="427"/>
        <v>4,30938563697392+6,11885746558451i</v>
      </c>
      <c r="DK247" s="240" t="str">
        <f t="shared" ca="1" si="428"/>
        <v>-6,60035561523637-3,5279635775776i</v>
      </c>
      <c r="DL247" s="240" t="str">
        <f t="shared" ca="1" si="429"/>
        <v>7,48181042714908+0,18366813686555i</v>
      </c>
      <c r="DM247" s="240" t="str">
        <f t="shared" ca="1" si="430"/>
        <v>-6,76551416569897+3,19984989117036i</v>
      </c>
      <c r="DN247" s="240" t="str">
        <f t="shared" ca="1" si="431"/>
        <v>4,60443289862076-5,90003550280804i</v>
      </c>
      <c r="DO247" s="240" t="str">
        <f t="shared" ca="1" si="432"/>
        <v>-1,4600685508455+7,34026028687868i</v>
      </c>
      <c r="DP247" s="240" t="str">
        <f t="shared" ca="1" si="433"/>
        <v>-1,99609547656767-7,21296222787299i</v>
      </c>
      <c r="DQ247" s="240" t="str">
        <f t="shared" ca="1" si="434"/>
        <v>5,02599052519893+5,54532600420453i</v>
      </c>
      <c r="DR247" s="240" t="str">
        <f t="shared" ca="1" si="435"/>
        <v>-6,98257827280483-2,69347766214059i</v>
      </c>
      <c r="DS247" s="240" t="str">
        <f t="shared" ca="1" si="436"/>
        <v>7,44802667133912-0,733566599101635i</v>
      </c>
      <c r="DT247" s="240" t="str">
        <f t="shared" ca="1" si="437"/>
        <v>-6,32293856478028+4,00395668786647i</v>
      </c>
      <c r="DU247" s="240" t="str">
        <f t="shared" ca="1" si="438"/>
        <v>3,84757809071715-6,41929622997177i</v>
      </c>
      <c r="DV247" s="240" t="str">
        <f t="shared" ca="1" si="439"/>
        <v>-0,550561937971837+7,4637860905008i</v>
      </c>
      <c r="DW247" s="240" t="str">
        <f t="shared" ca="1" si="440"/>
        <v>-2,86402748609765-6,9143739999492i</v>
      </c>
      <c r="DX247" s="240" t="str">
        <f t="shared" ca="1" si="441"/>
        <v>5,66699983772057+4,88838767811755i</v>
      </c>
      <c r="DY247" s="240" t="str">
        <f t="shared" ca="1" si="442"/>
        <v>-7,25977645374862-1,81847933556957i</v>
      </c>
      <c r="DZ247" s="240" t="str">
        <f t="shared" ca="1" si="443"/>
        <v>7,30221766175018-1,63976781061226i</v>
      </c>
      <c r="EA247" s="240" t="str">
        <f t="shared" ca="1" si="444"/>
        <v>-5,78526008244031+4,7478402490837i</v>
      </c>
      <c r="EB247" s="240" t="str">
        <f t="shared" ca="1" si="445"/>
        <v>3,03285212699409-6,84200476673933i</v>
      </c>
      <c r="EC247" s="240" t="str">
        <f t="shared" ca="1" si="446"/>
        <v>0,367225638912951+7,47504960401075i</v>
      </c>
      <c r="ED247" s="240" t="str">
        <f t="shared" ca="1" si="447"/>
        <v>-3,6888818563923-6,51178715114953i</v>
      </c>
      <c r="EE247" s="240" t="str">
        <f t="shared" ca="1" si="448"/>
        <v>6,22277219782505+4,15792345122803i</v>
      </c>
      <c r="EF247" s="240" t="str">
        <f t="shared" ca="1" si="449"/>
        <v>-7,42778083940983-0,916129387146005i</v>
      </c>
      <c r="EG247" s="240" t="str">
        <f t="shared" ca="1" si="450"/>
        <v>7,04657650160575-2,52130538795167i</v>
      </c>
      <c r="EH247" s="240" t="str">
        <f t="shared" ca="1" si="451"/>
        <v>-5,16056590352544+5,42031187365332i</v>
      </c>
      <c r="EI247" s="240" t="str">
        <f t="shared" ca="1" si="452"/>
        <v>2,17250924429423-7,16180318325996i</v>
      </c>
      <c r="EJ247" s="240" t="str">
        <f t="shared" ca="1" si="453"/>
        <v>1,27948980037436+7,37388141368129i</v>
      </c>
      <c r="EK247" s="240" t="str">
        <f t="shared" ca="1" si="454"/>
        <v>-4,45825200995276-6,01125696240384i</v>
      </c>
      <c r="EL247" s="240" t="str">
        <f t="shared" ca="1" si="455"/>
        <v>6,68494827190535+3,36492018541988i</v>
      </c>
      <c r="EM247" s="240" t="str">
        <f t="shared" ca="1" si="456"/>
        <v>-7,48406448744908+3,02927423139711E-12i</v>
      </c>
      <c r="EN247" s="240"/>
      <c r="EO247" s="240"/>
      <c r="EP247" s="240"/>
    </row>
    <row r="248" spans="1:146">
      <c r="A248" s="268">
        <f t="shared" si="323"/>
        <v>2.8906250000000021E-3</v>
      </c>
      <c r="B248" s="267">
        <v>148</v>
      </c>
      <c r="C248" s="266">
        <f t="shared" si="324"/>
        <v>29600</v>
      </c>
      <c r="N248" s="265">
        <f t="shared" ca="1" si="327"/>
        <v>22.483790503316666</v>
      </c>
      <c r="O248" s="240">
        <f t="shared" ca="1" si="328"/>
        <v>7.4837905033166647</v>
      </c>
      <c r="P248" s="240" t="str">
        <f t="shared" ca="1" si="329"/>
        <v>-6,60011398280324+3,52783442235288i</v>
      </c>
      <c r="Q248" s="240" t="str">
        <f t="shared" ca="1" si="330"/>
        <v>4,1577712337975-6,22254438834619i</v>
      </c>
      <c r="R248" s="240" t="str">
        <f t="shared" ca="1" si="331"/>
        <v>-0,733539743960584+7,44775400651518i</v>
      </c>
      <c r="S248" s="240" t="str">
        <f t="shared" ca="1" si="332"/>
        <v>-2,86392263691053-6,91412087161659i</v>
      </c>
      <c r="T248" s="240" t="str">
        <f t="shared" ca="1" si="333"/>
        <v>5,78504828984061+4,74766643539171i</v>
      </c>
      <c r="U248" s="241" t="str">
        <f t="shared" ca="1" si="334"/>
        <v>-7,33999156727449-1,46001509919321i</v>
      </c>
      <c r="V248" s="240" t="str">
        <f t="shared" ca="1" si="335"/>
        <v>7,16154099679334-2,17242971089538i</v>
      </c>
      <c r="W248" s="240" t="str">
        <f t="shared" ca="1" si="336"/>
        <v>-5,29183901387463+5,29183901387477i</v>
      </c>
      <c r="X248" s="240" t="str">
        <f t="shared" ca="1" si="337"/>
        <v>2,1724297108952-7,16154099679339i</v>
      </c>
      <c r="Y248" s="240" t="str">
        <f t="shared" ca="1" si="338"/>
        <v>1,46001509919342+7,33999156727444i</v>
      </c>
      <c r="Z248" s="240" t="str">
        <f t="shared" ca="1" si="339"/>
        <v>-4,74766643539185-5,78504828984049i</v>
      </c>
      <c r="AA248" s="240" t="str">
        <f t="shared" ca="1" si="340"/>
        <v>6,91412087161667+2,86392263691034i</v>
      </c>
      <c r="AB248" s="240" t="str">
        <f t="shared" ca="1" si="341"/>
        <v>-7,44775400651516+0,733539743960765i</v>
      </c>
      <c r="AC248" s="240" t="str">
        <f t="shared" ca="1" si="342"/>
        <v>6,22254438834608-4,15777123379767i</v>
      </c>
      <c r="AD248" s="240" t="str">
        <f t="shared" ca="1" si="343"/>
        <v>-3,52783442235272+6,60011398280333i</v>
      </c>
      <c r="AE248" s="240" t="str">
        <f t="shared" ca="1" si="344"/>
        <v>-2,09033805980292E-13-7,48379050331666i</v>
      </c>
      <c r="AF248" s="240" t="str">
        <f t="shared" ca="1" si="345"/>
        <v>3,52783442235304+6,60011398280315i</v>
      </c>
      <c r="AG248" s="240" t="str">
        <f t="shared" ca="1" si="346"/>
        <v>-6,22254438834628-4,15777123379737i</v>
      </c>
      <c r="AH248" s="240" t="str">
        <f t="shared" ca="1" si="347"/>
        <v>7,4477540065152+0,733539743960349i</v>
      </c>
      <c r="AI248" s="240" t="str">
        <f t="shared" ca="1" si="348"/>
        <v>-6,9141208716165+2,86392263691073i</v>
      </c>
      <c r="AJ248" s="240" t="str">
        <f t="shared" ca="1" si="349"/>
        <v>4,74766643539157-5,78504828984072i</v>
      </c>
      <c r="AK248" s="240" t="str">
        <f t="shared" ca="1" si="350"/>
        <v>-1,46001509919306+7,33999156727452i</v>
      </c>
      <c r="AL248" s="240" t="str">
        <f t="shared" ca="1" si="351"/>
        <v>-2,1724297108955-7,1615409967933i</v>
      </c>
      <c r="AM248" s="240" t="str">
        <f t="shared" ca="1" si="352"/>
        <v>5,29183901387492+5,29183901387448i</v>
      </c>
      <c r="AN248" s="240" t="str">
        <f t="shared" ca="1" si="353"/>
        <v>-7,16154099679345-2,172429710895i</v>
      </c>
      <c r="AO248" s="240" t="str">
        <f t="shared" ca="1" si="354"/>
        <v>7,33999156727441-1,46001509919357i</v>
      </c>
      <c r="AP248" s="240" t="str">
        <f t="shared" ca="1" si="355"/>
        <v>-5,78504828984039+4,74766643539197i</v>
      </c>
      <c r="AQ248" s="240" t="str">
        <f t="shared" ca="1" si="356"/>
        <v>2,86392263690739-6,91412087161789i</v>
      </c>
      <c r="AR248" s="240" t="str">
        <f t="shared" ca="1" si="357"/>
        <v>2,86392263690739-6,91412087161789i</v>
      </c>
      <c r="AS248" s="240" t="str">
        <f t="shared" ca="1" si="358"/>
        <v>-4,15777123379781-6,22254438834599i</v>
      </c>
      <c r="AT248" s="240" t="str">
        <f t="shared" ca="1" si="359"/>
        <v>6,6001139828027+3,52783442235389i</v>
      </c>
      <c r="AU248" s="240" t="str">
        <f t="shared" ca="1" si="360"/>
        <v>-7,48379050331666-2,66611311532702E-12i</v>
      </c>
      <c r="AV248" s="240" t="str">
        <f t="shared" ca="1" si="361"/>
        <v>6,60011398280165-3,52783442235585i</v>
      </c>
      <c r="AW248" s="240" t="str">
        <f t="shared" ca="1" si="362"/>
        <v>-4,15777123379596+6,22254438834722i</v>
      </c>
      <c r="AX248" s="240" t="str">
        <f t="shared" ca="1" si="363"/>
        <v>0,733539743960247-7,44775400651522i</v>
      </c>
      <c r="AY248" s="240" t="str">
        <f t="shared" ca="1" si="364"/>
        <v>2,86392263690945+6,91412087161704i</v>
      </c>
      <c r="AZ248" s="240" t="str">
        <f t="shared" ca="1" si="365"/>
        <v>-5,78504828983896-4,74766643539371i</v>
      </c>
      <c r="BA248" s="240" t="str">
        <f t="shared" ca="1" si="366"/>
        <v>7,33999156727515+1,46001509918983i</v>
      </c>
      <c r="BB248" s="240" t="str">
        <f t="shared" ca="1" si="367"/>
        <v>-7,16154099679281+2,17242971089713i</v>
      </c>
      <c r="BC248" s="240" t="str">
        <f t="shared" ca="1" si="368"/>
        <v>5,29183901387433-5,29183901387507i</v>
      </c>
      <c r="BD248" s="240" t="str">
        <f t="shared" ca="1" si="369"/>
        <v>-2,17242971089633+7,16154099679305i</v>
      </c>
      <c r="BE248" s="240" t="str">
        <f t="shared" ca="1" si="370"/>
        <v>-1,46001509919086-7,33999156727495i</v>
      </c>
      <c r="BF248" s="240" t="str">
        <f t="shared" ca="1" si="371"/>
        <v>4,74766643539452+5,7850482898383i</v>
      </c>
      <c r="BG248" s="240" t="str">
        <f t="shared" ca="1" si="372"/>
        <v>-6,91412087161736-2,86392263690867i</v>
      </c>
      <c r="BH248" s="240" t="str">
        <f t="shared" ca="1" si="373"/>
        <v>7,44775400651512-0,733539743961181i</v>
      </c>
      <c r="BI248" s="240" t="str">
        <f t="shared" ca="1" si="374"/>
        <v>-6,22254438834676+4,15777123379666i</v>
      </c>
      <c r="BJ248" s="240" t="str">
        <f t="shared" ca="1" si="375"/>
        <v>3,52783442235502-6,60011398280209i</v>
      </c>
      <c r="BK248" s="240" t="str">
        <f t="shared" ca="1" si="376"/>
        <v>3,60493108566684E-12+7,48379050331666i</v>
      </c>
      <c r="BL248" s="240" t="str">
        <f t="shared" ca="1" si="377"/>
        <v>-3,52783442235463-6,6001139828023i</v>
      </c>
      <c r="BM248" s="240" t="str">
        <f t="shared" ca="1" si="378"/>
        <v>6,22254438834651+4,15777123379703i</v>
      </c>
      <c r="BN248" s="240" t="str">
        <f t="shared" ca="1" si="379"/>
        <v>-7,4477540065151-0,733539743961415i</v>
      </c>
      <c r="BO248" s="240" t="str">
        <f t="shared" ca="1" si="380"/>
        <v>6,91412087161753-2,86392263690826i</v>
      </c>
      <c r="BP248" s="240" t="str">
        <f t="shared" ca="1" si="381"/>
        <v>-4,74766643538894+5,78504828984287i</v>
      </c>
      <c r="BQ248" s="240" t="str">
        <f t="shared" ca="1" si="382"/>
        <v>1,4600150991913-7,33999156727486i</v>
      </c>
      <c r="BR248" s="240" t="str">
        <f t="shared" ca="1" si="383"/>
        <v>2,1724297108959+7,16154099679318i</v>
      </c>
      <c r="BS248" s="240" t="str">
        <f t="shared" ca="1" si="384"/>
        <v>-5,29183901387416-5,29183901387523i</v>
      </c>
      <c r="BT248" s="240" t="str">
        <f t="shared" ca="1" si="385"/>
        <v>7,16154099679268+2,17242971089755i</v>
      </c>
      <c r="BU248" s="240" t="str">
        <f t="shared" ca="1" si="386"/>
        <v>-7,33999156727375+1,4600150991969i</v>
      </c>
      <c r="BV248" s="240" t="str">
        <f t="shared" ca="1" si="387"/>
        <v>5,78504828983911-4,74766643539353i</v>
      </c>
      <c r="BW248" s="240" t="str">
        <f t="shared" ca="1" si="388"/>
        <v>-2,86392263690986+6,91412087161686i</v>
      </c>
      <c r="BX248" s="240" t="str">
        <f t="shared" ca="1" si="389"/>
        <v>-0,733539743959908-7,44775400651525i</v>
      </c>
      <c r="BY248" s="240" t="str">
        <f t="shared" ca="1" si="390"/>
        <v>4,15777123379559+6,22254438834747i</v>
      </c>
      <c r="BZ248" s="240" t="str">
        <f t="shared" ca="1" si="391"/>
        <v>-6,600113982805-3,52783442234958i</v>
      </c>
      <c r="CA248" s="240" t="str">
        <f t="shared" ca="1" si="392"/>
        <v>7,48379050331666-2,32505005778415E-12i</v>
      </c>
      <c r="CB248" s="240" t="str">
        <f t="shared" ca="1" si="393"/>
        <v>-6,60011398280291+3,5278344223535i</v>
      </c>
      <c r="CC248" s="240" t="str">
        <f t="shared" ca="1" si="394"/>
        <v>4,15777123379809-6,2225443883458i</v>
      </c>
      <c r="CD248" s="240" t="str">
        <f t="shared" ca="1" si="395"/>
        <v>-0,7335397439629+7,44775400651495i</v>
      </c>
      <c r="CE248" s="240" t="str">
        <f t="shared" ca="1" si="396"/>
        <v>-2,86392263691396-6,91412087161517i</v>
      </c>
      <c r="CF248" s="240" t="str">
        <f t="shared" ca="1" si="397"/>
        <v>5,78504828984206+4,74766643538993i</v>
      </c>
      <c r="CG248" s="240" t="str">
        <f t="shared" ca="1" si="398"/>
        <v>-7,33999156727461-1,46001509919255i</v>
      </c>
      <c r="CH248" s="240" t="str">
        <f t="shared" ca="1" si="399"/>
        <v>7,16154099679361-2,17242971089447i</v>
      </c>
      <c r="CI248" s="240" t="str">
        <f t="shared" ca="1" si="400"/>
        <v>-5,29183901387629+5,29183901387311i</v>
      </c>
      <c r="CJ248" s="240" t="str">
        <f t="shared" ca="1" si="401"/>
        <v>2,17242971089878-7,1615409967923i</v>
      </c>
      <c r="CK248" s="240" t="str">
        <f t="shared" ca="1" si="402"/>
        <v>1,46001509919544+7,33999156727404i</v>
      </c>
      <c r="CL248" s="240" t="str">
        <f t="shared" ca="1" si="403"/>
        <v>-4,74766643539238-5,78504828984006i</v>
      </c>
      <c r="CM248" s="240" t="str">
        <f t="shared" ca="1" si="404"/>
        <v>6,91412087161638+2,86392263691104i</v>
      </c>
      <c r="CN248" s="240" t="str">
        <f t="shared" ca="1" si="405"/>
        <v>-7,44775400651537+0,733539743958634i</v>
      </c>
      <c r="CO248" s="240" t="str">
        <f t="shared" ca="1" si="406"/>
        <v>6,22254438834806-4,1577712337947i</v>
      </c>
      <c r="CP248" s="240" t="str">
        <f t="shared" ca="1" si="407"/>
        <v>-3,52783442235071+6,6001139828044i</v>
      </c>
      <c r="CQ248" s="240" t="str">
        <f t="shared" ca="1" si="408"/>
        <v>-1,04516902990146E-12-7,48379050331666i</v>
      </c>
      <c r="CR248" s="240" t="str">
        <f t="shared" ca="1" si="409"/>
        <v>3,52783442235255+6,60011398280341i</v>
      </c>
      <c r="CS248" s="240" t="str">
        <f t="shared" ca="1" si="410"/>
        <v>-6,22254438834497-4,15777123379933i</v>
      </c>
      <c r="CT248" s="240" t="str">
        <f t="shared" ca="1" si="411"/>
        <v>7,44775400651558+0,733539743956554i</v>
      </c>
      <c r="CU248" s="240" t="str">
        <f t="shared" ca="1" si="412"/>
        <v>-6,91412087161558+2,86392263691297i</v>
      </c>
      <c r="CV248" s="240" t="str">
        <f t="shared" ca="1" si="413"/>
        <v>4,74766643539109-5,78504828984112i</v>
      </c>
      <c r="CW248" s="240" t="str">
        <f t="shared" ca="1" si="414"/>
        <v>-1,46001509919381+7,33999156727437i</v>
      </c>
      <c r="CX248" s="240" t="str">
        <f t="shared" ca="1" si="415"/>
        <v>-2,17242971089345-7,16154099679392i</v>
      </c>
      <c r="CY248" s="240" t="str">
        <f t="shared" ca="1" si="416"/>
        <v>5,29183901387235+5,29183901387704i</v>
      </c>
      <c r="CZ248" s="240" t="str">
        <f t="shared" ca="1" si="417"/>
        <v>-7,1615409967941-2,17242971089288i</v>
      </c>
      <c r="DA248" s="240" t="str">
        <f t="shared" ca="1" si="418"/>
        <v>7,33999156727425-1,46001509919439i</v>
      </c>
      <c r="DB248" s="240" t="str">
        <f t="shared" ca="1" si="419"/>
        <v>-5,78504828984073+4,74766643539155i</v>
      </c>
      <c r="DC248" s="240" t="str">
        <f t="shared" ca="1" si="420"/>
        <v>2,86392263691242-6,91412087161581i</v>
      </c>
      <c r="DD248" s="240" t="str">
        <f t="shared" ca="1" si="421"/>
        <v>0,733539743957148+7,44775400651552i</v>
      </c>
      <c r="DE248" s="240" t="str">
        <f t="shared" ca="1" si="422"/>
        <v>-4,15777123379983-6,22254438834464i</v>
      </c>
      <c r="DF248" s="240" t="str">
        <f t="shared" ca="1" si="423"/>
        <v>6,60011398280369+3,52783442235203i</v>
      </c>
      <c r="DG248" s="240" t="str">
        <f t="shared" ca="1" si="424"/>
        <v>-7,48379050331666-4,47414117104515E-13i</v>
      </c>
      <c r="DH248" s="240" t="str">
        <f t="shared" ca="1" si="425"/>
        <v>6,60011398280411-3,52783442235124i</v>
      </c>
      <c r="DI248" s="240" t="str">
        <f t="shared" ca="1" si="426"/>
        <v>-4,15777123380022+6,22254438834438i</v>
      </c>
      <c r="DJ248" s="240" t="str">
        <f t="shared" ca="1" si="427"/>
        <v>0,733539743958039-7,44775400651543i</v>
      </c>
      <c r="DK248" s="240" t="str">
        <f t="shared" ca="1" si="428"/>
        <v>2,86392263691159+6,91412087161615i</v>
      </c>
      <c r="DL248" s="240" t="str">
        <f t="shared" ca="1" si="429"/>
        <v>-5,78504828984043-4,74766643539191i</v>
      </c>
      <c r="DM248" s="240" t="str">
        <f t="shared" ca="1" si="430"/>
        <v>7,33999156727416+1,46001509919485i</v>
      </c>
      <c r="DN248" s="240" t="str">
        <f t="shared" ca="1" si="431"/>
        <v>-7,16154099679436+2,17242971089202i</v>
      </c>
      <c r="DO248" s="240" t="str">
        <f t="shared" ca="1" si="432"/>
        <v>5,29183901387268-5,29183901387672i</v>
      </c>
      <c r="DP248" s="240" t="str">
        <f t="shared" ca="1" si="433"/>
        <v>-2,17242971089431+7,16154099679367i</v>
      </c>
      <c r="DQ248" s="240" t="str">
        <f t="shared" ca="1" si="434"/>
        <v>-1,46001509919293-7,33999156727454i</v>
      </c>
      <c r="DR248" s="240" t="str">
        <f t="shared" ca="1" si="435"/>
        <v>4,74766643539039+5,78504828984168i</v>
      </c>
      <c r="DS248" s="240" t="str">
        <f t="shared" ca="1" si="436"/>
        <v>-6,9141208716154-2,8639226369134i</v>
      </c>
      <c r="DT248" s="240" t="str">
        <f t="shared" ca="1" si="437"/>
        <v>7,44775400651492-0,733539743963283i</v>
      </c>
      <c r="DU248" s="240" t="str">
        <f t="shared" ca="1" si="438"/>
        <v>-6,22254438834546+4,15777123379859i</v>
      </c>
      <c r="DV248" s="240" t="str">
        <f t="shared" ca="1" si="439"/>
        <v>3,52783442235297-6,60011398280319i</v>
      </c>
      <c r="DW248" s="240" t="str">
        <f t="shared" ca="1" si="440"/>
        <v>-1,51459302586392E-12+7,48379050331666i</v>
      </c>
      <c r="DX248" s="240" t="str">
        <f t="shared" ca="1" si="441"/>
        <v>-3,52783442234993-6,60011398280482i</v>
      </c>
      <c r="DY248" s="240" t="str">
        <f t="shared" ca="1" si="442"/>
        <v>6,2225443883478+4,15777123379509i</v>
      </c>
      <c r="DZ248" s="240" t="str">
        <f t="shared" ca="1" si="443"/>
        <v>-7,44775400651533-0,733539743959101i</v>
      </c>
      <c r="EA248" s="240" t="str">
        <f t="shared" ca="1" si="444"/>
        <v>6,91412087161672-2,86392263691022i</v>
      </c>
      <c r="EB248" s="240" t="str">
        <f t="shared" ca="1" si="445"/>
        <v>-4,74766643539307+5,78504828983949i</v>
      </c>
      <c r="EC248" s="240" t="str">
        <f t="shared" ca="1" si="446"/>
        <v>1,46001509919632-7,33999156727387i</v>
      </c>
      <c r="ED248" s="240" t="str">
        <f t="shared" ca="1" si="447"/>
        <v>2,17242971089792+7,16154099679257i</v>
      </c>
      <c r="EE248" s="240" t="str">
        <f t="shared" ca="1" si="448"/>
        <v>-5,29183901387566-5,29183901387374i</v>
      </c>
      <c r="EF248" s="240" t="str">
        <f t="shared" ca="1" si="449"/>
        <v>7,16154099679335+2,17242971089533i</v>
      </c>
      <c r="EG248" s="240" t="str">
        <f t="shared" ca="1" si="450"/>
        <v>-7,33999156727475+1,46001509919188i</v>
      </c>
      <c r="EH248" s="240" t="str">
        <f t="shared" ca="1" si="451"/>
        <v>5,78504828984263-4,74766643538924i</v>
      </c>
      <c r="EI248" s="240" t="str">
        <f t="shared" ca="1" si="452"/>
        <v>-2,86392263690771+6,91412087161775i</v>
      </c>
      <c r="EJ248" s="240" t="str">
        <f t="shared" ca="1" si="453"/>
        <v>-0,733539743962221-7,44775400651502i</v>
      </c>
      <c r="EK248" s="240" t="str">
        <f t="shared" ca="1" si="454"/>
        <v>4,15777123379734+6,22254438834629i</v>
      </c>
      <c r="EL248" s="240" t="str">
        <f t="shared" ca="1" si="455"/>
        <v>-6,60011398280249-3,52783442235428i</v>
      </c>
      <c r="EM248" s="240" t="str">
        <f t="shared" ca="1" si="456"/>
        <v>7,48379050331666+3,0071761728699E-12i</v>
      </c>
      <c r="EN248" s="240"/>
      <c r="EO248" s="240"/>
      <c r="EP248" s="240"/>
    </row>
    <row r="249" spans="1:146">
      <c r="A249" s="268">
        <f t="shared" si="323"/>
        <v>2.9101562500000022E-3</v>
      </c>
      <c r="B249" s="267">
        <v>149</v>
      </c>
      <c r="C249" s="266">
        <f t="shared" si="324"/>
        <v>29800</v>
      </c>
      <c r="N249" s="265">
        <f t="shared" ca="1" si="327"/>
        <v>22.483496818229604</v>
      </c>
      <c r="O249" s="240">
        <f t="shared" ca="1" si="328"/>
        <v>7.4834968182296038</v>
      </c>
      <c r="P249" s="240" t="str">
        <f t="shared" ca="1" si="329"/>
        <v>-6,51129322954501+3,68860205326272i</v>
      </c>
      <c r="Q249" s="240" t="str">
        <f t="shared" ca="1" si="330"/>
        <v>3,84728625041307-6,41880932384154i</v>
      </c>
      <c r="R249" s="240" t="str">
        <f t="shared" ca="1" si="331"/>
        <v>-0,183654205566708+7,48124292890094i</v>
      </c>
      <c r="S249" s="240" t="str">
        <f t="shared" ca="1" si="332"/>
        <v>-3,52769598016133-6,59985497567986i</v>
      </c>
      <c r="T249" s="240" t="str">
        <f t="shared" ca="1" si="333"/>
        <v>6,32245896741595+4,00365298618577i</v>
      </c>
      <c r="U249" s="241" t="str">
        <f t="shared" ca="1" si="334"/>
        <v>-7,47448261857359-0,367197784707257i</v>
      </c>
      <c r="V249" s="240" t="str">
        <f t="shared" ca="1" si="335"/>
        <v>6,68444121596193-3,36466495491036i</v>
      </c>
      <c r="W249" s="240" t="str">
        <f t="shared" ca="1" si="336"/>
        <v>-4,15760807110559+6,22230019812049i</v>
      </c>
      <c r="X249" s="240" t="str">
        <f t="shared" ca="1" si="337"/>
        <v>0,55052017763272-7,46321995940572i</v>
      </c>
      <c r="Y249" s="240" t="str">
        <f t="shared" ca="1" si="338"/>
        <v>3,19960718130348+6,76500099880287i</v>
      </c>
      <c r="Z249" s="240" t="str">
        <f t="shared" ca="1" si="339"/>
        <v>-6,11839334785248-4,30905876838633i</v>
      </c>
      <c r="AA249" s="240" t="str">
        <f t="shared" ca="1" si="340"/>
        <v>7,44746173560206+0,733510957788427i</v>
      </c>
      <c r="AB249" s="240" t="str">
        <f t="shared" ca="1" si="341"/>
        <v>-6,84148579800181+3,03262208397159i</v>
      </c>
      <c r="AC249" s="240" t="str">
        <f t="shared" ca="1" si="342"/>
        <v>4,45791384979048-6,01080100621363i</v>
      </c>
      <c r="AD249" s="240" t="str">
        <f t="shared" ca="1" si="343"/>
        <v>-0,916059898370902+7,42721743932741i</v>
      </c>
      <c r="AE249" s="240" t="str">
        <f t="shared" ca="1" si="344"/>
        <v>-2,86381024849332-6,91384954197567i</v>
      </c>
      <c r="AF249" s="240" t="str">
        <f t="shared" ca="1" si="345"/>
        <v>5,89958798280654+4,60408365058426i</v>
      </c>
      <c r="AG249" s="240" t="str">
        <f t="shared" ca="1" si="346"/>
        <v>-7,40249926498886-1,09805703872434i</v>
      </c>
      <c r="AH249" s="240" t="str">
        <f t="shared" ca="1" si="347"/>
        <v>6,9820486415109-2,69327336080622i</v>
      </c>
      <c r="AI249" s="240" t="str">
        <f t="shared" ca="1" si="348"/>
        <v>-4,7474801235447+5,78482126819841i</v>
      </c>
      <c r="AJ249" s="240" t="str">
        <f t="shared" ca="1" si="349"/>
        <v>1,27939275057654-7,37332210189035i</v>
      </c>
      <c r="AK249" s="240" t="str">
        <f t="shared" ca="1" si="350"/>
        <v>2,52111414595443+7,04604201602013i</v>
      </c>
      <c r="AL249" s="240" t="str">
        <f t="shared" ca="1" si="351"/>
        <v>-5,66656999356667-4,88801689199847i</v>
      </c>
      <c r="AM249" s="240" t="str">
        <f t="shared" ca="1" si="352"/>
        <v>7,33970352526393+1,45995780407547i</v>
      </c>
      <c r="AN249" s="240" t="str">
        <f t="shared" ca="1" si="353"/>
        <v>-7,10579111828739+2,34743630621166i</v>
      </c>
      <c r="AO249" s="240" t="str">
        <f t="shared" ca="1" si="354"/>
        <v>5,02560930185115-5,54490538905758i</v>
      </c>
      <c r="AP249" s="240" t="str">
        <f t="shared" ca="1" si="355"/>
        <v>-1,63964343358446+7,3016637856831i</v>
      </c>
      <c r="AQ249" s="240" t="str">
        <f t="shared" ca="1" si="356"/>
        <v>-2,17234445861229-7,16125995768825i</v>
      </c>
      <c r="AR249" s="240" t="str">
        <f t="shared" ca="1" si="357"/>
        <v>-2,17234445861229-7,16125995768825i</v>
      </c>
      <c r="AS249" s="240" t="str">
        <f t="shared" ca="1" si="358"/>
        <v>-7,25922579686453-1,81834140319938i</v>
      </c>
      <c r="AT249" s="240" t="str">
        <f t="shared" ca="1" si="359"/>
        <v>7,21241512186688-1,99594407194154i</v>
      </c>
      <c r="AU249" s="240" t="str">
        <f t="shared" ca="1" si="360"/>
        <v>-5,29163134715707+5,29163134715914i</v>
      </c>
      <c r="AV249" s="240" t="str">
        <f t="shared" ca="1" si="361"/>
        <v>1,9959440719459-7,21241512186568i</v>
      </c>
      <c r="AW249" s="240" t="str">
        <f t="shared" ca="1" si="362"/>
        <v>1,81834140320232+7,2592257968638i</v>
      </c>
      <c r="AX249" s="240" t="str">
        <f t="shared" ca="1" si="363"/>
        <v>-5,16017447258068-5,41990074087887i</v>
      </c>
      <c r="AY249" s="240" t="str">
        <f t="shared" ca="1" si="364"/>
        <v>7,16125995768693+2,17234445861662i</v>
      </c>
      <c r="AZ249" s="240" t="str">
        <f t="shared" ca="1" si="365"/>
        <v>-7,30166378568257+1,63964343358679i</v>
      </c>
      <c r="BA249" s="240" t="str">
        <f t="shared" ca="1" si="366"/>
        <v>5,54490538905747-5,02560930185127i</v>
      </c>
      <c r="BB249" s="240" t="str">
        <f t="shared" ca="1" si="367"/>
        <v>-2,34743630621444+7,10579111828647i</v>
      </c>
      <c r="BC249" s="240" t="str">
        <f t="shared" ca="1" si="368"/>
        <v>-1,45995780407698-7,33970352526363i</v>
      </c>
      <c r="BD249" s="240" t="str">
        <f t="shared" ca="1" si="369"/>
        <v>4,88801689199795+5,66656999356713i</v>
      </c>
      <c r="BE249" s="240" t="str">
        <f t="shared" ca="1" si="370"/>
        <v>-7,04604201601889-2,52111414595789i</v>
      </c>
      <c r="BF249" s="240" t="str">
        <f t="shared" ca="1" si="371"/>
        <v>7,37332210189022-1,27939275057732i</v>
      </c>
      <c r="BG249" s="240" t="str">
        <f t="shared" ca="1" si="372"/>
        <v>-5,78482126819932+4,74748012354359i</v>
      </c>
      <c r="BH249" s="240" t="str">
        <f t="shared" ca="1" si="373"/>
        <v>2,69327336080339-6,98204864151199i</v>
      </c>
      <c r="BI249" s="240" t="str">
        <f t="shared" ca="1" si="374"/>
        <v>1,09805703872428+7,40249926498887i</v>
      </c>
      <c r="BJ249" s="240" t="str">
        <f t="shared" ca="1" si="375"/>
        <v>-4,60408365058249-5,89958798280791i</v>
      </c>
      <c r="BK249" s="240" t="str">
        <f t="shared" ca="1" si="376"/>
        <v>6,91384954197651+2,86381024849131i</v>
      </c>
      <c r="BL249" s="240" t="str">
        <f t="shared" ca="1" si="377"/>
        <v>-7,42721743932751+0,916059898370109i</v>
      </c>
      <c r="BM249" s="240" t="str">
        <f t="shared" ca="1" si="378"/>
        <v>6,01080100621544-4,45791384978804i</v>
      </c>
      <c r="BN249" s="240" t="str">
        <f t="shared" ca="1" si="379"/>
        <v>-3,03262208397009+6,84148579800247i</v>
      </c>
      <c r="BO249" s="240" t="str">
        <f t="shared" ca="1" si="380"/>
        <v>-0,733510957787049-7,4474617356022i</v>
      </c>
      <c r="BP249" s="240" t="str">
        <f t="shared" ca="1" si="381"/>
        <v>4,30905876838884+6,11839334785071i</v>
      </c>
      <c r="BQ249" s="240" t="str">
        <f t="shared" ca="1" si="382"/>
        <v>-6,76500099880324-3,19960718130271i</v>
      </c>
      <c r="BR249" s="240" t="str">
        <f t="shared" ca="1" si="383"/>
        <v>7,46321995940587-0,550520177630544i</v>
      </c>
      <c r="BS249" s="240" t="str">
        <f t="shared" ca="1" si="384"/>
        <v>-6,22230019811922+4,15760807110749i</v>
      </c>
      <c r="BT249" s="240" t="str">
        <f t="shared" ca="1" si="385"/>
        <v>3,36466495491032-6,68444121596196i</v>
      </c>
      <c r="BU249" s="240" t="str">
        <f t="shared" ca="1" si="386"/>
        <v>0,367197784704308+7,47448261857373i</v>
      </c>
      <c r="BV249" s="240" t="str">
        <f t="shared" ca="1" si="387"/>
        <v>-4,00365298618705-6,32245896741514i</v>
      </c>
      <c r="BW249" s="240" t="str">
        <f t="shared" ca="1" si="388"/>
        <v>6,59985497567951+3,52769598016199i</v>
      </c>
      <c r="BX249" s="240" t="str">
        <f t="shared" ca="1" si="389"/>
        <v>-7,48124292890103+0,183654205562973i</v>
      </c>
      <c r="BY249" s="240" t="str">
        <f t="shared" ca="1" si="390"/>
        <v>6,41880932384103-3,84728625041394i</v>
      </c>
      <c r="BZ249" s="240" t="str">
        <f t="shared" ca="1" si="391"/>
        <v>-3,68860205326425+6,51129322954414i</v>
      </c>
      <c r="CA249" s="240" t="str">
        <f t="shared" ca="1" si="392"/>
        <v>-2,92270163052769E-12-7,4834968182296i</v>
      </c>
      <c r="CB249" s="240" t="str">
        <f t="shared" ca="1" si="393"/>
        <v>3,68860205326285+6,51129322954493i</v>
      </c>
      <c r="CC249" s="240" t="str">
        <f t="shared" ca="1" si="394"/>
        <v>-6,4188093238402-3,84728625041531i</v>
      </c>
      <c r="CD249" s="240" t="str">
        <f t="shared" ca="1" si="395"/>
        <v>7,481242928901+0,183654205564359i</v>
      </c>
      <c r="CE249" s="240" t="str">
        <f t="shared" ca="1" si="396"/>
        <v>-6,59985497568016+3,52769598016077i</v>
      </c>
      <c r="CF249" s="240" t="str">
        <f t="shared" ca="1" si="397"/>
        <v>4,00365298618822-6,3224589674144i</v>
      </c>
      <c r="CG249" s="240" t="str">
        <f t="shared" ca="1" si="398"/>
        <v>-0,367197784705692+7,47448261857366i</v>
      </c>
      <c r="CH249" s="240" t="str">
        <f t="shared" ca="1" si="399"/>
        <v>-3,36466495490908-6,68444121596258i</v>
      </c>
      <c r="CI249" s="240" t="str">
        <f t="shared" ca="1" si="400"/>
        <v>6,22230019812258+4,15760807110245i</v>
      </c>
      <c r="CJ249" s="240" t="str">
        <f t="shared" ca="1" si="401"/>
        <v>-7,46321995940579-0,550520177631715i</v>
      </c>
      <c r="CK249" s="240" t="str">
        <f t="shared" ca="1" si="402"/>
        <v>6,76500099880383-3,19960718130146i</v>
      </c>
      <c r="CL249" s="240" t="str">
        <f t="shared" ca="1" si="403"/>
        <v>-4,3090587683839+6,1183933478542i</v>
      </c>
      <c r="CM249" s="240" t="str">
        <f t="shared" ca="1" si="404"/>
        <v>0,733510957788217-7,44746173560208i</v>
      </c>
      <c r="CN249" s="240" t="str">
        <f t="shared" ca="1" si="405"/>
        <v>3,03262208396882+6,84148579800303i</v>
      </c>
      <c r="CO249" s="240" t="str">
        <f t="shared" ca="1" si="406"/>
        <v>-6,01080100621449-4,45791384978933i</v>
      </c>
      <c r="CP249" s="240" t="str">
        <f t="shared" ca="1" si="407"/>
        <v>7,42721743932735+0,916059898371486i</v>
      </c>
      <c r="CQ249" s="240" t="str">
        <f t="shared" ca="1" si="408"/>
        <v>-6,91384954197419+2,8638102484969i</v>
      </c>
      <c r="CR249" s="240" t="str">
        <f t="shared" ca="1" si="409"/>
        <v>4,60408365058376-5,89958798280693i</v>
      </c>
      <c r="CS249" s="240" t="str">
        <f t="shared" ca="1" si="410"/>
        <v>-1,09805703872565+7,40249926498866i</v>
      </c>
      <c r="CT249" s="240" t="str">
        <f t="shared" ca="1" si="411"/>
        <v>-2,69327336080904-6,98204864150981i</v>
      </c>
      <c r="CU249" s="240" t="str">
        <f t="shared" ca="1" si="412"/>
        <v>5,7848212681983+4,74748012354482i</v>
      </c>
      <c r="CV249" s="240" t="str">
        <f t="shared" ca="1" si="413"/>
        <v>-7,37332210188998-1,27939275057869i</v>
      </c>
      <c r="CW249" s="240" t="str">
        <f t="shared" ca="1" si="414"/>
        <v>7,04604201601936-2,52111414595659i</v>
      </c>
      <c r="CX249" s="240" t="str">
        <f t="shared" ca="1" si="415"/>
        <v>-4,88801689199916+5,66656999356608i</v>
      </c>
      <c r="CY249" s="240" t="str">
        <f t="shared" ca="1" si="416"/>
        <v>1,45995780407834-7,33970352526336i</v>
      </c>
      <c r="CZ249" s="240" t="str">
        <f t="shared" ca="1" si="417"/>
        <v>2,34743630621313+7,1057911182869i</v>
      </c>
      <c r="DA249" s="240" t="str">
        <f t="shared" ca="1" si="418"/>
        <v>-5,54490538905669-5,02560930185213i</v>
      </c>
      <c r="DB249" s="240" t="str">
        <f t="shared" ca="1" si="419"/>
        <v>7,30166378568394+1,63964343358068i</v>
      </c>
      <c r="DC249" s="240" t="str">
        <f t="shared" ca="1" si="420"/>
        <v>-7,1612599576874+2,17234445861508i</v>
      </c>
      <c r="DD249" s="240" t="str">
        <f t="shared" ca="1" si="421"/>
        <v>5,16017447258161-5,41990074087798i</v>
      </c>
      <c r="DE249" s="240" t="str">
        <f t="shared" ca="1" si="422"/>
        <v>-1,81834140319634+7,2592257968653i</v>
      </c>
      <c r="DF249" s="240" t="str">
        <f t="shared" ca="1" si="423"/>
        <v>-1,99594407194436-7,2124151218661i</v>
      </c>
      <c r="DG249" s="240" t="str">
        <f t="shared" ca="1" si="424"/>
        <v>5,29163134715609+5,29163134716012i</v>
      </c>
      <c r="DH249" s="240" t="str">
        <f t="shared" ca="1" si="425"/>
        <v>-7,21241512186651-1,99594407194288i</v>
      </c>
      <c r="DI249" s="240" t="str">
        <f t="shared" ca="1" si="426"/>
        <v>7,25922579686492-1,81834140319783i</v>
      </c>
      <c r="DJ249" s="240" t="str">
        <f t="shared" ca="1" si="427"/>
        <v>-5,41990074087693+5,16017447258272i</v>
      </c>
      <c r="DK249" s="240" t="str">
        <f t="shared" ca="1" si="428"/>
        <v>2,17234445861362-7,16125995768785i</v>
      </c>
      <c r="DL249" s="240" t="str">
        <f t="shared" ca="1" si="429"/>
        <v>1,63964343358217+7,3016637856836i</v>
      </c>
      <c r="DM249" s="240" t="str">
        <f t="shared" ca="1" si="430"/>
        <v>-5,02560930185359-5,54490538905537i</v>
      </c>
      <c r="DN249" s="240" t="str">
        <f t="shared" ca="1" si="431"/>
        <v>7,10579111828739+2,34743630621167i</v>
      </c>
      <c r="DO249" s="240" t="str">
        <f t="shared" ca="1" si="432"/>
        <v>-7,33970352526447+1,45995780407276i</v>
      </c>
      <c r="DP249" s="240" t="str">
        <f t="shared" ca="1" si="433"/>
        <v>5,66656999356508-4,88801689200032i</v>
      </c>
      <c r="DQ249" s="240" t="str">
        <f t="shared" ca="1" si="434"/>
        <v>-2,52111414595514+7,04604201601988i</v>
      </c>
      <c r="DR249" s="240" t="str">
        <f t="shared" ca="1" si="435"/>
        <v>-1,27939275057308-7,37332210189096i</v>
      </c>
      <c r="DS249" s="240" t="str">
        <f t="shared" ca="1" si="436"/>
        <v>4,74748012354601+5,78482126819733i</v>
      </c>
      <c r="DT249" s="240" t="str">
        <f t="shared" ca="1" si="437"/>
        <v>-6,98204864151036-2,69327336080761i</v>
      </c>
      <c r="DU249" s="240" t="str">
        <f t="shared" ca="1" si="438"/>
        <v>7,40249926498843-1,09805703872717i</v>
      </c>
      <c r="DV249" s="240" t="str">
        <f t="shared" ca="1" si="439"/>
        <v>-5,89958798280598+4,60408365058497i</v>
      </c>
      <c r="DW249" s="240" t="str">
        <f t="shared" ca="1" si="440"/>
        <v>2,86381024849548-6,91384954197478i</v>
      </c>
      <c r="DX249" s="240" t="str">
        <f t="shared" ca="1" si="441"/>
        <v>0,916059898373013+7,42721743932715i</v>
      </c>
      <c r="DY249" s="240" t="str">
        <f t="shared" ca="1" si="442"/>
        <v>-4,45791384979056-6,01080100621357i</v>
      </c>
      <c r="DZ249" s="240" t="str">
        <f t="shared" ca="1" si="443"/>
        <v>6,84148579800055+3,03262208397441i</v>
      </c>
      <c r="EA249" s="240" t="str">
        <f t="shared" ca="1" si="444"/>
        <v>-7,44746173560193+0,733510957789746i</v>
      </c>
      <c r="EB249" s="240" t="str">
        <f t="shared" ca="1" si="445"/>
        <v>6,11839334785332-4,30905876838515i</v>
      </c>
      <c r="EC249" s="240" t="str">
        <f t="shared" ca="1" si="446"/>
        <v>-3,19960718130699+6,76500099880121i</v>
      </c>
      <c r="ED249" s="240" t="str">
        <f t="shared" ca="1" si="447"/>
        <v>-0,550520177633672-7,46321995940564i</v>
      </c>
      <c r="EE249" s="240" t="str">
        <f t="shared" ca="1" si="448"/>
        <v>4,15760807110373+6,22230019812173i</v>
      </c>
      <c r="EF249" s="240" t="str">
        <f t="shared" ca="1" si="449"/>
        <v>-6,68444121596327-3,3646649549077i</v>
      </c>
      <c r="EG249" s="240" t="str">
        <f t="shared" ca="1" si="450"/>
        <v>7,47448261857358-0,36719778470744i</v>
      </c>
      <c r="EH249" s="240" t="str">
        <f t="shared" ca="1" si="451"/>
        <v>-6,32245896741756+4,00365298618323i</v>
      </c>
      <c r="EI249" s="240" t="str">
        <f t="shared" ca="1" si="452"/>
        <v>3,52769598015942-6,59985497568089i</v>
      </c>
      <c r="EJ249" s="240" t="str">
        <f t="shared" ca="1" si="453"/>
        <v>0,183654205566107+7,48124292890095i</v>
      </c>
      <c r="EK249" s="240" t="str">
        <f t="shared" ca="1" si="454"/>
        <v>-3,84728625041006-6,41880932384335i</v>
      </c>
      <c r="EL249" s="240" t="str">
        <f t="shared" ca="1" si="455"/>
        <v>6,51129322954558+3,6886020532617i</v>
      </c>
      <c r="EM249" s="240" t="str">
        <f t="shared" ca="1" si="456"/>
        <v>-7,4834968182296-1,38618499004116E-12i</v>
      </c>
      <c r="EN249" s="240"/>
      <c r="EO249" s="240"/>
      <c r="EP249" s="240"/>
    </row>
    <row r="250" spans="1:146">
      <c r="A250" s="268">
        <f t="shared" si="323"/>
        <v>2.9296875000000022E-3</v>
      </c>
      <c r="B250" s="267">
        <v>150</v>
      </c>
      <c r="C250" s="266">
        <f t="shared" si="324"/>
        <v>30000</v>
      </c>
      <c r="N250" s="265">
        <f t="shared" ca="1" si="327"/>
        <v>22.48318225573265</v>
      </c>
      <c r="O250" s="240">
        <f t="shared" ca="1" si="328"/>
        <v>7.4831822557326504</v>
      </c>
      <c r="P250" s="240" t="str">
        <f t="shared" ca="1" si="329"/>
        <v>-6,41853951458826+3,84712453297019i</v>
      </c>
      <c r="Q250" s="240" t="str">
        <f t="shared" ca="1" si="330"/>
        <v>3,52754769642657-6,59957755632492i</v>
      </c>
      <c r="R250" s="240" t="str">
        <f t="shared" ca="1" si="331"/>
        <v>0,367182349856879+7,47416843498095i</v>
      </c>
      <c r="S250" s="240" t="str">
        <f t="shared" ca="1" si="332"/>
        <v>-4,15743330954581-6,22203864896313i</v>
      </c>
      <c r="T250" s="240" t="str">
        <f t="shared" ca="1" si="333"/>
        <v>6,76471663767367+3,19947268850556i</v>
      </c>
      <c r="U250" s="241" t="str">
        <f t="shared" ca="1" si="334"/>
        <v>-7,44714868780956+0,733480125271578i</v>
      </c>
      <c r="V250" s="240" t="str">
        <f t="shared" ca="1" si="335"/>
        <v>6,01054834724667-4,45772646513022i</v>
      </c>
      <c r="W250" s="240" t="str">
        <f t="shared" ca="1" si="336"/>
        <v>-2,86368987063739+6,913558924123i</v>
      </c>
      <c r="X250" s="240" t="str">
        <f t="shared" ca="1" si="337"/>
        <v>-1,09801088281998-7,40218810715594i</v>
      </c>
      <c r="Y250" s="240" t="str">
        <f t="shared" ca="1" si="338"/>
        <v>4,74728056720942+5,78457810809982i</v>
      </c>
      <c r="Z250" s="240" t="str">
        <f t="shared" ca="1" si="339"/>
        <v>-7,0457458415679-2,52100817304123i</v>
      </c>
      <c r="AA250" s="240" t="str">
        <f t="shared" ca="1" si="340"/>
        <v>7,33939500699718-1,4598964359765i</v>
      </c>
      <c r="AB250" s="240" t="str">
        <f t="shared" ca="1" si="341"/>
        <v>-5,5446723136214+5,02539805458954i</v>
      </c>
      <c r="AC250" s="240" t="str">
        <f t="shared" ca="1" si="342"/>
        <v>2,172253145942-7,16095894014601i</v>
      </c>
      <c r="AD250" s="240" t="str">
        <f t="shared" ca="1" si="343"/>
        <v>1,81826497074694+7,25892066141149i</v>
      </c>
      <c r="AE250" s="240" t="str">
        <f t="shared" ca="1" si="344"/>
        <v>-5,29140891788327-5,29140891788353i</v>
      </c>
      <c r="AF250" s="240" t="str">
        <f t="shared" ca="1" si="345"/>
        <v>7,25892066141158+1,81826497074657i</v>
      </c>
      <c r="AG250" s="240" t="str">
        <f t="shared" ca="1" si="346"/>
        <v>-7,1609589401461+2,1722531459417i</v>
      </c>
      <c r="AH250" s="240" t="str">
        <f t="shared" ca="1" si="347"/>
        <v>5,02539805458977-5,54467231362119i</v>
      </c>
      <c r="AI250" s="240" t="str">
        <f t="shared" ca="1" si="348"/>
        <v>-1,45989643597608+7,33939500699726i</v>
      </c>
      <c r="AJ250" s="240" t="str">
        <f t="shared" ca="1" si="349"/>
        <v>-2,52100817304093-7,04574584156801i</v>
      </c>
      <c r="AK250" s="240" t="str">
        <f t="shared" ca="1" si="350"/>
        <v>5,78457810809963+4,74728056720966i</v>
      </c>
      <c r="AL250" s="240" t="str">
        <f t="shared" ca="1" si="351"/>
        <v>-7,40218810715601-1,09801088281955i</v>
      </c>
      <c r="AM250" s="240" t="str">
        <f t="shared" ca="1" si="352"/>
        <v>6,91355892412314-2,86368987063708i</v>
      </c>
      <c r="AN250" s="240" t="str">
        <f t="shared" ca="1" si="353"/>
        <v>-4,4577264651299+6,01054834724691i</v>
      </c>
      <c r="AO250" s="240" t="str">
        <f t="shared" ca="1" si="354"/>
        <v>0,733480125271916-7,44714868780953i</v>
      </c>
      <c r="AP250" s="240" t="str">
        <f t="shared" ca="1" si="355"/>
        <v>3,19947268850526+6,76471663767382i</v>
      </c>
      <c r="AQ250" s="240" t="str">
        <f t="shared" ca="1" si="356"/>
        <v>-6,22203864896294-4,15743330954611i</v>
      </c>
      <c r="AR250" s="240" t="str">
        <f t="shared" ca="1" si="357"/>
        <v>-6,22203864896294-4,15743330954611i</v>
      </c>
      <c r="AS250" s="240" t="str">
        <f t="shared" ca="1" si="358"/>
        <v>-6,59957755632551+3,52754769642546i</v>
      </c>
      <c r="AT250" s="240" t="str">
        <f t="shared" ca="1" si="359"/>
        <v>3,84712453296832-6,41853951458937i</v>
      </c>
      <c r="AU250" s="240" t="str">
        <f t="shared" ca="1" si="360"/>
        <v>-1,85549390574059E-12+7,48318225573265i</v>
      </c>
      <c r="AV250" s="240" t="str">
        <f t="shared" ca="1" si="361"/>
        <v>-3,84712453297153-6,41853951458746i</v>
      </c>
      <c r="AW250" s="240" t="str">
        <f t="shared" ca="1" si="362"/>
        <v>6,59957755632376+3,52754769642874i</v>
      </c>
      <c r="AX250" s="240" t="str">
        <f t="shared" ca="1" si="363"/>
        <v>-7,4741684349809+0,367182349857986i</v>
      </c>
      <c r="AY250" s="240" t="str">
        <f t="shared" ca="1" si="364"/>
        <v>6,22203864896493-4,15743330954311i</v>
      </c>
      <c r="AZ250" s="240" t="str">
        <f t="shared" ca="1" si="365"/>
        <v>-3,19947268850524+6,76471663767382i</v>
      </c>
      <c r="BA250" s="240" t="str">
        <f t="shared" ca="1" si="366"/>
        <v>-0,733480125268329-7,44714868780988i</v>
      </c>
      <c r="BB250" s="240" t="str">
        <f t="shared" ca="1" si="367"/>
        <v>4,45772646512991+6,0105483472469i</v>
      </c>
      <c r="BC250" s="240" t="str">
        <f t="shared" ca="1" si="368"/>
        <v>-6,91355892412432-2,86368987063422i</v>
      </c>
      <c r="BD250" s="240" t="str">
        <f t="shared" ca="1" si="369"/>
        <v>7,40218810715611-1,09801088281883i</v>
      </c>
      <c r="BE250" s="240" t="str">
        <f t="shared" ca="1" si="370"/>
        <v>-5,78457810809813+4,74728056721148i</v>
      </c>
      <c r="BF250" s="240" t="str">
        <f t="shared" ca="1" si="371"/>
        <v>2,52100817304232-7,0457458415675i</v>
      </c>
      <c r="BG250" s="240" t="str">
        <f t="shared" ca="1" si="372"/>
        <v>1,45989643597838+7,3393950069968i</v>
      </c>
      <c r="BH250" s="240" t="str">
        <f t="shared" ca="1" si="373"/>
        <v>-5,02539805458813-5,54467231362268i</v>
      </c>
      <c r="BI250" s="240" t="str">
        <f t="shared" ca="1" si="374"/>
        <v>7,16095894014657+2,17225314594016i</v>
      </c>
      <c r="BJ250" s="240" t="str">
        <f t="shared" ca="1" si="375"/>
        <v>-7,25892066141214+1,81826497074436i</v>
      </c>
      <c r="BK250" s="240" t="str">
        <f t="shared" ca="1" si="376"/>
        <v>5,2914089178827-5,2914089178841i</v>
      </c>
      <c r="BL250" s="240" t="str">
        <f t="shared" ca="1" si="377"/>
        <v>-1,81826497074987+7,25892066141075i</v>
      </c>
      <c r="BM250" s="240" t="str">
        <f t="shared" ca="1" si="378"/>
        <v>-2,17225314594206-7,16095894014599i</v>
      </c>
      <c r="BN250" s="240" t="str">
        <f t="shared" ca="1" si="379"/>
        <v>5,54467231361887+5,02539805459233i</v>
      </c>
      <c r="BO250" s="240" t="str">
        <f t="shared" ca="1" si="380"/>
        <v>-7,33939500699719-1,45989643597644i</v>
      </c>
      <c r="BP250" s="240" t="str">
        <f t="shared" ca="1" si="381"/>
        <v>7,04574584156684-2,52100817304419i</v>
      </c>
      <c r="BQ250" s="240" t="str">
        <f t="shared" ca="1" si="382"/>
        <v>-4,74728056720995+5,78457810809939i</v>
      </c>
      <c r="BR250" s="240" t="str">
        <f t="shared" ca="1" si="383"/>
        <v>1,09801088281687-7,4021881071564i</v>
      </c>
      <c r="BS250" s="240" t="str">
        <f t="shared" ca="1" si="384"/>
        <v>2,86368987063605+6,91355892412356i</v>
      </c>
      <c r="BT250" s="240" t="str">
        <f t="shared" ca="1" si="385"/>
        <v>-6,01054834724808-4,45772646512831i</v>
      </c>
      <c r="BU250" s="240" t="str">
        <f t="shared" ca="1" si="386"/>
        <v>7,44714868780934+0,733480125273763i</v>
      </c>
      <c r="BV250" s="240" t="str">
        <f t="shared" ca="1" si="387"/>
        <v>-6,76471663767298+3,19947268850704i</v>
      </c>
      <c r="BW250" s="240" t="str">
        <f t="shared" ca="1" si="388"/>
        <v>4,15743330954765-6,2220386489619i</v>
      </c>
      <c r="BX250" s="240" t="str">
        <f t="shared" ca="1" si="389"/>
        <v>-0,367182349856005+7,47416843498099i</v>
      </c>
      <c r="BY250" s="240" t="str">
        <f t="shared" ca="1" si="390"/>
        <v>-3,52754769642383-6,59957755632639i</v>
      </c>
      <c r="BZ250" s="240" t="str">
        <f t="shared" ca="1" si="391"/>
        <v>6,41853951458848+3,84712453296983i</v>
      </c>
      <c r="CA250" s="240" t="str">
        <f t="shared" ca="1" si="392"/>
        <v>-7,48318225573265-3,71098781148118E-12i</v>
      </c>
      <c r="CB250" s="240" t="str">
        <f t="shared" ca="1" si="393"/>
        <v>6,41853951458836-3,84712453297002i</v>
      </c>
      <c r="CC250" s="240" t="str">
        <f t="shared" ca="1" si="394"/>
        <v>-3,52754769642381+6,5995775563264i</v>
      </c>
      <c r="CD250" s="240" t="str">
        <f t="shared" ca="1" si="395"/>
        <v>-0,36718234985624-7,47416843498098i</v>
      </c>
      <c r="CE250" s="240" t="str">
        <f t="shared" ca="1" si="396"/>
        <v>4,15743330954766+6,22203864896189i</v>
      </c>
      <c r="CF250" s="240" t="str">
        <f t="shared" ca="1" si="397"/>
        <v>-6,76471663767307-3,19947268850682i</v>
      </c>
      <c r="CG250" s="240" t="str">
        <f t="shared" ca="1" si="398"/>
        <v>7,44714868780934-0,733480125273785i</v>
      </c>
      <c r="CH250" s="240" t="str">
        <f t="shared" ca="1" si="399"/>
        <v>-6,01054834724807+4,45772646512833i</v>
      </c>
      <c r="CI250" s="240" t="str">
        <f t="shared" ca="1" si="400"/>
        <v>2,86368987063603-6,91355892412356i</v>
      </c>
      <c r="CJ250" s="240" t="str">
        <f t="shared" ca="1" si="401"/>
        <v>1,09801088281688+7,4021881071564i</v>
      </c>
      <c r="CK250" s="240" t="str">
        <f t="shared" ca="1" si="402"/>
        <v>-4,74728056720997-5,78457810809938i</v>
      </c>
      <c r="CL250" s="240" t="str">
        <f t="shared" ca="1" si="403"/>
        <v>7,04574584156685+2,52100817304417i</v>
      </c>
      <c r="CM250" s="240" t="str">
        <f t="shared" ca="1" si="404"/>
        <v>-7,33939500699719+1,45989643597646i</v>
      </c>
      <c r="CN250" s="240" t="str">
        <f t="shared" ca="1" si="405"/>
        <v>5,544672313624-5,02539805458667i</v>
      </c>
      <c r="CO250" s="240" t="str">
        <f t="shared" ca="1" si="406"/>
        <v>-2,17225314594204+7,160958940146i</v>
      </c>
      <c r="CP250" s="240" t="str">
        <f t="shared" ca="1" si="407"/>
        <v>-1,81826497074989-7,25892066141075i</v>
      </c>
      <c r="CQ250" s="240" t="str">
        <f t="shared" ca="1" si="408"/>
        <v>5,29140891788272+5,29140891788409i</v>
      </c>
      <c r="CR250" s="240" t="str">
        <f t="shared" ca="1" si="409"/>
        <v>-7,25892066141214-1,81826497074434i</v>
      </c>
      <c r="CS250" s="240" t="str">
        <f t="shared" ca="1" si="410"/>
        <v>7,16095894014656-2,17225314594018i</v>
      </c>
      <c r="CT250" s="240" t="str">
        <f t="shared" ca="1" si="411"/>
        <v>-5,02539805458811+5,5446723136227i</v>
      </c>
      <c r="CU250" s="240" t="str">
        <f t="shared" ca="1" si="412"/>
        <v>1,45989643597836-7,3393950069968i</v>
      </c>
      <c r="CV250" s="240" t="str">
        <f t="shared" ca="1" si="413"/>
        <v>2,52100817304234+7,0457458415675i</v>
      </c>
      <c r="CW250" s="240" t="str">
        <f t="shared" ca="1" si="414"/>
        <v>-5,78457810809815-4,74728056721147i</v>
      </c>
      <c r="CX250" s="240" t="str">
        <f t="shared" ca="1" si="415"/>
        <v>7,40218810715612+1,0980108828188i</v>
      </c>
      <c r="CY250" s="240" t="str">
        <f t="shared" ca="1" si="416"/>
        <v>-6,91355892412431+2,86368987063424i</v>
      </c>
      <c r="CZ250" s="240" t="str">
        <f t="shared" ca="1" si="417"/>
        <v>4,45772646512988-6,01054834724691i</v>
      </c>
      <c r="DA250" s="240" t="str">
        <f t="shared" ca="1" si="418"/>
        <v>-0,733480125275715+7,44714868780915i</v>
      </c>
      <c r="DB250" s="240" t="str">
        <f t="shared" ca="1" si="419"/>
        <v>-3,19947268850526-6,76471663767382i</v>
      </c>
      <c r="DC250" s="240" t="str">
        <f t="shared" ca="1" si="420"/>
        <v>6,22203864896507+4,15743330954291i</v>
      </c>
      <c r="DD250" s="240" t="str">
        <f t="shared" ca="1" si="421"/>
        <v>-7,4741684349809-0,367182349857964i</v>
      </c>
      <c r="DE250" s="240" t="str">
        <f t="shared" ca="1" si="422"/>
        <v>6,5995775563237-3,52754769642885i</v>
      </c>
      <c r="DF250" s="240" t="str">
        <f t="shared" ca="1" si="423"/>
        <v>-3,84712453297151+6,41853951458747i</v>
      </c>
      <c r="DG250" s="240" t="str">
        <f t="shared" ca="1" si="424"/>
        <v>-1,98382980767342E-12-7,48318225573265i</v>
      </c>
      <c r="DH250" s="240" t="str">
        <f t="shared" ca="1" si="425"/>
        <v>3,84712453296835+6,41853951458937i</v>
      </c>
      <c r="DI250" s="240" t="str">
        <f t="shared" ca="1" si="426"/>
        <v>-6,59957755632557-3,52754769642535i</v>
      </c>
      <c r="DJ250" s="240" t="str">
        <f t="shared" ca="1" si="427"/>
        <v>7,47416843498107-0,36718234985428i</v>
      </c>
      <c r="DK250" s="240" t="str">
        <f t="shared" ca="1" si="428"/>
        <v>-6,22203864896286+4,15743330954621i</v>
      </c>
      <c r="DL250" s="240" t="str">
        <f t="shared" ca="1" si="429"/>
        <v>3,1994726885086-6,76471663767224i</v>
      </c>
      <c r="DM250" s="240" t="str">
        <f t="shared" ca="1" si="430"/>
        <v>0,733480125272044+7,44714868780951i</v>
      </c>
      <c r="DN250" s="240" t="str">
        <f t="shared" ca="1" si="431"/>
        <v>-4,45772646513307-6,01054834724455i</v>
      </c>
      <c r="DO250" s="240" t="str">
        <f t="shared" ca="1" si="432"/>
        <v>6,9135589241229+2,86368987063764i</v>
      </c>
      <c r="DP250" s="240" t="str">
        <f t="shared" ca="1" si="433"/>
        <v>-7,40218810715554+1,09801088282273i</v>
      </c>
      <c r="DQ250" s="240" t="str">
        <f t="shared" ca="1" si="434"/>
        <v>5,78457810810049-4,74728056720862i</v>
      </c>
      <c r="DR250" s="240" t="str">
        <f t="shared" ca="1" si="435"/>
        <v>-2,52100817303861+7,04574584156884i</v>
      </c>
      <c r="DS250" s="240" t="str">
        <f t="shared" ca="1" si="436"/>
        <v>-1,45989643597475-7,33939500699753i</v>
      </c>
      <c r="DT250" s="240" t="str">
        <f t="shared" ca="1" si="437"/>
        <v>5,02539805459105+5,54467231362003i</v>
      </c>
      <c r="DU250" s="240" t="str">
        <f t="shared" ca="1" si="438"/>
        <v>-7,16095894014549-2,17225314594371i</v>
      </c>
      <c r="DV250" s="240" t="str">
        <f t="shared" ca="1" si="439"/>
        <v>7,25892066141117-1,81826497074819i</v>
      </c>
      <c r="DW250" s="240" t="str">
        <f t="shared" ca="1" si="440"/>
        <v>-5,29140891788532+5,29140891788148i</v>
      </c>
      <c r="DX250" s="240" t="str">
        <f t="shared" ca="1" si="441"/>
        <v>1,81826497074604-7,25892066141172i</v>
      </c>
      <c r="DY250" s="240" t="str">
        <f t="shared" ca="1" si="442"/>
        <v>2,17225314593851+7,16095894014707i</v>
      </c>
      <c r="DZ250" s="240" t="str">
        <f t="shared" ca="1" si="443"/>
        <v>-5,54467231362152-5,02539805458941i</v>
      </c>
      <c r="EA250" s="240" t="str">
        <f t="shared" ca="1" si="444"/>
        <v>7,33939500699796+1,45989643597257i</v>
      </c>
      <c r="EB250" s="240" t="str">
        <f t="shared" ca="1" si="445"/>
        <v>-7,04574584156809+2,5210081730407i</v>
      </c>
      <c r="EC250" s="240" t="str">
        <f t="shared" ca="1" si="446"/>
        <v>4,7472805672069-5,7845781081019i</v>
      </c>
      <c r="ED250" s="240" t="str">
        <f t="shared" ca="1" si="447"/>
        <v>-1,09801088282053+7,40218810715586i</v>
      </c>
      <c r="EE250" s="240" t="str">
        <f t="shared" ca="1" si="448"/>
        <v>-2,86368987063969-6,91355892412205i</v>
      </c>
      <c r="EF250" s="240" t="str">
        <f t="shared" ca="1" si="449"/>
        <v>6,01054834724587+4,45772646513129i</v>
      </c>
      <c r="EG250" s="240" t="str">
        <f t="shared" ca="1" si="450"/>
        <v>-7,44714868780973-0,733480125269837i</v>
      </c>
      <c r="EH250" s="240" t="str">
        <f t="shared" ca="1" si="451"/>
        <v>6,76471663767456-3,19947268850369i</v>
      </c>
      <c r="EI250" s="240" t="str">
        <f t="shared" ca="1" si="452"/>
        <v>-4,15743330954437+6,2220386489641i</v>
      </c>
      <c r="EJ250" s="240" t="str">
        <f t="shared" ca="1" si="453"/>
        <v>0,367182349859712-7,47416843498081i</v>
      </c>
      <c r="EK250" s="240" t="str">
        <f t="shared" ca="1" si="454"/>
        <v>3,52754769642731+6,59957755632453i</v>
      </c>
      <c r="EL250" s="240" t="str">
        <f t="shared" ca="1" si="455"/>
        <v>-6,41853951458657-3,84712453297301i</v>
      </c>
      <c r="EM250" s="240" t="str">
        <f t="shared" ca="1" si="456"/>
        <v>7,48318225573265-2,34678317776423E-13i</v>
      </c>
      <c r="EN250" s="240"/>
      <c r="EO250" s="240"/>
      <c r="EP250" s="240"/>
    </row>
    <row r="251" spans="1:146">
      <c r="A251" s="268">
        <f t="shared" si="323"/>
        <v>2.9492187500000022E-3</v>
      </c>
      <c r="B251" s="267">
        <v>151</v>
      </c>
      <c r="C251" s="266">
        <f t="shared" si="324"/>
        <v>30200</v>
      </c>
      <c r="N251" s="265">
        <f t="shared" ca="1" si="327"/>
        <v>22.482845512536336</v>
      </c>
      <c r="O251" s="240">
        <f t="shared" ca="1" si="328"/>
        <v>7.4828455125363362</v>
      </c>
      <c r="P251" s="240" t="str">
        <f t="shared" ca="1" si="329"/>
        <v>-6,32190870947909+4,00330453918979i</v>
      </c>
      <c r="Q251" s="240" t="str">
        <f t="shared" ca="1" si="330"/>
        <v>3,19932871223683-6,76441222542966i</v>
      </c>
      <c r="R251" s="240" t="str">
        <f t="shared" ca="1" si="331"/>
        <v>0,915980171600787+7,42657103175614i</v>
      </c>
      <c r="S251" s="240" t="str">
        <f t="shared" ca="1" si="332"/>
        <v>-4,74706693958691-5,78431780208921i</v>
      </c>
      <c r="T251" s="240" t="str">
        <f t="shared" ca="1" si="333"/>
        <v>7,10517268517729+2,34723200350875i</v>
      </c>
      <c r="U251" s="241" t="str">
        <f t="shared" ca="1" si="334"/>
        <v>-7,25859400998671+1,81818314882475i</v>
      </c>
      <c r="V251" s="240" t="str">
        <f t="shared" ca="1" si="335"/>
        <v>5,15972537089744-5,4194290346311i</v>
      </c>
      <c r="W251" s="240" t="str">
        <f t="shared" ca="1" si="336"/>
        <v>-1,45983074063747+7,33906473422705i</v>
      </c>
      <c r="X251" s="240" t="str">
        <f t="shared" ca="1" si="337"/>
        <v>-2,69303895912006-6,98144097798919i</v>
      </c>
      <c r="Y251" s="240" t="str">
        <f t="shared" ca="1" si="338"/>
        <v>6,01027787257538+4,45752586744217i</v>
      </c>
      <c r="Z251" s="240" t="str">
        <f t="shared" ca="1" si="339"/>
        <v>-7,46257041845345-0,550472264613455i</v>
      </c>
      <c r="AA251" s="240" t="str">
        <f t="shared" ca="1" si="340"/>
        <v>6,59928057533951-3,52738895678259i</v>
      </c>
      <c r="AB251" s="240" t="str">
        <f t="shared" ca="1" si="341"/>
        <v>-3,68828102586405+6,51072653693398i</v>
      </c>
      <c r="AC251" s="240" t="str">
        <f t="shared" ca="1" si="342"/>
        <v>-0,367165826651285-7,47383209740657i</v>
      </c>
      <c r="AD251" s="240" t="str">
        <f t="shared" ca="1" si="343"/>
        <v>4,30868374123245+6,11786085020935i</v>
      </c>
      <c r="AE251" s="240" t="str">
        <f t="shared" ca="1" si="344"/>
        <v>-6,91324781397612-2,86356100459544i</v>
      </c>
      <c r="AF251" s="240" t="str">
        <f t="shared" ca="1" si="345"/>
        <v>7,37268038495242-1,27928140212508i</v>
      </c>
      <c r="AG251" s="240" t="str">
        <f t="shared" ca="1" si="346"/>
        <v>-5,54442280337092+5,0251719116808i</v>
      </c>
      <c r="AH251" s="240" t="str">
        <f t="shared" ca="1" si="347"/>
        <v>1,99577036040704-7,21178740902738i</v>
      </c>
      <c r="AI251" s="240" t="str">
        <f t="shared" ca="1" si="348"/>
        <v>2,17215539455175+7,16063669699873i</v>
      </c>
      <c r="AJ251" s="240" t="str">
        <f t="shared" ca="1" si="349"/>
        <v>-5,66607681913392-4,88759147680721i</v>
      </c>
      <c r="AK251" s="240" t="str">
        <f t="shared" ca="1" si="350"/>
        <v>7,40185500869632+1,09796147233061i</v>
      </c>
      <c r="AL251" s="240" t="str">
        <f t="shared" ca="1" si="351"/>
        <v>-6,84089036798312+3,03235814799653i</v>
      </c>
      <c r="AM251" s="240" t="str">
        <f t="shared" ca="1" si="352"/>
        <v>4,15724622504968-6,22175865722831i</v>
      </c>
      <c r="AN251" s="240" t="str">
        <f t="shared" ca="1" si="353"/>
        <v>-0,183638221725075+7,48059181936876i</v>
      </c>
      <c r="AO251" s="240" t="str">
        <f t="shared" ca="1" si="354"/>
        <v>-3,84695141236858-6,41825068031474i</v>
      </c>
      <c r="AP251" s="240" t="str">
        <f t="shared" ca="1" si="355"/>
        <v>6,68385945388876+3,36437212049249i</v>
      </c>
      <c r="AQ251" s="240" t="str">
        <f t="shared" ca="1" si="356"/>
        <v>-7,44681356612365+0,733447118667723i</v>
      </c>
      <c r="AR251" s="240" t="str">
        <f t="shared" ca="1" si="357"/>
        <v>-7,44681356612365+0,733447118667723i</v>
      </c>
      <c r="AS251" s="240" t="str">
        <f t="shared" ca="1" si="358"/>
        <v>-2,52089472767695+7,04542878300929i</v>
      </c>
      <c r="AT251" s="240" t="str">
        <f t="shared" ca="1" si="359"/>
        <v>-1,63950073169908-7,30102830533093i</v>
      </c>
      <c r="AU251" s="240" t="str">
        <f t="shared" ca="1" si="360"/>
        <v>5,29117080448737+5,29117080448416i</v>
      </c>
      <c r="AV251" s="240" t="str">
        <f t="shared" ca="1" si="361"/>
        <v>-7,30102830533029-1,63950073170191i</v>
      </c>
      <c r="AW251" s="240" t="str">
        <f t="shared" ca="1" si="362"/>
        <v>7,04542878301026-2,52089472767422i</v>
      </c>
      <c r="AX251" s="240" t="str">
        <f t="shared" ca="1" si="363"/>
        <v>-4,60368294674578+5,89907452829063i</v>
      </c>
      <c r="AY251" s="240" t="str">
        <f t="shared" ca="1" si="364"/>
        <v>0,733447118663201-7,44681356612409i</v>
      </c>
      <c r="AZ251" s="240" t="str">
        <f t="shared" ca="1" si="365"/>
        <v>3,3643721204899+6,68385945389006i</v>
      </c>
      <c r="BA251" s="240" t="str">
        <f t="shared" ca="1" si="366"/>
        <v>-6,41825068031477-3,84695141236852i</v>
      </c>
      <c r="BB251" s="240" t="str">
        <f t="shared" ca="1" si="367"/>
        <v>7,48059181936871-0,183638221727385i</v>
      </c>
      <c r="BC251" s="240" t="str">
        <f t="shared" ca="1" si="368"/>
        <v>-6,22175865722992+4,15724622504726i</v>
      </c>
      <c r="BD251" s="240" t="str">
        <f t="shared" ca="1" si="369"/>
        <v>3,03235814799704-6,8408903679829i</v>
      </c>
      <c r="BE251" s="240" t="str">
        <f t="shared" ca="1" si="370"/>
        <v>1,09796147233226+7,40185500869608i</v>
      </c>
      <c r="BF251" s="240" t="str">
        <f t="shared" ca="1" si="371"/>
        <v>-4,88759147680453-5,66607681913623i</v>
      </c>
      <c r="BG251" s="240" t="str">
        <f t="shared" ca="1" si="372"/>
        <v>7,16063669699836+2,172155394553i</v>
      </c>
      <c r="BH251" s="240" t="str">
        <f t="shared" ca="1" si="373"/>
        <v>-7,21178740902714+1,99577036040793i</v>
      </c>
      <c r="BI251" s="240" t="str">
        <f t="shared" ca="1" si="374"/>
        <v>5,02517191167846-5,54442280337305i</v>
      </c>
      <c r="BJ251" s="240" t="str">
        <f t="shared" ca="1" si="375"/>
        <v>-1,27928140212731+7,37268038495203i</v>
      </c>
      <c r="BK251" s="240" t="str">
        <f t="shared" ca="1" si="376"/>
        <v>-2,86356100459473-6,91324781397641i</v>
      </c>
      <c r="BL251" s="240" t="str">
        <f t="shared" ca="1" si="377"/>
        <v>6,11786085021032+4,30868374123108i</v>
      </c>
      <c r="BM251" s="240" t="str">
        <f t="shared" ca="1" si="378"/>
        <v>-7,47383209740638-0,367165826655032i</v>
      </c>
      <c r="BN251" s="240" t="str">
        <f t="shared" ca="1" si="379"/>
        <v>6,51072653693473-3,68828102586274i</v>
      </c>
      <c r="BO251" s="240" t="str">
        <f t="shared" ca="1" si="380"/>
        <v>-3,52738895678197+6,59928057533985i</v>
      </c>
      <c r="BP251" s="240" t="str">
        <f t="shared" ca="1" si="381"/>
        <v>-0,550472264616448-7,46257041845323i</v>
      </c>
      <c r="BQ251" s="240" t="str">
        <f t="shared" ca="1" si="382"/>
        <v>4,45752586744039+6,01027787257669i</v>
      </c>
      <c r="BR251" s="240" t="str">
        <f t="shared" ca="1" si="383"/>
        <v>-6,98144097798921-2,69303895912004i</v>
      </c>
      <c r="BS251" s="240" t="str">
        <f t="shared" ca="1" si="384"/>
        <v>7,33906473422661-1,45983074063967i</v>
      </c>
      <c r="BT251" s="240" t="str">
        <f t="shared" ca="1" si="385"/>
        <v>-5,41942903463313+5,15972537089529i</v>
      </c>
      <c r="BU251" s="240" t="str">
        <f t="shared" ca="1" si="386"/>
        <v>1,81818314882542-7,25859400998654i</v>
      </c>
      <c r="BV251" s="240" t="str">
        <f t="shared" ca="1" si="387"/>
        <v>2,34723200350951+7,10517268517704i</v>
      </c>
      <c r="BW251" s="240" t="str">
        <f t="shared" ca="1" si="388"/>
        <v>-5,78431780209113-4,74706693958457i</v>
      </c>
      <c r="BX251" s="240" t="str">
        <f t="shared" ca="1" si="389"/>
        <v>7,42657103175587+0,915980171602957i</v>
      </c>
      <c r="BY251" s="240" t="str">
        <f t="shared" ca="1" si="390"/>
        <v>-6,76441222542957+3,19932871223702i</v>
      </c>
      <c r="BZ251" s="240" t="str">
        <f t="shared" ca="1" si="391"/>
        <v>4,00330453918778-6,32190870948037i</v>
      </c>
      <c r="CA251" s="240" t="str">
        <f t="shared" ca="1" si="392"/>
        <v>-2,90045476479661E-12+7,48284551253634i</v>
      </c>
      <c r="CB251" s="240" t="str">
        <f t="shared" ca="1" si="393"/>
        <v>-4,00330453918917-6,32190870947948i</v>
      </c>
      <c r="CC251" s="240" t="str">
        <f t="shared" ca="1" si="394"/>
        <v>6,76441222543027+3,19932871223554i</v>
      </c>
      <c r="CD251" s="240" t="str">
        <f t="shared" ca="1" si="395"/>
        <v>-7,42657103175567+0,915980171604581i</v>
      </c>
      <c r="CE251" s="240" t="str">
        <f t="shared" ca="1" si="396"/>
        <v>5,78431780209009-4,74706693958584i</v>
      </c>
      <c r="CF251" s="240" t="str">
        <f t="shared" ca="1" si="397"/>
        <v>-2,34723200350795+7,10517268517756i</v>
      </c>
      <c r="CG251" s="240" t="str">
        <f t="shared" ca="1" si="398"/>
        <v>-1,81818314882701-7,25859400998614i</v>
      </c>
      <c r="CH251" s="240" t="str">
        <f t="shared" ca="1" si="399"/>
        <v>5,41942903462913+5,1597253708995i</v>
      </c>
      <c r="CI251" s="240" t="str">
        <f t="shared" ca="1" si="400"/>
        <v>-7,33906473422688-1,45983074063827i</v>
      </c>
      <c r="CJ251" s="240" t="str">
        <f t="shared" ca="1" si="401"/>
        <v>6,98144097798861-2,69303895912157i</v>
      </c>
      <c r="CK251" s="240" t="str">
        <f t="shared" ca="1" si="402"/>
        <v>-4,45752586744505+6,01027787257324i</v>
      </c>
      <c r="CL251" s="240" t="str">
        <f t="shared" ca="1" si="403"/>
        <v>0,550472264615022-7,46257041845334i</v>
      </c>
      <c r="CM251" s="240" t="str">
        <f t="shared" ca="1" si="404"/>
        <v>3,52738895678342+6,59928057533907i</v>
      </c>
      <c r="CN251" s="240" t="str">
        <f t="shared" ca="1" si="405"/>
        <v>-6,51072653693544-3,68828102586149i</v>
      </c>
      <c r="CO251" s="240" t="str">
        <f t="shared" ca="1" si="406"/>
        <v>7,47383209740668-0,367165826649026i</v>
      </c>
      <c r="CP251" s="240" t="str">
        <f t="shared" ca="1" si="407"/>
        <v>-6,11786085020925+4,3086837412326i</v>
      </c>
      <c r="CQ251" s="240" t="str">
        <f t="shared" ca="1" si="408"/>
        <v>2,8635610045934-6,91324781397696i</v>
      </c>
      <c r="CR251" s="240" t="str">
        <f t="shared" ca="1" si="409"/>
        <v>1,27928140212139+7,37268038495305i</v>
      </c>
      <c r="CS251" s="240" t="str">
        <f t="shared" ca="1" si="410"/>
        <v>-5,02517191167984-5,5444228033718i</v>
      </c>
      <c r="CT251" s="240" t="str">
        <f t="shared" ca="1" si="411"/>
        <v>7,21178740902758+1,99577036040635i</v>
      </c>
      <c r="CU251" s="240" t="str">
        <f t="shared" ca="1" si="412"/>
        <v>-7,16063669699782+2,17215539455477i</v>
      </c>
      <c r="CV251" s="240" t="str">
        <f t="shared" ca="1" si="413"/>
        <v>4,88759147680876-5,66607681913258i</v>
      </c>
      <c r="CW251" s="240" t="str">
        <f t="shared" ca="1" si="414"/>
        <v>-1,09796147233064+7,40185500869632i</v>
      </c>
      <c r="CX251" s="240" t="str">
        <f t="shared" ca="1" si="415"/>
        <v>-3,03235814799874-6,84089036798214i</v>
      </c>
      <c r="CY251" s="240" t="str">
        <f t="shared" ca="1" si="416"/>
        <v>6,22175865722682+4,1572462250519i</v>
      </c>
      <c r="CZ251" s="240" t="str">
        <f t="shared" ca="1" si="417"/>
        <v>-7,48059181936874-0,183638221725742i</v>
      </c>
      <c r="DA251" s="240" t="str">
        <f t="shared" ca="1" si="418"/>
        <v>6,41825068031382-3,8469514123701i</v>
      </c>
      <c r="DB251" s="240" t="str">
        <f t="shared" ca="1" si="419"/>
        <v>-3,36437212048843+6,6838594538908i</v>
      </c>
      <c r="DC251" s="240" t="str">
        <f t="shared" ca="1" si="420"/>
        <v>-0,733447118664836-7,44681356612393i</v>
      </c>
      <c r="DD251" s="240" t="str">
        <f t="shared" ca="1" si="421"/>
        <v>4,60368294674724+5,89907452828949i</v>
      </c>
      <c r="DE251" s="240" t="str">
        <f t="shared" ca="1" si="422"/>
        <v>-7,04542878301082-2,52089472767267i</v>
      </c>
      <c r="DF251" s="240" t="str">
        <f t="shared" ca="1" si="423"/>
        <v>7,30102830533156-1,63950073169625i</v>
      </c>
      <c r="DG251" s="240" t="str">
        <f t="shared" ca="1" si="424"/>
        <v>-5,29117080448636+5,29117080448517i</v>
      </c>
      <c r="DH251" s="240" t="str">
        <f t="shared" ca="1" si="425"/>
        <v>1,63950073169748-7,30102830533129i</v>
      </c>
      <c r="DI251" s="240" t="str">
        <f t="shared" ca="1" si="426"/>
        <v>2,52089472767149+7,04542878301125i</v>
      </c>
      <c r="DJ251" s="240" t="str">
        <f t="shared" ca="1" si="427"/>
        <v>-5,89907452828872-4,60368294674823i</v>
      </c>
      <c r="DK251" s="240" t="str">
        <f t="shared" ca="1" si="428"/>
        <v>7,44681356612381+0,733447118666088i</v>
      </c>
      <c r="DL251" s="240" t="str">
        <f t="shared" ca="1" si="429"/>
        <v>-6,68385945388811+3,36437212049376i</v>
      </c>
      <c r="DM251" s="240" t="str">
        <f t="shared" ca="1" si="430"/>
        <v>3,84695141237118-6,41825068031317i</v>
      </c>
      <c r="DN251" s="240" t="str">
        <f t="shared" ca="1" si="431"/>
        <v>0,183638221724485+7,48059181936877i</v>
      </c>
      <c r="DO251" s="240" t="str">
        <f t="shared" ca="1" si="432"/>
        <v>-4,15724622505086-6,22175865722751i</v>
      </c>
      <c r="DP251" s="240" t="str">
        <f t="shared" ca="1" si="433"/>
        <v>6,84089036798163+3,03235814799989i</v>
      </c>
      <c r="DQ251" s="240" t="str">
        <f t="shared" ca="1" si="434"/>
        <v>-7,4018550086965+1,0979614723294i</v>
      </c>
      <c r="DR251" s="240" t="str">
        <f t="shared" ca="1" si="435"/>
        <v>5,6660768191334-4,88759147680781i</v>
      </c>
      <c r="DS251" s="240" t="str">
        <f t="shared" ca="1" si="436"/>
        <v>-2,17215539454865+7,16063669699967i</v>
      </c>
      <c r="DT251" s="240" t="str">
        <f t="shared" ca="1" si="437"/>
        <v>-1,99577036040514-7,21178740902792i</v>
      </c>
      <c r="DU251" s="240" t="str">
        <f t="shared" ca="1" si="438"/>
        <v>5,54442280337095+5,02517191168076i</v>
      </c>
      <c r="DV251" s="240" t="str">
        <f t="shared" ca="1" si="439"/>
        <v>-7,37268038495284-1,27928140212262i</v>
      </c>
      <c r="DW251" s="240" t="str">
        <f t="shared" ca="1" si="440"/>
        <v>6,91324781397744-2,86356100459224i</v>
      </c>
      <c r="DX251" s="240" t="str">
        <f t="shared" ca="1" si="441"/>
        <v>-4,30868374123363+6,11786085020852i</v>
      </c>
      <c r="DY251" s="240" t="str">
        <f t="shared" ca="1" si="442"/>
        <v>0,367165826650282-7,47383209740662i</v>
      </c>
      <c r="DZ251" s="240" t="str">
        <f t="shared" ca="1" si="443"/>
        <v>3,68828102586669+6,51072653693249i</v>
      </c>
      <c r="EA251" s="240" t="str">
        <f t="shared" ca="1" si="444"/>
        <v>-6,59928057533848-3,52738895678452i</v>
      </c>
      <c r="EB251" s="240" t="str">
        <f t="shared" ca="1" si="445"/>
        <v>7,46257041845343-0,550472264613768i</v>
      </c>
      <c r="EC251" s="240" t="str">
        <f t="shared" ca="1" si="446"/>
        <v>-6,01027787257398+4,45752586744404i</v>
      </c>
      <c r="ED251" s="240" t="str">
        <f t="shared" ca="1" si="447"/>
        <v>2,69303895912274-6,98144097798816i</v>
      </c>
      <c r="EE251" s="240" t="str">
        <f t="shared" ca="1" si="448"/>
        <v>1,45983074063704+7,33906473422713i</v>
      </c>
      <c r="EF251" s="240" t="str">
        <f t="shared" ca="1" si="449"/>
        <v>-5,15972537089859-5,41942903463i</v>
      </c>
      <c r="EG251" s="240" t="str">
        <f t="shared" ca="1" si="450"/>
        <v>7,2585940099877+1,8181831488208i</v>
      </c>
      <c r="EH251" s="240" t="str">
        <f t="shared" ca="1" si="451"/>
        <v>-7,10517268517788+2,34723200350696i</v>
      </c>
      <c r="EI251" s="240" t="str">
        <f t="shared" ca="1" si="452"/>
        <v>4,74706693958681-5,78431780208929i</v>
      </c>
      <c r="EJ251" s="240" t="str">
        <f t="shared" ca="1" si="453"/>
        <v>-0,915980171598235+7,42657103175645i</v>
      </c>
      <c r="EK251" s="240" t="str">
        <f t="shared" ca="1" si="454"/>
        <v>-3,19932871223459-6,76441222543071i</v>
      </c>
      <c r="EL251" s="240" t="str">
        <f t="shared" ca="1" si="455"/>
        <v>6,32190870947881+4,00330453919023i</v>
      </c>
      <c r="EM251" s="240" t="str">
        <f t="shared" ca="1" si="456"/>
        <v>-7,48284551253634+1,85539986172355E-12i</v>
      </c>
      <c r="EN251" s="240"/>
      <c r="EO251" s="240"/>
      <c r="EP251" s="240"/>
    </row>
    <row r="252" spans="1:146">
      <c r="A252" s="268">
        <f t="shared" si="323"/>
        <v>2.9687500000000022E-3</v>
      </c>
      <c r="B252" s="267">
        <v>152</v>
      </c>
      <c r="C252" s="266">
        <f t="shared" si="324"/>
        <v>30400</v>
      </c>
      <c r="N252" s="265">
        <f t="shared" ca="1" si="327"/>
        <v>22.482485143348232</v>
      </c>
      <c r="O252" s="240">
        <f t="shared" ca="1" si="328"/>
        <v>7.4824851433482316</v>
      </c>
      <c r="P252" s="240" t="str">
        <f t="shared" ca="1" si="329"/>
        <v>-6,22145902119931+4,15704601465569i</v>
      </c>
      <c r="Q252" s="240" t="str">
        <f t="shared" ca="1" si="330"/>
        <v>2,86342309727729-6,91291487625921i</v>
      </c>
      <c r="R252" s="240" t="str">
        <f t="shared" ca="1" si="331"/>
        <v>1,45976043609642+7,33871128943186i</v>
      </c>
      <c r="S252" s="240" t="str">
        <f t="shared" ca="1" si="332"/>
        <v>-5,29091598498904-5,29091598498922i</v>
      </c>
      <c r="T252" s="240" t="str">
        <f t="shared" ca="1" si="333"/>
        <v>7,33871128943181+1,45976043609668i</v>
      </c>
      <c r="U252" s="241" t="str">
        <f t="shared" ca="1" si="334"/>
        <v>-6,91291487625915+2,86342309727745i</v>
      </c>
      <c r="V252" s="240" t="str">
        <f t="shared" ca="1" si="335"/>
        <v>4,1570460146554-6,22145902119949i</v>
      </c>
      <c r="W252" s="240" t="str">
        <f t="shared" ca="1" si="336"/>
        <v>-2,61248506898487E-13+7,48248514334823i</v>
      </c>
      <c r="X252" s="240" t="str">
        <f t="shared" ca="1" si="337"/>
        <v>-4,15704601465559-6,22145902119937i</v>
      </c>
      <c r="Y252" s="240" t="str">
        <f t="shared" ca="1" si="338"/>
        <v>6,91291487625923+2,86342309727724i</v>
      </c>
      <c r="Z252" s="240" t="str">
        <f t="shared" ca="1" si="339"/>
        <v>-7,33871128943177+1,45976043609686i</v>
      </c>
      <c r="AA252" s="240" t="str">
        <f t="shared" ca="1" si="340"/>
        <v>5,29091598498942-5,29091598498884i</v>
      </c>
      <c r="AB252" s="240" t="str">
        <f t="shared" ca="1" si="341"/>
        <v>-1,45976043609693+7,33871128943175i</v>
      </c>
      <c r="AC252" s="240" t="str">
        <f t="shared" ca="1" si="342"/>
        <v>-2,86342309727718-6,91291487625926i</v>
      </c>
      <c r="AD252" s="240" t="str">
        <f t="shared" ca="1" si="343"/>
        <v>6,22145902119934+4,15704601465565i</v>
      </c>
      <c r="AE252" s="240" t="str">
        <f t="shared" ca="1" si="344"/>
        <v>-7,48248514334823+2,21830551168478E-13i</v>
      </c>
      <c r="AF252" s="240" t="str">
        <f t="shared" ca="1" si="345"/>
        <v>6,22145902119909-4,15704601465602i</v>
      </c>
      <c r="AG252" s="240" t="str">
        <f t="shared" ca="1" si="346"/>
        <v>-2,86342309727751+6,91291487625912i</v>
      </c>
      <c r="AH252" s="240" t="str">
        <f t="shared" ca="1" si="347"/>
        <v>-1,45976043609664-7,33871128943181i</v>
      </c>
      <c r="AI252" s="240" t="str">
        <f t="shared" ca="1" si="348"/>
        <v>5,2909159849892+5,29091598498906i</v>
      </c>
      <c r="AJ252" s="240" t="str">
        <f t="shared" ca="1" si="349"/>
        <v>-7,33871128943186-1,45976043609643i</v>
      </c>
      <c r="AK252" s="240" t="str">
        <f t="shared" ca="1" si="350"/>
        <v>6,91291487625936-2,86342309727692i</v>
      </c>
      <c r="AL252" s="240" t="str">
        <f t="shared" ca="1" si="351"/>
        <v>-4,15704601465588+6,22145902119918i</v>
      </c>
      <c r="AM252" s="240" t="str">
        <f t="shared" ca="1" si="352"/>
        <v>6,60010830502041E-14-7,48248514334823i</v>
      </c>
      <c r="AN252" s="240" t="str">
        <f t="shared" ca="1" si="353"/>
        <v>4,15704601465578+6,22145902119925i</v>
      </c>
      <c r="AO252" s="240" t="str">
        <f t="shared" ca="1" si="354"/>
        <v>-6,91291487625932-2,86342309727704i</v>
      </c>
      <c r="AP252" s="240" t="str">
        <f t="shared" ca="1" si="355"/>
        <v>7,33871128943142-1,4597604360986i</v>
      </c>
      <c r="AQ252" s="240" t="str">
        <f t="shared" ca="1" si="356"/>
        <v>-5,29091598498711+5,29091598499115i</v>
      </c>
      <c r="AR252" s="240" t="str">
        <f t="shared" ca="1" si="357"/>
        <v>-5,29091598498711+5,29091598499115i</v>
      </c>
      <c r="AS252" s="240" t="str">
        <f t="shared" ca="1" si="358"/>
        <v>2,86342309727464+6,91291487626031i</v>
      </c>
      <c r="AT252" s="240" t="str">
        <f t="shared" ca="1" si="359"/>
        <v>-6,22145902119822-4,15704601465732i</v>
      </c>
      <c r="AU252" s="240" t="str">
        <f t="shared" ca="1" si="360"/>
        <v>7,48248514334823+1,04499402759395E-12i</v>
      </c>
      <c r="AV252" s="240" t="str">
        <f t="shared" ca="1" si="361"/>
        <v>-6,22145902119938+4,15704601465558i</v>
      </c>
      <c r="AW252" s="240" t="str">
        <f t="shared" ca="1" si="362"/>
        <v>2,86342309727657-6,91291487625951i</v>
      </c>
      <c r="AX252" s="240" t="str">
        <f t="shared" ca="1" si="363"/>
        <v>1,45976043609837+7,33871128943147i</v>
      </c>
      <c r="AY252" s="240" t="str">
        <f t="shared" ca="1" si="364"/>
        <v>-5,2909159849909-5,29091598498736i</v>
      </c>
      <c r="AZ252" s="240" t="str">
        <f t="shared" ca="1" si="365"/>
        <v>7,33871128943249+1,45976043609324i</v>
      </c>
      <c r="BA252" s="240" t="str">
        <f t="shared" ca="1" si="366"/>
        <v>-6,9129148762604+2,86342309727442i</v>
      </c>
      <c r="BB252" s="240" t="str">
        <f t="shared" ca="1" si="367"/>
        <v>4,1570460146576-6,22145902119803i</v>
      </c>
      <c r="BC252" s="240" t="str">
        <f t="shared" ca="1" si="368"/>
        <v>-1,27965940717224E-12+7,48248514334823i</v>
      </c>
      <c r="BD252" s="240" t="str">
        <f t="shared" ca="1" si="369"/>
        <v>-4,1570460146553-6,22145902119957i</v>
      </c>
      <c r="BE252" s="240" t="str">
        <f t="shared" ca="1" si="370"/>
        <v>6,91291487625942+2,86342309727678i</v>
      </c>
      <c r="BF252" s="240" t="str">
        <f t="shared" ca="1" si="371"/>
        <v>-7,33871128943154+1,45976043609803i</v>
      </c>
      <c r="BG252" s="240" t="str">
        <f t="shared" ca="1" si="372"/>
        <v>5,2909159849876-5,29091598499066i</v>
      </c>
      <c r="BH252" s="240" t="str">
        <f t="shared" ca="1" si="373"/>
        <v>-1,45976043609358+7,33871128943242i</v>
      </c>
      <c r="BI252" s="240" t="str">
        <f t="shared" ca="1" si="374"/>
        <v>-2,86342309727411-6,91291487626053i</v>
      </c>
      <c r="BJ252" s="240" t="str">
        <f t="shared" ca="1" si="375"/>
        <v>6,22145902119796+4,15704601465771i</v>
      </c>
      <c r="BK252" s="240" t="str">
        <f t="shared" ca="1" si="376"/>
        <v>-7,48248514334823-1,62065729603132E-12i</v>
      </c>
      <c r="BL252" s="240" t="str">
        <f t="shared" ca="1" si="377"/>
        <v>6,22145902119964-4,15704601465519i</v>
      </c>
      <c r="BM252" s="240" t="str">
        <f t="shared" ca="1" si="378"/>
        <v>-2,8634230972771+6,91291487625929i</v>
      </c>
      <c r="BN252" s="240" t="str">
        <f t="shared" ca="1" si="379"/>
        <v>-1,4597604360977-7,3387112894316i</v>
      </c>
      <c r="BO252" s="240" t="str">
        <f t="shared" ca="1" si="380"/>
        <v>5,29091598499057+5,29091598498769i</v>
      </c>
      <c r="BP252" s="240" t="str">
        <f t="shared" ca="1" si="381"/>
        <v>-7,33871128943236-1,45976043609391i</v>
      </c>
      <c r="BQ252" s="240" t="str">
        <f t="shared" ca="1" si="382"/>
        <v>6,91291487626058-2,86342309727399i</v>
      </c>
      <c r="BR252" s="240" t="str">
        <f t="shared" ca="1" si="383"/>
        <v>-4,15704601465799+6,22145902119777i</v>
      </c>
      <c r="BS252" s="240" t="str">
        <f t="shared" ca="1" si="384"/>
        <v>1,96165518489039E-12-7,48248514334823i</v>
      </c>
      <c r="BT252" s="240" t="str">
        <f t="shared" ca="1" si="385"/>
        <v>4,15704601465491+6,22145902119983i</v>
      </c>
      <c r="BU252" s="240" t="str">
        <f t="shared" ca="1" si="386"/>
        <v>-6,91291487625916-2,86342309727741i</v>
      </c>
      <c r="BV252" s="240" t="str">
        <f t="shared" ca="1" si="387"/>
        <v>7,33871128943163-1,45976043609758i</v>
      </c>
      <c r="BW252" s="240" t="str">
        <f t="shared" ca="1" si="388"/>
        <v>-5,29091598498793+5,29091598499033i</v>
      </c>
      <c r="BX252" s="240" t="str">
        <f t="shared" ca="1" si="389"/>
        <v>1,45976043609404-7,33871128943233i</v>
      </c>
      <c r="BY252" s="240" t="str">
        <f t="shared" ca="1" si="390"/>
        <v>2,86342309728055+6,91291487625787i</v>
      </c>
      <c r="BZ252" s="240" t="str">
        <f t="shared" ca="1" si="391"/>
        <v>-6,22145902119758-4,15704601465828i</v>
      </c>
      <c r="CA252" s="240" t="str">
        <f t="shared" ca="1" si="392"/>
        <v>7,48248514334823+2,08998805518791E-12i</v>
      </c>
      <c r="CB252" s="240" t="str">
        <f t="shared" ca="1" si="393"/>
        <v>-6,22145902120002+4,15704601465462i</v>
      </c>
      <c r="CC252" s="240" t="str">
        <f t="shared" ca="1" si="394"/>
        <v>2,86342309727753-6,91291487625911i</v>
      </c>
      <c r="CD252" s="240" t="str">
        <f t="shared" ca="1" si="395"/>
        <v>1,45976043609724+7,33871128943169i</v>
      </c>
      <c r="CE252" s="240" t="str">
        <f t="shared" ca="1" si="396"/>
        <v>-5,29091598499024-5,29091598498802i</v>
      </c>
      <c r="CF252" s="240" t="str">
        <f t="shared" ca="1" si="397"/>
        <v>7,33871128943222+1,45976043609458i</v>
      </c>
      <c r="CG252" s="240" t="str">
        <f t="shared" ca="1" si="398"/>
        <v>-6,91291487625791+2,86342309728043i</v>
      </c>
      <c r="CH252" s="240" t="str">
        <f t="shared" ca="1" si="399"/>
        <v>4,15704601465856-6,22145902119739i</v>
      </c>
      <c r="CI252" s="240" t="str">
        <f t="shared" ca="1" si="400"/>
        <v>-2,21832092548542E-12+7,48248514334823i</v>
      </c>
      <c r="CJ252" s="240" t="str">
        <f t="shared" ca="1" si="401"/>
        <v>-4,15704601465452-6,22145902120009i</v>
      </c>
      <c r="CK252" s="240" t="str">
        <f t="shared" ca="1" si="402"/>
        <v>6,91291487625898+2,86342309727785i</v>
      </c>
      <c r="CL252" s="240" t="str">
        <f t="shared" ca="1" si="403"/>
        <v>-7,33871128943176+1,4597604360969i</v>
      </c>
      <c r="CM252" s="240" t="str">
        <f t="shared" ca="1" si="404"/>
        <v>5,29091598498842-5,29091598498985i</v>
      </c>
      <c r="CN252" s="240" t="str">
        <f t="shared" ca="1" si="405"/>
        <v>-1,4597604360945+7,33871128943224i</v>
      </c>
      <c r="CO252" s="240" t="str">
        <f t="shared" ca="1" si="406"/>
        <v>-2,86342309728011-6,91291487625805i</v>
      </c>
      <c r="CP252" s="240" t="str">
        <f t="shared" ca="1" si="407"/>
        <v>6,22145902119744+4,15704601465849i</v>
      </c>
      <c r="CQ252" s="240" t="str">
        <f t="shared" ca="1" si="408"/>
        <v>-7,48248514334823-2,55931881434448E-12i</v>
      </c>
      <c r="CR252" s="240" t="str">
        <f t="shared" ca="1" si="409"/>
        <v>6,22145902120028-4,15704601465424i</v>
      </c>
      <c r="CS252" s="240" t="str">
        <f t="shared" ca="1" si="410"/>
        <v>-2,86342309727816+6,91291487625886i</v>
      </c>
      <c r="CT252" s="240" t="str">
        <f t="shared" ca="1" si="411"/>
        <v>-1,45976043609657-7,33871128943183i</v>
      </c>
      <c r="CU252" s="240" t="str">
        <f t="shared" ca="1" si="412"/>
        <v>5,29091598498991+5,29091598498836i</v>
      </c>
      <c r="CV252" s="240" t="str">
        <f t="shared" ca="1" si="413"/>
        <v>-7,33871128943217-1,45976043609483i</v>
      </c>
      <c r="CW252" s="240" t="str">
        <f t="shared" ca="1" si="414"/>
        <v>6,91291487625817-2,8634230972798i</v>
      </c>
      <c r="CX252" s="240" t="str">
        <f t="shared" ca="1" si="415"/>
        <v>-4,15704601465877+6,22145902119725i</v>
      </c>
      <c r="CY252" s="240" t="str">
        <f t="shared" ca="1" si="416"/>
        <v>2,90031670320356E-12-7,48248514334823i</v>
      </c>
      <c r="CZ252" s="240" t="str">
        <f t="shared" ca="1" si="417"/>
        <v>4,15704601465395+6,22145902120047i</v>
      </c>
      <c r="DA252" s="240" t="str">
        <f t="shared" ca="1" si="418"/>
        <v>-6,91291487625872-2,86342309727848i</v>
      </c>
      <c r="DB252" s="240" t="str">
        <f t="shared" ca="1" si="419"/>
        <v>7,33871128943181-1,45976043609666i</v>
      </c>
      <c r="DC252" s="240" t="str">
        <f t="shared" ca="1" si="420"/>
        <v>-5,2909159849886+5,29091598498966i</v>
      </c>
      <c r="DD252" s="240" t="str">
        <f t="shared" ca="1" si="421"/>
        <v>1,45976043609517-7,3387112894321i</v>
      </c>
      <c r="DE252" s="240" t="str">
        <f t="shared" ca="1" si="422"/>
        <v>2,86342309727949+6,9129148762583i</v>
      </c>
      <c r="DF252" s="240" t="str">
        <f t="shared" ca="1" si="423"/>
        <v>-6,22145902120107-4,15704601465305i</v>
      </c>
      <c r="DG252" s="240" t="str">
        <f t="shared" ca="1" si="424"/>
        <v>7,48248514334823+3,24131459206263E-12i</v>
      </c>
      <c r="DH252" s="240" t="str">
        <f t="shared" ca="1" si="425"/>
        <v>-6,22145902120066+4,15704601465367i</v>
      </c>
      <c r="DI252" s="240" t="str">
        <f t="shared" ca="1" si="426"/>
        <v>2,8634230972784-6,91291487625875i</v>
      </c>
      <c r="DJ252" s="240" t="str">
        <f t="shared" ca="1" si="427"/>
        <v>1,45976043609632+7,33871128943188i</v>
      </c>
      <c r="DK252" s="240" t="str">
        <f t="shared" ca="1" si="428"/>
        <v>-5,29091598498943-5,29091598498884i</v>
      </c>
      <c r="DL252" s="240" t="str">
        <f t="shared" ca="1" si="429"/>
        <v>7,33871128943204+1,4597604360955i</v>
      </c>
      <c r="DM252" s="240" t="str">
        <f t="shared" ca="1" si="430"/>
        <v>-6,91291487625844+2,86342309727917i</v>
      </c>
      <c r="DN252" s="240" t="str">
        <f t="shared" ca="1" si="431"/>
        <v>4,15704601465297-6,22145902120113i</v>
      </c>
      <c r="DO252" s="240" t="str">
        <f t="shared" ca="1" si="432"/>
        <v>-3,58231248092171E-12+7,48248514334823i</v>
      </c>
      <c r="DP252" s="240" t="str">
        <f t="shared" ca="1" si="433"/>
        <v>-4,15704601465338-6,22145902120085i</v>
      </c>
      <c r="DQ252" s="240" t="str">
        <f t="shared" ca="1" si="434"/>
        <v>6,91291487625862+2,86342309727872i</v>
      </c>
      <c r="DR252" s="240" t="str">
        <f t="shared" ca="1" si="435"/>
        <v>-7,33871128943195+1,45976043609598i</v>
      </c>
      <c r="DS252" s="240" t="str">
        <f t="shared" ca="1" si="436"/>
        <v>5,29091598498907-5,29091598498919i</v>
      </c>
      <c r="DT252" s="240" t="str">
        <f t="shared" ca="1" si="437"/>
        <v>-1,45976043609584+7,33871128943198i</v>
      </c>
      <c r="DU252" s="240" t="str">
        <f t="shared" ca="1" si="438"/>
        <v>-2,86342309727925-6,9129148762584i</v>
      </c>
      <c r="DV252" s="240" t="str">
        <f t="shared" ca="1" si="439"/>
        <v>6,22145902120093+4,15704601465325i</v>
      </c>
      <c r="DW252" s="240" t="str">
        <f t="shared" ca="1" si="440"/>
        <v>-7,48248514334823-3,92331036978077E-12i</v>
      </c>
      <c r="DX252" s="240" t="str">
        <f t="shared" ca="1" si="441"/>
        <v>6,2214590212008-4,15704601465345i</v>
      </c>
      <c r="DY252" s="240" t="str">
        <f t="shared" ca="1" si="442"/>
        <v>-2,86342309727903+6,91291487625849i</v>
      </c>
      <c r="DZ252" s="240" t="str">
        <f t="shared" ca="1" si="443"/>
        <v>-1,45976043609565-7,33871128943201i</v>
      </c>
      <c r="EA252" s="240" t="str">
        <f t="shared" ca="1" si="444"/>
        <v>5,29091598498894+5,29091598498932i</v>
      </c>
      <c r="EB252" s="240" t="str">
        <f t="shared" ca="1" si="445"/>
        <v>-7,33871128943199-1,45976043609575i</v>
      </c>
      <c r="EC252" s="240" t="str">
        <f t="shared" ca="1" si="446"/>
        <v>6,91291487625853-2,86342309727893i</v>
      </c>
      <c r="ED252" s="240" t="str">
        <f t="shared" ca="1" si="447"/>
        <v>-4,15704601465354+6,22145902120074i</v>
      </c>
      <c r="EE252" s="240" t="str">
        <f t="shared" ca="1" si="448"/>
        <v>3,83897822151673E-12-7,48248514334823i</v>
      </c>
      <c r="EF252" s="240" t="str">
        <f t="shared" ca="1" si="449"/>
        <v>4,15704601465317+6,22145902120099i</v>
      </c>
      <c r="EG252" s="240" t="str">
        <f t="shared" ca="1" si="450"/>
        <v>-6,91291487625836-2,86342309727934i</v>
      </c>
      <c r="EH252" s="240" t="str">
        <f t="shared" ca="1" si="451"/>
        <v>7,33871128943207-1,45976043609532i</v>
      </c>
      <c r="EI252" s="240" t="str">
        <f t="shared" ca="1" si="452"/>
        <v>-5,29091598498956+5,2909159849887i</v>
      </c>
      <c r="EJ252" s="240" t="str">
        <f t="shared" ca="1" si="453"/>
        <v>1,45976043609609-7,33871128943192i</v>
      </c>
      <c r="EK252" s="240" t="str">
        <f t="shared" ca="1" si="454"/>
        <v>2,86342309727862+6,91291487625866i</v>
      </c>
      <c r="EL252" s="240" t="str">
        <f t="shared" ca="1" si="455"/>
        <v>-6,22145902120056-4,15704601465382i</v>
      </c>
      <c r="EM252" s="240" t="str">
        <f t="shared" ca="1" si="456"/>
        <v>7,48248514334823-3,05063452071718E-12i</v>
      </c>
      <c r="EN252" s="240"/>
      <c r="EO252" s="240"/>
      <c r="EP252" s="240"/>
    </row>
    <row r="253" spans="1:146">
      <c r="A253" s="268">
        <f t="shared" si="323"/>
        <v>2.9882812500000022E-3</v>
      </c>
      <c r="B253" s="267">
        <v>153</v>
      </c>
      <c r="C253" s="266">
        <f t="shared" si="324"/>
        <v>30600</v>
      </c>
      <c r="N253" s="265">
        <f t="shared" ca="1" si="327"/>
        <v>22.482099543320491</v>
      </c>
      <c r="O253" s="240">
        <f t="shared" ca="1" si="328"/>
        <v>7.4820995433204907</v>
      </c>
      <c r="P253" s="240" t="str">
        <f t="shared" ca="1" si="329"/>
        <v>-6,11725095710723+4,30825420604766i</v>
      </c>
      <c r="Q253" s="240" t="str">
        <f t="shared" ca="1" si="330"/>
        <v>2,52064341821523-7,044726420122i</v>
      </c>
      <c r="R253" s="240" t="str">
        <f t="shared" ca="1" si="331"/>
        <v>1,99557140090034+7,21106846175138i</v>
      </c>
      <c r="S253" s="240" t="str">
        <f t="shared" ca="1" si="332"/>
        <v>-5,78374116008731-4,74659370172639i</v>
      </c>
      <c r="T253" s="240" t="str">
        <f t="shared" ca="1" si="333"/>
        <v>7,46182647047349+0,550417387713997i</v>
      </c>
      <c r="U253" s="241" t="str">
        <f t="shared" ca="1" si="334"/>
        <v>-6,41761084117595+3,84656790754793i</v>
      </c>
      <c r="V253" s="240" t="str">
        <f t="shared" ca="1" si="335"/>
        <v>3,03205585045165-6,84020839564838i</v>
      </c>
      <c r="W253" s="240" t="str">
        <f t="shared" ca="1" si="336"/>
        <v>1,45968520926315+7,33833309860047i</v>
      </c>
      <c r="X253" s="240" t="str">
        <f t="shared" ca="1" si="337"/>
        <v>-5,41888876860211-5,15921099487844i</v>
      </c>
      <c r="Y253" s="240" t="str">
        <f t="shared" ca="1" si="338"/>
        <v>7,40111711347085+1,09785201591363i</v>
      </c>
      <c r="Z253" s="240" t="str">
        <f t="shared" ca="1" si="339"/>
        <v>-6,68319313605789+3,36403672428012i</v>
      </c>
      <c r="AA253" s="240" t="str">
        <f t="shared" ca="1" si="340"/>
        <v>3,52703730932853-6,59862268922547i</v>
      </c>
      <c r="AB253" s="240" t="str">
        <f t="shared" ca="1" si="341"/>
        <v>0,915888857005255+7,42583067257599i</v>
      </c>
      <c r="AC253" s="240" t="str">
        <f t="shared" ca="1" si="342"/>
        <v>-5,0246709493737-5,54387007664111i</v>
      </c>
      <c r="AD253" s="240" t="str">
        <f t="shared" ca="1" si="343"/>
        <v>7,30030046157803+1,63933728891901i</v>
      </c>
      <c r="AE253" s="240" t="str">
        <f t="shared" ca="1" si="344"/>
        <v>-6,91255862828583+2,8632755345352i</v>
      </c>
      <c r="AF253" s="240" t="str">
        <f t="shared" ca="1" si="345"/>
        <v>4,00290544743509-6,32127847472734i</v>
      </c>
      <c r="AG253" s="240" t="str">
        <f t="shared" ca="1" si="346"/>
        <v>0,367129223676979+7,4730870267433i</v>
      </c>
      <c r="AH253" s="240" t="str">
        <f t="shared" ca="1" si="347"/>
        <v>-4,60322400291938-5,89848644612358i</v>
      </c>
      <c r="AI253" s="240" t="str">
        <f t="shared" ca="1" si="348"/>
        <v>7,15992284896693+2,17193885111849i</v>
      </c>
      <c r="AJ253" s="240" t="str">
        <f t="shared" ca="1" si="349"/>
        <v>-7,10446436638522+2,34699800658616i</v>
      </c>
      <c r="AK253" s="240" t="str">
        <f t="shared" ca="1" si="350"/>
        <v>4,45708149409915-6,00967870448292i</v>
      </c>
      <c r="AL253" s="240" t="str">
        <f t="shared" ca="1" si="351"/>
        <v>-0,183619914724129+7,47984607482489i</v>
      </c>
      <c r="AM253" s="240" t="str">
        <f t="shared" ca="1" si="352"/>
        <v>-4,15683178675849-6,22113840649369i</v>
      </c>
      <c r="AN253" s="240" t="str">
        <f t="shared" ca="1" si="353"/>
        <v>6,98074499408284+2,69277048850139i</v>
      </c>
      <c r="AO253" s="240" t="str">
        <f t="shared" ca="1" si="354"/>
        <v>-7,25787039653349+1,81800189309017i</v>
      </c>
      <c r="AP253" s="240" t="str">
        <f t="shared" ca="1" si="355"/>
        <v>4,88710422997572-5,66551196464275i</v>
      </c>
      <c r="AQ253" s="240" t="str">
        <f t="shared" ca="1" si="356"/>
        <v>-0,733374000900257+7,44607118895329i</v>
      </c>
      <c r="AR253" s="240" t="str">
        <f t="shared" ca="1" si="357"/>
        <v>-0,733374000900257+7,44607118895329i</v>
      </c>
      <c r="AS253" s="240" t="str">
        <f t="shared" ca="1" si="358"/>
        <v>6,76373787724395+3,19900976930238i</v>
      </c>
      <c r="AT253" s="240" t="str">
        <f t="shared" ca="1" si="359"/>
        <v>-7,3719453981616+1,27915386982203i</v>
      </c>
      <c r="AU253" s="240" t="str">
        <f t="shared" ca="1" si="360"/>
        <v>5,29064332459251-5,29064332459687i</v>
      </c>
      <c r="AV253" s="240" t="str">
        <f t="shared" ca="1" si="361"/>
        <v>-1,27915386981606+7,37194539816263i</v>
      </c>
      <c r="AW253" s="240" t="str">
        <f t="shared" ca="1" si="362"/>
        <v>-3,19900976930114-6,76373787724455i</v>
      </c>
      <c r="AX253" s="240" t="str">
        <f t="shared" ca="1" si="363"/>
        <v>6,5100774788245+3,68791333898436i</v>
      </c>
      <c r="AY253" s="240" t="str">
        <f t="shared" ca="1" si="364"/>
        <v>-7,44607118895342+0,733374000898878i</v>
      </c>
      <c r="AZ253" s="240" t="str">
        <f t="shared" ca="1" si="365"/>
        <v>5,66551196464365-4,88710422997468i</v>
      </c>
      <c r="BA253" s="240" t="str">
        <f t="shared" ca="1" si="366"/>
        <v>-1,81800189308935+7,2578703965337i</v>
      </c>
      <c r="BB253" s="240" t="str">
        <f t="shared" ca="1" si="367"/>
        <v>-2,69277048850219-6,98074499408254i</v>
      </c>
      <c r="BC253" s="240" t="str">
        <f t="shared" ca="1" si="368"/>
        <v>6,22113840649381+4,15683178675832i</v>
      </c>
      <c r="BD253" s="240" t="str">
        <f t="shared" ca="1" si="369"/>
        <v>-7,47984607482491+0,183619914723594i</v>
      </c>
      <c r="BE253" s="240" t="str">
        <f t="shared" ca="1" si="370"/>
        <v>6,00967870448337-4,45708149409855i</v>
      </c>
      <c r="BF253" s="240" t="str">
        <f t="shared" ca="1" si="371"/>
        <v>-2,34699800658757+7,10446436638475i</v>
      </c>
      <c r="BG253" s="240" t="str">
        <f t="shared" ca="1" si="372"/>
        <v>-2,17193885111716-7,15992284896734i</v>
      </c>
      <c r="BH253" s="240" t="str">
        <f t="shared" ca="1" si="373"/>
        <v>5,89848644612227+4,60322400292106i</v>
      </c>
      <c r="BI253" s="240" t="str">
        <f t="shared" ca="1" si="374"/>
        <v>-7,47308702674319-0,367129223679106i</v>
      </c>
      <c r="BJ253" s="240" t="str">
        <f t="shared" ca="1" si="375"/>
        <v>6,32127847472885-4,0029054474327i</v>
      </c>
      <c r="BK253" s="240" t="str">
        <f t="shared" ca="1" si="376"/>
        <v>-2,86327553453776+6,91255862828477i</v>
      </c>
      <c r="BL253" s="240" t="str">
        <f t="shared" ca="1" si="377"/>
        <v>-1,63933728891558-7,3003004615788i</v>
      </c>
      <c r="BM253" s="240" t="str">
        <f t="shared" ca="1" si="378"/>
        <v>5,54387007664378+5,02467094937074i</v>
      </c>
      <c r="BN253" s="240" t="str">
        <f t="shared" ca="1" si="379"/>
        <v>-7,42583067257635-0,915888857002247i</v>
      </c>
      <c r="BO253" s="240" t="str">
        <f t="shared" ca="1" si="380"/>
        <v>6,59862268922402-3,52703730933125i</v>
      </c>
      <c r="BP253" s="240" t="str">
        <f t="shared" ca="1" si="381"/>
        <v>-3,36403672427804+6,68319313605894i</v>
      </c>
      <c r="BQ253" s="240" t="str">
        <f t="shared" ca="1" si="382"/>
        <v>-1,09785201591599-7,4011171134705i</v>
      </c>
      <c r="BR253" s="240" t="str">
        <f t="shared" ca="1" si="383"/>
        <v>5,15921099487963+5,41888876860098i</v>
      </c>
      <c r="BS253" s="240" t="str">
        <f t="shared" ca="1" si="384"/>
        <v>-7,3383330986008-1,45968520926148i</v>
      </c>
      <c r="BT253" s="240" t="str">
        <f t="shared" ca="1" si="385"/>
        <v>6,84020839564799-3,03205585045254i</v>
      </c>
      <c r="BU253" s="240" t="str">
        <f t="shared" ca="1" si="386"/>
        <v>-3,84656790754725+6,41761084117635i</v>
      </c>
      <c r="BV253" s="240" t="str">
        <f t="shared" ca="1" si="387"/>
        <v>-0,550417387714074-7,46182647047348i</v>
      </c>
      <c r="BW253" s="240" t="str">
        <f t="shared" ca="1" si="388"/>
        <v>4,74659370172647+5,78374116008724i</v>
      </c>
      <c r="BX253" s="240" t="str">
        <f t="shared" ca="1" si="389"/>
        <v>-7,21106846175121-1,99557140090093i</v>
      </c>
      <c r="BY253" s="240" t="str">
        <f t="shared" ca="1" si="390"/>
        <v>7,0447264201222-2,52064341821468i</v>
      </c>
      <c r="BZ253" s="240" t="str">
        <f t="shared" ca="1" si="391"/>
        <v>-4,30825420604843+6,1172509571067i</v>
      </c>
      <c r="CA253" s="240" t="str">
        <f t="shared" ca="1" si="392"/>
        <v>1,27959508402996E-12-7,48209954332049i</v>
      </c>
      <c r="CB253" s="240" t="str">
        <f t="shared" ca="1" si="393"/>
        <v>4,30825420604616+6,11725095710829i</v>
      </c>
      <c r="CC253" s="240" t="str">
        <f t="shared" ca="1" si="394"/>
        <v>-7,04472642012127-2,52064341821729i</v>
      </c>
      <c r="CD253" s="240" t="str">
        <f t="shared" ca="1" si="395"/>
        <v>7,21106846175195-1,99557140089826i</v>
      </c>
      <c r="CE253" s="240" t="str">
        <f t="shared" ca="1" si="396"/>
        <v>-4,74659370172861+5,78374116008548i</v>
      </c>
      <c r="CF253" s="240" t="str">
        <f t="shared" ca="1" si="397"/>
        <v>0,550417387716838-7,46182647047328i</v>
      </c>
      <c r="CG253" s="240" t="str">
        <f t="shared" ca="1" si="398"/>
        <v>3,84656790754487+6,41761084117778i</v>
      </c>
      <c r="CH253" s="240" t="str">
        <f t="shared" ca="1" si="399"/>
        <v>-6,84020839564988-3,03205585044828i</v>
      </c>
      <c r="CI253" s="240" t="str">
        <f t="shared" ca="1" si="400"/>
        <v>7,33833309859988-1,45968520926606i</v>
      </c>
      <c r="CJ253" s="240" t="str">
        <f t="shared" ca="1" si="401"/>
        <v>-5,15921099487625+5,4188887686042i</v>
      </c>
      <c r="CK253" s="240" t="str">
        <f t="shared" ca="1" si="402"/>
        <v>1,09785201591137-7,40111711347118i</v>
      </c>
      <c r="CL253" s="240" t="str">
        <f t="shared" ca="1" si="403"/>
        <v>3,36403672428221+6,68319313605684i</v>
      </c>
      <c r="CM253" s="240" t="str">
        <f t="shared" ca="1" si="404"/>
        <v>-6,59862268922623-3,52703730932713i</v>
      </c>
      <c r="CN253" s="240" t="str">
        <f t="shared" ca="1" si="405"/>
        <v>7,42583067257578-0,915888857006886i</v>
      </c>
      <c r="CO253" s="240" t="str">
        <f t="shared" ca="1" si="406"/>
        <v>-5,54387007664051+5,02467094937436i</v>
      </c>
      <c r="CP253" s="240" t="str">
        <f t="shared" ca="1" si="407"/>
        <v>1,63933728891808-7,30030046157824i</v>
      </c>
      <c r="CQ253" s="240" t="str">
        <f t="shared" ca="1" si="408"/>
        <v>2,8632755345354+6,91255862828574i</v>
      </c>
      <c r="CR253" s="240" t="str">
        <f t="shared" ca="1" si="409"/>
        <v>-6,32127847472748-4,00290544743487i</v>
      </c>
      <c r="CS253" s="240" t="str">
        <f t="shared" ca="1" si="410"/>
        <v>7,47308702674332-0,36712922367655i</v>
      </c>
      <c r="CT253" s="240" t="str">
        <f t="shared" ca="1" si="411"/>
        <v>-5,89848644612384+4,60322400291904i</v>
      </c>
      <c r="CU253" s="240" t="str">
        <f t="shared" ca="1" si="412"/>
        <v>2,17193885112001-7,15992284896647i</v>
      </c>
      <c r="CV253" s="240" t="str">
        <f t="shared" ca="1" si="413"/>
        <v>2,34699800658474+7,10446436638568i</v>
      </c>
      <c r="CW253" s="240" t="str">
        <f t="shared" ca="1" si="414"/>
        <v>-6,00967870448159-4,45708149410095i</v>
      </c>
      <c r="CX253" s="240" t="str">
        <f t="shared" ca="1" si="415"/>
        <v>7,47984607482484+0,183619914726366i</v>
      </c>
      <c r="CY253" s="240" t="str">
        <f t="shared" ca="1" si="416"/>
        <v>-6,22113840649535+4,15683178675601i</v>
      </c>
      <c r="CZ253" s="240" t="str">
        <f t="shared" ca="1" si="417"/>
        <v>2,69277048850478-6,98074499408154i</v>
      </c>
      <c r="DA253" s="240" t="str">
        <f t="shared" ca="1" si="418"/>
        <v>1,81800189308666+7,25787039653437i</v>
      </c>
      <c r="DB253" s="240" t="str">
        <f t="shared" ca="1" si="419"/>
        <v>-5,66551196464684-4,88710422997098i</v>
      </c>
      <c r="DC253" s="240" t="str">
        <f t="shared" ca="1" si="420"/>
        <v>7,4460711889539+0,733374000894018i</v>
      </c>
      <c r="DD253" s="240" t="str">
        <f t="shared" ca="1" si="421"/>
        <v>-6,5100774788223+3,68791333898824i</v>
      </c>
      <c r="DE253" s="240" t="str">
        <f t="shared" ca="1" si="422"/>
        <v>3,19900976929701-6,7637378772465i</v>
      </c>
      <c r="DF253" s="240" t="str">
        <f t="shared" ca="1" si="423"/>
        <v>1,27915386982056+7,37194539816186i</v>
      </c>
      <c r="DG253" s="240" t="str">
        <f t="shared" ca="1" si="424"/>
        <v>-5,29064332459582-5,29064332459356i</v>
      </c>
      <c r="DH253" s="240" t="str">
        <f t="shared" ca="1" si="425"/>
        <v>7,3719453981624+1,27915386981743i</v>
      </c>
      <c r="DI253" s="240" t="str">
        <f t="shared" ca="1" si="426"/>
        <v>-6,76373787724514+3,19900976929988i</v>
      </c>
      <c r="DJ253" s="240" t="str">
        <f t="shared" ca="1" si="427"/>
        <v>3,68791333898548-6,51007747882386i</v>
      </c>
      <c r="DK253" s="240" t="str">
        <f t="shared" ca="1" si="428"/>
        <v>0,733374000897605+7,44607118895355i</v>
      </c>
      <c r="DL253" s="240" t="str">
        <f t="shared" ca="1" si="429"/>
        <v>-4,8871042299737-5,66551196464448i</v>
      </c>
      <c r="DM253" s="240" t="str">
        <f t="shared" ca="1" si="430"/>
        <v>7,25787039653339+1,81800189309059i</v>
      </c>
      <c r="DN253" s="240" t="str">
        <f t="shared" ca="1" si="431"/>
        <v>-6,980744994083+2,692770488501i</v>
      </c>
      <c r="DO253" s="240" t="str">
        <f t="shared" ca="1" si="432"/>
        <v>4,15683178675938-6,2211384064931i</v>
      </c>
      <c r="DP253" s="240" t="str">
        <f t="shared" ca="1" si="433"/>
        <v>0,183619914722315+7,47984607482494i</v>
      </c>
      <c r="DQ253" s="240" t="str">
        <f t="shared" ca="1" si="434"/>
        <v>-4,4570814940977-6,00967870448401i</v>
      </c>
      <c r="DR253" s="240" t="str">
        <f t="shared" ca="1" si="435"/>
        <v>7,10446436638428+2,346998006589i</v>
      </c>
      <c r="DS253" s="240" t="str">
        <f t="shared" ca="1" si="436"/>
        <v>-7,15992284896777+2,17193885111573i</v>
      </c>
      <c r="DT253" s="240" t="str">
        <f t="shared" ca="1" si="437"/>
        <v>4,60322400292224-5,89848644612135i</v>
      </c>
      <c r="DU253" s="240" t="str">
        <f t="shared" ca="1" si="438"/>
        <v>-0,367129223680596+7,47308702674313i</v>
      </c>
      <c r="DV253" s="240" t="str">
        <f t="shared" ca="1" si="439"/>
        <v>-4,00290544743791-6,32127847472555i</v>
      </c>
      <c r="DW253" s="240" t="str">
        <f t="shared" ca="1" si="440"/>
        <v>6,91255862828713+2,86327553453207i</v>
      </c>
      <c r="DX253" s="240" t="str">
        <f t="shared" ca="1" si="441"/>
        <v>-7,30030046157745+1,6393372889216i</v>
      </c>
      <c r="DY253" s="240" t="str">
        <f t="shared" ca="1" si="442"/>
        <v>5,02467094937169-5,54387007664293i</v>
      </c>
      <c r="DZ253" s="240" t="str">
        <f t="shared" ca="1" si="443"/>
        <v>-0,915888857003729+7,42583067257617i</v>
      </c>
      <c r="EA253" s="240" t="str">
        <f t="shared" ca="1" si="444"/>
        <v>-3,52703730932993-6,59862268922472i</v>
      </c>
      <c r="EB253" s="240" t="str">
        <f t="shared" ca="1" si="445"/>
        <v>6,68319313605827+3,36403672427938i</v>
      </c>
      <c r="EC253" s="240" t="str">
        <f t="shared" ca="1" si="446"/>
        <v>-7,40111711347072+1,09785201591452i</v>
      </c>
      <c r="ED253" s="240" t="str">
        <f t="shared" ca="1" si="447"/>
        <v>5,41888876860201-5,15921099487855i</v>
      </c>
      <c r="EE253" s="240" t="str">
        <f t="shared" ca="1" si="448"/>
        <v>-1,45968520926295+7,3383330986005i</v>
      </c>
      <c r="EF253" s="240" t="str">
        <f t="shared" ca="1" si="449"/>
        <v>-3,03205585045118-6,84020839564859i</v>
      </c>
      <c r="EG253" s="240" t="str">
        <f t="shared" ca="1" si="450"/>
        <v>6,41761084117569+3,84656790754835i</v>
      </c>
      <c r="EH253" s="240" t="str">
        <f t="shared" ca="1" si="451"/>
        <v>-7,46182647047358+0,550417387712797i</v>
      </c>
      <c r="EI253" s="240" t="str">
        <f t="shared" ca="1" si="452"/>
        <v>5,78374116008806-4,74659370172548i</v>
      </c>
      <c r="EJ253" s="240" t="str">
        <f t="shared" ca="1" si="453"/>
        <v>-1,99557140090216+7,21106846175087i</v>
      </c>
      <c r="EK253" s="240" t="str">
        <f t="shared" ca="1" si="454"/>
        <v>-2,52064341821347-7,04472642012263i</v>
      </c>
      <c r="EL253" s="240" t="str">
        <f t="shared" ca="1" si="455"/>
        <v>6,11725095710596+4,30825420604947i</v>
      </c>
      <c r="EM253" s="240" t="str">
        <f t="shared" ca="1" si="456"/>
        <v>-7,48209954332049-2,55919016805992E-12i</v>
      </c>
      <c r="EN253" s="240"/>
      <c r="EO253" s="240"/>
      <c r="EP253" s="240"/>
    </row>
    <row r="254" spans="1:146">
      <c r="A254" s="268">
        <f t="shared" si="323"/>
        <v>3.0078125000000022E-3</v>
      </c>
      <c r="B254" s="267">
        <v>154</v>
      </c>
      <c r="C254" s="266">
        <f t="shared" si="324"/>
        <v>30800</v>
      </c>
      <c r="N254" s="265">
        <f t="shared" ca="1" si="327"/>
        <v>22.481686927682155</v>
      </c>
      <c r="O254" s="240">
        <f t="shared" ca="1" si="328"/>
        <v>7.4816869276821567</v>
      </c>
      <c r="P254" s="240" t="str">
        <f t="shared" ca="1" si="329"/>
        <v>-6,0093472884946+4,45683569925039i</v>
      </c>
      <c r="Q254" s="240" t="str">
        <f t="shared" ca="1" si="330"/>
        <v>2,17181907512115-7,15952800041944i</v>
      </c>
      <c r="R254" s="240" t="str">
        <f t="shared" ca="1" si="331"/>
        <v>2,52050441219361+7,04433792431643i</v>
      </c>
      <c r="S254" s="240" t="str">
        <f t="shared" ca="1" si="332"/>
        <v>-6,22079532912898-4,15660254979197i</v>
      </c>
      <c r="T254" s="240" t="str">
        <f t="shared" ca="1" si="333"/>
        <v>7,47267490811857-0,367108977587215i</v>
      </c>
      <c r="U254" s="241" t="str">
        <f t="shared" ca="1" si="334"/>
        <v>-5,78342220388574+4,74633194113637i</v>
      </c>
      <c r="V254" s="240" t="str">
        <f t="shared" ca="1" si="335"/>
        <v>1,81790163566839-7,25747014646868i</v>
      </c>
      <c r="W254" s="240" t="str">
        <f t="shared" ca="1" si="336"/>
        <v>2,86311763336669+6,91217742114269i</v>
      </c>
      <c r="X254" s="240" t="str">
        <f t="shared" ca="1" si="337"/>
        <v>-6,41725692893811-3,8463557807158i</v>
      </c>
      <c r="Y254" s="240" t="str">
        <f t="shared" ca="1" si="338"/>
        <v>7,44566056017232-0,733333557492474i</v>
      </c>
      <c r="Z254" s="240" t="str">
        <f t="shared" ca="1" si="339"/>
        <v>-5,54356434861968+5,02439385364671i</v>
      </c>
      <c r="AA254" s="240" t="str">
        <f t="shared" ca="1" si="340"/>
        <v>1,45960471194567-7,33792841125586i</v>
      </c>
      <c r="AB254" s="240" t="str">
        <f t="shared" ca="1" si="341"/>
        <v>3,19883335338156+6,76336487712616i</v>
      </c>
      <c r="AC254" s="240" t="str">
        <f t="shared" ca="1" si="342"/>
        <v>-6,59825879472008-3,52684280366295i</v>
      </c>
      <c r="AD254" s="240" t="str">
        <f t="shared" ca="1" si="343"/>
        <v>7,40070896377376-1,09779147262528i</v>
      </c>
      <c r="AE254" s="240" t="str">
        <f t="shared" ca="1" si="344"/>
        <v>-5,29035156127892+5,29035156127868i</v>
      </c>
      <c r="AF254" s="240" t="str">
        <f t="shared" ca="1" si="345"/>
        <v>1,09779147262556-7,40070896377372i</v>
      </c>
      <c r="AG254" s="240" t="str">
        <f t="shared" ca="1" si="346"/>
        <v>3,5268428036634+6,59825879471984i</v>
      </c>
      <c r="AH254" s="240" t="str">
        <f t="shared" ca="1" si="347"/>
        <v>-6,76336487712636-3,19883335338114i</v>
      </c>
      <c r="AI254" s="240" t="str">
        <f t="shared" ca="1" si="348"/>
        <v>7,33792841125592-1,4596047119454i</v>
      </c>
      <c r="AJ254" s="240" t="str">
        <f t="shared" ca="1" si="349"/>
        <v>-5,02439385364697+5,54356434861945i</v>
      </c>
      <c r="AK254" s="240" t="str">
        <f t="shared" ca="1" si="350"/>
        <v>0,73333355749276-7,44566056017229i</v>
      </c>
      <c r="AL254" s="240" t="str">
        <f t="shared" ca="1" si="351"/>
        <v>3,8463557807156+6,41725692893823i</v>
      </c>
      <c r="AM254" s="240" t="str">
        <f t="shared" ca="1" si="352"/>
        <v>-6,91217742114284-2,86311763336632i</v>
      </c>
      <c r="AN254" s="240" t="str">
        <f t="shared" ca="1" si="353"/>
        <v>7,25747014646876-1,81790163566812i</v>
      </c>
      <c r="AO254" s="240" t="str">
        <f t="shared" ca="1" si="354"/>
        <v>-4,74633194113658+5,78342220388558i</v>
      </c>
      <c r="AP254" s="240" t="str">
        <f t="shared" ca="1" si="355"/>
        <v>0,367108977586786-7,47267490811859i</v>
      </c>
      <c r="AQ254" s="240" t="str">
        <f t="shared" ca="1" si="356"/>
        <v>4,15660254979111+6,22079532912955i</v>
      </c>
      <c r="AR254" s="240" t="str">
        <f t="shared" ca="1" si="357"/>
        <v>4,15660254979111+6,22079532912955i</v>
      </c>
      <c r="AS254" s="240" t="str">
        <f t="shared" ca="1" si="358"/>
        <v>7,15952800041858-2,17181907512398i</v>
      </c>
      <c r="AT254" s="240" t="str">
        <f t="shared" ca="1" si="359"/>
        <v>-4,4568356992493+6,00934728849541i</v>
      </c>
      <c r="AU254" s="240" t="str">
        <f t="shared" ca="1" si="360"/>
        <v>3,40963134258817E-13-7,48168692768216i</v>
      </c>
      <c r="AV254" s="240" t="str">
        <f t="shared" ca="1" si="361"/>
        <v>4,45683569924883+6,00934728849575i</v>
      </c>
      <c r="AW254" s="240" t="str">
        <f t="shared" ca="1" si="362"/>
        <v>-7,15952800041842-2,17181907512453i</v>
      </c>
      <c r="AX254" s="240" t="str">
        <f t="shared" ca="1" si="363"/>
        <v>7,04433792431578-2,5205044121954i</v>
      </c>
      <c r="AY254" s="240" t="str">
        <f t="shared" ca="1" si="364"/>
        <v>-4,1566025497915+6,2207953291293i</v>
      </c>
      <c r="AZ254" s="240" t="str">
        <f t="shared" ca="1" si="365"/>
        <v>-0,367108977586211-7,47267490811862i</v>
      </c>
      <c r="BA254" s="240" t="str">
        <f t="shared" ca="1" si="366"/>
        <v>4,74633194113441+5,78342220388736i</v>
      </c>
      <c r="BB254" s="240" t="str">
        <f t="shared" ca="1" si="367"/>
        <v>-7,25747014646955-1,81790163566496i</v>
      </c>
      <c r="BC254" s="240" t="str">
        <f t="shared" ca="1" si="368"/>
        <v>6,91217742114221-2,86311763336785i</v>
      </c>
      <c r="BD254" s="240" t="str">
        <f t="shared" ca="1" si="369"/>
        <v>-3,84635578071609+6,41725692893794i</v>
      </c>
      <c r="BE254" s="240" t="str">
        <f t="shared" ca="1" si="370"/>
        <v>-0,7333335574906-7,4456605601725i</v>
      </c>
      <c r="BF254" s="240" t="str">
        <f t="shared" ca="1" si="371"/>
        <v>5,02439385364434+5,54356434862184i</v>
      </c>
      <c r="BG254" s="240" t="str">
        <f t="shared" ca="1" si="372"/>
        <v>-7,33792841125639-1,45960471194304i</v>
      </c>
      <c r="BH254" s="240" t="str">
        <f t="shared" ca="1" si="373"/>
        <v>6,76336487712601-3,19883335338187i</v>
      </c>
      <c r="BI254" s="240" t="str">
        <f t="shared" ca="1" si="374"/>
        <v>-3,52684280366382+6,59825879471962i</v>
      </c>
      <c r="BJ254" s="240" t="str">
        <f t="shared" ca="1" si="375"/>
        <v>-1,09779147262278-7,40070896377413i</v>
      </c>
      <c r="BK254" s="240" t="str">
        <f t="shared" ca="1" si="376"/>
        <v>5,29035156128107+5,29035156127653i</v>
      </c>
      <c r="BL254" s="240" t="str">
        <f t="shared" ca="1" si="377"/>
        <v>-7,40070896377402-1,09779147262358i</v>
      </c>
      <c r="BM254" s="240" t="str">
        <f t="shared" ca="1" si="378"/>
        <v>6,59825879472-3,5268428036631i</v>
      </c>
      <c r="BN254" s="240" t="str">
        <f t="shared" ca="1" si="379"/>
        <v>-3,1988333533828+6,76336487712558i</v>
      </c>
      <c r="BO254" s="240" t="str">
        <f t="shared" ca="1" si="380"/>
        <v>-1,45960471194225-7,33792841125655i</v>
      </c>
      <c r="BP254" s="240" t="str">
        <f t="shared" ca="1" si="381"/>
        <v>5,54356434862129+5,02439385364494i</v>
      </c>
      <c r="BQ254" s="240" t="str">
        <f t="shared" ca="1" si="382"/>
        <v>-7,4456605601724-0,733333557491619i</v>
      </c>
      <c r="BR254" s="240" t="str">
        <f t="shared" ca="1" si="383"/>
        <v>6,41725692893835-3,8463557807154i</v>
      </c>
      <c r="BS254" s="240" t="str">
        <f t="shared" ca="1" si="384"/>
        <v>-2,8631176333686+6,9121774211419i</v>
      </c>
      <c r="BT254" s="240" t="str">
        <f t="shared" ca="1" si="385"/>
        <v>-1,81790163567139-7,25747014646794i</v>
      </c>
      <c r="BU254" s="240" t="str">
        <f t="shared" ca="1" si="386"/>
        <v>5,78342220388685+4,74633194113504i</v>
      </c>
      <c r="BV254" s="240" t="str">
        <f t="shared" ca="1" si="387"/>
        <v>-7,47267490811859-0,36710897758702i</v>
      </c>
      <c r="BW254" s="240" t="str">
        <f t="shared" ca="1" si="388"/>
        <v>6,22079532912975-4,15660254979083i</v>
      </c>
      <c r="BX254" s="240" t="str">
        <f t="shared" ca="1" si="389"/>
        <v>-2,52050441219637+7,04433792431544i</v>
      </c>
      <c r="BY254" s="240" t="str">
        <f t="shared" ca="1" si="390"/>
        <v>-2,17181907512375-7,15952800041865i</v>
      </c>
      <c r="BZ254" s="240" t="str">
        <f t="shared" ca="1" si="391"/>
        <v>6,0093472884952+4,45683569924957i</v>
      </c>
      <c r="CA254" s="240" t="str">
        <f t="shared" ca="1" si="392"/>
        <v>-7,48168692768216-6,81926268517634E-13i</v>
      </c>
      <c r="CB254" s="240" t="str">
        <f t="shared" ca="1" si="393"/>
        <v>6,00934728849589-4,45683569924865i</v>
      </c>
      <c r="CC254" s="240" t="str">
        <f t="shared" ca="1" si="394"/>
        <v>-2,17181907511774+7,15952800042048i</v>
      </c>
      <c r="CD254" s="240" t="str">
        <f t="shared" ca="1" si="395"/>
        <v>-2,52050441219508-7,0443379243159i</v>
      </c>
      <c r="CE254" s="240" t="str">
        <f t="shared" ca="1" si="396"/>
        <v>6,22079532912899+4,15660254979196i</v>
      </c>
      <c r="CF254" s="240" t="str">
        <f t="shared" ca="1" si="397"/>
        <v>-7,47267490811864+0,36710897758587i</v>
      </c>
      <c r="CG254" s="240" t="str">
        <f t="shared" ca="1" si="398"/>
        <v>5,78342220388744-4,74633194113431i</v>
      </c>
      <c r="CH254" s="240" t="str">
        <f t="shared" ca="1" si="399"/>
        <v>-1,81790163566529+7,25747014646946i</v>
      </c>
      <c r="CI254" s="240" t="str">
        <f t="shared" ca="1" si="400"/>
        <v>-2,86311763336773-6,91217742114225i</v>
      </c>
      <c r="CJ254" s="240" t="str">
        <f t="shared" ca="1" si="401"/>
        <v>6,41725692893776+3,84635578071639i</v>
      </c>
      <c r="CK254" s="240" t="str">
        <f t="shared" ca="1" si="402"/>
        <v>-7,44566056017251+0,733333557490473i</v>
      </c>
      <c r="CL254" s="240" t="str">
        <f t="shared" ca="1" si="403"/>
        <v>5,54356434862221-5,02439385364393i</v>
      </c>
      <c r="CM254" s="240" t="str">
        <f t="shared" ca="1" si="404"/>
        <v>-1,45960471194317+7,33792841125637i</v>
      </c>
      <c r="CN254" s="240" t="str">
        <f t="shared" ca="1" si="405"/>
        <v>-3,19883335338156-6,76336487712616i</v>
      </c>
      <c r="CO254" s="240" t="str">
        <f t="shared" ca="1" si="406"/>
        <v>6,59825879471946+3,52684280366412i</v>
      </c>
      <c r="CP254" s="240" t="str">
        <f t="shared" ca="1" si="407"/>
        <v>-7,40070896377415+1,09779147262266i</v>
      </c>
      <c r="CQ254" s="240" t="str">
        <f t="shared" ca="1" si="408"/>
        <v>5,29035156127662-5,29035156128098i</v>
      </c>
      <c r="CR254" s="240" t="str">
        <f t="shared" ca="1" si="409"/>
        <v>-1,09779147262413+7,40070896377393i</v>
      </c>
      <c r="CS254" s="240" t="str">
        <f t="shared" ca="1" si="410"/>
        <v>-3,5268428036628-6,59825879472016i</v>
      </c>
      <c r="CT254" s="240" t="str">
        <f t="shared" ca="1" si="411"/>
        <v>6,76336487712552+3,19883335338291i</v>
      </c>
      <c r="CU254" s="240" t="str">
        <f t="shared" ca="1" si="412"/>
        <v>-7,33792841125666+1,4596047119417i</v>
      </c>
      <c r="CV254" s="240" t="str">
        <f t="shared" ca="1" si="413"/>
        <v>5,02439385364503-5,54356434862121i</v>
      </c>
      <c r="CW254" s="240" t="str">
        <f t="shared" ca="1" si="414"/>
        <v>-0,733333557491957+7,44566056017236i</v>
      </c>
      <c r="CX254" s="240" t="str">
        <f t="shared" ca="1" si="415"/>
        <v>-3,84635578071511-6,41725692893853i</v>
      </c>
      <c r="CY254" s="240" t="str">
        <f t="shared" ca="1" si="416"/>
        <v>6,91217742114185+2,86311763336872i</v>
      </c>
      <c r="CZ254" s="240" t="str">
        <f t="shared" ca="1" si="417"/>
        <v>-7,25747014646797+1,81790163567127i</v>
      </c>
      <c r="DA254" s="240" t="str">
        <f t="shared" ca="1" si="418"/>
        <v>4,74633194113546-5,7834222038865i</v>
      </c>
      <c r="DB254" s="240" t="str">
        <f t="shared" ca="1" si="419"/>
        <v>-0,36710897758736+7,47267490811856i</v>
      </c>
      <c r="DC254" s="240" t="str">
        <f t="shared" ca="1" si="420"/>
        <v>-4,15660254979072-6,22079532912981i</v>
      </c>
      <c r="DD254" s="240" t="str">
        <f t="shared" ca="1" si="421"/>
        <v>7,04433792431532+2,52050441219668i</v>
      </c>
      <c r="DE254" s="240" t="str">
        <f t="shared" ca="1" si="422"/>
        <v>-7,15952800041869+2,17181907512363i</v>
      </c>
      <c r="DF254" s="240" t="str">
        <f t="shared" ca="1" si="423"/>
        <v>4,45683569924984-6,009347288495i</v>
      </c>
      <c r="DG254" s="240" t="str">
        <f t="shared" ca="1" si="424"/>
        <v>-8,10247070868618E-13+7,48168692768216i</v>
      </c>
      <c r="DH254" s="240" t="str">
        <f t="shared" ca="1" si="425"/>
        <v>-4,4568356992482-6,00934728849622i</v>
      </c>
      <c r="DI254" s="240" t="str">
        <f t="shared" ca="1" si="426"/>
        <v>7,15952800042044+2,17181907511786i</v>
      </c>
      <c r="DJ254" s="240" t="str">
        <f t="shared" ca="1" si="427"/>
        <v>-7,04433792431602+2,52050441219476i</v>
      </c>
      <c r="DK254" s="240" t="str">
        <f t="shared" ca="1" si="428"/>
        <v>4,15660254979207-6,22079532912892i</v>
      </c>
      <c r="DL254" s="240" t="str">
        <f t="shared" ca="1" si="429"/>
        <v>0,367108977585742+7,47267490811865i</v>
      </c>
      <c r="DM254" s="240" t="str">
        <f t="shared" ca="1" si="430"/>
        <v>-4,74633194113388-5,78342220388779i</v>
      </c>
      <c r="DN254" s="240" t="str">
        <f t="shared" ca="1" si="431"/>
        <v>7,25747014646933+1,81790163566583i</v>
      </c>
      <c r="DO254" s="240" t="str">
        <f t="shared" ca="1" si="432"/>
        <v>-6,91217742114247+2,86311763336723i</v>
      </c>
      <c r="DP254" s="240" t="str">
        <f t="shared" ca="1" si="433"/>
        <v>3,84635578071649-6,41725692893769i</v>
      </c>
      <c r="DQ254" s="240" t="str">
        <f t="shared" ca="1" si="434"/>
        <v>0,733333557489922+7,44566056017256i</v>
      </c>
      <c r="DR254" s="240" t="str">
        <f t="shared" ca="1" si="435"/>
        <v>-5,0243938536495-5,54356434861716i</v>
      </c>
      <c r="DS254" s="240" t="str">
        <f t="shared" ca="1" si="436"/>
        <v>7,33792841125626+1,45960471194371i</v>
      </c>
      <c r="DT254" s="240" t="str">
        <f t="shared" ca="1" si="437"/>
        <v>-6,76336487712621+3,19883335338144i</v>
      </c>
      <c r="DU254" s="240" t="str">
        <f t="shared" ca="1" si="438"/>
        <v>3,52684280366423-6,5982587947194i</v>
      </c>
      <c r="DV254" s="240" t="str">
        <f t="shared" ca="1" si="439"/>
        <v>1,0977914726221+7,40070896377423i</v>
      </c>
      <c r="DW254" s="240" t="str">
        <f t="shared" ca="1" si="440"/>
        <v>-5,29035156128058-5,29035156127702i</v>
      </c>
      <c r="DX254" s="240" t="str">
        <f t="shared" ca="1" si="441"/>
        <v>7,40070896377391+1,09779147262426i</v>
      </c>
      <c r="DY254" s="240" t="str">
        <f t="shared" ca="1" si="442"/>
        <v>-6,59825879472022+3,52684280366269i</v>
      </c>
      <c r="DZ254" s="240" t="str">
        <f t="shared" ca="1" si="443"/>
        <v>3,19883335338341-6,76336487712529i</v>
      </c>
      <c r="EA254" s="240" t="str">
        <f t="shared" ca="1" si="444"/>
        <v>1,45960471194909+7,33792841125519i</v>
      </c>
      <c r="EB254" s="240" t="str">
        <f t="shared" ca="1" si="445"/>
        <v>-5,54356434862084-5,02439385364544i</v>
      </c>
      <c r="EC254" s="240" t="str">
        <f t="shared" ca="1" si="446"/>
        <v>7,44566056017235+0,733333557492085i</v>
      </c>
      <c r="ED254" s="240" t="str">
        <f t="shared" ca="1" si="447"/>
        <v>-6,41725692893881+3,84635578071463i</v>
      </c>
      <c r="EE254" s="240" t="str">
        <f t="shared" ca="1" si="448"/>
        <v>2,86311763336923-6,91217742114164i</v>
      </c>
      <c r="EF254" s="240" t="str">
        <f t="shared" ca="1" si="449"/>
        <v>1,81790163567074+7,2574701464681i</v>
      </c>
      <c r="EG254" s="240" t="str">
        <f t="shared" ca="1" si="450"/>
        <v>-5,78342220388642-4,74633194113556i</v>
      </c>
      <c r="EH254" s="240" t="str">
        <f t="shared" ca="1" si="451"/>
        <v>7,47267490811856+0,367108977587489i</v>
      </c>
      <c r="EI254" s="240" t="str">
        <f t="shared" ca="1" si="452"/>
        <v>-6,22079532913012+4,15660254979026i</v>
      </c>
      <c r="EJ254" s="240" t="str">
        <f t="shared" ca="1" si="453"/>
        <v>2,52050441219681-7,04433792431528i</v>
      </c>
      <c r="EK254" s="240" t="str">
        <f t="shared" ca="1" si="454"/>
        <v>2,1718190751231+7,15952800041884i</v>
      </c>
      <c r="EL254" s="240" t="str">
        <f t="shared" ca="1" si="455"/>
        <v>-6,00934728849493-4,45683569924995i</v>
      </c>
      <c r="EM254" s="240" t="str">
        <f t="shared" ca="1" si="456"/>
        <v>7,48168692768216+1,36385253703527E-12i</v>
      </c>
      <c r="EN254" s="240"/>
      <c r="EO254" s="240"/>
      <c r="EP254" s="240"/>
    </row>
    <row r="255" spans="1:146">
      <c r="A255" s="268">
        <f t="shared" si="323"/>
        <v>3.0273437500000023E-3</v>
      </c>
      <c r="B255" s="267">
        <v>155</v>
      </c>
      <c r="C255" s="266">
        <f t="shared" si="324"/>
        <v>31000</v>
      </c>
      <c r="N255" s="265">
        <f t="shared" ca="1" si="327"/>
        <v>22.481245308025198</v>
      </c>
      <c r="O255" s="240">
        <f t="shared" ca="1" si="328"/>
        <v>7.4812453080251986</v>
      </c>
      <c r="P255" s="240" t="str">
        <f t="shared" ca="1" si="329"/>
        <v>-5,89781301277997+4,6026984503802i</v>
      </c>
      <c r="Q255" s="240" t="str">
        <f t="shared" ca="1" si="330"/>
        <v>1,81779433084441-7,25704176159949i</v>
      </c>
      <c r="R255" s="240" t="str">
        <f t="shared" ca="1" si="331"/>
        <v>3,031709679018+6,83942744540782i</v>
      </c>
      <c r="S255" s="240" t="str">
        <f t="shared" ca="1" si="332"/>
        <v>-6,59786932095392-3,52663462559763i</v>
      </c>
      <c r="T255" s="240" t="str">
        <f t="shared" ca="1" si="333"/>
        <v>7,37110373922433-1,27900782813949i</v>
      </c>
      <c r="U255" s="241" t="str">
        <f t="shared" ca="1" si="334"/>
        <v>-5,02409728001179+5,54323713003758i</v>
      </c>
      <c r="V255" s="240" t="str">
        <f t="shared" ca="1" si="335"/>
        <v>0,550354546267171-7,46097454976574i</v>
      </c>
      <c r="W255" s="240" t="str">
        <f t="shared" ca="1" si="336"/>
        <v>4,15635719905622+6,22042813580404i</v>
      </c>
      <c r="X255" s="240" t="str">
        <f t="shared" ca="1" si="337"/>
        <v>-7,10365324589934-2,34673004857246i</v>
      </c>
      <c r="Y255" s="240" t="str">
        <f t="shared" ca="1" si="338"/>
        <v>7,04392211994945-2,52035563501184i</v>
      </c>
      <c r="Z255" s="240" t="str">
        <f t="shared" ca="1" si="339"/>
        <v>-4,00244843358494+6,32055677099276i</v>
      </c>
      <c r="AA255" s="240" t="str">
        <f t="shared" ca="1" si="340"/>
        <v>-0,733290271196703-7,4452210670347i</v>
      </c>
      <c r="AB255" s="240" t="str">
        <f t="shared" ca="1" si="341"/>
        <v>5,15862196500746+5,41827009118146i</v>
      </c>
      <c r="AC255" s="240" t="str">
        <f t="shared" ca="1" si="342"/>
        <v>-7,4002721239828-1,09772667356322i</v>
      </c>
      <c r="AD255" s="240" t="str">
        <f t="shared" ca="1" si="343"/>
        <v>6,50933421980601-3,68749228795282i</v>
      </c>
      <c r="AE255" s="240" t="str">
        <f t="shared" ca="1" si="344"/>
        <v>-2,86294863284062+6,91176941778044i</v>
      </c>
      <c r="AF255" s="240" t="str">
        <f t="shared" ca="1" si="345"/>
        <v>-1,99534356544928-7,21024517021919i</v>
      </c>
      <c r="AG255" s="240" t="str">
        <f t="shared" ca="1" si="346"/>
        <v>6,00899257625999+4,45657262672801i</v>
      </c>
      <c r="AH255" s="240" t="str">
        <f t="shared" ca="1" si="347"/>
        <v>-7,47899209680932+0,183598950740077i</v>
      </c>
      <c r="AI255" s="240" t="str">
        <f t="shared" ca="1" si="348"/>
        <v>5,78308082727442-4,74605178059196i</v>
      </c>
      <c r="AJ255" s="240" t="str">
        <f t="shared" ca="1" si="349"/>
        <v>-1,63915012490608+7,29946698238094i</v>
      </c>
      <c r="AK255" s="240" t="str">
        <f t="shared" ca="1" si="350"/>
        <v>-3,19864453664768-6,76296565768472i</v>
      </c>
      <c r="AL255" s="240" t="str">
        <f t="shared" ca="1" si="351"/>
        <v>6,6824301123331+3,36365265041337i</v>
      </c>
      <c r="AM255" s="240" t="str">
        <f t="shared" ca="1" si="352"/>
        <v>-7,3374952771968+1,45951855622454i</v>
      </c>
      <c r="AN255" s="240" t="str">
        <f t="shared" ca="1" si="353"/>
        <v>4,88654626667721-5,66486513012199i</v>
      </c>
      <c r="AO255" s="240" t="str">
        <f t="shared" ca="1" si="354"/>
        <v>-0,367087308337307+7,47223382041185i</v>
      </c>
      <c r="AP255" s="240" t="str">
        <f t="shared" ca="1" si="355"/>
        <v>-4,30776233037009-6,11655254730093i</v>
      </c>
      <c r="AQ255" s="240" t="str">
        <f t="shared" ca="1" si="356"/>
        <v>7,1591053967568+2,17169087970104i</v>
      </c>
      <c r="AR255" s="240" t="str">
        <f t="shared" ca="1" si="357"/>
        <v>7,1591053967568+2,17169087970104i</v>
      </c>
      <c r="AS255" s="240" t="str">
        <f t="shared" ca="1" si="358"/>
        <v>3,84612874283657-6,41687813912462i</v>
      </c>
      <c r="AT255" s="240" t="str">
        <f t="shared" ca="1" si="359"/>
        <v>0,915784289485643+7,42498286152771i</v>
      </c>
      <c r="AU255" s="240" t="str">
        <f t="shared" ca="1" si="360"/>
        <v>-5,29003928902207-5,29003928902724i</v>
      </c>
      <c r="AV255" s="240" t="str">
        <f t="shared" ca="1" si="361"/>
        <v>7,42498286152774+0,915784289485411i</v>
      </c>
      <c r="AW255" s="240" t="str">
        <f t="shared" ca="1" si="362"/>
        <v>-6,41687813912456+3,84612874283668i</v>
      </c>
      <c r="AX255" s="240" t="str">
        <f t="shared" ca="1" si="363"/>
        <v>2,69246305345655-6,97994799870461i</v>
      </c>
      <c r="AY255" s="240" t="str">
        <f t="shared" ca="1" si="364"/>
        <v>2,17169087970127+7,15910539675673i</v>
      </c>
      <c r="AZ255" s="240" t="str">
        <f t="shared" ca="1" si="365"/>
        <v>-6,116552547301-4,30776233036998i</v>
      </c>
      <c r="BA255" s="240" t="str">
        <f t="shared" ca="1" si="366"/>
        <v>7,47223382041177-0,367087308338922i</v>
      </c>
      <c r="BB255" s="240" t="str">
        <f t="shared" ca="1" si="367"/>
        <v>-5,66486513012288+4,88654626667618i</v>
      </c>
      <c r="BC255" s="240" t="str">
        <f t="shared" ca="1" si="368"/>
        <v>1,45951855622139-7,33749527719742i</v>
      </c>
      <c r="BD255" s="240" t="str">
        <f t="shared" ca="1" si="369"/>
        <v>3,36365265041358+6,682430112333i</v>
      </c>
      <c r="BE255" s="240" t="str">
        <f t="shared" ca="1" si="370"/>
        <v>-6,7629656576835-3,19864453665026i</v>
      </c>
      <c r="BF255" s="240" t="str">
        <f t="shared" ca="1" si="371"/>
        <v>7,29946698238058-1,63915012490766i</v>
      </c>
      <c r="BG255" s="240" t="str">
        <f t="shared" ca="1" si="372"/>
        <v>-4,74605178059293+5,78308082727362i</v>
      </c>
      <c r="BH255" s="240" t="str">
        <f t="shared" ca="1" si="373"/>
        <v>0,183598950736867-7,47899209680939i</v>
      </c>
      <c r="BI255" s="240" t="str">
        <f t="shared" ca="1" si="374"/>
        <v>4,45657262672811+6,00899257625991i</v>
      </c>
      <c r="BJ255" s="240" t="str">
        <f t="shared" ca="1" si="375"/>
        <v>-7,21024517021843-1,99534356545203i</v>
      </c>
      <c r="BK255" s="240" t="str">
        <f t="shared" ca="1" si="376"/>
        <v>6,91176941777981-2,86294863284216i</v>
      </c>
      <c r="BL255" s="240" t="str">
        <f t="shared" ca="1" si="377"/>
        <v>-3,68749228795391+6,5093342198054i</v>
      </c>
      <c r="BM255" s="240" t="str">
        <f t="shared" ca="1" si="378"/>
        <v>-1,09772667356718-7,40027212398221i</v>
      </c>
      <c r="BN255" s="240" t="str">
        <f t="shared" ca="1" si="379"/>
        <v>5,41827009118206+5,15862196500684i</v>
      </c>
      <c r="BO255" s="240" t="str">
        <f t="shared" ca="1" si="380"/>
        <v>-7,4452210670345-0,733290271198744i</v>
      </c>
      <c r="BP255" s="240" t="str">
        <f t="shared" ca="1" si="381"/>
        <v>6,32055677099144-4,00244843358703i</v>
      </c>
      <c r="BQ255" s="240" t="str">
        <f t="shared" ca="1" si="382"/>
        <v>-2,52035563501227+7,04392211994929i</v>
      </c>
      <c r="BR255" s="240" t="str">
        <f t="shared" ca="1" si="383"/>
        <v>-2,34673004856904-7,10365324590046i</v>
      </c>
      <c r="BS255" s="240" t="str">
        <f t="shared" ca="1" si="384"/>
        <v>6,22042813580454+4,15635719905547i</v>
      </c>
      <c r="BT255" s="240" t="str">
        <f t="shared" ca="1" si="385"/>
        <v>-7,46097454976589+0,550354546265152i</v>
      </c>
      <c r="BU255" s="240" t="str">
        <f t="shared" ca="1" si="386"/>
        <v>5,5432371300359-5,02409728001364i</v>
      </c>
      <c r="BV255" s="240" t="str">
        <f t="shared" ca="1" si="387"/>
        <v>-1,27900782813939+7,37110373922435i</v>
      </c>
      <c r="BW255" s="240" t="str">
        <f t="shared" ca="1" si="388"/>
        <v>-3,52663462559513-6,59786932095526i</v>
      </c>
      <c r="BX255" s="240" t="str">
        <f t="shared" ca="1" si="389"/>
        <v>6,83942744540849+3,03170967901646i</v>
      </c>
      <c r="BY255" s="240" t="str">
        <f t="shared" ca="1" si="390"/>
        <v>-7,25704176159982+1,81779433084307i</v>
      </c>
      <c r="BZ255" s="240" t="str">
        <f t="shared" ca="1" si="391"/>
        <v>4,60269845037767-5,89781301278194i</v>
      </c>
      <c r="CA255" s="240" t="str">
        <f t="shared" ca="1" si="392"/>
        <v>1,28306739045249E-13+7,4812453080252i</v>
      </c>
      <c r="CB255" s="240" t="str">
        <f t="shared" ca="1" si="393"/>
        <v>-4,60269845037804-5,89781301278165i</v>
      </c>
      <c r="CC255" s="240" t="str">
        <f t="shared" ca="1" si="394"/>
        <v>7,25704176159994+1,81779433084261i</v>
      </c>
      <c r="CD255" s="240" t="str">
        <f t="shared" ca="1" si="395"/>
        <v>-6,83942744540831+3,03170967901689i</v>
      </c>
      <c r="CE255" s="240" t="str">
        <f t="shared" ca="1" si="396"/>
        <v>3,52663462559471-6,59786932095547i</v>
      </c>
      <c r="CF255" s="240" t="str">
        <f t="shared" ca="1" si="397"/>
        <v>1,27900782813964+7,3711037392243i</v>
      </c>
      <c r="CG255" s="240" t="str">
        <f t="shared" ca="1" si="398"/>
        <v>-5,54323713003607-5,02409728001344i</v>
      </c>
      <c r="CH255" s="240" t="str">
        <f t="shared" ca="1" si="399"/>
        <v>7,46097454976591+0,550354546264896i</v>
      </c>
      <c r="CI255" s="240" t="str">
        <f t="shared" ca="1" si="400"/>
        <v>-6,22042813580428+4,15635719905587i</v>
      </c>
      <c r="CJ255" s="240" t="str">
        <f t="shared" ca="1" si="401"/>
        <v>2,34673004857587-7,10365324589821i</v>
      </c>
      <c r="CK255" s="240" t="str">
        <f t="shared" ca="1" si="402"/>
        <v>2,52035563501271+7,04392211994913i</v>
      </c>
      <c r="CL255" s="240" t="str">
        <f t="shared" ca="1" si="403"/>
        <v>-6,32055677099158-4,00244843358681i</v>
      </c>
      <c r="CM255" s="240" t="str">
        <f t="shared" ca="1" si="404"/>
        <v>7,44522106703447-0,733290271198999i</v>
      </c>
      <c r="CN255" s="240" t="str">
        <f t="shared" ca="1" si="405"/>
        <v>-5,41827009118174+5,15862196500717i</v>
      </c>
      <c r="CO255" s="240" t="str">
        <f t="shared" ca="1" si="406"/>
        <v>1,09772667356672-7,40027212398228i</v>
      </c>
      <c r="CP255" s="240" t="str">
        <f t="shared" ca="1" si="407"/>
        <v>3,68749228795432+6,50933421980516i</v>
      </c>
      <c r="CQ255" s="240" t="str">
        <f t="shared" ca="1" si="408"/>
        <v>-6,91176941777991-2,86294863284192i</v>
      </c>
      <c r="CR255" s="240" t="str">
        <f t="shared" ca="1" si="409"/>
        <v>7,21024517021837-1,99534356545227i</v>
      </c>
      <c r="CS255" s="240" t="str">
        <f t="shared" ca="1" si="410"/>
        <v>-4,45657262672774+6,00899257626019i</v>
      </c>
      <c r="CT255" s="240" t="str">
        <f t="shared" ca="1" si="411"/>
        <v>-0,183598950737336-7,47899209680939i</v>
      </c>
      <c r="CU255" s="240" t="str">
        <f t="shared" ca="1" si="412"/>
        <v>4,74605178059329+5,78308082727332i</v>
      </c>
      <c r="CV255" s="240" t="str">
        <f t="shared" ca="1" si="413"/>
        <v>-7,29946698238064-1,63915012490741i</v>
      </c>
      <c r="CW255" s="240" t="str">
        <f t="shared" ca="1" si="414"/>
        <v>6,7629656576834-3,19864453665049i</v>
      </c>
      <c r="CX255" s="240" t="str">
        <f t="shared" ca="1" si="415"/>
        <v>-3,36365265041335+6,68243011233311i</v>
      </c>
      <c r="CY255" s="240" t="str">
        <f t="shared" ca="1" si="416"/>
        <v>-1,45951855622185-7,33749527719733i</v>
      </c>
      <c r="CZ255" s="240" t="str">
        <f t="shared" ca="1" si="417"/>
        <v>5,66486513012318+4,88654626667583i</v>
      </c>
      <c r="DA255" s="240" t="str">
        <f t="shared" ca="1" si="418"/>
        <v>-7,47223382041179-0,367087308338666i</v>
      </c>
      <c r="DB255" s="240" t="str">
        <f t="shared" ca="1" si="419"/>
        <v>6,11655254730527-4,30776233036394i</v>
      </c>
      <c r="DC255" s="240" t="str">
        <f t="shared" ca="1" si="420"/>
        <v>-2,17169087970102+7,1591053967568i</v>
      </c>
      <c r="DD255" s="240" t="str">
        <f t="shared" ca="1" si="421"/>
        <v>-2,69246305345699-6,97994799870444i</v>
      </c>
      <c r="DE255" s="240" t="str">
        <f t="shared" ca="1" si="422"/>
        <v>6,4168781391248+3,84612874283627i</v>
      </c>
      <c r="DF255" s="240" t="str">
        <f t="shared" ca="1" si="423"/>
        <v>-7,4249828615277+0,91578428948577i</v>
      </c>
      <c r="DG255" s="240" t="str">
        <f t="shared" ca="1" si="424"/>
        <v>5,29003928902723-5,29003928902209i</v>
      </c>
      <c r="DH255" s="240" t="str">
        <f t="shared" ca="1" si="425"/>
        <v>-0,915784289485389+7,42498286152775i</v>
      </c>
      <c r="DI255" s="240" t="str">
        <f t="shared" ca="1" si="426"/>
        <v>-3,84612874283697-6,41687813912438i</v>
      </c>
      <c r="DJ255" s="240" t="str">
        <f t="shared" ca="1" si="427"/>
        <v>6,97994799870473+2,69246305345624i</v>
      </c>
      <c r="DK255" s="240" t="str">
        <f t="shared" ca="1" si="428"/>
        <v>-7,15910539675669+2,17169087970139i</v>
      </c>
      <c r="DL255" s="240" t="str">
        <f t="shared" ca="1" si="429"/>
        <v>4,30776233036988-6,11655254730108i</v>
      </c>
      <c r="DM255" s="240" t="str">
        <f t="shared" ca="1" si="430"/>
        <v>0,36708730833905+7,47223382041177i</v>
      </c>
      <c r="DN255" s="240" t="str">
        <f t="shared" ca="1" si="431"/>
        <v>-4,88654626667644-5,66486513012266i</v>
      </c>
      <c r="DO255" s="240" t="str">
        <f t="shared" ca="1" si="432"/>
        <v>7,33749527719749+1,45951855622106i</v>
      </c>
      <c r="DP255" s="240" t="str">
        <f t="shared" ca="1" si="433"/>
        <v>-6,68243011233294+3,36365265041369i</v>
      </c>
      <c r="DQ255" s="240" t="str">
        <f t="shared" ca="1" si="434"/>
        <v>3,19864453665015-6,76296565768356i</v>
      </c>
      <c r="DR255" s="240" t="str">
        <f t="shared" ca="1" si="435"/>
        <v>1,63915012490778+7,29946698238055i</v>
      </c>
      <c r="DS255" s="240" t="str">
        <f t="shared" ca="1" si="436"/>
        <v>-5,78308082727384-4,74605178059267i</v>
      </c>
      <c r="DT255" s="240" t="str">
        <f t="shared" ca="1" si="437"/>
        <v>7,47899209680939+0,183598950736951i</v>
      </c>
      <c r="DU255" s="240" t="str">
        <f t="shared" ca="1" si="438"/>
        <v>-6,00899257625971+4,45657262672839i</v>
      </c>
      <c r="DV255" s="240" t="str">
        <f t="shared" ca="1" si="439"/>
        <v>1,99534356545191-7,21024517021847i</v>
      </c>
      <c r="DW255" s="240" t="str">
        <f t="shared" ca="1" si="440"/>
        <v>2,86294863284228+6,91176941777976i</v>
      </c>
      <c r="DX255" s="240" t="str">
        <f t="shared" ca="1" si="441"/>
        <v>-6,50933421980535-3,68749228795398i</v>
      </c>
      <c r="DY255" s="240" t="str">
        <f t="shared" ca="1" si="442"/>
        <v>7,40027212398328-1,09772667355995i</v>
      </c>
      <c r="DZ255" s="240" t="str">
        <f t="shared" ca="1" si="443"/>
        <v>-5,15862196500659+5,4182700911823i</v>
      </c>
      <c r="EA255" s="240" t="str">
        <f t="shared" ca="1" si="444"/>
        <v>0,733290271198616-7,44522106703451i</v>
      </c>
      <c r="EB255" s="240" t="str">
        <f t="shared" ca="1" si="445"/>
        <v>4,00244843358713+6,32055677099138i</v>
      </c>
      <c r="EC255" s="240" t="str">
        <f t="shared" ca="1" si="446"/>
        <v>-7,04392211994927-2,52035563501234i</v>
      </c>
      <c r="ED255" s="240" t="str">
        <f t="shared" ca="1" si="447"/>
        <v>7,10365324590036-2,34673004856937i</v>
      </c>
      <c r="EE255" s="240" t="str">
        <f t="shared" ca="1" si="448"/>
        <v>-4,1563571990552+6,22042813580473i</v>
      </c>
      <c r="EF255" s="240" t="str">
        <f t="shared" ca="1" si="449"/>
        <v>-0,55035454626528-7,46097454976588i</v>
      </c>
      <c r="EG255" s="240" t="str">
        <f t="shared" ca="1" si="450"/>
        <v>5,02409728001374+5,54323713003581i</v>
      </c>
      <c r="EH255" s="240" t="str">
        <f t="shared" ca="1" si="451"/>
        <v>-7,37110373922437-1,27900782813927i</v>
      </c>
      <c r="EI255" s="240" t="str">
        <f t="shared" ca="1" si="452"/>
        <v>6,59786932095509-3,52663462559543i</v>
      </c>
      <c r="EJ255" s="240" t="str">
        <f t="shared" ca="1" si="453"/>
        <v>-3,03170967901614+6,83942744540864i</v>
      </c>
      <c r="EK255" s="240" t="str">
        <f t="shared" ca="1" si="454"/>
        <v>-1,81779433084319-7,25704176159979i</v>
      </c>
      <c r="EL255" s="240" t="str">
        <f t="shared" ca="1" si="455"/>
        <v>5,89781301278202+4,60269845037758i</v>
      </c>
      <c r="EM255" s="240" t="str">
        <f t="shared" ca="1" si="456"/>
        <v>-7,4812453080252+2,56613478090497E-13i</v>
      </c>
      <c r="EN255" s="240"/>
      <c r="EO255" s="240"/>
      <c r="EP255" s="240"/>
    </row>
    <row r="256" spans="1:146">
      <c r="A256" s="268">
        <f t="shared" si="323"/>
        <v>3.0468750000000023E-3</v>
      </c>
      <c r="B256" s="267">
        <v>156</v>
      </c>
      <c r="C256" s="266">
        <f t="shared" si="324"/>
        <v>31200</v>
      </c>
      <c r="N256" s="265">
        <f t="shared" ca="1" si="327"/>
        <v>22.480772464597564</v>
      </c>
      <c r="O256" s="240">
        <f t="shared" ca="1" si="328"/>
        <v>7.4807724645975631</v>
      </c>
      <c r="P256" s="240" t="str">
        <f t="shared" ca="1" si="329"/>
        <v>-5,78271531436204+4,74575181189701i</v>
      </c>
      <c r="Q256" s="240" t="str">
        <f t="shared" ca="1" si="330"/>
        <v>1,45942630904774-7,33703151932308i</v>
      </c>
      <c r="R256" s="240" t="str">
        <f t="shared" ca="1" si="331"/>
        <v>3,5264117287492+6,59745231028017i</v>
      </c>
      <c r="S256" s="240" t="str">
        <f t="shared" ca="1" si="332"/>
        <v>-6,91133256741558-2,86276768349473i</v>
      </c>
      <c r="T256" s="240" t="str">
        <f t="shared" ca="1" si="333"/>
        <v>7,15865291380826-2,17155362049976i</v>
      </c>
      <c r="U256" s="241" t="str">
        <f t="shared" ca="1" si="334"/>
        <v>-4,15609450132285+6,22003498086265i</v>
      </c>
      <c r="V256" s="240" t="str">
        <f t="shared" ca="1" si="335"/>
        <v>-0,73324392443579-7,44475050047744i</v>
      </c>
      <c r="W256" s="240" t="str">
        <f t="shared" ca="1" si="336"/>
        <v>5,28970493823063+5,28970493823045i</v>
      </c>
      <c r="X256" s="240" t="str">
        <f t="shared" ca="1" si="337"/>
        <v>-7,44475050047739-0,733243924436297i</v>
      </c>
      <c r="Y256" s="240" t="str">
        <f t="shared" ca="1" si="338"/>
        <v>6,22003498086251-4,15609450132307i</v>
      </c>
      <c r="Z256" s="240" t="str">
        <f t="shared" ca="1" si="339"/>
        <v>-2,17155362049951+7,15865291380833i</v>
      </c>
      <c r="AA256" s="240" t="str">
        <f t="shared" ca="1" si="340"/>
        <v>-2,86276768349429-6,91133256741576i</v>
      </c>
      <c r="AB256" s="240" t="str">
        <f t="shared" ca="1" si="341"/>
        <v>6,59745231028028+3,52641172874899i</v>
      </c>
      <c r="AC256" s="240" t="str">
        <f t="shared" ca="1" si="342"/>
        <v>-7,33703151932316+1,45942630904736i</v>
      </c>
      <c r="AD256" s="240" t="str">
        <f t="shared" ca="1" si="343"/>
        <v>4,74575181189707-5,782715314362i</v>
      </c>
      <c r="AE256" s="240" t="str">
        <f t="shared" ca="1" si="344"/>
        <v>2,34610044486491E-13+7,48077246459756i</v>
      </c>
      <c r="AF256" s="240" t="str">
        <f t="shared" ca="1" si="345"/>
        <v>-4,74575181189681-5,78271531436221i</v>
      </c>
      <c r="AG256" s="240" t="str">
        <f t="shared" ca="1" si="346"/>
        <v>7,33703151932311+1,45942630904763i</v>
      </c>
      <c r="AH256" s="240" t="str">
        <f t="shared" ca="1" si="347"/>
        <v>-6,59745231028044+3,52641172874871i</v>
      </c>
      <c r="AI256" s="240" t="str">
        <f t="shared" ca="1" si="348"/>
        <v>2,86276768349449-6,91133256741568i</v>
      </c>
      <c r="AJ256" s="240" t="str">
        <f t="shared" ca="1" si="349"/>
        <v>2,17155362049996+7,1586529138082i</v>
      </c>
      <c r="AK256" s="240" t="str">
        <f t="shared" ca="1" si="350"/>
        <v>-6,22003498086239-4,15609450132326i</v>
      </c>
      <c r="AL256" s="240" t="str">
        <f t="shared" ca="1" si="351"/>
        <v>7,44475050047742-0,733243924436024i</v>
      </c>
      <c r="AM256" s="240" t="str">
        <f t="shared" ca="1" si="352"/>
        <v>-5,28970493823078+5,2897049382303i</v>
      </c>
      <c r="AN256" s="240" t="str">
        <f t="shared" ca="1" si="353"/>
        <v>0,733243924436064-7,44475050047742i</v>
      </c>
      <c r="AO256" s="240" t="str">
        <f t="shared" ca="1" si="354"/>
        <v>4,15609450132322+6,22003498086241i</v>
      </c>
      <c r="AP256" s="240" t="str">
        <f t="shared" ca="1" si="355"/>
        <v>-7,15865291380797-2,17155362050071i</v>
      </c>
      <c r="AQ256" s="240" t="str">
        <f t="shared" ca="1" si="356"/>
        <v>6,91133256741484-2,86276768349652i</v>
      </c>
      <c r="AR256" s="240" t="str">
        <f t="shared" ca="1" si="357"/>
        <v>6,91133256741484-2,86276768349652i</v>
      </c>
      <c r="AS256" s="240" t="str">
        <f t="shared" ca="1" si="358"/>
        <v>-1,45942630904905-7,33703151932282i</v>
      </c>
      <c r="AT256" s="240" t="str">
        <f t="shared" ca="1" si="359"/>
        <v>5,78271531436022+4,74575181189923i</v>
      </c>
      <c r="AU256" s="240" t="str">
        <f t="shared" ca="1" si="360"/>
        <v>-7,48077246459756+4,69220088972982E-13i</v>
      </c>
      <c r="AV256" s="240" t="str">
        <f t="shared" ca="1" si="361"/>
        <v>5,78271531436442-4,74575181189412i</v>
      </c>
      <c r="AW256" s="240" t="str">
        <f t="shared" ca="1" si="362"/>
        <v>-1,45942630904824+7,33703151932299i</v>
      </c>
      <c r="AX256" s="240" t="str">
        <f t="shared" ca="1" si="363"/>
        <v>-3,52641172875164-6,59745231027887i</v>
      </c>
      <c r="AY256" s="240" t="str">
        <f t="shared" ca="1" si="364"/>
        <v>6,9113325674152+2,86276768349565i</v>
      </c>
      <c r="AZ256" s="240" t="str">
        <f t="shared" ca="1" si="365"/>
        <v>-7,1586529138077+2,17155362050161i</v>
      </c>
      <c r="BA256" s="240" t="str">
        <f t="shared" ca="1" si="366"/>
        <v>4,15609450132501-6,22003498086121i</v>
      </c>
      <c r="BB256" s="240" t="str">
        <f t="shared" ca="1" si="367"/>
        <v>0,733243924437103+7,44475050047731i</v>
      </c>
      <c r="BC256" s="240" t="str">
        <f t="shared" ca="1" si="368"/>
        <v>-5,28970493822836-5,28970493823272i</v>
      </c>
      <c r="BD256" s="240" t="str">
        <f t="shared" ca="1" si="369"/>
        <v>7,44475050047744+0,73324392443583i</v>
      </c>
      <c r="BE256" s="240" t="str">
        <f t="shared" ca="1" si="370"/>
        <v>-6,22003498086062+4,15609450132589i</v>
      </c>
      <c r="BF256" s="240" t="str">
        <f t="shared" ca="1" si="371"/>
        <v>2,17155362050059-7,15865291380801i</v>
      </c>
      <c r="BG256" s="240" t="str">
        <f t="shared" ca="1" si="372"/>
        <v>2,86276768349684+6,91133256741472i</v>
      </c>
      <c r="BH256" s="240" t="str">
        <f t="shared" ca="1" si="373"/>
        <v>-6,59745231027947-3,52641172875051i</v>
      </c>
      <c r="BI256" s="240" t="str">
        <f t="shared" ca="1" si="374"/>
        <v>7,33703151932278-1,45942630904929i</v>
      </c>
      <c r="BJ256" s="240" t="str">
        <f t="shared" ca="1" si="375"/>
        <v>-4,74575181189905+5,78271531436037i</v>
      </c>
      <c r="BK256" s="240" t="str">
        <f t="shared" ca="1" si="376"/>
        <v>-8,10138304111354E-13-7,48077246459756i</v>
      </c>
      <c r="BL256" s="240" t="str">
        <f t="shared" ca="1" si="377"/>
        <v>4,74575181189438+5,7827153143642i</v>
      </c>
      <c r="BM256" s="240" t="str">
        <f t="shared" ca="1" si="378"/>
        <v>-7,33703151932305-1,4594263090479i</v>
      </c>
      <c r="BN256" s="240" t="str">
        <f t="shared" ca="1" si="379"/>
        <v>6,59745231027881-3,52641172875175i</v>
      </c>
      <c r="BO256" s="240" t="str">
        <f t="shared" ca="1" si="380"/>
        <v>-2,86276768349553+6,91133256741526i</v>
      </c>
      <c r="BP256" s="240" t="str">
        <f t="shared" ca="1" si="381"/>
        <v>-2,17155362050193-7,1586529138076i</v>
      </c>
      <c r="BQ256" s="240" t="str">
        <f t="shared" ca="1" si="382"/>
        <v>6,22003498086141+4,15609450132472i</v>
      </c>
      <c r="BR256" s="240" t="str">
        <f t="shared" ca="1" si="383"/>
        <v>-7,4447505004773+0,733243924437231i</v>
      </c>
      <c r="BS256" s="240" t="str">
        <f t="shared" ca="1" si="384"/>
        <v>5,28970493823263-5,28970493822845i</v>
      </c>
      <c r="BT256" s="240" t="str">
        <f t="shared" ca="1" si="385"/>
        <v>-0,733243924435491+7,44475050047747i</v>
      </c>
      <c r="BU256" s="240" t="str">
        <f t="shared" ca="1" si="386"/>
        <v>-4,15609450132617-6,22003498086043i</v>
      </c>
      <c r="BV256" s="240" t="str">
        <f t="shared" ca="1" si="387"/>
        <v>7,15865291380811+2,17155362050026i</v>
      </c>
      <c r="BW256" s="240" t="str">
        <f t="shared" ca="1" si="388"/>
        <v>-6,91133256741466+2,86276768349696i</v>
      </c>
      <c r="BX256" s="240" t="str">
        <f t="shared" ca="1" si="389"/>
        <v>3,52641172875039-6,59745231027953i</v>
      </c>
      <c r="BY256" s="240" t="str">
        <f t="shared" ca="1" si="390"/>
        <v>1,45942630904962+7,33703151932271i</v>
      </c>
      <c r="BZ256" s="240" t="str">
        <f t="shared" ca="1" si="391"/>
        <v>-5,78271531436059-4,74575181189879i</v>
      </c>
      <c r="CA256" s="240" t="str">
        <f t="shared" ca="1" si="392"/>
        <v>7,48077246459756-9,38440177945965E-13i</v>
      </c>
      <c r="CB256" s="240" t="str">
        <f t="shared" ca="1" si="393"/>
        <v>-5,78271531436412+4,74575181189448i</v>
      </c>
      <c r="CC256" s="240" t="str">
        <f t="shared" ca="1" si="394"/>
        <v>1,45942630904778-7,33703151932307i</v>
      </c>
      <c r="CD256" s="240" t="str">
        <f t="shared" ca="1" si="395"/>
        <v>3,52641172875186+6,59745231027875i</v>
      </c>
      <c r="CE256" s="240" t="str">
        <f t="shared" ca="1" si="396"/>
        <v>-6,9113325674153-2,86276768349541i</v>
      </c>
      <c r="CF256" s="240" t="str">
        <f t="shared" ca="1" si="397"/>
        <v>7,15865291380756-2,17155362050206i</v>
      </c>
      <c r="CG256" s="240" t="str">
        <f t="shared" ca="1" si="398"/>
        <v>-4,15609450132462+6,22003498086147i</v>
      </c>
      <c r="CH256" s="240" t="str">
        <f t="shared" ca="1" si="399"/>
        <v>-0,73324392443757-7,44475050047727i</v>
      </c>
      <c r="CI256" s="240" t="str">
        <f t="shared" ca="1" si="400"/>
        <v>5,28970493822869+5,28970493823238i</v>
      </c>
      <c r="CJ256" s="240" t="str">
        <f t="shared" ca="1" si="401"/>
        <v>-7,44475050047751-0,733243924435152i</v>
      </c>
      <c r="CK256" s="240" t="str">
        <f t="shared" ca="1" si="402"/>
        <v>6,22003498086438-4,15609450132027i</v>
      </c>
      <c r="CL256" s="240" t="str">
        <f t="shared" ca="1" si="403"/>
        <v>-2,17155362050014+7,15865291380814i</v>
      </c>
      <c r="CM256" s="240" t="str">
        <f t="shared" ca="1" si="404"/>
        <v>-2,86276768349727-6,91133256741454i</v>
      </c>
      <c r="CN256" s="240" t="str">
        <f t="shared" ca="1" si="405"/>
        <v>6,5974523102797+3,52641172875009i</v>
      </c>
      <c r="CO256" s="240" t="str">
        <f t="shared" ca="1" si="406"/>
        <v>-7,33703151932264+1,45942630904995i</v>
      </c>
      <c r="CP256" s="240" t="str">
        <f t="shared" ca="1" si="407"/>
        <v>4,74575181189852-5,78271531436081i</v>
      </c>
      <c r="CQ256" s="240" t="str">
        <f t="shared" ca="1" si="408"/>
        <v>1,06674205178058E-12+7,48077246459756i</v>
      </c>
      <c r="CR256" s="240" t="str">
        <f t="shared" ca="1" si="409"/>
        <v>-4,74575181189458-5,78271531436404i</v>
      </c>
      <c r="CS256" s="240" t="str">
        <f t="shared" ca="1" si="410"/>
        <v>7,33703151932314+1,45942630904745i</v>
      </c>
      <c r="CT256" s="240" t="str">
        <f t="shared" ca="1" si="411"/>
        <v>-6,59745231027848+3,52641172875235i</v>
      </c>
      <c r="CU256" s="240" t="str">
        <f t="shared" ca="1" si="412"/>
        <v>2,86276768349491-6,91133256741551i</v>
      </c>
      <c r="CV256" s="240" t="str">
        <f t="shared" ca="1" si="413"/>
        <v>2,17155362050218+7,15865291380752i</v>
      </c>
      <c r="CW256" s="240" t="str">
        <f t="shared" ca="1" si="414"/>
        <v>-6,22003498086155-4,1560945013245i</v>
      </c>
      <c r="CX256" s="240" t="str">
        <f t="shared" ca="1" si="415"/>
        <v>7,44475050047725-0,733243924437698i</v>
      </c>
      <c r="CY256" s="240" t="str">
        <f t="shared" ca="1" si="416"/>
        <v>-5,28970493823229+5,28970493822878i</v>
      </c>
      <c r="CZ256" s="240" t="str">
        <f t="shared" ca="1" si="417"/>
        <v>0,733243924435024-7,44475050047751i</v>
      </c>
      <c r="DA256" s="240" t="str">
        <f t="shared" ca="1" si="418"/>
        <v>4,15609450132037+6,22003498086431i</v>
      </c>
      <c r="DB256" s="240" t="str">
        <f t="shared" ca="1" si="419"/>
        <v>-7,15865291380818-2,17155362050002i</v>
      </c>
      <c r="DC256" s="240" t="str">
        <f t="shared" ca="1" si="420"/>
        <v>6,91133256741448-2,86276768349739i</v>
      </c>
      <c r="DD256" s="240" t="str">
        <f t="shared" ca="1" si="421"/>
        <v>-3,52641172874998+6,59745231027976i</v>
      </c>
      <c r="DE256" s="240" t="str">
        <f t="shared" ca="1" si="422"/>
        <v>-1,45942630905008-7,33703151932262i</v>
      </c>
      <c r="DF256" s="240" t="str">
        <f t="shared" ca="1" si="423"/>
        <v>5,78271531436089+4,74575181189842i</v>
      </c>
      <c r="DG256" s="240" t="str">
        <f t="shared" ca="1" si="424"/>
        <v>-7,48077246459756+1,62027660822271E-12i</v>
      </c>
      <c r="DH256" s="240" t="str">
        <f t="shared" ca="1" si="425"/>
        <v>5,78271531436369-4,74575181189501i</v>
      </c>
      <c r="DI256" s="240" t="str">
        <f t="shared" ca="1" si="426"/>
        <v>-1,45942630904732+7,33703151932316i</v>
      </c>
      <c r="DJ256" s="240" t="str">
        <f t="shared" ca="1" si="427"/>
        <v>-3,52641172874571-6,59745231028204i</v>
      </c>
      <c r="DK256" s="240" t="str">
        <f t="shared" ca="1" si="428"/>
        <v>6,91133256741556+2,86276768349479i</v>
      </c>
      <c r="DL256" s="240" t="str">
        <f t="shared" ca="1" si="429"/>
        <v>-7,15865291380737+2,17155362050271i</v>
      </c>
      <c r="DM256" s="240" t="str">
        <f t="shared" ca="1" si="430"/>
        <v>4,15609450132405-6,22003498086185i</v>
      </c>
      <c r="DN256" s="240" t="str">
        <f t="shared" ca="1" si="431"/>
        <v>0,733243924437826+7,44475050047724i</v>
      </c>
      <c r="DO256" s="240" t="str">
        <f t="shared" ca="1" si="432"/>
        <v>-5,28970493822887-5,2897049382322i</v>
      </c>
      <c r="DP256" s="240" t="str">
        <f t="shared" ca="1" si="433"/>
        <v>7,44475050047753+0,733243924434896i</v>
      </c>
      <c r="DQ256" s="240" t="str">
        <f t="shared" ca="1" si="434"/>
        <v>-6,22003498086423+4,15609450132049i</v>
      </c>
      <c r="DR256" s="240" t="str">
        <f t="shared" ca="1" si="435"/>
        <v>2,17155362049949-7,15865291380834i</v>
      </c>
      <c r="DS256" s="240" t="str">
        <f t="shared" ca="1" si="436"/>
        <v>2,86276768349751+6,91133256741443i</v>
      </c>
      <c r="DT256" s="240" t="str">
        <f t="shared" ca="1" si="437"/>
        <v>-6,59745231027982-3,52641172874987i</v>
      </c>
      <c r="DU256" s="240" t="str">
        <f t="shared" ca="1" si="438"/>
        <v>7,33703151932259-1,45942630905021i</v>
      </c>
      <c r="DV256" s="240" t="str">
        <f t="shared" ca="1" si="439"/>
        <v>-4,74575181189832+5,78271531436097i</v>
      </c>
      <c r="DW256" s="240" t="str">
        <f t="shared" ca="1" si="440"/>
        <v>-1,74857848205732E-12-7,48077246459756i</v>
      </c>
      <c r="DX256" s="240" t="str">
        <f t="shared" ca="1" si="441"/>
        <v>4,74575181189511+5,78271531436361i</v>
      </c>
      <c r="DY256" s="240" t="str">
        <f t="shared" ca="1" si="442"/>
        <v>-7,33703151932328-1,45942630904677i</v>
      </c>
      <c r="DZ256" s="240" t="str">
        <f t="shared" ca="1" si="443"/>
        <v>6,59745231028178-3,5264117287462i</v>
      </c>
      <c r="EA256" s="240" t="str">
        <f t="shared" ca="1" si="444"/>
        <v>-2,86276768349467+6,91133256741561i</v>
      </c>
      <c r="EB256" s="240" t="str">
        <f t="shared" ca="1" si="445"/>
        <v>-2,17155362050283-7,15865291380733i</v>
      </c>
      <c r="EC256" s="240" t="str">
        <f t="shared" ca="1" si="446"/>
        <v>6,22003498086192+4,15609450132394i</v>
      </c>
      <c r="ED256" s="240" t="str">
        <f t="shared" ca="1" si="447"/>
        <v>-7,44475050047718+0,733243924438377i</v>
      </c>
      <c r="EE256" s="240" t="str">
        <f t="shared" ca="1" si="448"/>
        <v>5,28970493823181-5,28970493822926i</v>
      </c>
      <c r="EF256" s="240" t="str">
        <f t="shared" ca="1" si="449"/>
        <v>-0,733243924434769+7,44475050047754i</v>
      </c>
      <c r="EG256" s="240" t="str">
        <f t="shared" ca="1" si="450"/>
        <v>-4,15609450132059-6,22003498086417i</v>
      </c>
      <c r="EH256" s="240" t="str">
        <f t="shared" ca="1" si="451"/>
        <v>7,15865291380838+2,17155362049937i</v>
      </c>
      <c r="EI256" s="240" t="str">
        <f t="shared" ca="1" si="452"/>
        <v>-6,91133256741716+2,86276768349095i</v>
      </c>
      <c r="EJ256" s="240" t="str">
        <f t="shared" ca="1" si="453"/>
        <v>3,52641172874938-6,59745231028008i</v>
      </c>
      <c r="EK256" s="240" t="str">
        <f t="shared" ca="1" si="454"/>
        <v>1,45942630905033+7,33703151932257i</v>
      </c>
      <c r="EL256" s="240" t="str">
        <f t="shared" ca="1" si="455"/>
        <v>-5,78271531436105-4,74575181189822i</v>
      </c>
      <c r="EM256" s="240" t="str">
        <f t="shared" ca="1" si="456"/>
        <v>7,48077246459756-1,87688035589193E-12i</v>
      </c>
      <c r="EN256" s="240"/>
      <c r="EO256" s="240"/>
      <c r="EP256" s="240"/>
    </row>
    <row r="257" spans="1:146">
      <c r="A257" s="268">
        <f t="shared" si="323"/>
        <v>3.0664062500000023E-3</v>
      </c>
      <c r="B257" s="267">
        <v>157</v>
      </c>
      <c r="C257" s="266">
        <f t="shared" si="324"/>
        <v>31400</v>
      </c>
      <c r="N257" s="265">
        <f t="shared" ca="1" si="327"/>
        <v>22.480265913809081</v>
      </c>
      <c r="O257" s="240">
        <f t="shared" ca="1" si="328"/>
        <v>7.4802659138090819</v>
      </c>
      <c r="P257" s="240" t="str">
        <f t="shared" ca="1" si="329"/>
        <v>-5,66412352415715+4,8859065529729i</v>
      </c>
      <c r="Q257" s="240" t="str">
        <f t="shared" ca="1" si="330"/>
        <v>1,09758296658549-7,39930333023018i</v>
      </c>
      <c r="R257" s="240" t="str">
        <f t="shared" ca="1" si="331"/>
        <v>4,00192446001048+6,31972932629743i</v>
      </c>
      <c r="S257" s="240" t="str">
        <f t="shared" ca="1" si="332"/>
        <v>-7,15816817492661-2,17140657656779i</v>
      </c>
      <c r="T257" s="240" t="str">
        <f t="shared" ca="1" si="333"/>
        <v>6,83853207366071-3,03131278801905i</v>
      </c>
      <c r="U257" s="241" t="str">
        <f t="shared" ca="1" si="334"/>
        <v>-3,1982257916619+6,76208029579971i</v>
      </c>
      <c r="V257" s="240" t="str">
        <f t="shared" ca="1" si="335"/>
        <v>-1,99508234851739-7,20930125351468i</v>
      </c>
      <c r="W257" s="240" t="str">
        <f t="shared" ca="1" si="336"/>
        <v>6,21961379927459+4,15581307678378i</v>
      </c>
      <c r="X257" s="240" t="str">
        <f t="shared" ca="1" si="337"/>
        <v>-7,42401083281181+0,915664401179215i</v>
      </c>
      <c r="Y257" s="240" t="str">
        <f t="shared" ca="1" si="338"/>
        <v>5,02343955905544-5,54251144679115i</v>
      </c>
      <c r="Z257" s="240" t="str">
        <f t="shared" ca="1" si="339"/>
        <v>-0,183574915203251+7,47801299756841i</v>
      </c>
      <c r="AA257" s="240" t="str">
        <f t="shared" ca="1" si="340"/>
        <v>-4,74543045947888-5,78232374530724i</v>
      </c>
      <c r="AB257" s="240" t="str">
        <f t="shared" ca="1" si="341"/>
        <v>7,37013876400017+1,27884038905409i</v>
      </c>
      <c r="AC257" s="240" t="str">
        <f t="shared" ca="1" si="342"/>
        <v>-6,41603808468401+3,84562523358404i</v>
      </c>
      <c r="AD257" s="240" t="str">
        <f t="shared" ca="1" si="343"/>
        <v>2,34642283048987-7,10272328349133i</v>
      </c>
      <c r="AE257" s="240" t="str">
        <f t="shared" ca="1" si="344"/>
        <v>2,86257383490011+6,91086457551002i</v>
      </c>
      <c r="AF257" s="240" t="str">
        <f t="shared" ca="1" si="345"/>
        <v>-6,68155529361868-3,36321230367786i</v>
      </c>
      <c r="AG257" s="240" t="str">
        <f t="shared" ca="1" si="346"/>
        <v>7,25609171860057-1,81755635746191i</v>
      </c>
      <c r="AH257" s="240" t="str">
        <f t="shared" ca="1" si="347"/>
        <v>-4,30719838715491+6,1157518094658i</v>
      </c>
      <c r="AI257" s="240" t="str">
        <f t="shared" ca="1" si="348"/>
        <v>-0,733194273776162-7,44424638886945i</v>
      </c>
      <c r="AJ257" s="240" t="str">
        <f t="shared" ca="1" si="349"/>
        <v>5,41756076777727+5,15794663298628i</v>
      </c>
      <c r="AK257" s="240" t="str">
        <f t="shared" ca="1" si="350"/>
        <v>-7,47125560591895-0,367039251741147i</v>
      </c>
      <c r="AL257" s="240" t="str">
        <f t="shared" ca="1" si="351"/>
        <v>5,89704091084848-4,60209589611878i</v>
      </c>
      <c r="AM257" s="240" t="str">
        <f t="shared" ca="1" si="352"/>
        <v>-1,45932748589158+7,33653470176591i</v>
      </c>
      <c r="AN257" s="240" t="str">
        <f t="shared" ca="1" si="353"/>
        <v>-3,68700954631473-6,50848206163911i</v>
      </c>
      <c r="AO257" s="240" t="str">
        <f t="shared" ca="1" si="354"/>
        <v>7,0429999771378+2,52002568703795i</v>
      </c>
      <c r="AP257" s="240" t="str">
        <f t="shared" ca="1" si="355"/>
        <v>-6,97903423095211+2,6921105743436i</v>
      </c>
      <c r="AQ257" s="240" t="str">
        <f t="shared" ca="1" si="356"/>
        <v>3,52617294236342-6,59700557236676i</v>
      </c>
      <c r="AR257" s="240" t="str">
        <f t="shared" ca="1" si="357"/>
        <v>3,52617294236342-6,59700557236676i</v>
      </c>
      <c r="AS257" s="240" t="str">
        <f t="shared" ca="1" si="358"/>
        <v>-6,00820591944973-4,45598920227408i</v>
      </c>
      <c r="AT257" s="240" t="str">
        <f t="shared" ca="1" si="359"/>
        <v>7,4599978092605-0,550282497561453i</v>
      </c>
      <c r="AU257" s="240" t="str">
        <f t="shared" ca="1" si="360"/>
        <v>-5,289346752735+5,28934675273097i</v>
      </c>
      <c r="AV257" s="240" t="str">
        <f t="shared" ca="1" si="361"/>
        <v>0,550282497559709-7,45999780926064i</v>
      </c>
      <c r="AW257" s="240" t="str">
        <f t="shared" ca="1" si="362"/>
        <v>4,45598920227549+6,00820591944869i</v>
      </c>
      <c r="AX257" s="240" t="str">
        <f t="shared" ca="1" si="363"/>
        <v>-7,29851138535884-1,63893553841554i</v>
      </c>
      <c r="AY257" s="240" t="str">
        <f t="shared" ca="1" si="364"/>
        <v>6,5970055723695-3,5261729423583i</v>
      </c>
      <c r="AZ257" s="240" t="str">
        <f t="shared" ca="1" si="365"/>
        <v>-2,69211057434197+6,97903423095274i</v>
      </c>
      <c r="BA257" s="240" t="str">
        <f t="shared" ca="1" si="366"/>
        <v>-2,52002568703949-7,04299997713724i</v>
      </c>
      <c r="BB257" s="240" t="str">
        <f t="shared" ca="1" si="367"/>
        <v>6,50848206163736+3,68700954631783i</v>
      </c>
      <c r="BC257" s="240" t="str">
        <f t="shared" ca="1" si="368"/>
        <v>-7,33653470176629+1,45932748588964i</v>
      </c>
      <c r="BD257" s="240" t="str">
        <f t="shared" ca="1" si="369"/>
        <v>4,60209589611866-5,89704091084858i</v>
      </c>
      <c r="BE257" s="240" t="str">
        <f t="shared" ca="1" si="370"/>
        <v>0,367039251743531+7,47125560591883i</v>
      </c>
      <c r="BF257" s="240" t="str">
        <f t="shared" ca="1" si="371"/>
        <v>-5,15794663298378-5,41756076777966i</v>
      </c>
      <c r="BG257" s="240" t="str">
        <f t="shared" ca="1" si="372"/>
        <v>7,44424638886932+0,733194273777491i</v>
      </c>
      <c r="BH257" s="240" t="str">
        <f t="shared" ca="1" si="373"/>
        <v>-6,11575180946528+4,30719838715564i</v>
      </c>
      <c r="BI257" s="240" t="str">
        <f t="shared" ca="1" si="374"/>
        <v>1,81755635745876-7,25609171860136i</v>
      </c>
      <c r="BJ257" s="240" t="str">
        <f t="shared" ca="1" si="375"/>
        <v>3,36321230367534+6,68155529361995i</v>
      </c>
      <c r="BK257" s="240" t="str">
        <f t="shared" ca="1" si="376"/>
        <v>-6,91086457550982-2,8625738349006i</v>
      </c>
      <c r="BL257" s="240" t="str">
        <f t="shared" ca="1" si="377"/>
        <v>7,10272328349078-2,34642283049153i</v>
      </c>
      <c r="BM257" s="240" t="str">
        <f t="shared" ca="1" si="378"/>
        <v>-3,84562523358122+6,4160380846857i</v>
      </c>
      <c r="BN257" s="240" t="str">
        <f t="shared" ca="1" si="379"/>
        <v>-1,27884038905209-7,37013876400052i</v>
      </c>
      <c r="BO257" s="240" t="str">
        <f t="shared" ca="1" si="380"/>
        <v>5,78232374530741+4,74543045947868i</v>
      </c>
      <c r="BP257" s="240" t="str">
        <f t="shared" ca="1" si="381"/>
        <v>-7,47801299756837+0,183574915205052i</v>
      </c>
      <c r="BQ257" s="240" t="str">
        <f t="shared" ca="1" si="382"/>
        <v>5,54251144679351-5,02343955905284i</v>
      </c>
      <c r="BR257" s="240" t="str">
        <f t="shared" ca="1" si="383"/>
        <v>-0,915664401180434+7,42401083281166i</v>
      </c>
      <c r="BS257" s="240" t="str">
        <f t="shared" ca="1" si="384"/>
        <v>-4,15581307678407-6,21961379927441i</v>
      </c>
      <c r="BT257" s="240" t="str">
        <f t="shared" ca="1" si="385"/>
        <v>7,20930125351532+1,99508234851506i</v>
      </c>
      <c r="BU257" s="240" t="str">
        <f t="shared" ca="1" si="386"/>
        <v>-6,76208029580087+3,19822579165944i</v>
      </c>
      <c r="BV257" s="240" t="str">
        <f t="shared" ca="1" si="387"/>
        <v>3,03131278801961-6,83853207366045i</v>
      </c>
      <c r="BW257" s="240" t="str">
        <f t="shared" ca="1" si="388"/>
        <v>2,17140657656868+7,15816817492634i</v>
      </c>
      <c r="BX257" s="240" t="str">
        <f t="shared" ca="1" si="389"/>
        <v>-6,31972932629917-4,00192446000775i</v>
      </c>
      <c r="BY257" s="240" t="str">
        <f t="shared" ca="1" si="390"/>
        <v>7,39930333023053-1,09758296658311i</v>
      </c>
      <c r="BZ257" s="240" t="str">
        <f t="shared" ca="1" si="391"/>
        <v>-4,88590655297316+5,66412352415694i</v>
      </c>
      <c r="CA257" s="240" t="str">
        <f t="shared" ca="1" si="392"/>
        <v>-1,74846332338537E-12-7,48026591380908i</v>
      </c>
      <c r="CB257" s="240" t="str">
        <f t="shared" ca="1" si="393"/>
        <v>4,88590655297001+5,66412352415965i</v>
      </c>
      <c r="CC257" s="240" t="str">
        <f t="shared" ca="1" si="394"/>
        <v>-7,39930333022992-1,09758296658721i</v>
      </c>
      <c r="CD257" s="240" t="str">
        <f t="shared" ca="1" si="395"/>
        <v>6,31972932629741-4,00192446001053i</v>
      </c>
      <c r="CE257" s="240" t="str">
        <f t="shared" ca="1" si="396"/>
        <v>-2,17140657656534+7,15816817492736i</v>
      </c>
      <c r="CF257" s="240" t="str">
        <f t="shared" ca="1" si="397"/>
        <v>-3,03131278801601-6,83853207366205i</v>
      </c>
      <c r="CG257" s="240" t="str">
        <f t="shared" ca="1" si="398"/>
        <v>6,76208029579919+3,19822579166301i</v>
      </c>
      <c r="CH257" s="240" t="str">
        <f t="shared" ca="1" si="399"/>
        <v>-7,20930125351445+1,99508234851823i</v>
      </c>
      <c r="CI257" s="240" t="str">
        <f t="shared" ca="1" si="400"/>
        <v>4,15581307678098-6,21961379927646i</v>
      </c>
      <c r="CJ257" s="240" t="str">
        <f t="shared" ca="1" si="401"/>
        <v>0,915664401176312+7,42401083281217i</v>
      </c>
      <c r="CK257" s="240" t="str">
        <f t="shared" ca="1" si="402"/>
        <v>-5,54251144679086-5,02343955905576i</v>
      </c>
      <c r="CL257" s="240" t="str">
        <f t="shared" ca="1" si="403"/>
        <v>7,47801299756846+0,183574915201555i</v>
      </c>
      <c r="CM257" s="240" t="str">
        <f t="shared" ca="1" si="404"/>
        <v>-5,78232374530533+4,74543045948123i</v>
      </c>
      <c r="CN257" s="240" t="str">
        <f t="shared" ca="1" si="405"/>
        <v>1,27884038905619-7,37013876399981i</v>
      </c>
      <c r="CO257" s="240" t="str">
        <f t="shared" ca="1" si="406"/>
        <v>3,84562523358441+6,4160380846838i</v>
      </c>
      <c r="CP257" s="240" t="str">
        <f t="shared" ca="1" si="407"/>
        <v>-7,10272328349189-2,34642283048821i</v>
      </c>
      <c r="CQ257" s="240" t="str">
        <f t="shared" ca="1" si="408"/>
        <v>6,91086457551133-2,86257383489696i</v>
      </c>
      <c r="CR257" s="240" t="str">
        <f t="shared" ca="1" si="409"/>
        <v>-3,36321230367905+6,68155529361808i</v>
      </c>
      <c r="CS257" s="240" t="str">
        <f t="shared" ca="1" si="410"/>
        <v>-1,81755635746195-7,25609171860056i</v>
      </c>
      <c r="CT257" s="240" t="str">
        <f t="shared" ca="1" si="411"/>
        <v>6,11575180946729+4,30719838715278i</v>
      </c>
      <c r="CU257" s="240" t="str">
        <f t="shared" ca="1" si="412"/>
        <v>-7,44424638886971+0,733194273773565i</v>
      </c>
      <c r="CV257" s="240" t="str">
        <f t="shared" ca="1" si="413"/>
        <v>5,15794663298663-5,41756076777694i</v>
      </c>
      <c r="CW257" s="240" t="str">
        <f t="shared" ca="1" si="414"/>
        <v>-0,36703925174025+7,47125560591899i</v>
      </c>
      <c r="CX257" s="240" t="str">
        <f t="shared" ca="1" si="415"/>
        <v>-4,60209589612141-5,89704091084642i</v>
      </c>
      <c r="CY257" s="240" t="str">
        <f t="shared" ca="1" si="416"/>
        <v>7,33653470176549+1,45932748589372i</v>
      </c>
      <c r="CZ257" s="240" t="str">
        <f t="shared" ca="1" si="417"/>
        <v>-6,5084820616393+3,6870095463144i</v>
      </c>
      <c r="DA257" s="240" t="str">
        <f t="shared" ca="1" si="418"/>
        <v>2,5200256870364-7,04299997713835i</v>
      </c>
      <c r="DB257" s="240" t="str">
        <f t="shared" ca="1" si="419"/>
        <v>2,69211057433829+6,97903423095416i</v>
      </c>
      <c r="DC257" s="240" t="str">
        <f t="shared" ca="1" si="420"/>
        <v>-6,59700557236754-3,52617294236197i</v>
      </c>
      <c r="DD257" s="240" t="str">
        <f t="shared" ca="1" si="421"/>
        <v>7,29851138535803-1,63893553841916i</v>
      </c>
      <c r="DE257" s="240" t="str">
        <f t="shared" ca="1" si="422"/>
        <v>-4,45598920227268+6,00820591945077i</v>
      </c>
      <c r="DF257" s="240" t="str">
        <f t="shared" ca="1" si="423"/>
        <v>-0,550282497555776-7,45999780926092i</v>
      </c>
      <c r="DG257" s="240" t="str">
        <f t="shared" ca="1" si="424"/>
        <v>5,28934675273214+5,28934675273384i</v>
      </c>
      <c r="DH257" s="240" t="str">
        <f t="shared" ca="1" si="425"/>
        <v>-7,45999780926075-0,550282497558177i</v>
      </c>
      <c r="DI257" s="240" t="str">
        <f t="shared" ca="1" si="426"/>
        <v>6,00820591944765-4,45598920227689i</v>
      </c>
      <c r="DJ257" s="240" t="str">
        <f t="shared" ca="1" si="427"/>
        <v>-1,6389355384211+7,29851138535759i</v>
      </c>
      <c r="DK257" s="240" t="str">
        <f t="shared" ca="1" si="428"/>
        <v>-3,52617294235984-6,59700557236868i</v>
      </c>
      <c r="DL257" s="240" t="str">
        <f t="shared" ca="1" si="429"/>
        <v>6,9790342309533+2,69211057434053i</v>
      </c>
      <c r="DM257" s="240" t="str">
        <f t="shared" ca="1" si="430"/>
        <v>-7,04299997713658+2,52002568704134i</v>
      </c>
      <c r="DN257" s="240" t="str">
        <f t="shared" ca="1" si="431"/>
        <v>3,68700954631649-6,50848206163811i</v>
      </c>
      <c r="DO257" s="240" t="str">
        <f t="shared" ca="1" si="432"/>
        <v>1,45932748589135+7,33653470176595i</v>
      </c>
      <c r="DP257" s="240" t="str">
        <f t="shared" ca="1" si="433"/>
        <v>-5,89704091084966-4,60209589611728i</v>
      </c>
      <c r="DQ257" s="240" t="str">
        <f t="shared" ca="1" si="434"/>
        <v>7,47125560591911-0,367039251737845i</v>
      </c>
      <c r="DR257" s="240" t="str">
        <f t="shared" ca="1" si="435"/>
        <v>-5,41756076777859+5,15794663298489i</v>
      </c>
      <c r="DS257" s="240" t="str">
        <f t="shared" ca="1" si="436"/>
        <v>0,733194273775539-7,44424638886951i</v>
      </c>
      <c r="DT257" s="240" t="str">
        <f t="shared" ca="1" si="437"/>
        <v>4,30719838715707+6,11575180946427i</v>
      </c>
      <c r="DU257" s="240" t="str">
        <f t="shared" ca="1" si="438"/>
        <v>-7,25609171859997-1,81755635746428i</v>
      </c>
      <c r="DV257" s="240" t="str">
        <f t="shared" ca="1" si="439"/>
        <v>6,68155529361917-3,3632123036769i</v>
      </c>
      <c r="DW257" s="240" t="str">
        <f t="shared" ca="1" si="440"/>
        <v>-2,86257383489879+6,91086457551057i</v>
      </c>
      <c r="DX257" s="240" t="str">
        <f t="shared" ca="1" si="441"/>
        <v>-2,34642283049319-7,10272328349024i</v>
      </c>
      <c r="DY257" s="240" t="str">
        <f t="shared" ca="1" si="442"/>
        <v>6,41603808468277+3,84562523358611i</v>
      </c>
      <c r="DZ257" s="240" t="str">
        <f t="shared" ca="1" si="443"/>
        <v>-7,37013876400022+1,27884038905382i</v>
      </c>
      <c r="EA257" s="240" t="str">
        <f t="shared" ca="1" si="444"/>
        <v>4,7454304594775-5,78232374530839i</v>
      </c>
      <c r="EB257" s="240" t="str">
        <f t="shared" ca="1" si="445"/>
        <v>0,1835749152068+7,47801299756833i</v>
      </c>
      <c r="EC257" s="240" t="str">
        <f t="shared" ca="1" si="446"/>
        <v>-5,02343955905397-5,54251144679248i</v>
      </c>
      <c r="ED257" s="240" t="str">
        <f t="shared" ca="1" si="447"/>
        <v>7,42401083281188+0,915664401178699i</v>
      </c>
      <c r="EE257" s="240" t="str">
        <f t="shared" ca="1" si="448"/>
        <v>-6,21961379927355+4,15581307678534i</v>
      </c>
      <c r="EF257" s="240" t="str">
        <f t="shared" ca="1" si="449"/>
        <v>1,99508234852054-7,2093012535138i</v>
      </c>
      <c r="EG257" s="240" t="str">
        <f t="shared" ca="1" si="450"/>
        <v>3,19822579166083+6,76208029580021i</v>
      </c>
      <c r="EH257" s="240" t="str">
        <f t="shared" ca="1" si="451"/>
        <v>-6,83853207366125-3,03131278801782i</v>
      </c>
      <c r="EI257" s="240" t="str">
        <f t="shared" ca="1" si="452"/>
        <v>7,15816817492583-2,17140657657036i</v>
      </c>
      <c r="EJ257" s="240" t="str">
        <f t="shared" ca="1" si="453"/>
        <v>-4,00192446001256+6,31972932629611i</v>
      </c>
      <c r="EK257" s="240" t="str">
        <f t="shared" ca="1" si="454"/>
        <v>-1,09758296658484-7,39930333023028i</v>
      </c>
      <c r="EL257" s="240" t="str">
        <f t="shared" ca="1" si="455"/>
        <v>5,66412352415822+4,88590655297167i</v>
      </c>
      <c r="EM257" s="240" t="str">
        <f t="shared" ca="1" si="456"/>
        <v>-7,48026591380908-4,15674334674901E-12i</v>
      </c>
      <c r="EN257" s="240"/>
      <c r="EO257" s="240"/>
      <c r="EP257" s="240"/>
    </row>
    <row r="258" spans="1:146">
      <c r="A258" s="268">
        <f t="shared" si="323"/>
        <v>3.0859375000000023E-3</v>
      </c>
      <c r="B258" s="267">
        <v>158</v>
      </c>
      <c r="C258" s="266">
        <f t="shared" si="324"/>
        <v>31600</v>
      </c>
      <c r="N258" s="265">
        <f t="shared" ca="1" si="327"/>
        <v>22.479722869966196</v>
      </c>
      <c r="O258" s="240">
        <f t="shared" ca="1" si="328"/>
        <v>7.4797228699661957</v>
      </c>
      <c r="P258" s="240" t="str">
        <f t="shared" ca="1" si="329"/>
        <v>-5,54210907784468+5,02307487309984i</v>
      </c>
      <c r="Q258" s="240" t="str">
        <f t="shared" ca="1" si="330"/>
        <v>0,733141046171713-7,44370595993109i</v>
      </c>
      <c r="R258" s="240" t="str">
        <f t="shared" ca="1" si="331"/>
        <v>4,45566571143499+6,00776974254488i</v>
      </c>
      <c r="S258" s="240" t="str">
        <f t="shared" ca="1" si="332"/>
        <v>-7,33600209235825-1,45922154329313i</v>
      </c>
      <c r="T258" s="240" t="str">
        <f t="shared" ca="1" si="333"/>
        <v>6,41557230044337-3,84534605325439i</v>
      </c>
      <c r="U258" s="241" t="str">
        <f t="shared" ca="1" si="334"/>
        <v>-2,17124893926099+7,15764851436932i</v>
      </c>
      <c r="V258" s="240" t="str">
        <f t="shared" ca="1" si="335"/>
        <v>-3,19799361050098-6,76158938998001i</v>
      </c>
      <c r="W258" s="240" t="str">
        <f t="shared" ca="1" si="336"/>
        <v>6,91036286841833+2,86236602101837i</v>
      </c>
      <c r="X258" s="240" t="str">
        <f t="shared" ca="1" si="337"/>
        <v>-7,04248867743041+2,51984274107726i</v>
      </c>
      <c r="Y258" s="240" t="str">
        <f t="shared" ca="1" si="338"/>
        <v>3,52591695326491-6,59652665045586i</v>
      </c>
      <c r="Z258" s="240" t="str">
        <f t="shared" ca="1" si="339"/>
        <v>1,81742440857085+7,25556494910122i</v>
      </c>
      <c r="AA258" s="240" t="str">
        <f t="shared" ca="1" si="340"/>
        <v>-6,21916227482123-4,15551137778923i</v>
      </c>
      <c r="AB258" s="240" t="str">
        <f t="shared" ca="1" si="341"/>
        <v>7,39876616401693-1,09750328550465i</v>
      </c>
      <c r="AC258" s="240" t="str">
        <f t="shared" ca="1" si="342"/>
        <v>-4,74508595611185+5,78190396674014i</v>
      </c>
      <c r="AD258" s="240" t="str">
        <f t="shared" ca="1" si="343"/>
        <v>-0,367012605842717-7,47071321619615i</v>
      </c>
      <c r="AE258" s="240" t="str">
        <f t="shared" ca="1" si="344"/>
        <v>5,28896276274913+5,28896276274927i</v>
      </c>
      <c r="AF258" s="240" t="str">
        <f t="shared" ca="1" si="345"/>
        <v>-7,47071321619614-0,367012605842979i</v>
      </c>
      <c r="AG258" s="240" t="str">
        <f t="shared" ca="1" si="346"/>
        <v>5,78190396674031-4,74508595611165i</v>
      </c>
      <c r="AH258" s="240" t="str">
        <f t="shared" ca="1" si="347"/>
        <v>-1,09750328550486+7,3987661640169i</v>
      </c>
      <c r="AI258" s="240" t="str">
        <f t="shared" ca="1" si="348"/>
        <v>-4,15551137778906-6,21916227482135i</v>
      </c>
      <c r="AJ258" s="240" t="str">
        <f t="shared" ca="1" si="349"/>
        <v>7,25556494910116+1,8174244085711i</v>
      </c>
      <c r="AK258" s="240" t="str">
        <f t="shared" ca="1" si="350"/>
        <v>-6,59652665045598+3,52591695326467i</v>
      </c>
      <c r="AL258" s="240" t="str">
        <f t="shared" ca="1" si="351"/>
        <v>2,51984274107756-7,0424886774303i</v>
      </c>
      <c r="AM258" s="240" t="str">
        <f t="shared" ca="1" si="352"/>
        <v>2,86236602101818+6,91036286841841i</v>
      </c>
      <c r="AN258" s="240" t="str">
        <f t="shared" ca="1" si="353"/>
        <v>-6,76158938997991-3,19799361050119i</v>
      </c>
      <c r="AO258" s="240" t="str">
        <f t="shared" ca="1" si="354"/>
        <v>7,15764851437026-2,1712489392579i</v>
      </c>
      <c r="AP258" s="240" t="str">
        <f t="shared" ca="1" si="355"/>
        <v>-3,84534605325655+6,41557230044207i</v>
      </c>
      <c r="AQ258" s="240" t="str">
        <f t="shared" ca="1" si="356"/>
        <v>-1,45922154329146-7,33600209235858i</v>
      </c>
      <c r="AR258" s="240" t="str">
        <f t="shared" ca="1" si="357"/>
        <v>-1,45922154329146-7,33600209235858i</v>
      </c>
      <c r="AS258" s="240" t="str">
        <f t="shared" ca="1" si="358"/>
        <v>-7,44370595993111+0,733141046171453i</v>
      </c>
      <c r="AT258" s="240" t="str">
        <f t="shared" ca="1" si="359"/>
        <v>5,0230748730995-5,54210907784499i</v>
      </c>
      <c r="AU258" s="240" t="str">
        <f t="shared" ca="1" si="360"/>
        <v>1,27918213568814E-12+7,4797228699662i</v>
      </c>
      <c r="AV258" s="240" t="str">
        <f t="shared" ca="1" si="361"/>
        <v>-5,02307487310132-5,54210907784334i</v>
      </c>
      <c r="AW258" s="240" t="str">
        <f t="shared" ca="1" si="362"/>
        <v>7,44370595993135+0,733141046169012i</v>
      </c>
      <c r="AX258" s="240" t="str">
        <f t="shared" ca="1" si="363"/>
        <v>-6,00776974254284+4,45566571143775i</v>
      </c>
      <c r="AY258" s="240" t="str">
        <f t="shared" ca="1" si="364"/>
        <v>1,45922154329636-7,3360020923576i</v>
      </c>
      <c r="AZ258" s="240" t="str">
        <f t="shared" ca="1" si="365"/>
        <v>3,84534605325219+6,41557230044469i</v>
      </c>
      <c r="BA258" s="240" t="str">
        <f t="shared" ca="1" si="366"/>
        <v>-7,15764851436885-2,17124893926257i</v>
      </c>
      <c r="BB258" s="240" t="str">
        <f t="shared" ca="1" si="367"/>
        <v>6,76158938998041-3,19799361050014i</v>
      </c>
      <c r="BC258" s="240" t="str">
        <f t="shared" ca="1" si="368"/>
        <v>-2,86236602101856+6,91036286841825i</v>
      </c>
      <c r="BD258" s="240" t="str">
        <f t="shared" ca="1" si="369"/>
        <v>-2,51984274107777-7,04248867743023i</v>
      </c>
      <c r="BE258" s="240" t="str">
        <f t="shared" ca="1" si="370"/>
        <v>6,59652665045644+3,52591695326383i</v>
      </c>
      <c r="BF258" s="240" t="str">
        <f t="shared" ca="1" si="371"/>
        <v>-7,25556494910074+1,81742440857276i</v>
      </c>
      <c r="BG258" s="240" t="str">
        <f t="shared" ca="1" si="372"/>
        <v>4,15551137778702-6,21916227482271i</v>
      </c>
      <c r="BH258" s="240" t="str">
        <f t="shared" ca="1" si="373"/>
        <v>1,09750328550802+7,39876616401643i</v>
      </c>
      <c r="BI258" s="240" t="str">
        <f t="shared" ca="1" si="374"/>
        <v>-5,78190396673802-4,74508595611444i</v>
      </c>
      <c r="BJ258" s="240" t="str">
        <f t="shared" ca="1" si="375"/>
        <v>7,47071321619627-0,367012605840332i</v>
      </c>
      <c r="BK258" s="240" t="str">
        <f t="shared" ca="1" si="376"/>
        <v>-5,28896276275048+5,28896276274793i</v>
      </c>
      <c r="BL258" s="240" t="str">
        <f t="shared" ca="1" si="377"/>
        <v>0,367012605843931-7,47071321619609i</v>
      </c>
      <c r="BM258" s="240" t="str">
        <f t="shared" ca="1" si="378"/>
        <v>4,74508595611149+5,78190396674044i</v>
      </c>
      <c r="BN258" s="240" t="str">
        <f t="shared" ca="1" si="379"/>
        <v>-7,39876616401696-1,09750328550443i</v>
      </c>
      <c r="BO258" s="240" t="str">
        <f t="shared" ca="1" si="380"/>
        <v>6,2191622748207-4,15551137779003i</v>
      </c>
      <c r="BP258" s="240" t="str">
        <f t="shared" ca="1" si="381"/>
        <v>-1,81742440856925+7,25556494910163i</v>
      </c>
      <c r="BQ258" s="240" t="str">
        <f t="shared" ca="1" si="382"/>
        <v>-3,52591695326721-6,59652665045463i</v>
      </c>
      <c r="BR258" s="240" t="str">
        <f t="shared" ca="1" si="383"/>
        <v>7,04248867743152+2,51984274107416i</v>
      </c>
      <c r="BS258" s="240" t="str">
        <f t="shared" ca="1" si="384"/>
        <v>-6,91036286841963+2,86236602101524i</v>
      </c>
      <c r="BT258" s="240" t="str">
        <f t="shared" ca="1" si="385"/>
        <v>3,19799361050339-6,76158938997887i</v>
      </c>
      <c r="BU258" s="240" t="str">
        <f t="shared" ca="1" si="386"/>
        <v>2,17124893925912+7,15764851436989i</v>
      </c>
      <c r="BV258" s="240" t="str">
        <f t="shared" ca="1" si="387"/>
        <v>-6,41557230044273-3,84534605325546i</v>
      </c>
      <c r="BW258" s="240" t="str">
        <f t="shared" ca="1" si="388"/>
        <v>7,33600209235834-1,45922154329262i</v>
      </c>
      <c r="BX258" s="240" t="str">
        <f t="shared" ca="1" si="389"/>
        <v>-4,45566571143484+6,007769742545i</v>
      </c>
      <c r="BY258" s="240" t="str">
        <f t="shared" ca="1" si="390"/>
        <v>-0,73314104617262-7,443705959931i</v>
      </c>
      <c r="BZ258" s="240" t="str">
        <f t="shared" ca="1" si="391"/>
        <v>5,54210907784592+5,02307487309847i</v>
      </c>
      <c r="CA258" s="240" t="str">
        <f t="shared" ca="1" si="392"/>
        <v>-7,4797228699662+2,55836427137627E-12i</v>
      </c>
      <c r="CB258" s="240" t="str">
        <f t="shared" ca="1" si="393"/>
        <v>5,54210907784249-5,02307487310226i</v>
      </c>
      <c r="CC258" s="240" t="str">
        <f t="shared" ca="1" si="394"/>
        <v>-0,733141046175144+7,44370595993075i</v>
      </c>
      <c r="CD258" s="240" t="str">
        <f t="shared" ca="1" si="395"/>
        <v>-4,45566571143263-6,00776974254664i</v>
      </c>
      <c r="CE258" s="240" t="str">
        <f t="shared" ca="1" si="396"/>
        <v>7,3360020923579+1,4592215432949i</v>
      </c>
      <c r="CF258" s="240" t="str">
        <f t="shared" ca="1" si="397"/>
        <v>-6,41557230044393+3,84534605325347i</v>
      </c>
      <c r="CG258" s="240" t="str">
        <f t="shared" ca="1" si="398"/>
        <v>2,17124893926134-7,15764851436921i</v>
      </c>
      <c r="CH258" s="240" t="str">
        <f t="shared" ca="1" si="399"/>
        <v>3,19799361050129+6,76158938997986i</v>
      </c>
      <c r="CI258" s="240" t="str">
        <f t="shared" ca="1" si="400"/>
        <v>-6,91036286841874-2,86236602101738i</v>
      </c>
      <c r="CJ258" s="240" t="str">
        <f t="shared" ca="1" si="401"/>
        <v>7,0424886774298-2,51984274107898i</v>
      </c>
      <c r="CK258" s="240" t="str">
        <f t="shared" ca="1" si="402"/>
        <v>-3,5259169532627+6,59652665045705i</v>
      </c>
      <c r="CL258" s="240" t="str">
        <f t="shared" ca="1" si="403"/>
        <v>-1,817424408574-7,25556494910044i</v>
      </c>
      <c r="CM258" s="240" t="str">
        <f t="shared" ca="1" si="404"/>
        <v>6,2191622748194+4,15551137779196i</v>
      </c>
      <c r="CN258" s="240" t="str">
        <f t="shared" ca="1" si="405"/>
        <v>-7,39876616401731+1,09750328550214i</v>
      </c>
      <c r="CO258" s="240" t="str">
        <f t="shared" ca="1" si="406"/>
        <v>4,74508595611328-5,78190396673897i</v>
      </c>
      <c r="CP258" s="240" t="str">
        <f t="shared" ca="1" si="407"/>
        <v>0,36701260584161+7,47071321619621i</v>
      </c>
      <c r="CQ258" s="240" t="str">
        <f t="shared" ca="1" si="408"/>
        <v>-5,28896276274883-5,28896276274957i</v>
      </c>
      <c r="CR258" s="240" t="str">
        <f t="shared" ca="1" si="409"/>
        <v>7,47071321619616+0,367012605842653i</v>
      </c>
      <c r="CS258" s="240" t="str">
        <f t="shared" ca="1" si="410"/>
        <v>-5,78190396673963+4,74508595611247i</v>
      </c>
      <c r="CT258" s="240" t="str">
        <f t="shared" ca="1" si="411"/>
        <v>1,09750328550317-7,39876616401716i</v>
      </c>
      <c r="CU258" s="240" t="str">
        <f t="shared" ca="1" si="412"/>
        <v>4,1555113777911+6,21916227481999i</v>
      </c>
      <c r="CV258" s="240" t="str">
        <f t="shared" ca="1" si="413"/>
        <v>-7,25556494910193-1,817424408568i</v>
      </c>
      <c r="CW258" s="240" t="str">
        <f t="shared" ca="1" si="414"/>
        <v>6,59652665045754-3,52591695326178i</v>
      </c>
      <c r="CX258" s="240" t="str">
        <f t="shared" ca="1" si="415"/>
        <v>-2,51984274107996+7,04248867742945i</v>
      </c>
      <c r="CY258" s="240" t="str">
        <f t="shared" ca="1" si="416"/>
        <v>-2,86236602101642-6,91036286841914i</v>
      </c>
      <c r="CZ258" s="240" t="str">
        <f t="shared" ca="1" si="417"/>
        <v>6,76158938997942+3,19799361050223i</v>
      </c>
      <c r="DA258" s="240" t="str">
        <f t="shared" ca="1" si="418"/>
        <v>-7,15764851436952+2,17124893926034i</v>
      </c>
      <c r="DB258" s="240" t="str">
        <f t="shared" ca="1" si="419"/>
        <v>3,84534605325436-6,41557230044339i</v>
      </c>
      <c r="DC258" s="240" t="str">
        <f t="shared" ca="1" si="420"/>
        <v>1,45922154329387+7,3360020923581i</v>
      </c>
      <c r="DD258" s="240" t="str">
        <f t="shared" ca="1" si="421"/>
        <v>-6,00776974254576-4,45566571143381i</v>
      </c>
      <c r="DE258" s="240" t="str">
        <f t="shared" ca="1" si="422"/>
        <v>7,44370595993087-0,733141046173893i</v>
      </c>
      <c r="DF258" s="240" t="str">
        <f t="shared" ca="1" si="423"/>
        <v>-5,02307487309768+5,54210907784664i</v>
      </c>
      <c r="DG258" s="240" t="str">
        <f t="shared" ca="1" si="424"/>
        <v>3,60298144399002E-12-7,4797228699662i</v>
      </c>
      <c r="DH258" s="240" t="str">
        <f t="shared" ca="1" si="425"/>
        <v>5,0230748730977+5,54210907784662i</v>
      </c>
      <c r="DI258" s="240" t="str">
        <f t="shared" ca="1" si="426"/>
        <v>-7,44370595993087-0,733141046173871i</v>
      </c>
      <c r="DJ258" s="240" t="str">
        <f t="shared" ca="1" si="427"/>
        <v>6,00776974254575-4,45566571143383i</v>
      </c>
      <c r="DK258" s="240" t="str">
        <f t="shared" ca="1" si="428"/>
        <v>-1,45922154329385+7,33600209235811i</v>
      </c>
      <c r="DL258" s="240" t="str">
        <f t="shared" ca="1" si="429"/>
        <v>-3,84534605325438-6,41557230044337i</v>
      </c>
      <c r="DM258" s="240" t="str">
        <f t="shared" ca="1" si="430"/>
        <v>7,15764851436953+2,17124893926033i</v>
      </c>
      <c r="DN258" s="240" t="str">
        <f t="shared" ca="1" si="431"/>
        <v>-6,76158938997941+3,19799361050226i</v>
      </c>
      <c r="DO258" s="240" t="str">
        <f t="shared" ca="1" si="432"/>
        <v>2,8623660210164-6,91036286841914i</v>
      </c>
      <c r="DP258" s="240" t="str">
        <f t="shared" ca="1" si="433"/>
        <v>2,51984274107998+7,04248867742944i</v>
      </c>
      <c r="DQ258" s="240" t="str">
        <f t="shared" ca="1" si="434"/>
        <v>-6,59652665045755-3,52591695326176i</v>
      </c>
      <c r="DR258" s="240" t="str">
        <f t="shared" ca="1" si="435"/>
        <v>7,25556494910193-1,81742440856802i</v>
      </c>
      <c r="DS258" s="240" t="str">
        <f t="shared" ca="1" si="436"/>
        <v>-4,15551137779108+6,21916227481999i</v>
      </c>
      <c r="DT258" s="240" t="str">
        <f t="shared" ca="1" si="437"/>
        <v>-1,09750328550319-7,39876616401715i</v>
      </c>
      <c r="DU258" s="240" t="str">
        <f t="shared" ca="1" si="438"/>
        <v>5,78190396673964+4,74508595611246i</v>
      </c>
      <c r="DV258" s="240" t="str">
        <f t="shared" ca="1" si="439"/>
        <v>-7,47071321619616+0,367012605842676i</v>
      </c>
      <c r="DW258" s="240" t="str">
        <f t="shared" ca="1" si="440"/>
        <v>5,28896276274882-5,28896276274959i</v>
      </c>
      <c r="DX258" s="240" t="str">
        <f t="shared" ca="1" si="441"/>
        <v>-0,367012605841588+7,47071321619621i</v>
      </c>
      <c r="DY258" s="240" t="str">
        <f t="shared" ca="1" si="442"/>
        <v>-4,7450859561133-5,78190396673895i</v>
      </c>
      <c r="DZ258" s="240" t="str">
        <f t="shared" ca="1" si="443"/>
        <v>7,39876616401731+1,09750328550211i</v>
      </c>
      <c r="EA258" s="240" t="str">
        <f t="shared" ca="1" si="444"/>
        <v>-6,21916227481939+4,15551137779198i</v>
      </c>
      <c r="EB258" s="240" t="str">
        <f t="shared" ca="1" si="445"/>
        <v>1,81742440857398-7,25556494910044i</v>
      </c>
      <c r="EC258" s="240" t="str">
        <f t="shared" ca="1" si="446"/>
        <v>3,52591695326272+6,59652665045703i</v>
      </c>
      <c r="ED258" s="240" t="str">
        <f t="shared" ca="1" si="447"/>
        <v>-7,04248867742981-2,51984274107895i</v>
      </c>
      <c r="EE258" s="240" t="str">
        <f t="shared" ca="1" si="448"/>
        <v>6,91036286841873-2,86236602101741i</v>
      </c>
      <c r="EF258" s="240" t="str">
        <f t="shared" ca="1" si="449"/>
        <v>-3,19799361050128+6,76158938997987i</v>
      </c>
      <c r="EG258" s="240" t="str">
        <f t="shared" ca="1" si="450"/>
        <v>-2,17124893926137-7,15764851436921i</v>
      </c>
      <c r="EH258" s="240" t="str">
        <f t="shared" ca="1" si="451"/>
        <v>6,41557230044393+3,84534605325344i</v>
      </c>
      <c r="EI258" s="240" t="str">
        <f t="shared" ca="1" si="452"/>
        <v>-7,33600209235789+1,45922154329492i</v>
      </c>
      <c r="EJ258" s="240" t="str">
        <f t="shared" ca="1" si="453"/>
        <v>4,45566571143261-6,00776974254665i</v>
      </c>
      <c r="EK258" s="240" t="str">
        <f t="shared" ca="1" si="454"/>
        <v>0,733141046175377+7,44370595993073i</v>
      </c>
      <c r="EL258" s="240" t="str">
        <f t="shared" ca="1" si="455"/>
        <v>-5,5421090778425-5,02307487310224i</v>
      </c>
      <c r="EM258" s="240" t="str">
        <f t="shared" ca="1" si="456"/>
        <v>7,4797228699662+2,53638581833201E-12i</v>
      </c>
      <c r="EN258" s="240"/>
      <c r="EO258" s="240"/>
      <c r="EP258" s="240"/>
    </row>
    <row r="259" spans="1:146">
      <c r="A259" s="268">
        <f t="shared" si="323"/>
        <v>3.1054687500000023E-3</v>
      </c>
      <c r="B259" s="267">
        <v>159</v>
      </c>
      <c r="C259" s="266">
        <f t="shared" si="324"/>
        <v>31800</v>
      </c>
      <c r="N259" s="265">
        <f t="shared" ca="1" si="327"/>
        <v>22.479140200015859</v>
      </c>
      <c r="O259" s="240">
        <f t="shared" ca="1" si="328"/>
        <v>7.47914020001586</v>
      </c>
      <c r="P259" s="240" t="str">
        <f t="shared" ca="1" si="329"/>
        <v>-5,41674547284655+5,15717040768383i</v>
      </c>
      <c r="Q259" s="240" t="str">
        <f t="shared" ca="1" si="330"/>
        <v>0,366984015583499-7,47013124809728i</v>
      </c>
      <c r="R259" s="240" t="str">
        <f t="shared" ca="1" si="331"/>
        <v>4,88517126729416+5,66327112371436i</v>
      </c>
      <c r="S259" s="240" t="str">
        <f t="shared" ca="1" si="332"/>
        <v>-7,44312609569583-0,733083934529296i</v>
      </c>
      <c r="T259" s="240" t="str">
        <f t="shared" ca="1" si="333"/>
        <v>5,89615345840084-4,60140332143153i</v>
      </c>
      <c r="U259" s="241" t="str">
        <f t="shared" ca="1" si="334"/>
        <v>-1,09741779006671+7,39818980058895i</v>
      </c>
      <c r="V259" s="240" t="str">
        <f t="shared" ca="1" si="335"/>
        <v>-4,30655019193164-6,11483144296446i</v>
      </c>
      <c r="W259" s="240" t="str">
        <f t="shared" ca="1" si="336"/>
        <v>7,33543061824768+1,45910787002463i</v>
      </c>
      <c r="X259" s="240" t="str">
        <f t="shared" ca="1" si="337"/>
        <v>-6,31877826298598+4,00132220581011i</v>
      </c>
      <c r="Y259" s="240" t="str">
        <f t="shared" ca="1" si="338"/>
        <v>1,81728283132167-7,25499974103905i</v>
      </c>
      <c r="Z259" s="240" t="str">
        <f t="shared" ca="1" si="339"/>
        <v>3,68645468402102+6,50750259271195i</v>
      </c>
      <c r="AA259" s="240" t="str">
        <f t="shared" ca="1" si="340"/>
        <v>-7,15709093399153-2,17107979910218i</v>
      </c>
      <c r="AB259" s="240" t="str">
        <f t="shared" ca="1" si="341"/>
        <v>6,68054977870253-3,36270617000219i</v>
      </c>
      <c r="AC259" s="240" t="str">
        <f t="shared" ca="1" si="342"/>
        <v>-2,51964644548319+7,04194006799669i</v>
      </c>
      <c r="AD259" s="240" t="str">
        <f t="shared" ca="1" si="343"/>
        <v>-3,03085660228217-6,83750293512887i</v>
      </c>
      <c r="AE259" s="240" t="str">
        <f t="shared" ca="1" si="344"/>
        <v>6,9098245515769+2,86214304288209i</v>
      </c>
      <c r="AF259" s="240" t="str">
        <f t="shared" ca="1" si="345"/>
        <v>-6,97798394809025+2,69170543553489i</v>
      </c>
      <c r="AG259" s="240" t="str">
        <f t="shared" ca="1" si="346"/>
        <v>3,1977444869958-6,76106266258354i</v>
      </c>
      <c r="AH259" s="240" t="str">
        <f t="shared" ca="1" si="347"/>
        <v>2,34606971462794+7,10165438652141i</v>
      </c>
      <c r="AI259" s="240" t="str">
        <f t="shared" ca="1" si="348"/>
        <v>-6,59601278143651-3,52564228455177i</v>
      </c>
      <c r="AJ259" s="240" t="str">
        <f t="shared" ca="1" si="349"/>
        <v>7,2082163175038-1,99478210628762i</v>
      </c>
      <c r="AK259" s="240" t="str">
        <f t="shared" ca="1" si="350"/>
        <v>-3,8450465010338+6,41507252775688i</v>
      </c>
      <c r="AL259" s="240" t="str">
        <f t="shared" ca="1" si="351"/>
        <v>-1,63868889313026-7,29741302401233i</v>
      </c>
      <c r="AM259" s="240" t="str">
        <f t="shared" ca="1" si="352"/>
        <v>6,2186778024635+4,15518766370918i</v>
      </c>
      <c r="AN259" s="240" t="str">
        <f t="shared" ca="1" si="353"/>
        <v>-7,36902962336796+1,27864793489789i</v>
      </c>
      <c r="AO259" s="240" t="str">
        <f t="shared" ca="1" si="354"/>
        <v>4,45531861534994-6,00730173765307i</v>
      </c>
      <c r="AP259" s="240" t="str">
        <f t="shared" ca="1" si="355"/>
        <v>0,915526601794124+7,42289358491017i</v>
      </c>
      <c r="AQ259" s="240" t="str">
        <f t="shared" ca="1" si="356"/>
        <v>-5,78145355677775-4,74471631420837i</v>
      </c>
      <c r="AR259" s="240" t="str">
        <f t="shared" ca="1" si="357"/>
        <v>-5,78145355677775-4,74471631420837i</v>
      </c>
      <c r="AS259" s="240" t="str">
        <f t="shared" ca="1" si="358"/>
        <v>-5,02268357587775+5,54167734788856i</v>
      </c>
      <c r="AT259" s="240" t="str">
        <f t="shared" ca="1" si="359"/>
        <v>-0,183547288801892-7,47688762281918i</v>
      </c>
      <c r="AU259" s="240" t="str">
        <f t="shared" ca="1" si="360"/>
        <v>5,28855075287461+5,28855075287764i</v>
      </c>
      <c r="AV259" s="240" t="str">
        <f t="shared" ca="1" si="361"/>
        <v>-7,47688762281909-0,18354728880607i</v>
      </c>
      <c r="AW259" s="240" t="str">
        <f t="shared" ca="1" si="362"/>
        <v>5,54167734789143-5,02268357587458i</v>
      </c>
      <c r="AX259" s="240" t="str">
        <f t="shared" ca="1" si="363"/>
        <v>-0,550199684918558+7,4588751456375i</v>
      </c>
      <c r="AY259" s="240" t="str">
        <f t="shared" ca="1" si="364"/>
        <v>-4,74471631421098-5,78145355677562i</v>
      </c>
      <c r="AZ259" s="240" t="str">
        <f t="shared" ca="1" si="365"/>
        <v>7,42289358491057+0,915526601790886i</v>
      </c>
      <c r="BA259" s="240" t="str">
        <f t="shared" ca="1" si="366"/>
        <v>-6,00730173765106+4,45531861535265i</v>
      </c>
      <c r="BB259" s="240" t="str">
        <f t="shared" ca="1" si="367"/>
        <v>1,27864793489624-7,36902962336826i</v>
      </c>
      <c r="BC259" s="240" t="str">
        <f t="shared" ca="1" si="368"/>
        <v>4,15518766371004+6,21867780246293i</v>
      </c>
      <c r="BD259" s="240" t="str">
        <f t="shared" ca="1" si="369"/>
        <v>-7,29741302401237-1,63868889313009i</v>
      </c>
      <c r="BE259" s="240" t="str">
        <f t="shared" ca="1" si="370"/>
        <v>6,41507252775673-3,84504650103404i</v>
      </c>
      <c r="BF259" s="240" t="str">
        <f t="shared" ca="1" si="371"/>
        <v>-1,99478210628817+7,20821631750365i</v>
      </c>
      <c r="BG259" s="240" t="str">
        <f t="shared" ca="1" si="372"/>
        <v>-3,52564228455071-6,59601278143708i</v>
      </c>
      <c r="BH259" s="240" t="str">
        <f t="shared" ca="1" si="373"/>
        <v>7,10165438652084+2,34606971462968i</v>
      </c>
      <c r="BI259" s="240" t="str">
        <f t="shared" ca="1" si="374"/>
        <v>-6,76106266258438+3,19774448699404i</v>
      </c>
      <c r="BJ259" s="240" t="str">
        <f t="shared" ca="1" si="375"/>
        <v>2,6917054355374-6,97798394808929i</v>
      </c>
      <c r="BK259" s="240" t="str">
        <f t="shared" ca="1" si="376"/>
        <v>2,86214304287883+6,90982455157825i</v>
      </c>
      <c r="BL259" s="240" t="str">
        <f t="shared" ca="1" si="377"/>
        <v>-6,83750293512748-3,03085660228531i</v>
      </c>
      <c r="BM259" s="240" t="str">
        <f t="shared" ca="1" si="378"/>
        <v>7,04194006799556-2,51964644548636i</v>
      </c>
      <c r="BN259" s="240" t="str">
        <f t="shared" ca="1" si="379"/>
        <v>-3,36270616999994+6,68054977870366i</v>
      </c>
      <c r="BO259" s="240" t="str">
        <f t="shared" ca="1" si="380"/>
        <v>-2,17107979910464-7,15709093399078i</v>
      </c>
      <c r="BP259" s="240" t="str">
        <f t="shared" ca="1" si="381"/>
        <v>6,5075025927128+3,68645468401952i</v>
      </c>
      <c r="BQ259" s="240" t="str">
        <f t="shared" ca="1" si="382"/>
        <v>-7,25499974103879+1,81728283132272i</v>
      </c>
      <c r="BR259" s="240" t="str">
        <f t="shared" ca="1" si="383"/>
        <v>4,00132220580996-6,31877826298608i</v>
      </c>
      <c r="BS259" s="240" t="str">
        <f t="shared" ca="1" si="384"/>
        <v>1,45910787002494+7,33543061824761i</v>
      </c>
      <c r="BT259" s="240" t="str">
        <f t="shared" ca="1" si="385"/>
        <v>-6,11483144296414-4,3065501919321i</v>
      </c>
      <c r="BU259" s="240" t="str">
        <f t="shared" ca="1" si="386"/>
        <v>7,39818980058913-1,0974177900655i</v>
      </c>
      <c r="BV259" s="240" t="str">
        <f t="shared" ca="1" si="387"/>
        <v>-4,60140332143241+5,89615345840015i</v>
      </c>
      <c r="BW259" s="240" t="str">
        <f t="shared" ca="1" si="388"/>
        <v>-0,733083934527319-7,44312609569603i</v>
      </c>
      <c r="BX259" s="240" t="str">
        <f t="shared" ca="1" si="389"/>
        <v>5,66327112371263+4,88517126729616i</v>
      </c>
      <c r="BY259" s="240" t="str">
        <f t="shared" ca="1" si="390"/>
        <v>-7,47013124809744+0,366984015580288i</v>
      </c>
      <c r="BZ259" s="240" t="str">
        <f t="shared" ca="1" si="391"/>
        <v>5,15717040768646-5,41674547284403i</v>
      </c>
      <c r="CA259" s="240" t="str">
        <f t="shared" ca="1" si="392"/>
        <v>3,36812975477931E-12+7,47914020001586i</v>
      </c>
      <c r="CB259" s="240" t="str">
        <f t="shared" ca="1" si="393"/>
        <v>-5,1571704076858-5,41674547284466i</v>
      </c>
      <c r="CC259" s="240" t="str">
        <f t="shared" ca="1" si="394"/>
        <v>7,47013124809739+0,366984015581415i</v>
      </c>
      <c r="CD259" s="240" t="str">
        <f t="shared" ca="1" si="395"/>
        <v>-5,66327112371323+4,88517126729547i</v>
      </c>
      <c r="CE259" s="240" t="str">
        <f t="shared" ca="1" si="396"/>
        <v>0,733083934528231-7,44312609569594i</v>
      </c>
      <c r="CF259" s="240" t="str">
        <f t="shared" ca="1" si="397"/>
        <v>4,60140332143186+5,89615345840059i</v>
      </c>
      <c r="CG259" s="240" t="str">
        <f t="shared" ca="1" si="398"/>
        <v>-7,39818980058897-1,09741779006661i</v>
      </c>
      <c r="CH259" s="240" t="str">
        <f t="shared" ca="1" si="399"/>
        <v>6,11483144296478-4,30655019193118i</v>
      </c>
      <c r="CI259" s="240" t="str">
        <f t="shared" ca="1" si="400"/>
        <v>-1,45910787002584+7,33543061824744i</v>
      </c>
      <c r="CJ259" s="240" t="str">
        <f t="shared" ca="1" si="401"/>
        <v>-4,00132220580918-6,31877826298658i</v>
      </c>
      <c r="CK259" s="240" t="str">
        <f t="shared" ca="1" si="402"/>
        <v>7,25499974103862+1,81728283132341i</v>
      </c>
      <c r="CL259" s="240" t="str">
        <f t="shared" ca="1" si="403"/>
        <v>-6,50750259271336+3,68645468401854i</v>
      </c>
      <c r="CM259" s="240" t="str">
        <f t="shared" ca="1" si="404"/>
        <v>2,17107979910552-7,15709093399052i</v>
      </c>
      <c r="CN259" s="240" t="str">
        <f t="shared" ca="1" si="405"/>
        <v>3,36270616999912+6,68054977870408i</v>
      </c>
      <c r="CO259" s="240" t="str">
        <f t="shared" ca="1" si="406"/>
        <v>-7,04194006799776-2,51964644548021i</v>
      </c>
      <c r="CP259" s="240" t="str">
        <f t="shared" ca="1" si="407"/>
        <v>6,83750293512784-3,03085660228447i</v>
      </c>
      <c r="CQ259" s="240" t="str">
        <f t="shared" ca="1" si="408"/>
        <v>-2,86214304287967+6,9098245515779i</v>
      </c>
      <c r="CR259" s="240" t="str">
        <f t="shared" ca="1" si="409"/>
        <v>-2,69170543553674-6,97798394808953i</v>
      </c>
      <c r="CS259" s="240" t="str">
        <f t="shared" ca="1" si="410"/>
        <v>6,76106266258389+3,19774448699506i</v>
      </c>
      <c r="CT259" s="240" t="str">
        <f t="shared" ca="1" si="411"/>
        <v>-7,10165438652112+2,34606971462882i</v>
      </c>
      <c r="CU259" s="240" t="str">
        <f t="shared" ca="1" si="412"/>
        <v>3,52564228455151-6,59601278143665i</v>
      </c>
      <c r="CV259" s="240" t="str">
        <f t="shared" ca="1" si="413"/>
        <v>1,99478210628728+7,20821631750389i</v>
      </c>
      <c r="CW259" s="240" t="str">
        <f t="shared" ca="1" si="414"/>
        <v>-6,41507252775615-3,84504650103501i</v>
      </c>
      <c r="CX259" s="240" t="str">
        <f t="shared" ca="1" si="415"/>
        <v>7,29741302401262-1,63868889312899i</v>
      </c>
      <c r="CY259" s="240" t="str">
        <f t="shared" ca="1" si="416"/>
        <v>-4,1551876637108+6,21867780246242i</v>
      </c>
      <c r="CZ259" s="240" t="str">
        <f t="shared" ca="1" si="417"/>
        <v>-1,27864793489534-7,36902962336841i</v>
      </c>
      <c r="DA259" s="240" t="str">
        <f t="shared" ca="1" si="418"/>
        <v>6,00730173765065+4,45531861535321i</v>
      </c>
      <c r="DB259" s="240" t="str">
        <f t="shared" ca="1" si="419"/>
        <v>-7,42289358491071+0,915526601789764i</v>
      </c>
      <c r="DC259" s="240" t="str">
        <f t="shared" ca="1" si="420"/>
        <v>4,74471631420577-5,78145355677989i</v>
      </c>
      <c r="DD259" s="240" t="str">
        <f t="shared" ca="1" si="421"/>
        <v>0,550199684917856+7,45887514563755i</v>
      </c>
      <c r="DE259" s="240" t="str">
        <f t="shared" ca="1" si="422"/>
        <v>-5,54167734789068-5,02268357587541i</v>
      </c>
      <c r="DF259" s="240" t="str">
        <f t="shared" ca="1" si="423"/>
        <v>7,47688762281911-0,183547288805153i</v>
      </c>
      <c r="DG259" s="240" t="str">
        <f t="shared" ca="1" si="424"/>
        <v>-5,28855075287526+5,28855075287699i</v>
      </c>
      <c r="DH259" s="240" t="str">
        <f t="shared" ca="1" si="425"/>
        <v>0,183547288802702-7,47688762281917i</v>
      </c>
      <c r="DI259" s="240" t="str">
        <f t="shared" ca="1" si="426"/>
        <v>5,02268357587692+5,54167734788932i</v>
      </c>
      <c r="DJ259" s="240" t="str">
        <f t="shared" ca="1" si="427"/>
        <v>-7,45887514563773-0,55019968491541i</v>
      </c>
      <c r="DK259" s="240" t="str">
        <f t="shared" ca="1" si="428"/>
        <v>5,78145355677834-4,74471631420767i</v>
      </c>
      <c r="DL259" s="240" t="str">
        <f t="shared" ca="1" si="429"/>
        <v>-0,915526601794925+7,42289358491007i</v>
      </c>
      <c r="DM259" s="240" t="str">
        <f t="shared" ca="1" si="430"/>
        <v>-4,45531861534938-6,00730173765349i</v>
      </c>
      <c r="DN259" s="240" t="str">
        <f t="shared" ca="1" si="431"/>
        <v>7,36902962336752+1,27864793490047i</v>
      </c>
      <c r="DO259" s="240" t="str">
        <f t="shared" ca="1" si="432"/>
        <v>-6,21867780246531+4,15518766370648i</v>
      </c>
      <c r="DP259" s="240" t="str">
        <f t="shared" ca="1" si="433"/>
        <v>1,63868889312701-7,29741302401307i</v>
      </c>
      <c r="DQ259" s="240" t="str">
        <f t="shared" ca="1" si="434"/>
        <v>3,84504650103675+6,41507252775511i</v>
      </c>
      <c r="DR259" s="240" t="str">
        <f t="shared" ca="1" si="435"/>
        <v>-7,20821631750455-1,99478210628492i</v>
      </c>
      <c r="DS259" s="240" t="str">
        <f t="shared" ca="1" si="436"/>
        <v>6,5960127814355-3,52564228455367i</v>
      </c>
      <c r="DT259" s="240" t="str">
        <f t="shared" ca="1" si="437"/>
        <v>-2,34606971462649+7,10165438652189i</v>
      </c>
      <c r="DU259" s="240" t="str">
        <f t="shared" ca="1" si="438"/>
        <v>-3,19774448699689-6,76106266258302i</v>
      </c>
      <c r="DV259" s="240" t="str">
        <f t="shared" ca="1" si="439"/>
        <v>6,97798394809042+2,69170543553445i</v>
      </c>
      <c r="DW259" s="240" t="str">
        <f t="shared" ca="1" si="440"/>
        <v>-6,90982455157697+2,86214304288194i</v>
      </c>
      <c r="DX259" s="240" t="str">
        <f t="shared" ca="1" si="441"/>
        <v>3,03085660228223-6,83750293512884i</v>
      </c>
      <c r="DY259" s="240" t="str">
        <f t="shared" ca="1" si="442"/>
        <v>2,51964644548213+7,04194006799707i</v>
      </c>
      <c r="DZ259" s="240" t="str">
        <f t="shared" ca="1" si="443"/>
        <v>-6,68054977870174-3,36270617000377i</v>
      </c>
      <c r="EA259" s="240" t="str">
        <f t="shared" ca="1" si="444"/>
        <v>7,15709093399203-2,17107979910054i</v>
      </c>
      <c r="EB259" s="240" t="str">
        <f t="shared" ca="1" si="445"/>
        <v>-3,68645468402307+6,50750259271079i</v>
      </c>
      <c r="EC259" s="240" t="str">
        <f t="shared" ca="1" si="446"/>
        <v>-1,81728283131877-7,25499974103978i</v>
      </c>
      <c r="ED259" s="240" t="str">
        <f t="shared" ca="1" si="447"/>
        <v>6,31877826298379+4,00132220581358i</v>
      </c>
      <c r="EE259" s="240" t="str">
        <f t="shared" ca="1" si="448"/>
        <v>-7,33543061824696+1,45910787002824i</v>
      </c>
      <c r="EF259" s="240" t="str">
        <f t="shared" ca="1" si="449"/>
        <v>4,30655019192918-6,11483144296619i</v>
      </c>
      <c r="EG259" s="240" t="str">
        <f t="shared" ca="1" si="450"/>
        <v>1,09741779006861+7,39818980058867i</v>
      </c>
      <c r="EH259" s="240" t="str">
        <f t="shared" ca="1" si="451"/>
        <v>-5,89615345840209-4,60140332142992i</v>
      </c>
      <c r="EI259" s="240" t="str">
        <f t="shared" ca="1" si="452"/>
        <v>7,4431260956957-0,733083934530671i</v>
      </c>
      <c r="EJ259" s="240" t="str">
        <f t="shared" ca="1" si="453"/>
        <v>-4,88517126729361+5,66327112371483i</v>
      </c>
      <c r="EK259" s="240" t="str">
        <f t="shared" ca="1" si="454"/>
        <v>-0,36698401558344-7,47013124809729i</v>
      </c>
      <c r="EL259" s="240" t="str">
        <f t="shared" ca="1" si="455"/>
        <v>5,41674547284621+5,15717040768418i</v>
      </c>
      <c r="EM259" s="240" t="str">
        <f t="shared" ca="1" si="456"/>
        <v>-7,47914020001586-9,16258674389132E-13i</v>
      </c>
      <c r="EN259" s="240"/>
      <c r="EO259" s="240"/>
      <c r="EP259" s="240"/>
    </row>
    <row r="260" spans="1:146">
      <c r="A260" s="268">
        <f t="shared" si="323"/>
        <v>3.1250000000000023E-3</v>
      </c>
      <c r="B260" s="267">
        <v>160</v>
      </c>
      <c r="C260" s="266">
        <f t="shared" si="324"/>
        <v>32000</v>
      </c>
      <c r="N260" s="265">
        <f t="shared" ca="1" si="327"/>
        <v>22.478514369772455</v>
      </c>
      <c r="O260" s="240">
        <f t="shared" ca="1" si="328"/>
        <v>7.478514369772455</v>
      </c>
      <c r="P260" s="240" t="str">
        <f t="shared" ca="1" si="329"/>
        <v>-5,28810822406715+5,28810822406713i</v>
      </c>
      <c r="Q260" s="240" t="str">
        <f t="shared" ca="1" si="330"/>
        <v>2,22173378052322E-14-7,47851436977245i</v>
      </c>
      <c r="R260" s="240" t="str">
        <f t="shared" ca="1" si="331"/>
        <v>5,28810822406701+5,28810822406727i</v>
      </c>
      <c r="S260" s="240" t="str">
        <f t="shared" ca="1" si="332"/>
        <v>-7,47851436977245+2,47824547674099E-13i</v>
      </c>
      <c r="T260" s="240" t="str">
        <f t="shared" ca="1" si="333"/>
        <v>5,28810822406718-5,28810822406711i</v>
      </c>
      <c r="U260" s="241" t="str">
        <f t="shared" ca="1" si="334"/>
        <v>-3,65553491774909E-13+7,47851436977245i</v>
      </c>
      <c r="V260" s="240" t="str">
        <f t="shared" ca="1" si="335"/>
        <v>-5,28810822406719-5,28810822406709i</v>
      </c>
      <c r="W260" s="240" t="str">
        <f t="shared" ca="1" si="336"/>
        <v>7,47851436977245+2,48283473012509E-13i</v>
      </c>
      <c r="X260" s="240" t="str">
        <f t="shared" ca="1" si="337"/>
        <v>-5,288108224067+5,28810822406729i</v>
      </c>
      <c r="Y260" s="240" t="str">
        <f t="shared" ca="1" si="338"/>
        <v>1,04444433951512E-13-7,47851436977245i</v>
      </c>
      <c r="Z260" s="240" t="str">
        <f t="shared" ca="1" si="339"/>
        <v>5,28810822406737+5,28810822406691i</v>
      </c>
      <c r="AA260" s="240" t="str">
        <f t="shared" ca="1" si="340"/>
        <v>-7,47851436977245+1,28255848108887E-14i</v>
      </c>
      <c r="AB260" s="240" t="str">
        <f t="shared" ca="1" si="341"/>
        <v>5,28810822406736-5,28810822406693i</v>
      </c>
      <c r="AC260" s="240" t="str">
        <f t="shared" ca="1" si="342"/>
        <v>1,30095603573289E-13+7,47851436977245i</v>
      </c>
      <c r="AD260" s="240" t="str">
        <f t="shared" ca="1" si="343"/>
        <v>-5,28810822406701-5,28810822406727i</v>
      </c>
      <c r="AE260" s="240" t="str">
        <f t="shared" ca="1" si="344"/>
        <v>7,47851436977245-2,4736562233569E-13i</v>
      </c>
      <c r="AF260" s="240" t="str">
        <f t="shared" ca="1" si="345"/>
        <v>-5,28810822406715+5,28810822406713i</v>
      </c>
      <c r="AG260" s="240" t="str">
        <f t="shared" ca="1" si="346"/>
        <v>3,26158886665424E-13-7,47851436977245i</v>
      </c>
      <c r="AH260" s="240" t="str">
        <f t="shared" ca="1" si="347"/>
        <v>5,28810822406721+5,28810822406707i</v>
      </c>
      <c r="AI260" s="240" t="str">
        <f t="shared" ca="1" si="348"/>
        <v>-7,47851436977245-2,08888867903024E-13i</v>
      </c>
      <c r="AJ260" s="240" t="str">
        <f t="shared" ca="1" si="349"/>
        <v>5,28810822406699-5,2881082240673i</v>
      </c>
      <c r="AK260" s="240" t="str">
        <f t="shared" ca="1" si="350"/>
        <v>-9,16188491406233E-14+7,47851436977245i</v>
      </c>
      <c r="AL260" s="240" t="str">
        <f t="shared" ca="1" si="351"/>
        <v>-5,28810822406686-5,28810822406743i</v>
      </c>
      <c r="AM260" s="240" t="str">
        <f t="shared" ca="1" si="352"/>
        <v>7,47851436977245-2,56511696217775E-14i</v>
      </c>
      <c r="AN260" s="240" t="str">
        <f t="shared" ca="1" si="353"/>
        <v>-5,28810822406735+5,28810822406694i</v>
      </c>
      <c r="AO260" s="240" t="str">
        <f t="shared" ca="1" si="354"/>
        <v>2,08887651669795E-12-7,47851436977245i</v>
      </c>
      <c r="AP260" s="240" t="str">
        <f t="shared" ca="1" si="355"/>
        <v>5,28810822406965+5,28810822406463i</v>
      </c>
      <c r="AQ260" s="240" t="str">
        <f t="shared" ca="1" si="356"/>
        <v>-7,47851436977245+1,74805634386799E-12i</v>
      </c>
      <c r="AR260" s="240" t="str">
        <f t="shared" ca="1" si="357"/>
        <v>-7,47851436977245+1,74805634386799E-12i</v>
      </c>
      <c r="AS260" s="240" t="str">
        <f t="shared" ca="1" si="358"/>
        <v>-1,85433647917315E-12+7,47851436977245i</v>
      </c>
      <c r="AT260" s="240" t="str">
        <f t="shared" ca="1" si="359"/>
        <v>-5,28810822406456-5,28810822406973i</v>
      </c>
      <c r="AU260" s="240" t="str">
        <f t="shared" ca="1" si="360"/>
        <v>7,47851436977245-1,9825963813928E-12i</v>
      </c>
      <c r="AV260" s="240" t="str">
        <f t="shared" ca="1" si="361"/>
        <v>-5,28810822406694+5,28810822406735i</v>
      </c>
      <c r="AW260" s="240" t="str">
        <f t="shared" ca="1" si="362"/>
        <v>1,51352036045395E-12-7,47851436977245i</v>
      </c>
      <c r="AX260" s="240" t="str">
        <f t="shared" ca="1" si="363"/>
        <v>5,2881082240648+5,28810822406949i</v>
      </c>
      <c r="AY260" s="240" t="str">
        <f t="shared" ca="1" si="364"/>
        <v>-7,47851436977245+2,32341250011198E-12i</v>
      </c>
      <c r="AZ260" s="240" t="str">
        <f t="shared" ca="1" si="365"/>
        <v>5,28810822406677-5,28810822406751i</v>
      </c>
      <c r="BA260" s="240" t="str">
        <f t="shared" ca="1" si="366"/>
        <v>-1,27898032292915E-12+7,47851436977245i</v>
      </c>
      <c r="BB260" s="240" t="str">
        <f t="shared" ca="1" si="367"/>
        <v>-5,28810822406496-5,28810822406932i</v>
      </c>
      <c r="BC260" s="240" t="str">
        <f t="shared" ca="1" si="368"/>
        <v>7,47851436977245-2,55795253763678E-12i</v>
      </c>
      <c r="BD260" s="240" t="str">
        <f t="shared" ca="1" si="369"/>
        <v>-5,28810822406661+5,28810822406768i</v>
      </c>
      <c r="BE260" s="240" t="str">
        <f t="shared" ca="1" si="370"/>
        <v>1,04444028540435E-12-7,47851436977245i</v>
      </c>
      <c r="BF260" s="240" t="str">
        <f t="shared" ca="1" si="371"/>
        <v>5,28810822406513+5,28810822406916i</v>
      </c>
      <c r="BG260" s="240" t="str">
        <f t="shared" ca="1" si="372"/>
        <v>-7,47851436977245+2,79249257516158E-12i</v>
      </c>
      <c r="BH260" s="240" t="str">
        <f t="shared" ca="1" si="373"/>
        <v>5,28810822406644-5,28810822406784i</v>
      </c>
      <c r="BI260" s="240" t="str">
        <f t="shared" ca="1" si="374"/>
        <v>-8,09900247879555E-13+7,47851436977245i</v>
      </c>
      <c r="BJ260" s="240" t="str">
        <f t="shared" ca="1" si="375"/>
        <v>-5,2881082240653-5,28810822406899i</v>
      </c>
      <c r="BK260" s="240" t="str">
        <f t="shared" ca="1" si="376"/>
        <v>7,47851436977245-3,02703261268638E-12i</v>
      </c>
      <c r="BL260" s="240" t="str">
        <f t="shared" ca="1" si="377"/>
        <v>-5,28810822406628+5,28810822406801i</v>
      </c>
      <c r="BM260" s="240" t="str">
        <f t="shared" ca="1" si="378"/>
        <v>5,75360210354752E-13-7,47851436977245i</v>
      </c>
      <c r="BN260" s="240" t="str">
        <f t="shared" ca="1" si="379"/>
        <v>5,28810822406546+5,28810822406882i</v>
      </c>
      <c r="BO260" s="240" t="str">
        <f t="shared" ca="1" si="380"/>
        <v>-7,47851436977245+3,26157265021119E-12i</v>
      </c>
      <c r="BP260" s="240" t="str">
        <f t="shared" ca="1" si="381"/>
        <v>5,28810822406611-5,28810822406818i</v>
      </c>
      <c r="BQ260" s="240" t="str">
        <f t="shared" ca="1" si="382"/>
        <v>-3,40820172829951E-13+7,47851436977245i</v>
      </c>
      <c r="BR260" s="240" t="str">
        <f t="shared" ca="1" si="383"/>
        <v>-5,28810822406563-5,28810822406866i</v>
      </c>
      <c r="BS260" s="240" t="str">
        <f t="shared" ca="1" si="384"/>
        <v>7,47851436977245-3,49611268773599E-12i</v>
      </c>
      <c r="BT260" s="240" t="str">
        <f t="shared" ca="1" si="385"/>
        <v>-5,28810822406594+5,28810822406834i</v>
      </c>
      <c r="BU260" s="240" t="str">
        <f t="shared" ca="1" si="386"/>
        <v>1,0628013530515E-13-7,47851436977245i</v>
      </c>
      <c r="BV260" s="240" t="str">
        <f t="shared" ca="1" si="387"/>
        <v>5,28810822406579+5,28810822406849i</v>
      </c>
      <c r="BW260" s="240" t="str">
        <f t="shared" ca="1" si="388"/>
        <v>-7,47851436977245-3,70867295834629E-12i</v>
      </c>
      <c r="BX260" s="240" t="str">
        <f t="shared" ca="1" si="389"/>
        <v>5,28810822406578-5,28810822406851i</v>
      </c>
      <c r="BY260" s="240" t="str">
        <f t="shared" ca="1" si="390"/>
        <v>1,28259902219651E-13+7,47851436977245i</v>
      </c>
      <c r="BZ260" s="240" t="str">
        <f t="shared" ca="1" si="391"/>
        <v>-5,28810822406596-5,28810822406833i</v>
      </c>
      <c r="CA260" s="240" t="str">
        <f t="shared" ca="1" si="392"/>
        <v>7,47851436977245+3,47413292082149E-12i</v>
      </c>
      <c r="CB260" s="240" t="str">
        <f t="shared" ca="1" si="393"/>
        <v>-5,28810822406561+5,28810822406867i</v>
      </c>
      <c r="CC260" s="240" t="str">
        <f t="shared" ca="1" si="394"/>
        <v>-5,75352102133226E-13-7,47851436977245i</v>
      </c>
      <c r="CD260" s="240" t="str">
        <f t="shared" ca="1" si="395"/>
        <v>5,28810822406613+5,28810822406816i</v>
      </c>
      <c r="CE260" s="240" t="str">
        <f t="shared" ca="1" si="396"/>
        <v>-7,47851436977245-3,02704072090791E-12i</v>
      </c>
      <c r="CF260" s="240" t="str">
        <f t="shared" ca="1" si="397"/>
        <v>5,2881082240653-5,28810822406899i</v>
      </c>
      <c r="CG260" s="240" t="str">
        <f t="shared" ca="1" si="398"/>
        <v>5,97339977269253E-13+7,47851436977245i</v>
      </c>
      <c r="CH260" s="240" t="str">
        <f t="shared" ca="1" si="399"/>
        <v>-5,28810822406644-5,28810822406784i</v>
      </c>
      <c r="CI260" s="240" t="str">
        <f t="shared" ca="1" si="400"/>
        <v>7,47851436977245+3,00505284577189E-12i</v>
      </c>
      <c r="CJ260" s="240" t="str">
        <f t="shared" ca="1" si="401"/>
        <v>-5,28810822406528+5,288108224069i</v>
      </c>
      <c r="CK260" s="240" t="str">
        <f t="shared" ca="1" si="402"/>
        <v>-1,04443217718283E-12-7,47851436977245i</v>
      </c>
      <c r="CL260" s="240" t="str">
        <f t="shared" ca="1" si="403"/>
        <v>5,28810822406646+5,28810822406783i</v>
      </c>
      <c r="CM260" s="240" t="str">
        <f t="shared" ca="1" si="404"/>
        <v>-7,47851436977245-2,55796064585831E-12i</v>
      </c>
      <c r="CN260" s="240" t="str">
        <f t="shared" ca="1" si="405"/>
        <v>5,28810822406496-5,28810822406932i</v>
      </c>
      <c r="CO260" s="240" t="str">
        <f t="shared" ca="1" si="406"/>
        <v>1,06642005231886E-12+7,47851436977245i</v>
      </c>
      <c r="CP260" s="240" t="str">
        <f t="shared" ca="1" si="407"/>
        <v>-5,28810822406677-5,28810822406751i</v>
      </c>
      <c r="CQ260" s="240" t="str">
        <f t="shared" ca="1" si="408"/>
        <v>7,47851436977245+2,53597277072228E-12i</v>
      </c>
      <c r="CR260" s="240" t="str">
        <f t="shared" ca="1" si="409"/>
        <v>-5,28810822406495+5,28810822406934i</v>
      </c>
      <c r="CS260" s="240" t="str">
        <f t="shared" ca="1" si="410"/>
        <v>-1,51351225223243E-12-7,47851436977245i</v>
      </c>
      <c r="CT260" s="240" t="str">
        <f t="shared" ca="1" si="411"/>
        <v>5,28810822406679+5,2881082240675i</v>
      </c>
      <c r="CU260" s="240" t="str">
        <f t="shared" ca="1" si="412"/>
        <v>-7,47851436977245-2,08888057080871E-12i</v>
      </c>
      <c r="CV260" s="240" t="str">
        <f t="shared" ca="1" si="413"/>
        <v>5,28810822407004-5,28810822406424i</v>
      </c>
      <c r="CW260" s="240" t="str">
        <f t="shared" ca="1" si="414"/>
        <v>1,53550012736846E-12+7,47851436977245i</v>
      </c>
      <c r="CX260" s="240" t="str">
        <f t="shared" ca="1" si="415"/>
        <v>-5,2881082240671-5,28810822406718i</v>
      </c>
      <c r="CY260" s="240" t="str">
        <f t="shared" ca="1" si="416"/>
        <v>7,47851436977245+2,06689269567268E-12i</v>
      </c>
      <c r="CZ260" s="240" t="str">
        <f t="shared" ca="1" si="417"/>
        <v>-5,28810822406462+5,28810822406967i</v>
      </c>
      <c r="DA260" s="240" t="str">
        <f t="shared" ca="1" si="418"/>
        <v>-1,98259232728203E-12-7,47851436977245i</v>
      </c>
      <c r="DB260" s="240" t="str">
        <f t="shared" ca="1" si="419"/>
        <v>5,28810822406712+5,28810822406716i</v>
      </c>
      <c r="DC260" s="240" t="str">
        <f t="shared" ca="1" si="420"/>
        <v>-7,47851436977245-1,61980049575911E-12i</v>
      </c>
      <c r="DD260" s="240" t="str">
        <f t="shared" ca="1" si="421"/>
        <v>5,28810822406971-5,28810822406457i</v>
      </c>
      <c r="DE260" s="240" t="str">
        <f t="shared" ca="1" si="422"/>
        <v>2,00458020241806E-12+7,47851436977245i</v>
      </c>
      <c r="DF260" s="240" t="str">
        <f t="shared" ca="1" si="423"/>
        <v>-5,28810822406744-5,28810822406685i</v>
      </c>
      <c r="DG260" s="240" t="str">
        <f t="shared" ca="1" si="424"/>
        <v>7,47851436977245+1,59781262062308E-12i</v>
      </c>
      <c r="DH260" s="240" t="str">
        <f t="shared" ca="1" si="425"/>
        <v>-5,2881082240694+5,28810822406489i</v>
      </c>
      <c r="DI260" s="240" t="str">
        <f t="shared" ca="1" si="426"/>
        <v>-2,45167240233164E-12-7,47851436977245i</v>
      </c>
      <c r="DJ260" s="240" t="str">
        <f t="shared" ca="1" si="427"/>
        <v>5,28810822406745+5,28810822406683i</v>
      </c>
      <c r="DK260" s="240" t="str">
        <f t="shared" ca="1" si="428"/>
        <v>-7,47851436977245-1,1507204207095E-12i</v>
      </c>
      <c r="DL260" s="240" t="str">
        <f t="shared" ca="1" si="429"/>
        <v>5,28810822406938-5,2881082240649i</v>
      </c>
      <c r="DM260" s="240" t="str">
        <f t="shared" ca="1" si="430"/>
        <v>2,89876460224521E-12+7,47851436977245i</v>
      </c>
      <c r="DN260" s="240" t="str">
        <f t="shared" ca="1" si="431"/>
        <v>-5,28810822406777-5,28810822406652i</v>
      </c>
      <c r="DO260" s="240" t="str">
        <f t="shared" ca="1" si="432"/>
        <v>7,47851436977245+7,0362822079593E-13i</v>
      </c>
      <c r="DP260" s="240" t="str">
        <f t="shared" ca="1" si="433"/>
        <v>-5,28810822406906+5,28810822406522i</v>
      </c>
      <c r="DQ260" s="240" t="str">
        <f t="shared" ca="1" si="434"/>
        <v>-2,92075247738124E-12-7,47851436977245i</v>
      </c>
      <c r="DR260" s="240" t="str">
        <f t="shared" ca="1" si="435"/>
        <v>5,28810822406808+5,2881082240662i</v>
      </c>
      <c r="DS260" s="240" t="str">
        <f t="shared" ca="1" si="436"/>
        <v>-7,47851436977245-6,81640345659903E-13i</v>
      </c>
      <c r="DT260" s="240" t="str">
        <f t="shared" ca="1" si="437"/>
        <v>5,28810822406875-5,28810822406554i</v>
      </c>
      <c r="DU260" s="240" t="str">
        <f t="shared" ca="1" si="438"/>
        <v>3,36784467729481E-12+7,47851436977245i</v>
      </c>
      <c r="DV260" s="240" t="str">
        <f t="shared" ca="1" si="439"/>
        <v>-5,2881082240681-5,28810822406618i</v>
      </c>
      <c r="DW260" s="240" t="str">
        <f t="shared" ca="1" si="440"/>
        <v>7,47851436977245+2,34548145746328E-13i</v>
      </c>
      <c r="DX260" s="240" t="str">
        <f t="shared" ca="1" si="441"/>
        <v>-5,28810822406873+5,28810822406555i</v>
      </c>
      <c r="DY260" s="240" t="str">
        <f t="shared" ca="1" si="442"/>
        <v>3,83694096878747E-12-7,47851436977245i</v>
      </c>
      <c r="DZ260" s="240" t="str">
        <f t="shared" ca="1" si="443"/>
        <v>5,28810822406842+5,28810822406587i</v>
      </c>
      <c r="EA260" s="240" t="str">
        <f t="shared" ca="1" si="444"/>
        <v>-7,47851436977245-2,125602706103E-13i</v>
      </c>
      <c r="EB260" s="240" t="str">
        <f t="shared" ca="1" si="445"/>
        <v>5,28810822406842-5,28810822406587i</v>
      </c>
      <c r="EC260" s="240" t="str">
        <f t="shared" ca="1" si="446"/>
        <v>-3,81495309365144E-12+7,47851436977245i</v>
      </c>
      <c r="ED260" s="240" t="str">
        <f t="shared" ca="1" si="447"/>
        <v>-5,28810822406843-5,28810822406585i</v>
      </c>
      <c r="EE260" s="240" t="str">
        <f t="shared" ca="1" si="448"/>
        <v>7,47851436977245-2,34531929303274E-13i</v>
      </c>
      <c r="EF260" s="240" t="str">
        <f t="shared" ca="1" si="449"/>
        <v>-5,2881082240684+5,28810822406588i</v>
      </c>
      <c r="EG260" s="240" t="str">
        <f t="shared" ca="1" si="450"/>
        <v>3,36786089373786E-12-7,47851436977245i</v>
      </c>
      <c r="EH260" s="240" t="str">
        <f t="shared" ca="1" si="451"/>
        <v>5,28810822406875+5,28810822406554i</v>
      </c>
      <c r="EI260" s="240" t="str">
        <f t="shared" ca="1" si="452"/>
        <v>-7,47851436977245+2,56519804439302E-13i</v>
      </c>
      <c r="EJ260" s="240" t="str">
        <f t="shared" ca="1" si="453"/>
        <v>5,28810822406808-5,2881082240662i</v>
      </c>
      <c r="EK260" s="240" t="str">
        <f t="shared" ca="1" si="454"/>
        <v>-3,34587301860184E-12+7,47851436977245i</v>
      </c>
      <c r="EL260" s="240" t="str">
        <f t="shared" ca="1" si="455"/>
        <v>-5,28810822406876-5,28810822406552i</v>
      </c>
      <c r="EM260" s="240" t="str">
        <f t="shared" ca="1" si="456"/>
        <v>7,47851436977245-7,03612004352876E-13i</v>
      </c>
      <c r="EN260" s="240"/>
      <c r="EO260" s="240"/>
      <c r="EP260" s="240"/>
    </row>
    <row r="261" spans="1:146">
      <c r="A261" s="268">
        <f t="shared" si="323"/>
        <v>3.1445312500000024E-3</v>
      </c>
      <c r="B261" s="267">
        <v>161</v>
      </c>
      <c r="C261" s="266">
        <f t="shared" si="324"/>
        <v>32200</v>
      </c>
      <c r="N261" s="265">
        <f t="shared" ca="1" si="327"/>
        <v>22.477841379706327</v>
      </c>
      <c r="O261" s="240">
        <f t="shared" ca="1" si="328"/>
        <v>7.4778413797063275</v>
      </c>
      <c r="P261" s="240" t="str">
        <f t="shared" ca="1" si="329"/>
        <v>-5,15627481842009+5,41580480602607i</v>
      </c>
      <c r="Q261" s="240" t="str">
        <f t="shared" ca="1" si="330"/>
        <v>-0,36692028549149-7,4688339922737i</v>
      </c>
      <c r="R261" s="240" t="str">
        <f t="shared" ca="1" si="331"/>
        <v>5,66228764548571+4,88432291314038i</v>
      </c>
      <c r="S261" s="240" t="str">
        <f t="shared" ca="1" si="332"/>
        <v>-7,44183352956112+0,732956627876519i</v>
      </c>
      <c r="T261" s="240" t="str">
        <f t="shared" ca="1" si="333"/>
        <v>4,60060424614611-5,89512953805009i</v>
      </c>
      <c r="U261" s="241" t="str">
        <f t="shared" ca="1" si="334"/>
        <v>1,09722721354647+7,39690503804809i</v>
      </c>
      <c r="V261" s="240" t="str">
        <f t="shared" ca="1" si="335"/>
        <v>-6,11376954720445-4,30580232055813i</v>
      </c>
      <c r="W261" s="240" t="str">
        <f t="shared" ca="1" si="336"/>
        <v>7,33415675440614-1,45885448275247i</v>
      </c>
      <c r="X261" s="240" t="str">
        <f t="shared" ca="1" si="337"/>
        <v>-4,00062734003617+6,31768095001666i</v>
      </c>
      <c r="Y261" s="240" t="str">
        <f t="shared" ca="1" si="338"/>
        <v>-1,816967243729-7,25373984474658i</v>
      </c>
      <c r="Z261" s="240" t="str">
        <f t="shared" ca="1" si="339"/>
        <v>6,50637250605679+3,6858144978385i</v>
      </c>
      <c r="AA261" s="240" t="str">
        <f t="shared" ca="1" si="340"/>
        <v>-7,15584804044846+2,17070277146784i</v>
      </c>
      <c r="AB261" s="240" t="str">
        <f t="shared" ca="1" si="341"/>
        <v>3,36212220567571-6,67938964083924i</v>
      </c>
      <c r="AC261" s="240" t="str">
        <f t="shared" ca="1" si="342"/>
        <v>2,51920888609977+7,04071717144242i</v>
      </c>
      <c r="AD261" s="240" t="str">
        <f t="shared" ca="1" si="343"/>
        <v>-6,83631554093114-3,03033026663293i</v>
      </c>
      <c r="AE261" s="240" t="str">
        <f t="shared" ca="1" si="344"/>
        <v>6,90862459807661-2,86164600586778i</v>
      </c>
      <c r="AF261" s="240" t="str">
        <f t="shared" ca="1" si="345"/>
        <v>-2,69123799655226+6,97677215809443i</v>
      </c>
      <c r="AG261" s="240" t="str">
        <f t="shared" ca="1" si="346"/>
        <v>-3,19718916975709-6,75988854292999i</v>
      </c>
      <c r="AH261" s="240" t="str">
        <f t="shared" ca="1" si="347"/>
        <v>7,10042112003582+2,34566229841329i</v>
      </c>
      <c r="AI261" s="240" t="str">
        <f t="shared" ca="1" si="348"/>
        <v>-6,59486732418717+3,52503002489576i</v>
      </c>
      <c r="AJ261" s="240" t="str">
        <f t="shared" ca="1" si="349"/>
        <v>1,99443569434169-7,20696454557562i</v>
      </c>
      <c r="AK261" s="240" t="str">
        <f t="shared" ca="1" si="350"/>
        <v>3,8443787739483+6,41395849241823i</v>
      </c>
      <c r="AL261" s="240" t="str">
        <f t="shared" ca="1" si="351"/>
        <v>-7,29614576226977-1,63840431998977i</v>
      </c>
      <c r="AM261" s="240" t="str">
        <f t="shared" ca="1" si="352"/>
        <v>6,21759787284426-4,15446607780721i</v>
      </c>
      <c r="AN261" s="240" t="str">
        <f t="shared" ca="1" si="353"/>
        <v>-1,27842588612445+7,36774992475553i</v>
      </c>
      <c r="AO261" s="240" t="str">
        <f t="shared" ca="1" si="354"/>
        <v>-4,4545449089976-6,00625851539641i</v>
      </c>
      <c r="AP261" s="240" t="str">
        <f t="shared" ca="1" si="355"/>
        <v>7,4216045323338+0,915367612323408i</v>
      </c>
      <c r="AQ261" s="240" t="str">
        <f t="shared" ca="1" si="356"/>
        <v>-5,78044955509923+4,74389235132938i</v>
      </c>
      <c r="AR261" s="240" t="str">
        <f t="shared" ca="1" si="357"/>
        <v>-5,78044955509923+4,74389235132938i</v>
      </c>
      <c r="AS261" s="240" t="str">
        <f t="shared" ca="1" si="358"/>
        <v>5,0218113414654+5,54071498552107i</v>
      </c>
      <c r="AT261" s="240" t="str">
        <f t="shared" ca="1" si="359"/>
        <v>-7,47558919369005-0,183515414155738i</v>
      </c>
      <c r="AU261" s="240" t="str">
        <f t="shared" ca="1" si="360"/>
        <v>5,28763234822865-5,28763234822677i</v>
      </c>
      <c r="AV261" s="240" t="str">
        <f t="shared" ca="1" si="361"/>
        <v>0,183515414160618+7,47558919368993i</v>
      </c>
      <c r="AW261" s="240" t="str">
        <f t="shared" ca="1" si="362"/>
        <v>-5,54071498551928-5,02181134146737i</v>
      </c>
      <c r="AX261" s="240" t="str">
        <f t="shared" ca="1" si="363"/>
        <v>7,45757984453836-0,550104137762469i</v>
      </c>
      <c r="AY261" s="240" t="str">
        <f t="shared" ca="1" si="364"/>
        <v>-4,74389235132568+5,78044955510226i</v>
      </c>
      <c r="AZ261" s="240" t="str">
        <f t="shared" ca="1" si="365"/>
        <v>-0,915367612320656-7,42160453233414i</v>
      </c>
      <c r="BA261" s="240" t="str">
        <f t="shared" ca="1" si="366"/>
        <v>6,00625851539931+4,45454490899367i</v>
      </c>
      <c r="BB261" s="240" t="str">
        <f t="shared" ca="1" si="367"/>
        <v>-7,36774992475561+1,27842588612402i</v>
      </c>
      <c r="BC261" s="240" t="str">
        <f t="shared" ca="1" si="368"/>
        <v>4,15446607780995-6,21759787284242i</v>
      </c>
      <c r="BD261" s="240" t="str">
        <f t="shared" ca="1" si="369"/>
        <v>1,6384043199908+7,29614576226954i</v>
      </c>
      <c r="BE261" s="240" t="str">
        <f t="shared" ca="1" si="370"/>
        <v>-6,41395849241692-3,84437877395049i</v>
      </c>
      <c r="BF261" s="240" t="str">
        <f t="shared" ca="1" si="371"/>
        <v>7,20696454557514-1,99443569434343i</v>
      </c>
      <c r="BG261" s="240" t="str">
        <f t="shared" ca="1" si="372"/>
        <v>-3,52503002489671+6,59486732418666i</v>
      </c>
      <c r="BH261" s="240" t="str">
        <f t="shared" ca="1" si="373"/>
        <v>-2,34566229841641-7,10042112003479i</v>
      </c>
      <c r="BI261" s="240" t="str">
        <f t="shared" ca="1" si="374"/>
        <v>6,75988854293017+3,19718916975671i</v>
      </c>
      <c r="BJ261" s="240" t="str">
        <f t="shared" ca="1" si="375"/>
        <v>-6,97677215809539+2,69123799654977i</v>
      </c>
      <c r="BK261" s="240" t="str">
        <f t="shared" ca="1" si="376"/>
        <v>2,86164600586603-6,90862459807733i</v>
      </c>
      <c r="BL261" s="240" t="str">
        <f t="shared" ca="1" si="377"/>
        <v>3,03033026663186+6,83631554093161i</v>
      </c>
      <c r="BM261" s="240" t="str">
        <f t="shared" ca="1" si="378"/>
        <v>-7,04071717144357-2,51920888609657i</v>
      </c>
      <c r="BN261" s="240" t="str">
        <f t="shared" ca="1" si="379"/>
        <v>6,6793896408391-3,36212220567599i</v>
      </c>
      <c r="BO261" s="240" t="str">
        <f t="shared" ca="1" si="380"/>
        <v>-2,17070277147116+7,15584804044746i</v>
      </c>
      <c r="BP261" s="240" t="str">
        <f t="shared" ca="1" si="381"/>
        <v>-3,68581449783947-6,50637250605625i</v>
      </c>
      <c r="BQ261" s="240" t="str">
        <f t="shared" ca="1" si="382"/>
        <v>7,2537398447461+1,81696724373091i</v>
      </c>
      <c r="BR261" s="240" t="str">
        <f t="shared" ca="1" si="383"/>
        <v>-6,31768095001527+4,00062734003836i</v>
      </c>
      <c r="BS261" s="240" t="str">
        <f t="shared" ca="1" si="384"/>
        <v>1,45885448275295-7,33415675440605i</v>
      </c>
      <c r="BT261" s="240" t="str">
        <f t="shared" ca="1" si="385"/>
        <v>4,30580232055538+6,11376954720638i</v>
      </c>
      <c r="BU261" s="240" t="str">
        <f t="shared" ca="1" si="386"/>
        <v>-7,39690503804825-1,09722721354546i</v>
      </c>
      <c r="BV261" s="240" t="str">
        <f t="shared" ca="1" si="387"/>
        <v>5,89512953805122-4,60060424614466i</v>
      </c>
      <c r="BW261" s="240" t="str">
        <f t="shared" ca="1" si="388"/>
        <v>-0,732956627874755+7,4418335295613i</v>
      </c>
      <c r="BX261" s="240" t="str">
        <f t="shared" ca="1" si="389"/>
        <v>-4,88432291313955-5,66228764548643i</v>
      </c>
      <c r="BY261" s="240" t="str">
        <f t="shared" ca="1" si="390"/>
        <v>7,46883399227387+0,366920285488074i</v>
      </c>
      <c r="BZ261" s="240" t="str">
        <f t="shared" ca="1" si="391"/>
        <v>-5,41580480602574+5,15627481842044i</v>
      </c>
      <c r="CA261" s="240" t="str">
        <f t="shared" ca="1" si="392"/>
        <v>2,66399616215416E-12-7,47784137970633i</v>
      </c>
      <c r="CB261" s="240" t="str">
        <f t="shared" ca="1" si="393"/>
        <v>5,41580480602734+5,15627481841876i</v>
      </c>
      <c r="CC261" s="240" t="str">
        <f t="shared" ca="1" si="394"/>
        <v>-7,46883399227376+0,366920285490182i</v>
      </c>
      <c r="CD261" s="240" t="str">
        <f t="shared" ca="1" si="395"/>
        <v>4,88432291313779-5,66228764548795i</v>
      </c>
      <c r="CE261" s="240" t="str">
        <f t="shared" ca="1" si="396"/>
        <v>0,732956627876856+7,44183352956109i</v>
      </c>
      <c r="CF261" s="240" t="str">
        <f t="shared" ca="1" si="397"/>
        <v>-5,89512953804794-4,60060424614886i</v>
      </c>
      <c r="CG261" s="240" t="str">
        <f t="shared" ca="1" si="398"/>
        <v>7,39690503804793-1,09722721354754i</v>
      </c>
      <c r="CH261" s="240" t="str">
        <f t="shared" ca="1" si="399"/>
        <v>-4,30580232055974+6,11376954720331i</v>
      </c>
      <c r="CI261" s="240" t="str">
        <f t="shared" ca="1" si="400"/>
        <v>-1,45885448275502-7,33415675440564i</v>
      </c>
      <c r="CJ261" s="240" t="str">
        <f t="shared" ca="1" si="401"/>
        <v>6,31768095001639+4,00062734003658i</v>
      </c>
      <c r="CK261" s="240" t="str">
        <f t="shared" ca="1" si="402"/>
        <v>-7,25373984474744+1,81696724372553i</v>
      </c>
      <c r="CL261" s="240" t="str">
        <f t="shared" ca="1" si="403"/>
        <v>3,68581449783763-6,50637250605729i</v>
      </c>
      <c r="CM261" s="240" t="str">
        <f t="shared" ca="1" si="404"/>
        <v>2,17070277146585+7,15584804044907i</v>
      </c>
      <c r="CN261" s="240" t="str">
        <f t="shared" ca="1" si="405"/>
        <v>-6,67938964084005-3,3621222056741i</v>
      </c>
      <c r="CO261" s="240" t="str">
        <f t="shared" ca="1" si="406"/>
        <v>7,04071717144286-2,51920888609856i</v>
      </c>
      <c r="CP261" s="240" t="str">
        <f t="shared" ca="1" si="407"/>
        <v>-3,03033026662993+6,83631554093247i</v>
      </c>
      <c r="CQ261" s="240" t="str">
        <f t="shared" ca="1" si="408"/>
        <v>-2,86164600586798-6,90862459807653i</v>
      </c>
      <c r="CR261" s="240" t="str">
        <f t="shared" ca="1" si="409"/>
        <v>6,97677215809355+2,69123799655454i</v>
      </c>
      <c r="CS261" s="240" t="str">
        <f t="shared" ca="1" si="410"/>
        <v>-6,75988854292927+3,19718916975862i</v>
      </c>
      <c r="CT261" s="240" t="str">
        <f t="shared" ca="1" si="411"/>
        <v>2,34566229841461-7,10042112003538i</v>
      </c>
      <c r="CU261" s="240" t="str">
        <f t="shared" ca="1" si="412"/>
        <v>3,52503002489857+6,59486732418567i</v>
      </c>
      <c r="CV261" s="240" t="str">
        <f t="shared" ca="1" si="413"/>
        <v>-7,20696454557565-1,99443569434159i</v>
      </c>
      <c r="CW261" s="240" t="str">
        <f t="shared" ca="1" si="414"/>
        <v>6,41395849241955-3,8443787739461i</v>
      </c>
      <c r="CX261" s="240" t="str">
        <f t="shared" ca="1" si="415"/>
        <v>-1,63840431998895+7,29614576226996i</v>
      </c>
      <c r="CY261" s="240" t="str">
        <f t="shared" ca="1" si="416"/>
        <v>-4,1544660778057-6,21759787284526i</v>
      </c>
      <c r="CZ261" s="240" t="str">
        <f t="shared" ca="1" si="417"/>
        <v>7,36774992475593+1,27842588612214i</v>
      </c>
      <c r="DA261" s="240" t="str">
        <f t="shared" ca="1" si="418"/>
        <v>-6,00625851539793+4,45454490899554i</v>
      </c>
      <c r="DB261" s="240" t="str">
        <f t="shared" ca="1" si="419"/>
        <v>0,915367612325943-7,42160453233349i</v>
      </c>
      <c r="DC261" s="240" t="str">
        <f t="shared" ca="1" si="420"/>
        <v>4,74389235132748+5,78044955510079i</v>
      </c>
      <c r="DD261" s="240" t="str">
        <f t="shared" ca="1" si="421"/>
        <v>-7,45757984453797-0,550104137767783i</v>
      </c>
      <c r="DE261" s="240" t="str">
        <f t="shared" ca="1" si="422"/>
        <v>5,54071498551772-5,02181134146909i</v>
      </c>
      <c r="DF261" s="240" t="str">
        <f t="shared" ca="1" si="423"/>
        <v>-0,183515414158295+7,47558919368999i</v>
      </c>
      <c r="DG261" s="240" t="str">
        <f t="shared" ca="1" si="424"/>
        <v>-5,2876323482303-5,28763234822513i</v>
      </c>
      <c r="DH261" s="240" t="str">
        <f t="shared" ca="1" si="425"/>
        <v>7,47558919369-0,183515414157955i</v>
      </c>
      <c r="DI261" s="240" t="str">
        <f t="shared" ca="1" si="426"/>
        <v>-5,02181134146935+5,54071498551749i</v>
      </c>
      <c r="DJ261" s="240" t="str">
        <f t="shared" ca="1" si="427"/>
        <v>-0,550104137767443-7,45757984453799i</v>
      </c>
      <c r="DK261" s="240" t="str">
        <f t="shared" ca="1" si="428"/>
        <v>5,78044955510057+4,74389235132775i</v>
      </c>
      <c r="DL261" s="240" t="str">
        <f t="shared" ca="1" si="429"/>
        <v>-7,42160453233353+0,915367612325607i</v>
      </c>
      <c r="DM261" s="240" t="str">
        <f t="shared" ca="1" si="430"/>
        <v>4,45454490899582-6,00625851539773i</v>
      </c>
      <c r="DN261" s="240" t="str">
        <f t="shared" ca="1" si="431"/>
        <v>1,2784258861214+7,36774992475606i</v>
      </c>
      <c r="DO261" s="240" t="str">
        <f t="shared" ca="1" si="432"/>
        <v>-6,21759787284507-4,15446607780598i</v>
      </c>
      <c r="DP261" s="240" t="str">
        <f t="shared" ca="1" si="433"/>
        <v>7,29614576227012-1,6384043199882i</v>
      </c>
      <c r="DQ261" s="240" t="str">
        <f t="shared" ca="1" si="434"/>
        <v>-3,84437877394639+6,41395849241938i</v>
      </c>
      <c r="DR261" s="240" t="str">
        <f t="shared" ca="1" si="435"/>
        <v>-1,99443569434085-7,20696454557585i</v>
      </c>
      <c r="DS261" s="240" t="str">
        <f t="shared" ca="1" si="436"/>
        <v>6,59486732418531+3,52503002489924i</v>
      </c>
      <c r="DT261" s="240" t="str">
        <f t="shared" ca="1" si="437"/>
        <v>-7,10042112003563+2,34566229841388i</v>
      </c>
      <c r="DU261" s="240" t="str">
        <f t="shared" ca="1" si="438"/>
        <v>3,19718916975931-6,75988854292895i</v>
      </c>
      <c r="DV261" s="240" t="str">
        <f t="shared" ca="1" si="439"/>
        <v>2,69123799655423+6,97677215809367i</v>
      </c>
      <c r="DW261" s="240" t="str">
        <f t="shared" ca="1" si="440"/>
        <v>-6,90862459807624-2,86164600586868i</v>
      </c>
      <c r="DX261" s="240" t="str">
        <f t="shared" ca="1" si="441"/>
        <v>6,83631554093261-3,03033026662962i</v>
      </c>
      <c r="DY261" s="240" t="str">
        <f t="shared" ca="1" si="442"/>
        <v>-2,51920888609928+7,0407171714426i</v>
      </c>
      <c r="DZ261" s="240" t="str">
        <f t="shared" ca="1" si="443"/>
        <v>-3,36212220567342-6,67938964084039i</v>
      </c>
      <c r="EA261" s="240" t="str">
        <f t="shared" ca="1" si="444"/>
        <v>7,15584804044884+2,17070277146659i</v>
      </c>
      <c r="EB261" s="240" t="str">
        <f t="shared" ca="1" si="445"/>
        <v>-6,50637250605766+3,68581449783696i</v>
      </c>
      <c r="EC261" s="240" t="str">
        <f t="shared" ca="1" si="446"/>
        <v>1,81696724372627-7,25373984474726i</v>
      </c>
      <c r="ED261" s="240" t="str">
        <f t="shared" ca="1" si="447"/>
        <v>4,00062734003593+6,31768095001681i</v>
      </c>
      <c r="EE261" s="240" t="str">
        <f t="shared" ca="1" si="448"/>
        <v>-7,33415675440557-1,45885448275536i</v>
      </c>
      <c r="EF261" s="240" t="str">
        <f t="shared" ca="1" si="449"/>
        <v>6,11376954720375-4,30580232055911i</v>
      </c>
      <c r="EG261" s="240" t="str">
        <f t="shared" ca="1" si="450"/>
        <v>-1,09722721354788+7,39690503804789i</v>
      </c>
      <c r="EH261" s="240" t="str">
        <f t="shared" ca="1" si="451"/>
        <v>-4,60060424614825-5,89512953804841i</v>
      </c>
      <c r="EI261" s="240" t="str">
        <f t="shared" ca="1" si="452"/>
        <v>7,44183352956106+0,732956627877195i</v>
      </c>
      <c r="EJ261" s="240" t="str">
        <f t="shared" ca="1" si="453"/>
        <v>-5,66228764548816+4,88432291313753i</v>
      </c>
      <c r="EK261" s="240" t="str">
        <f t="shared" ca="1" si="454"/>
        <v>0,366920285490523-7,46883399227375i</v>
      </c>
      <c r="EL261" s="240" t="str">
        <f t="shared" ca="1" si="455"/>
        <v>5,15627481841851+5,41580480602758i</v>
      </c>
      <c r="EM261" s="240" t="str">
        <f t="shared" ca="1" si="456"/>
        <v>-7,47784137970633+2,3231969306756E-12i</v>
      </c>
      <c r="EN261" s="240"/>
      <c r="EO261" s="240"/>
      <c r="EP261" s="240"/>
    </row>
    <row r="262" spans="1:146">
      <c r="A262" s="268">
        <f t="shared" si="323"/>
        <v>3.1640625000000024E-3</v>
      </c>
      <c r="B262" s="267">
        <v>162</v>
      </c>
      <c r="C262" s="266">
        <f t="shared" si="324"/>
        <v>32400</v>
      </c>
      <c r="N262" s="265">
        <f t="shared" ca="1" si="327"/>
        <v>22.4771166878641</v>
      </c>
      <c r="O262" s="240">
        <f t="shared" ca="1" si="328"/>
        <v>7.4771166878641013</v>
      </c>
      <c r="P262" s="240" t="str">
        <f t="shared" ca="1" si="329"/>
        <v>-5,02132466817123+5,54017802428324i</v>
      </c>
      <c r="Q262" s="240" t="str">
        <f t="shared" ca="1" si="330"/>
        <v>-0,732885595654844-7,44111232730816i</v>
      </c>
      <c r="R262" s="240" t="str">
        <f t="shared" ca="1" si="331"/>
        <v>6,00567643745185+4,45411321056969i</v>
      </c>
      <c r="S262" s="240" t="str">
        <f t="shared" ca="1" si="332"/>
        <v>-7,33344598731451+1,45871310238737i</v>
      </c>
      <c r="T262" s="240" t="str">
        <f t="shared" ca="1" si="333"/>
        <v>3,84400620788393-6,41333690349148i</v>
      </c>
      <c r="U262" s="241" t="str">
        <f t="shared" ca="1" si="334"/>
        <v>2,17049240453063+7,15515455359356i</v>
      </c>
      <c r="V262" s="240" t="str">
        <f t="shared" ca="1" si="335"/>
        <v>-6,75923342926386-3,19687932406868i</v>
      </c>
      <c r="W262" s="240" t="str">
        <f t="shared" ca="1" si="336"/>
        <v>6,9079550701161-2,86136867830643i</v>
      </c>
      <c r="X262" s="240" t="str">
        <f t="shared" ca="1" si="337"/>
        <v>-2,51896474477134+7,04003484213927i</v>
      </c>
      <c r="Y262" s="240" t="str">
        <f t="shared" ca="1" si="338"/>
        <v>-3,52468840752622-6,59422820304136i</v>
      </c>
      <c r="Z262" s="240" t="str">
        <f t="shared" ca="1" si="339"/>
        <v>7,25303687101064+1,81679115797496i</v>
      </c>
      <c r="AA262" s="240" t="str">
        <f t="shared" ca="1" si="340"/>
        <v>-6,21699531359919+4,1540634605915i</v>
      </c>
      <c r="AB262" s="240" t="str">
        <f t="shared" ca="1" si="341"/>
        <v>1,09712087916815-7,39618818990087i</v>
      </c>
      <c r="AC262" s="240" t="str">
        <f t="shared" ca="1" si="342"/>
        <v>4,7434326116886+5,77988936073216i</v>
      </c>
      <c r="AD262" s="240" t="str">
        <f t="shared" ca="1" si="343"/>
        <v>-7,46811017335452-0,36688472654846i</v>
      </c>
      <c r="AE262" s="240" t="str">
        <f t="shared" ca="1" si="344"/>
        <v>5,28711991371187-5,28711991371174i</v>
      </c>
      <c r="AF262" s="240" t="str">
        <f t="shared" ca="1" si="345"/>
        <v>0,366884726548224+7,46811017335453i</v>
      </c>
      <c r="AG262" s="240" t="str">
        <f t="shared" ca="1" si="346"/>
        <v>-5,77988936073201-4,74343261168878i</v>
      </c>
      <c r="AH262" s="240" t="str">
        <f t="shared" ca="1" si="347"/>
        <v>7,39618818990079-1,0971208791687i</v>
      </c>
      <c r="AI262" s="240" t="str">
        <f t="shared" ca="1" si="348"/>
        <v>-4,15406346059165+6,2169953135991i</v>
      </c>
      <c r="AJ262" s="240" t="str">
        <f t="shared" ca="1" si="349"/>
        <v>-1,81679115797478-7,25303687101068i</v>
      </c>
      <c r="AK262" s="240" t="str">
        <f t="shared" ca="1" si="350"/>
        <v>6,59422820304125+3,52468840752643i</v>
      </c>
      <c r="AL262" s="240" t="str">
        <f t="shared" ca="1" si="351"/>
        <v>-7,04003484213935+2,51896474477111i</v>
      </c>
      <c r="AM262" s="240" t="str">
        <f t="shared" ca="1" si="352"/>
        <v>2,86136867830593-6,9079550701163i</v>
      </c>
      <c r="AN262" s="240" t="str">
        <f t="shared" ca="1" si="353"/>
        <v>3,19687932406918+6,75923342926362i</v>
      </c>
      <c r="AO262" s="240" t="str">
        <f t="shared" ca="1" si="354"/>
        <v>-7,15515455359329-2,17049240453152i</v>
      </c>
      <c r="AP262" s="240" t="str">
        <f t="shared" ca="1" si="355"/>
        <v>6,41333690349041-3,84400620788571i</v>
      </c>
      <c r="AQ262" s="240" t="str">
        <f t="shared" ca="1" si="356"/>
        <v>-1,4587131023898+7,33344598731402i</v>
      </c>
      <c r="AR262" s="240" t="str">
        <f t="shared" ca="1" si="357"/>
        <v>-1,4587131023898+7,33344598731402i</v>
      </c>
      <c r="AS262" s="240" t="str">
        <f t="shared" ca="1" si="358"/>
        <v>7,44111232730782+0,732885595658317i</v>
      </c>
      <c r="AT262" s="240" t="str">
        <f t="shared" ca="1" si="359"/>
        <v>-5,54017802428347+5,02132466817097i</v>
      </c>
      <c r="AU262" s="240" t="str">
        <f t="shared" ca="1" si="360"/>
        <v>-2,79197148854638E-12-7,4771166878641i</v>
      </c>
      <c r="AV262" s="240" t="str">
        <f t="shared" ca="1" si="361"/>
        <v>5,54017802428216+5,02132466817242i</v>
      </c>
      <c r="AW262" s="240" t="str">
        <f t="shared" ca="1" si="362"/>
        <v>-7,44111232730801+0,732885595656367i</v>
      </c>
      <c r="AX262" s="240" t="str">
        <f t="shared" ca="1" si="363"/>
        <v>4,45411321057168-6,00567643745039i</v>
      </c>
      <c r="AY262" s="240" t="str">
        <f t="shared" ca="1" si="364"/>
        <v>1,45871310238788+7,3334459873144i</v>
      </c>
      <c r="AZ262" s="240" t="str">
        <f t="shared" ca="1" si="365"/>
        <v>-6,41333690349328-3,84400620788092i</v>
      </c>
      <c r="BA262" s="240" t="str">
        <f t="shared" ca="1" si="366"/>
        <v>7,15515455359383-2,17049240452975i</v>
      </c>
      <c r="BB262" s="240" t="str">
        <f t="shared" ca="1" si="367"/>
        <v>-3,19687932406682+6,75923342926473i</v>
      </c>
      <c r="BC262" s="240" t="str">
        <f t="shared" ca="1" si="368"/>
        <v>-2,86136867830422-6,90795507011701i</v>
      </c>
      <c r="BD262" s="240" t="str">
        <f t="shared" ca="1" si="369"/>
        <v>7,04003484213973+2,51896474477006i</v>
      </c>
      <c r="BE262" s="240" t="str">
        <f t="shared" ca="1" si="370"/>
        <v>-6,59422820304283+3,52468840752348i</v>
      </c>
      <c r="BF262" s="240" t="str">
        <f t="shared" ca="1" si="371"/>
        <v>1,81679115797504-7,25303687101062i</v>
      </c>
      <c r="BG262" s="240" t="str">
        <f t="shared" ca="1" si="372"/>
        <v>4,15406346059391+6,21699531359759i</v>
      </c>
      <c r="BH262" s="240" t="str">
        <f t="shared" ca="1" si="373"/>
        <v>-7,39618818990061-1,09712087916991i</v>
      </c>
      <c r="BI262" s="240" t="str">
        <f t="shared" ca="1" si="374"/>
        <v>5,7798893607309-4,74343261169014i</v>
      </c>
      <c r="BJ262" s="240" t="str">
        <f t="shared" ca="1" si="375"/>
        <v>-0,366884726550925+7,4681101733544i</v>
      </c>
      <c r="BK262" s="240" t="str">
        <f t="shared" ca="1" si="376"/>
        <v>-5,2871199137121-5,28711991371151i</v>
      </c>
      <c r="BL262" s="240" t="str">
        <f t="shared" ca="1" si="377"/>
        <v>7,46811017335436-0,366884726551756i</v>
      </c>
      <c r="BM262" s="240" t="str">
        <f t="shared" ca="1" si="378"/>
        <v>-4,7434326116895+5,77988936073142i</v>
      </c>
      <c r="BN262" s="240" t="str">
        <f t="shared" ca="1" si="379"/>
        <v>-1,09712087917073-7,39618818990049i</v>
      </c>
      <c r="BO262" s="240" t="str">
        <f t="shared" ca="1" si="380"/>
        <v>6,21699531359817+4,15406346059304i</v>
      </c>
      <c r="BP262" s="240" t="str">
        <f t="shared" ca="1" si="381"/>
        <v>-7,25303687101037+1,81679115797605i</v>
      </c>
      <c r="BQ262" s="240" t="str">
        <f t="shared" ca="1" si="382"/>
        <v>3,52468840752913-6,59422820303981i</v>
      </c>
      <c r="BR262" s="240" t="str">
        <f t="shared" ca="1" si="383"/>
        <v>2,51896474477104+7,04003484213938i</v>
      </c>
      <c r="BS262" s="240" t="str">
        <f t="shared" ca="1" si="384"/>
        <v>-6,90795507011742-2,86136867830326i</v>
      </c>
      <c r="BT262" s="240" t="str">
        <f t="shared" ca="1" si="385"/>
        <v>6,75923342926437-3,19687932406758i</v>
      </c>
      <c r="BU262" s="240" t="str">
        <f t="shared" ca="1" si="386"/>
        <v>-2,17049240452895+7,15515455359407i</v>
      </c>
      <c r="BV262" s="240" t="str">
        <f t="shared" ca="1" si="387"/>
        <v>-3,84400620788163-6,41333690349285i</v>
      </c>
      <c r="BW262" s="240" t="str">
        <f t="shared" ca="1" si="388"/>
        <v>7,33344598731457+1,45871310238706i</v>
      </c>
      <c r="BX262" s="240" t="str">
        <f t="shared" ca="1" si="389"/>
        <v>-6,00567643744989+4,45411321057234i</v>
      </c>
      <c r="BY262" s="240" t="str">
        <f t="shared" ca="1" si="390"/>
        <v>0,732885595655539-7,44111232730809i</v>
      </c>
      <c r="BZ262" s="240" t="str">
        <f t="shared" ca="1" si="391"/>
        <v>5,02132466817304+5,5401780242816i</v>
      </c>
      <c r="CA262" s="240" t="str">
        <f t="shared" ca="1" si="392"/>
        <v>-7,4771166878641-1,85399234869667E-12i</v>
      </c>
      <c r="CB262" s="240" t="str">
        <f t="shared" ca="1" si="393"/>
        <v>5,02132466817043-5,54017802428396i</v>
      </c>
      <c r="CC262" s="240" t="str">
        <f t="shared" ca="1" si="394"/>
        <v>0,732885595651637+7,44111232730848i</v>
      </c>
      <c r="CD262" s="240" t="str">
        <f t="shared" ca="1" si="395"/>
        <v>-6,00567643745211-4,45411321056934i</v>
      </c>
      <c r="CE262" s="240" t="str">
        <f t="shared" ca="1" si="396"/>
        <v>7,33344598731388-1,45871310239051i</v>
      </c>
      <c r="CF262" s="240" t="str">
        <f t="shared" ca="1" si="397"/>
        <v>-3,844006207885+6,41333690349084i</v>
      </c>
      <c r="CG262" s="240" t="str">
        <f t="shared" ca="1" si="398"/>
        <v>-2,17049240453252-7,15515455359299i</v>
      </c>
      <c r="CH262" s="240" t="str">
        <f t="shared" ca="1" si="399"/>
        <v>6,75923342926279+3,19687932407093i</v>
      </c>
      <c r="CI262" s="240" t="str">
        <f t="shared" ca="1" si="400"/>
        <v>-6,90795507011599+2,8613686783067i</v>
      </c>
      <c r="CJ262" s="240" t="str">
        <f t="shared" ca="1" si="401"/>
        <v>2,51896474477454-7,04003484213813i</v>
      </c>
      <c r="CK262" s="240" t="str">
        <f t="shared" ca="1" si="402"/>
        <v>3,52468840752604+6,59422820304146i</v>
      </c>
      <c r="CL262" s="240" t="str">
        <f t="shared" ca="1" si="403"/>
        <v>-7,25303687101127-1,81679115797243i</v>
      </c>
      <c r="CM262" s="240" t="str">
        <f t="shared" ca="1" si="404"/>
        <v>6,21699531360023-4,15406346058996i</v>
      </c>
      <c r="CN262" s="240" t="str">
        <f t="shared" ca="1" si="405"/>
        <v>-1,09712087916725+7,39618818990101i</v>
      </c>
      <c r="CO262" s="240" t="str">
        <f t="shared" ca="1" si="406"/>
        <v>-4,74343261168647-5,77988936073391i</v>
      </c>
      <c r="CP262" s="240" t="str">
        <f t="shared" ca="1" si="407"/>
        <v>7,46811017335454+0,36688472654803i</v>
      </c>
      <c r="CQ262" s="240" t="str">
        <f t="shared" ca="1" si="408"/>
        <v>-5,28711991370961+5,287119913714i</v>
      </c>
      <c r="CR262" s="240" t="str">
        <f t="shared" ca="1" si="409"/>
        <v>-0,366884726547009-7,46811017335459i</v>
      </c>
      <c r="CS262" s="240" t="str">
        <f t="shared" ca="1" si="410"/>
        <v>5,77988936073326+4,74343261168727i</v>
      </c>
      <c r="CT262" s="240" t="str">
        <f t="shared" ca="1" si="411"/>
        <v>-7,39618818990116+1,09712087916624i</v>
      </c>
      <c r="CU262" s="240" t="str">
        <f t="shared" ca="1" si="412"/>
        <v>4,15406346059081-6,21699531359966i</v>
      </c>
      <c r="CV262" s="240" t="str">
        <f t="shared" ca="1" si="413"/>
        <v>1,81679115797144+7,25303687101152i</v>
      </c>
      <c r="CW262" s="240" t="str">
        <f t="shared" ca="1" si="414"/>
        <v>-6,59422820304118-3,52468840752657i</v>
      </c>
      <c r="CX262" s="240" t="str">
        <f t="shared" ca="1" si="415"/>
        <v>7,04003484213847-2,51896474477357i</v>
      </c>
      <c r="CY262" s="240" t="str">
        <f t="shared" ca="1" si="416"/>
        <v>-2,86136867830765+6,90795507011559i</v>
      </c>
      <c r="CZ262" s="240" t="str">
        <f t="shared" ca="1" si="417"/>
        <v>-3,19687932407-6,75923342926323i</v>
      </c>
      <c r="DA262" s="240" t="str">
        <f t="shared" ca="1" si="418"/>
        <v>7,15515455359269+2,1704924045335i</v>
      </c>
      <c r="DB262" s="240" t="str">
        <f t="shared" ca="1" si="419"/>
        <v>-6,41333690349136+3,84400620788412i</v>
      </c>
      <c r="DC262" s="240" t="str">
        <f t="shared" ca="1" si="420"/>
        <v>1,45871310238443-7,33344598731509i</v>
      </c>
      <c r="DD262" s="240" t="str">
        <f t="shared" ca="1" si="421"/>
        <v>4,45411321056852+6,00567643745272i</v>
      </c>
      <c r="DE262" s="240" t="str">
        <f t="shared" ca="1" si="422"/>
        <v>-7,44111232730838-0,732885595652654i</v>
      </c>
      <c r="DF262" s="240" t="str">
        <f t="shared" ca="1" si="423"/>
        <v>5,54017802428465-5,02132466816967i</v>
      </c>
      <c r="DG262" s="240" t="str">
        <f t="shared" ca="1" si="424"/>
        <v>8,31722920909867E-13+7,4771166878641i</v>
      </c>
      <c r="DH262" s="240" t="str">
        <f t="shared" ca="1" si="425"/>
        <v>-5,54017802428091-5,02132466817379i</v>
      </c>
      <c r="DI262" s="240" t="str">
        <f t="shared" ca="1" si="426"/>
        <v>7,44111232730817-0,732885595654733i</v>
      </c>
      <c r="DJ262" s="240" t="str">
        <f t="shared" ca="1" si="427"/>
        <v>-4,45411321056719+6,00567643745371i</v>
      </c>
      <c r="DK262" s="240" t="str">
        <f t="shared" ca="1" si="428"/>
        <v>-1,45871310238606-7,33344598731477i</v>
      </c>
      <c r="DL262" s="240" t="str">
        <f t="shared" ca="1" si="429"/>
        <v>6,41333690349222+3,84400620788269i</v>
      </c>
      <c r="DM262" s="240" t="str">
        <f t="shared" ca="1" si="430"/>
        <v>-7,15515455359443+2,17049240452777i</v>
      </c>
      <c r="DN262" s="240" t="str">
        <f t="shared" ca="1" si="431"/>
        <v>3,1968793240685-6,75923342926394i</v>
      </c>
      <c r="DO262" s="240" t="str">
        <f t="shared" ca="1" si="432"/>
        <v>2,86136867830919+6,90795507011496i</v>
      </c>
      <c r="DP262" s="240" t="str">
        <f t="shared" ca="1" si="433"/>
        <v>-7,04003484213903-2,518964744772i</v>
      </c>
      <c r="DQ262" s="240" t="str">
        <f t="shared" ca="1" si="434"/>
        <v>6,59422820304019-3,52468840752841i</v>
      </c>
      <c r="DR262" s="240" t="str">
        <f t="shared" ca="1" si="435"/>
        <v>-1,81679115797683+7,25303687101017i</v>
      </c>
      <c r="DS262" s="240" t="str">
        <f t="shared" ca="1" si="436"/>
        <v>-4,15406346059219-6,21699531359874i</v>
      </c>
      <c r="DT262" s="240" t="str">
        <f t="shared" ca="1" si="437"/>
        <v>7,39618818990034+1,09712087917174i</v>
      </c>
      <c r="DU262" s="240" t="str">
        <f t="shared" ca="1" si="438"/>
        <v>-5,77988936073194+4,74343261168887i</v>
      </c>
      <c r="DV262" s="240" t="str">
        <f t="shared" ca="1" si="439"/>
        <v>0,366884726545348-7,46811017335467i</v>
      </c>
      <c r="DW262" s="240" t="str">
        <f t="shared" ca="1" si="440"/>
        <v>5,28711991371079+5,28711991371283i</v>
      </c>
      <c r="DX262" s="240" t="str">
        <f t="shared" ca="1" si="441"/>
        <v>-7,46811017335444+0,366884726550116i</v>
      </c>
      <c r="DY262" s="240" t="str">
        <f t="shared" ca="1" si="442"/>
        <v>4,7434326116911-5,77988936073011i</v>
      </c>
      <c r="DZ262" s="240" t="str">
        <f t="shared" ca="1" si="443"/>
        <v>1,0971208791689+7,39618818990076i</v>
      </c>
      <c r="EA262" s="240" t="str">
        <f t="shared" ca="1" si="444"/>
        <v>-6,21699531360115-4,15406346058858i</v>
      </c>
      <c r="EB262" s="240" t="str">
        <f t="shared" ca="1" si="445"/>
        <v>7,25303687101087-1,81679115797404i</v>
      </c>
      <c r="EC262" s="240" t="str">
        <f t="shared" ca="1" si="446"/>
        <v>-3,5246884075242+6,59422820304244i</v>
      </c>
      <c r="ED262" s="240" t="str">
        <f t="shared" ca="1" si="447"/>
        <v>-2,51896474476929-7,04003484214i</v>
      </c>
      <c r="EE262" s="240" t="str">
        <f t="shared" ca="1" si="448"/>
        <v>6,90795507011662+2,86136867830516i</v>
      </c>
      <c r="EF262" s="240" t="str">
        <f t="shared" ca="1" si="449"/>
        <v>-6,75923342926517+3,1968793240659i</v>
      </c>
      <c r="EG262" s="240" t="str">
        <f t="shared" ca="1" si="450"/>
        <v>2,17049240453052-7,15515455359359i</v>
      </c>
      <c r="EH262" s="240" t="str">
        <f t="shared" ca="1" si="451"/>
        <v>3,84400620788642+6,41333690348998i</v>
      </c>
      <c r="EI262" s="240" t="str">
        <f t="shared" ca="1" si="452"/>
        <v>-7,33344598731421-1,45871310238888i</v>
      </c>
      <c r="EJ262" s="240" t="str">
        <f t="shared" ca="1" si="453"/>
        <v>6,00567643745086-4,45411321057102i</v>
      </c>
      <c r="EK262" s="240" t="str">
        <f t="shared" ca="1" si="454"/>
        <v>-0,732885595657595+7,44111232730789i</v>
      </c>
      <c r="EL262" s="240" t="str">
        <f t="shared" ca="1" si="455"/>
        <v>-5,02132466817166-5,54017802428285i</v>
      </c>
      <c r="EM262" s="240" t="str">
        <f t="shared" ca="1" si="456"/>
        <v>7,4771166878641+3,70798469739334E-12i</v>
      </c>
      <c r="EN262" s="240"/>
      <c r="EO262" s="240"/>
      <c r="EP262" s="240"/>
    </row>
    <row r="263" spans="1:146">
      <c r="A263" s="268">
        <f t="shared" si="323"/>
        <v>3.1835937500000024E-3</v>
      </c>
      <c r="B263" s="267">
        <v>163</v>
      </c>
      <c r="C263" s="266">
        <f t="shared" si="324"/>
        <v>32600</v>
      </c>
      <c r="N263" s="265">
        <f t="shared" ca="1" si="327"/>
        <v>22.47633511681601</v>
      </c>
      <c r="O263" s="240">
        <f t="shared" ca="1" si="328"/>
        <v>7.4763351168160117</v>
      </c>
      <c r="P263" s="240" t="str">
        <f t="shared" ca="1" si="329"/>
        <v>-4,88333906312588+5,66114708990016i</v>
      </c>
      <c r="Q263" s="240" t="str">
        <f t="shared" ca="1" si="330"/>
        <v>-1,09700619887766-7,3954150781792i</v>
      </c>
      <c r="R263" s="240" t="str">
        <f t="shared" ca="1" si="331"/>
        <v>6,31640837844376+3,99982149297462i</v>
      </c>
      <c r="S263" s="240" t="str">
        <f t="shared" ca="1" si="332"/>
        <v>-7,15440663673243+2,17026552643108i</v>
      </c>
      <c r="T263" s="240" t="str">
        <f t="shared" ca="1" si="333"/>
        <v>3,0297198666799-6,83493850070221i</v>
      </c>
      <c r="U263" s="241" t="str">
        <f t="shared" ca="1" si="334"/>
        <v>3,19654515938628+6,75852689740452i</v>
      </c>
      <c r="V263" s="240" t="str">
        <f t="shared" ca="1" si="335"/>
        <v>-7,20551284545329-1,99403395481217i</v>
      </c>
      <c r="W263" s="240" t="str">
        <f t="shared" ca="1" si="336"/>
        <v>6,21634546102299-4,153629242982i</v>
      </c>
      <c r="X263" s="240" t="str">
        <f t="shared" ca="1" si="337"/>
        <v>-0,915183229664863+7,42010959724157i</v>
      </c>
      <c r="Y263" s="240" t="str">
        <f t="shared" ca="1" si="338"/>
        <v>-5,0207997971349-5,53959891833573i</v>
      </c>
      <c r="Z263" s="240" t="str">
        <f t="shared" ca="1" si="339"/>
        <v>7,47408338445791-0,183478448615822i</v>
      </c>
      <c r="AA263" s="240" t="str">
        <f t="shared" ca="1" si="340"/>
        <v>-4,74293678826506+5,77928519814157i</v>
      </c>
      <c r="AB263" s="240" t="str">
        <f t="shared" ca="1" si="341"/>
        <v>-1,27816837257597-7,36626583760611i</v>
      </c>
      <c r="AC263" s="240" t="str">
        <f t="shared" ca="1" si="342"/>
        <v>6,4126665276427+3,84360440006346i</v>
      </c>
      <c r="AD263" s="240" t="str">
        <f t="shared" ca="1" si="343"/>
        <v>-7,0989908809741+2,34518981124829i</v>
      </c>
      <c r="AE263" s="240" t="str">
        <f t="shared" ca="1" si="344"/>
        <v>2,86106958401505-6,90723299262159i</v>
      </c>
      <c r="AF263" s="240" t="str">
        <f t="shared" ca="1" si="345"/>
        <v>3,36144497281518+6,67804421022142i</v>
      </c>
      <c r="AG263" s="240" t="str">
        <f t="shared" ca="1" si="346"/>
        <v>-7,25227872266733-1,81660125170138i</v>
      </c>
      <c r="AH263" s="240" t="str">
        <f t="shared" ca="1" si="347"/>
        <v>6,11253804954062-4,30493500204758i</v>
      </c>
      <c r="AI263" s="240" t="str">
        <f t="shared" ca="1" si="348"/>
        <v>-0,732808988296101+7,44033451973826i</v>
      </c>
      <c r="AJ263" s="240" t="str">
        <f t="shared" ca="1" si="349"/>
        <v>-5,15523618908621-5,41471389952157i</v>
      </c>
      <c r="AK263" s="240" t="str">
        <f t="shared" ca="1" si="350"/>
        <v>7,46732954374302-0,366846376674155i</v>
      </c>
      <c r="AL263" s="240" t="str">
        <f t="shared" ca="1" si="351"/>
        <v>-4,59967754563254+5,89394208108123i</v>
      </c>
      <c r="AM263" s="240" t="str">
        <f t="shared" ca="1" si="352"/>
        <v>-1,45856062543974-7,33267943393499i</v>
      </c>
      <c r="AN263" s="240" t="str">
        <f t="shared" ca="1" si="353"/>
        <v>6,50506192631157+3,68507206358138i</v>
      </c>
      <c r="AO263" s="240" t="str">
        <f t="shared" ca="1" si="354"/>
        <v>-7,03929895855643+2,5187014414183i</v>
      </c>
      <c r="AP263" s="240" t="str">
        <f t="shared" ca="1" si="355"/>
        <v>2,69069590001648-6,97536682566378i</v>
      </c>
      <c r="AQ263" s="240" t="str">
        <f t="shared" ca="1" si="356"/>
        <v>3,52431997748428+6,5935389189146i</v>
      </c>
      <c r="AR263" s="240" t="str">
        <f t="shared" ca="1" si="357"/>
        <v>3,52431997748428+6,5935389189146i</v>
      </c>
      <c r="AS263" s="240" t="str">
        <f t="shared" ca="1" si="358"/>
        <v>6,00504867369796-4,45364762924221i</v>
      </c>
      <c r="AT263" s="240" t="str">
        <f t="shared" ca="1" si="359"/>
        <v>-0,549993330195823+7,4560776629322i</v>
      </c>
      <c r="AU263" s="240" t="str">
        <f t="shared" ca="1" si="360"/>
        <v>-5,28656725952335-5,28656725952409i</v>
      </c>
      <c r="AV263" s="240" t="str">
        <f t="shared" ca="1" si="361"/>
        <v>7,45607766293228-0,549993330194676i</v>
      </c>
      <c r="AW263" s="240" t="str">
        <f t="shared" ca="1" si="362"/>
        <v>-4,45364762923707+6,00504867370176i</v>
      </c>
      <c r="AX263" s="240" t="str">
        <f t="shared" ca="1" si="363"/>
        <v>-1,63807429592035-7,29467609835978i</v>
      </c>
      <c r="AY263" s="240" t="str">
        <f t="shared" ca="1" si="364"/>
        <v>6,59353891891405+3,52431997748529i</v>
      </c>
      <c r="AZ263" s="240" t="str">
        <f t="shared" ca="1" si="365"/>
        <v>-6,97536682566415+2,69069590001551i</v>
      </c>
      <c r="BA263" s="240" t="str">
        <f t="shared" ca="1" si="366"/>
        <v>2,51870144141239-7,03929895855855i</v>
      </c>
      <c r="BB263" s="240" t="str">
        <f t="shared" ca="1" si="367"/>
        <v>3,68507206358038+6,50506192631214i</v>
      </c>
      <c r="BC263" s="240" t="str">
        <f t="shared" ca="1" si="368"/>
        <v>-7,33267943393478-1,45856062544076i</v>
      </c>
      <c r="BD263" s="240" t="str">
        <f t="shared" ca="1" si="369"/>
        <v>5,89394208108057-4,59967754563339i</v>
      </c>
      <c r="BE263" s="240" t="str">
        <f t="shared" ca="1" si="370"/>
        <v>-0,366846376671484+7,46732954374315i</v>
      </c>
      <c r="BF263" s="240" t="str">
        <f t="shared" ca="1" si="371"/>
        <v>-5,41471389951982-5,15523618908805i</v>
      </c>
      <c r="BG263" s="240" t="str">
        <f t="shared" ca="1" si="372"/>
        <v>7,44033451973837-0,732808988294957i</v>
      </c>
      <c r="BH263" s="240" t="str">
        <f t="shared" ca="1" si="373"/>
        <v>-4,30493500204661+6,1125380495413i</v>
      </c>
      <c r="BI263" s="240" t="str">
        <f t="shared" ca="1" si="374"/>
        <v>-1,81660125170387-7,2522787226667i</v>
      </c>
      <c r="BJ263" s="240" t="str">
        <f t="shared" ca="1" si="375"/>
        <v>6,67804421022023+3,36144497281754i</v>
      </c>
      <c r="BK263" s="240" t="str">
        <f t="shared" ca="1" si="376"/>
        <v>-6,90723299262199+2,86106958401408i</v>
      </c>
      <c r="BL263" s="240" t="str">
        <f t="shared" ca="1" si="377"/>
        <v>2,34518981124727-7,09899088097445i</v>
      </c>
      <c r="BM263" s="240" t="str">
        <f t="shared" ca="1" si="378"/>
        <v>3,8436044000658+6,4126665276413i</v>
      </c>
      <c r="BN263" s="240" t="str">
        <f t="shared" ca="1" si="379"/>
        <v>-7,36626583760566-1,27816837257851i</v>
      </c>
      <c r="BO263" s="240" t="str">
        <f t="shared" ca="1" si="380"/>
        <v>5,7792851981423-4,74293678826417i</v>
      </c>
      <c r="BP263" s="240" t="str">
        <f t="shared" ca="1" si="381"/>
        <v>-0,183478448614635+7,47408338445794i</v>
      </c>
      <c r="BQ263" s="240" t="str">
        <f t="shared" ca="1" si="382"/>
        <v>-5,53959891833749-5,02079979713296i</v>
      </c>
      <c r="BR263" s="240" t="str">
        <f t="shared" ca="1" si="383"/>
        <v>7,4201095972419-0,915183229662194i</v>
      </c>
      <c r="BS263" s="240" t="str">
        <f t="shared" ca="1" si="384"/>
        <v>-4,15362924298287+6,2163454610224i</v>
      </c>
      <c r="BT263" s="240" t="str">
        <f t="shared" ca="1" si="385"/>
        <v>-1,99403395481323-7,205512845453i</v>
      </c>
      <c r="BU263" s="240" t="str">
        <f t="shared" ca="1" si="386"/>
        <v>6,75852689740569+3,19654515938381i</v>
      </c>
      <c r="BV263" s="240" t="str">
        <f t="shared" ca="1" si="387"/>
        <v>-6,83493850070325+3,02971986667757i</v>
      </c>
      <c r="BW263" s="240" t="str">
        <f t="shared" ca="1" si="388"/>
        <v>2,17026552643218-7,1544066367321i</v>
      </c>
      <c r="BX263" s="240" t="str">
        <f t="shared" ca="1" si="389"/>
        <v>3,99982149297564+6,31640837844311i</v>
      </c>
      <c r="BY263" s="240" t="str">
        <f t="shared" ca="1" si="390"/>
        <v>-7,39541507817958-1,09700619887507i</v>
      </c>
      <c r="BZ263" s="240" t="str">
        <f t="shared" ca="1" si="391"/>
        <v>5,66114708990215-4,88333906312358i</v>
      </c>
      <c r="CA263" s="240" t="str">
        <f t="shared" ca="1" si="392"/>
        <v>-1,04413755474001E-12+7,47633511681601i</v>
      </c>
      <c r="CB263" s="240" t="str">
        <f t="shared" ca="1" si="393"/>
        <v>-5,66114708990064-4,88333906312533i</v>
      </c>
      <c r="CC263" s="240" t="str">
        <f t="shared" ca="1" si="394"/>
        <v>7,39541507817883-1,09700619888015i</v>
      </c>
      <c r="CD263" s="240" t="str">
        <f t="shared" ca="1" si="395"/>
        <v>-3,99982149297741+6,316408378442i</v>
      </c>
      <c r="CE263" s="240" t="str">
        <f t="shared" ca="1" si="396"/>
        <v>-2,17026552642998-7,15440663673277i</v>
      </c>
      <c r="CF263" s="240" t="str">
        <f t="shared" ca="1" si="397"/>
        <v>6,83493850070231+3,02971986667967i</v>
      </c>
      <c r="CG263" s="240" t="str">
        <f t="shared" ca="1" si="398"/>
        <v>-6,75852689740349+3,19654515938846i</v>
      </c>
      <c r="CH263" s="240" t="str">
        <f t="shared" ca="1" si="399"/>
        <v>1,99403395481545-7,20551284545238i</v>
      </c>
      <c r="CI263" s="240" t="str">
        <f t="shared" ca="1" si="400"/>
        <v>4,15362924298095+6,21634546102368i</v>
      </c>
      <c r="CJ263" s="240" t="str">
        <f t="shared" ca="1" si="401"/>
        <v>-7,42010959724164-0,915183229664265i</v>
      </c>
      <c r="CK263" s="240" t="str">
        <f t="shared" ca="1" si="402"/>
        <v>5,5395989183339-5,02079979713693i</v>
      </c>
      <c r="CL263" s="240" t="str">
        <f t="shared" ca="1" si="403"/>
        <v>0,183478448612335+7,474083384458i</v>
      </c>
      <c r="CM263" s="240" t="str">
        <f t="shared" ca="1" si="404"/>
        <v>-5,77928519814098-4,74293678826578i</v>
      </c>
      <c r="CN263" s="240" t="str">
        <f t="shared" ca="1" si="405"/>
        <v>7,36626583760602-1,27816837257645i</v>
      </c>
      <c r="CO263" s="240" t="str">
        <f t="shared" ca="1" si="406"/>
        <v>-3,84360440006121+6,41266652764405i</v>
      </c>
      <c r="CP263" s="240" t="str">
        <f t="shared" ca="1" si="407"/>
        <v>-2,34518981124528-7,0989908809751i</v>
      </c>
      <c r="CQ263" s="240" t="str">
        <f t="shared" ca="1" si="408"/>
        <v>6,90723299262119+2,86106958401601i</v>
      </c>
      <c r="CR263" s="240" t="str">
        <f t="shared" ca="1" si="409"/>
        <v>-6,67804421022127+3,36144497281548i</v>
      </c>
      <c r="CS263" s="240" t="str">
        <f t="shared" ca="1" si="410"/>
        <v>1,81660125169889-7,25227872266795i</v>
      </c>
      <c r="CT263" s="240" t="str">
        <f t="shared" ca="1" si="411"/>
        <v>4,3049350020449+6,11253804954251i</v>
      </c>
      <c r="CU263" s="240" t="str">
        <f t="shared" ca="1" si="412"/>
        <v>-7,44033451973814-0,732808988297247i</v>
      </c>
      <c r="CV263" s="240" t="str">
        <f t="shared" ca="1" si="413"/>
        <v>5,41471389952141-5,15523618908639i</v>
      </c>
      <c r="CW263" s="240" t="str">
        <f t="shared" ca="1" si="414"/>
        <v>0,366846376676614+7,4673295437429i</v>
      </c>
      <c r="CX263" s="240" t="str">
        <f t="shared" ca="1" si="415"/>
        <v>-5,89394208107915-4,5996775456352i</v>
      </c>
      <c r="CY263" s="240" t="str">
        <f t="shared" ca="1" si="416"/>
        <v>7,33267943393524-1,45856062543851i</v>
      </c>
      <c r="CZ263" s="240" t="str">
        <f t="shared" ca="1" si="417"/>
        <v>-3,68507206358257+6,5050619263109i</v>
      </c>
      <c r="DA263" s="240" t="str">
        <f t="shared" ca="1" si="418"/>
        <v>-2,51870144141742-7,03929895855675i</v>
      </c>
      <c r="DB263" s="240" t="str">
        <f t="shared" ca="1" si="419"/>
        <v>6,97536682566332+2,69069590001765i</v>
      </c>
      <c r="DC263" s="240" t="str">
        <f t="shared" ca="1" si="420"/>
        <v>-6,59353891891504+3,52431997748345i</v>
      </c>
      <c r="DD263" s="240" t="str">
        <f t="shared" ca="1" si="421"/>
        <v>1,63807429592239-7,29467609835931i</v>
      </c>
      <c r="DE263" s="240" t="str">
        <f t="shared" ca="1" si="422"/>
        <v>4,45364762924136+6,00504867369858i</v>
      </c>
      <c r="DF263" s="240" t="str">
        <f t="shared" ca="1" si="423"/>
        <v>-7,45607766293212-0,549993330196759i</v>
      </c>
      <c r="DG263" s="240" t="str">
        <f t="shared" ca="1" si="424"/>
        <v>5,28656725952483-5,28656725952261i</v>
      </c>
      <c r="DH263" s="240" t="str">
        <f t="shared" ca="1" si="425"/>
        <v>0,549993330193635+7,45607766293235i</v>
      </c>
      <c r="DI263" s="240" t="str">
        <f t="shared" ca="1" si="426"/>
        <v>-6,00504867370102-4,45364762923808i</v>
      </c>
      <c r="DJ263" s="240" t="str">
        <f t="shared" ca="1" si="427"/>
        <v>7,29467609835841-1,63807429592638i</v>
      </c>
      <c r="DK263" s="240" t="str">
        <f t="shared" ca="1" si="428"/>
        <v>-3,52431997748622+6,59353891891356i</v>
      </c>
      <c r="DL263" s="240" t="str">
        <f t="shared" ca="1" si="429"/>
        <v>-2,69069590001433-6,97536682566461i</v>
      </c>
      <c r="DM263" s="240" t="str">
        <f t="shared" ca="1" si="430"/>
        <v>7,03929895855812+2,51870144141357i</v>
      </c>
      <c r="DN263" s="240" t="str">
        <f t="shared" ca="1" si="431"/>
        <v>-6,50506192631265+3,68507206357947i</v>
      </c>
      <c r="DO263" s="240" t="str">
        <f t="shared" ca="1" si="432"/>
        <v>1,458560625442-7,33267943393454i</v>
      </c>
      <c r="DP263" s="240" t="str">
        <f t="shared" ca="1" si="433"/>
        <v>4,59967754563239+5,89394208108134i</v>
      </c>
      <c r="DQ263" s="240" t="str">
        <f t="shared" ca="1" si="434"/>
        <v>-7,4673295437431-0,366846376672527i</v>
      </c>
      <c r="DR263" s="240" t="str">
        <f t="shared" ca="1" si="435"/>
        <v>5,15523618908896-5,41471389951896i</v>
      </c>
      <c r="DS263" s="240" t="str">
        <f t="shared" ca="1" si="436"/>
        <v>0,732808988293706+7,44033451973849i</v>
      </c>
      <c r="DT263" s="240" t="str">
        <f t="shared" ca="1" si="437"/>
        <v>-6,1125380495407-4,30493500204747i</v>
      </c>
      <c r="DU263" s="240" t="str">
        <f t="shared" ca="1" si="438"/>
        <v>7,25227872266696-1,81660125170286i</v>
      </c>
      <c r="DV263" s="240" t="str">
        <f t="shared" ca="1" si="439"/>
        <v>-3,36144497281829+6,67804421021986i</v>
      </c>
      <c r="DW263" s="240" t="str">
        <f t="shared" ca="1" si="440"/>
        <v>-2,86106958401312-6,90723299262239i</v>
      </c>
      <c r="DX263" s="240" t="str">
        <f t="shared" ca="1" si="441"/>
        <v>7,09899088097412+2,34518981124826i</v>
      </c>
      <c r="DY263" s="240" t="str">
        <f t="shared" ca="1" si="442"/>
        <v>-6,41266652764194+3,84360440006472i</v>
      </c>
      <c r="DZ263" s="240" t="str">
        <f t="shared" ca="1" si="443"/>
        <v>1,27816837257242-7,36626583760672i</v>
      </c>
      <c r="EA263" s="240" t="str">
        <f t="shared" ca="1" si="444"/>
        <v>4,74293678826336+5,77928519814297i</v>
      </c>
      <c r="EB263" s="240" t="str">
        <f t="shared" ca="1" si="445"/>
        <v>-7,47408338445791-0,183478448615891i</v>
      </c>
      <c r="EC263" s="240" t="str">
        <f t="shared" ca="1" si="446"/>
        <v>5,02079979713389-5,53959891833665i</v>
      </c>
      <c r="ED263" s="240" t="str">
        <f t="shared" ca="1" si="447"/>
        <v>0,915183229668751+7,42010959724109i</v>
      </c>
      <c r="EE263" s="240" t="str">
        <f t="shared" ca="1" si="448"/>
        <v>-6,21634546102171-4,15362924298391i</v>
      </c>
      <c r="EF263" s="240" t="str">
        <f t="shared" ca="1" si="449"/>
        <v>7,20551284545333-1,99403395481202i</v>
      </c>
      <c r="EG263" s="240" t="str">
        <f t="shared" ca="1" si="450"/>
        <v>-3,19654515938476+6,75852689740524i</v>
      </c>
      <c r="EH263" s="240" t="str">
        <f t="shared" ca="1" si="451"/>
        <v>-3,02971986667642-6,83493850070376i</v>
      </c>
      <c r="EI263" s="240" t="str">
        <f t="shared" ca="1" si="452"/>
        <v>7,15440663673174+2,17026552643338i</v>
      </c>
      <c r="EJ263" s="240" t="str">
        <f t="shared" ca="1" si="453"/>
        <v>-6,31640837844367+3,99982149297476i</v>
      </c>
      <c r="EK263" s="240" t="str">
        <f t="shared" ca="1" si="454"/>
        <v>1,09700619887611-7,39541507817944i</v>
      </c>
      <c r="EL263" s="240" t="str">
        <f t="shared" ca="1" si="455"/>
        <v>4,88333906312842+5,66114708989797i</v>
      </c>
      <c r="EM263" s="240" t="str">
        <f t="shared" ca="1" si="456"/>
        <v>-7,47633511681601-2,08827510948E-12i</v>
      </c>
      <c r="EN263" s="240"/>
      <c r="EO263" s="240"/>
      <c r="EP263" s="240"/>
    </row>
    <row r="264" spans="1:146">
      <c r="A264" s="268">
        <f t="shared" si="323"/>
        <v>3.2031250000000024E-3</v>
      </c>
      <c r="B264" s="267">
        <v>164</v>
      </c>
      <c r="C264" s="266">
        <f t="shared" si="324"/>
        <v>32800</v>
      </c>
      <c r="N264" s="265">
        <f t="shared" ca="1" si="327"/>
        <v>22.475490740642414</v>
      </c>
      <c r="O264" s="240">
        <f t="shared" ca="1" si="328"/>
        <v>7.4754907406424129</v>
      </c>
      <c r="P264" s="240" t="str">
        <f t="shared" ca="1" si="329"/>
        <v>-4,74240112169107+5,77863248653293i</v>
      </c>
      <c r="Q264" s="240" t="str">
        <f t="shared" ca="1" si="330"/>
        <v>-1,45839589582048-7,33185128221273i</v>
      </c>
      <c r="R264" s="240" t="str">
        <f t="shared" ca="1" si="331"/>
        <v>6,59279424561189+3,52392194131159i</v>
      </c>
      <c r="S264" s="240" t="str">
        <f t="shared" ca="1" si="332"/>
        <v>-6,90645289075714+2,86074645524255i</v>
      </c>
      <c r="T264" s="240" t="str">
        <f t="shared" ca="1" si="333"/>
        <v>2,17002041696619-7,15359861911334i</v>
      </c>
      <c r="U264" s="241" t="str">
        <f t="shared" ca="1" si="334"/>
        <v>4,15316013271436+6,21564338789337i</v>
      </c>
      <c r="V264" s="240" t="str">
        <f t="shared" ca="1" si="335"/>
        <v>-7,43949420946679-0,732726224957567i</v>
      </c>
      <c r="W264" s="240" t="str">
        <f t="shared" ca="1" si="336"/>
        <v>5,2859701954054-5,28597019540559i</v>
      </c>
      <c r="X264" s="240" t="str">
        <f t="shared" ca="1" si="337"/>
        <v>0,732726224957878+7,43949420946676i</v>
      </c>
      <c r="Y264" s="240" t="str">
        <f t="shared" ca="1" si="338"/>
        <v>-6,21564338789311-4,15316013271473i</v>
      </c>
      <c r="Z264" s="240" t="str">
        <f t="shared" ca="1" si="339"/>
        <v>7,15359861911347-2,17002041696576i</v>
      </c>
      <c r="AA264" s="240" t="str">
        <f t="shared" ca="1" si="340"/>
        <v>-2,86074645524231+6,90645289075724i</v>
      </c>
      <c r="AB264" s="240" t="str">
        <f t="shared" ca="1" si="341"/>
        <v>-3,52392194131185-6,59279424561175i</v>
      </c>
      <c r="AC264" s="240" t="str">
        <f t="shared" ca="1" si="342"/>
        <v>7,3318512822127+1,45839589582063i</v>
      </c>
      <c r="AD264" s="240" t="str">
        <f t="shared" ca="1" si="343"/>
        <v>-5,77863248653312+4,74240112169083i</v>
      </c>
      <c r="AE264" s="240" t="str">
        <f t="shared" ca="1" si="344"/>
        <v>-2,60086820047589E-13-7,47549074064241i</v>
      </c>
      <c r="AF264" s="240" t="str">
        <f t="shared" ca="1" si="345"/>
        <v>5,77863248653302+4,74240112169096i</v>
      </c>
      <c r="AG264" s="240" t="str">
        <f t="shared" ca="1" si="346"/>
        <v>-7,33185128221272+1,45839589582051i</v>
      </c>
      <c r="AH264" s="240" t="str">
        <f t="shared" ca="1" si="347"/>
        <v>3,523921941312-6,59279424561166i</v>
      </c>
      <c r="AI264" s="240" t="str">
        <f t="shared" ca="1" si="348"/>
        <v>2,86074645524215+6,90645289075731i</v>
      </c>
      <c r="AJ264" s="240" t="str">
        <f t="shared" ca="1" si="349"/>
        <v>-7,15359861911341-2,17002041696597i</v>
      </c>
      <c r="AK264" s="240" t="str">
        <f t="shared" ca="1" si="350"/>
        <v>6,2156433878932-4,1531601327146i</v>
      </c>
      <c r="AL264" s="240" t="str">
        <f t="shared" ca="1" si="351"/>
        <v>-0,732726224957995+7,43949420946674i</v>
      </c>
      <c r="AM264" s="240" t="str">
        <f t="shared" ca="1" si="352"/>
        <v>-5,28597019540525-5,28597019540575i</v>
      </c>
      <c r="AN264" s="240" t="str">
        <f t="shared" ca="1" si="353"/>
        <v>7,4394942094668-0,732726224957398i</v>
      </c>
      <c r="AO264" s="240" t="str">
        <f t="shared" ca="1" si="354"/>
        <v>-4,15316013271448+6,21564338789329i</v>
      </c>
      <c r="AP264" s="240" t="str">
        <f t="shared" ca="1" si="355"/>
        <v>-2,17002041696671-7,15359861911318i</v>
      </c>
      <c r="AQ264" s="240" t="str">
        <f t="shared" ca="1" si="356"/>
        <v>6,90645289075765+2,86074645524133i</v>
      </c>
      <c r="AR264" s="240" t="str">
        <f t="shared" ca="1" si="357"/>
        <v>6,90645289075765+2,86074645524133i</v>
      </c>
      <c r="AS264" s="240" t="str">
        <f t="shared" ca="1" si="358"/>
        <v>1,45839589581819-7,33185128221318i</v>
      </c>
      <c r="AT264" s="240" t="str">
        <f t="shared" ca="1" si="359"/>
        <v>4,74240112169337+5,77863248653104i</v>
      </c>
      <c r="AU264" s="240" t="str">
        <f t="shared" ca="1" si="360"/>
        <v>-7,47549074064241+3,49470079961818E-12i</v>
      </c>
      <c r="AV264" s="240" t="str">
        <f t="shared" ca="1" si="361"/>
        <v>4,74240112169364-5,77863248653083i</v>
      </c>
      <c r="AW264" s="240" t="str">
        <f t="shared" ca="1" si="362"/>
        <v>1,45839589581785+7,33185128221325i</v>
      </c>
      <c r="AX264" s="240" t="str">
        <f t="shared" ca="1" si="363"/>
        <v>-6,59279424561079-3,52392194131364i</v>
      </c>
      <c r="AY264" s="240" t="str">
        <f t="shared" ca="1" si="364"/>
        <v>6,90645289075782-2,86074645524092i</v>
      </c>
      <c r="AZ264" s="240" t="str">
        <f t="shared" ca="1" si="365"/>
        <v>-2,17002041696714+7,15359861911306i</v>
      </c>
      <c r="BA264" s="240" t="str">
        <f t="shared" ca="1" si="366"/>
        <v>-4,15316013271419-6,21564338789347i</v>
      </c>
      <c r="BB264" s="240" t="str">
        <f t="shared" ca="1" si="367"/>
        <v>7,43949420946677+0,732726224957736i</v>
      </c>
      <c r="BC264" s="240" t="str">
        <f t="shared" ca="1" si="368"/>
        <v>-5,28597019540496+5,28597019540603i</v>
      </c>
      <c r="BD264" s="240" t="str">
        <f t="shared" ca="1" si="369"/>
        <v>-0,732726224959242-7,43949420946663i</v>
      </c>
      <c r="BE264" s="240" t="str">
        <f t="shared" ca="1" si="370"/>
        <v>6,21564338789432+4,15316013271294i</v>
      </c>
      <c r="BF264" s="240" t="str">
        <f t="shared" ca="1" si="371"/>
        <v>-7,15359861911268+2,17002041696839i</v>
      </c>
      <c r="BG264" s="240" t="str">
        <f t="shared" ca="1" si="372"/>
        <v>2,86074645523971-6,90645289075831i</v>
      </c>
      <c r="BH264" s="240" t="str">
        <f t="shared" ca="1" si="373"/>
        <v>3,52392194131498+6,59279424561007i</v>
      </c>
      <c r="BI264" s="240" t="str">
        <f t="shared" ca="1" si="374"/>
        <v>-7,3318512822121-1,45839589582366i</v>
      </c>
      <c r="BJ264" s="240" t="str">
        <f t="shared" ca="1" si="375"/>
        <v>5,77863248653471-4,74240112168889i</v>
      </c>
      <c r="BK264" s="240" t="str">
        <f t="shared" ca="1" si="376"/>
        <v>-2,19426669938023E-12+7,47549074064241i</v>
      </c>
      <c r="BL264" s="240" t="str">
        <f t="shared" ca="1" si="377"/>
        <v>-5,77863248653193-4,74240112169229i</v>
      </c>
      <c r="BM264" s="240" t="str">
        <f t="shared" ca="1" si="378"/>
        <v>7,33185128221291-1,45839589581956i</v>
      </c>
      <c r="BN264" s="240" t="str">
        <f t="shared" ca="1" si="379"/>
        <v>-3,5239219413121+6,59279424561161i</v>
      </c>
      <c r="BO264" s="240" t="str">
        <f t="shared" ca="1" si="380"/>
        <v>-2,86074645524273-6,90645289075706i</v>
      </c>
      <c r="BP264" s="240" t="str">
        <f t="shared" ca="1" si="381"/>
        <v>7,15359861911362+2,17002041696526i</v>
      </c>
      <c r="BQ264" s="240" t="str">
        <f t="shared" ca="1" si="382"/>
        <v>-6,2156433878925+4,15316013271564i</v>
      </c>
      <c r="BR264" s="240" t="str">
        <f t="shared" ca="1" si="383"/>
        <v>0,732726224955997-7,43949420946695i</v>
      </c>
      <c r="BS264" s="240" t="str">
        <f t="shared" ca="1" si="384"/>
        <v>5,28597019540727+5,28597019540373i</v>
      </c>
      <c r="BT264" s="240" t="str">
        <f t="shared" ca="1" si="385"/>
        <v>-7,43949420946645+0,732726224960981i</v>
      </c>
      <c r="BU264" s="240" t="str">
        <f t="shared" ca="1" si="386"/>
        <v>4,15316013271784-6,21564338789104i</v>
      </c>
      <c r="BV264" s="240" t="str">
        <f t="shared" ca="1" si="387"/>
        <v>2,17002041696295+7,15359861911433i</v>
      </c>
      <c r="BW264" s="240" t="str">
        <f t="shared" ca="1" si="388"/>
        <v>-6,90645289075614-2,86074645524497i</v>
      </c>
      <c r="BX264" s="240" t="str">
        <f t="shared" ca="1" si="389"/>
        <v>6,59279424561276-3,52392194130996i</v>
      </c>
      <c r="BY264" s="240" t="str">
        <f t="shared" ca="1" si="390"/>
        <v>-1,45839589582195+7,33185128221243i</v>
      </c>
      <c r="BZ264" s="240" t="str">
        <f t="shared" ca="1" si="391"/>
        <v>-4,74240112169041-5,77863248653347i</v>
      </c>
      <c r="CA264" s="240" t="str">
        <f t="shared" ca="1" si="392"/>
        <v>7,47549074064241+2,34450073890931E-13i</v>
      </c>
      <c r="CB264" s="240" t="str">
        <f t="shared" ca="1" si="393"/>
        <v>-4,74240112169077+5,77863248653317i</v>
      </c>
      <c r="CC264" s="240" t="str">
        <f t="shared" ca="1" si="394"/>
        <v>-1,45839589582149-7,33185128221253i</v>
      </c>
      <c r="CD264" s="240" t="str">
        <f t="shared" ca="1" si="395"/>
        <v>6,59279424561253+3,52392194131038i</v>
      </c>
      <c r="CE264" s="240" t="str">
        <f t="shared" ca="1" si="396"/>
        <v>-6,90645289075648+2,86074645524415i</v>
      </c>
      <c r="CF264" s="240" t="str">
        <f t="shared" ca="1" si="397"/>
        <v>2,1700204169638-7,15359861911407i</v>
      </c>
      <c r="CG264" s="240" t="str">
        <f t="shared" ca="1" si="398"/>
        <v>4,15316013271709+6,21564338789154i</v>
      </c>
      <c r="CH264" s="240" t="str">
        <f t="shared" ca="1" si="399"/>
        <v>-7,43949420946641-0,732726224961448i</v>
      </c>
      <c r="CI264" s="240" t="str">
        <f t="shared" ca="1" si="400"/>
        <v>5,2859701954079-5,28597019540309i</v>
      </c>
      <c r="CJ264" s="240" t="str">
        <f t="shared" ca="1" si="401"/>
        <v>0,732726224955108+7,43949420946703i</v>
      </c>
      <c r="CK264" s="240" t="str">
        <f t="shared" ca="1" si="402"/>
        <v>-6,21564338789201-4,15316013271639i</v>
      </c>
      <c r="CL264" s="240" t="str">
        <f t="shared" ca="1" si="403"/>
        <v>7,15359861911382-2,17002041696461i</v>
      </c>
      <c r="CM264" s="240" t="str">
        <f t="shared" ca="1" si="404"/>
        <v>-2,86074645524335+6,90645289075681i</v>
      </c>
      <c r="CN264" s="240" t="str">
        <f t="shared" ca="1" si="405"/>
        <v>-3,5239219413115-6,59279424561193i</v>
      </c>
      <c r="CO264" s="240" t="str">
        <f t="shared" ca="1" si="406"/>
        <v>7,33185128221278+1,45839589582023i</v>
      </c>
      <c r="CP264" s="240" t="str">
        <f t="shared" ca="1" si="407"/>
        <v>-5,77863248653237+4,74240112169175i</v>
      </c>
      <c r="CQ264" s="240" t="str">
        <f t="shared" ca="1" si="408"/>
        <v>-1,51290032591816E-12-7,47549074064241i</v>
      </c>
      <c r="CR264" s="240" t="str">
        <f t="shared" ca="1" si="409"/>
        <v>5,77863248653428+4,74240112168942i</v>
      </c>
      <c r="CS264" s="240" t="str">
        <f t="shared" ca="1" si="410"/>
        <v>-7,33185128221219+1,4583958958232i</v>
      </c>
      <c r="CT264" s="240" t="str">
        <f t="shared" ca="1" si="411"/>
        <v>3,52392194130884-6,59279424561336i</v>
      </c>
      <c r="CU264" s="240" t="str">
        <f t="shared" ca="1" si="412"/>
        <v>2,86074645524615+6,90645289075565i</v>
      </c>
      <c r="CV264" s="240" t="str">
        <f t="shared" ca="1" si="413"/>
        <v>-7,15359861911248-2,17002041696904i</v>
      </c>
      <c r="CW264" s="240" t="str">
        <f t="shared" ca="1" si="414"/>
        <v>6,21564338789458-4,15316013271254i</v>
      </c>
      <c r="CX264" s="240" t="str">
        <f t="shared" ca="1" si="415"/>
        <v>-0,732726224959708+7,43949420946658i</v>
      </c>
      <c r="CY264" s="240" t="str">
        <f t="shared" ca="1" si="416"/>
        <v>-5,28597019540463-5,28597019540636i</v>
      </c>
      <c r="CZ264" s="240" t="str">
        <f t="shared" ca="1" si="417"/>
        <v>7,43949420946686-0,732726224956847i</v>
      </c>
      <c r="DA264" s="240" t="str">
        <f t="shared" ca="1" si="418"/>
        <v>-4,15316013271493+6,21564338789298i</v>
      </c>
      <c r="DB264" s="240" t="str">
        <f t="shared" ca="1" si="419"/>
        <v>-2,17002041696629-7,15359861911331i</v>
      </c>
      <c r="DC264" s="240" t="str">
        <f t="shared" ca="1" si="420"/>
        <v>6,90645289075747+2,86074645524174i</v>
      </c>
      <c r="DD264" s="240" t="str">
        <f t="shared" ca="1" si="421"/>
        <v>-6,59279424561111+3,52392194131304i</v>
      </c>
      <c r="DE264" s="240" t="str">
        <f t="shared" ca="1" si="422"/>
        <v>1,45839589581852-7,33185128221312i</v>
      </c>
      <c r="DF264" s="240" t="str">
        <f t="shared" ca="1" si="423"/>
        <v>4,74240112169311+5,77863248653125i</v>
      </c>
      <c r="DG264" s="240" t="str">
        <f t="shared" ca="1" si="424"/>
        <v>-7,47549074064241+3,26025072572725E-12i</v>
      </c>
      <c r="DH264" s="240" t="str">
        <f t="shared" ca="1" si="425"/>
        <v>4,74240112169398-5,77863248653054i</v>
      </c>
      <c r="DI264" s="240" t="str">
        <f t="shared" ca="1" si="426"/>
        <v>1,45839589581742+7,33185128221334i</v>
      </c>
      <c r="DJ264" s="240" t="str">
        <f t="shared" ca="1" si="427"/>
        <v>-6,59279424561057-3,52392194131404i</v>
      </c>
      <c r="DK264" s="240" t="str">
        <f t="shared" ca="1" si="428"/>
        <v>6,90645289075791-2,8607464552407i</v>
      </c>
      <c r="DL264" s="240" t="str">
        <f t="shared" ca="1" si="429"/>
        <v>-2,17002041696737+7,15359861911299i</v>
      </c>
      <c r="DM264" s="240" t="str">
        <f t="shared" ca="1" si="430"/>
        <v>-4,153160132714-6,21564338789361i</v>
      </c>
      <c r="DN264" s="240" t="str">
        <f t="shared" ca="1" si="431"/>
        <v>7,43949420946675+0,732726224957969i</v>
      </c>
      <c r="DO264" s="240" t="str">
        <f t="shared" ca="1" si="432"/>
        <v>-5,28597019540513+5,28597019540587i</v>
      </c>
      <c r="DP264" s="240" t="str">
        <f t="shared" ca="1" si="433"/>
        <v>-0,732726224959009-7,43949420946665i</v>
      </c>
      <c r="DQ264" s="240" t="str">
        <f t="shared" ca="1" si="434"/>
        <v>6,21564338789418+4,15316013271313i</v>
      </c>
      <c r="DR264" s="240" t="str">
        <f t="shared" ca="1" si="435"/>
        <v>-7,15359861911281+2,17002041696796i</v>
      </c>
      <c r="DS264" s="240" t="str">
        <f t="shared" ca="1" si="436"/>
        <v>2,86074645524012-6,90645289075814i</v>
      </c>
      <c r="DT264" s="240" t="str">
        <f t="shared" ca="1" si="437"/>
        <v>3,52392194131459+6,59279424561028i</v>
      </c>
      <c r="DU264" s="240" t="str">
        <f t="shared" ca="1" si="438"/>
        <v>-7,33185128221205-1,45839589582389i</v>
      </c>
      <c r="DV264" s="240" t="str">
        <f t="shared" ca="1" si="439"/>
        <v>5,778632486535-4,74240112168855i</v>
      </c>
      <c r="DW264" s="240" t="str">
        <f t="shared" ca="1" si="440"/>
        <v>-2,64118299895138E-12+7,47549074064241i</v>
      </c>
      <c r="DX264" s="240" t="str">
        <f t="shared" ca="1" si="441"/>
        <v>-5,77863248653165-4,74240112169263i</v>
      </c>
      <c r="DY264" s="240" t="str">
        <f t="shared" ca="1" si="442"/>
        <v>7,33185128221299-1,45839589581913i</v>
      </c>
      <c r="DZ264" s="240" t="str">
        <f t="shared" ca="1" si="443"/>
        <v>-3,5239219413125+6,5927942456114i</v>
      </c>
      <c r="EA264" s="240" t="str">
        <f t="shared" ca="1" si="444"/>
        <v>-2,86074645524232-6,90645289075723i</v>
      </c>
      <c r="EB264" s="240" t="str">
        <f t="shared" ca="1" si="445"/>
        <v>7,15359861911349+2,1700204169657i</v>
      </c>
      <c r="EC264" s="240" t="str">
        <f t="shared" ca="1" si="446"/>
        <v>-6,21564338789264+4,15316013271545i</v>
      </c>
      <c r="ED264" s="240" t="str">
        <f t="shared" ca="1" si="447"/>
        <v>0,732726224956231-7,43949420946692i</v>
      </c>
      <c r="EE264" s="240" t="str">
        <f t="shared" ca="1" si="448"/>
        <v>5,2859701954071+5,28597019540389i</v>
      </c>
      <c r="EF264" s="240" t="str">
        <f t="shared" ca="1" si="449"/>
        <v>-7,43949420946648+0,732726224960747i</v>
      </c>
      <c r="EG264" s="240" t="str">
        <f t="shared" ca="1" si="450"/>
        <v>4,15316013271168-6,21564338789516i</v>
      </c>
      <c r="EH264" s="240" t="str">
        <f t="shared" ca="1" si="451"/>
        <v>2,17002041696272+7,15359861911439i</v>
      </c>
      <c r="EI264" s="240" t="str">
        <f t="shared" ca="1" si="452"/>
        <v>-6,90645289075605-2,86074645524519i</v>
      </c>
      <c r="EJ264" s="240" t="str">
        <f t="shared" ca="1" si="453"/>
        <v>6,59279424561287-3,52392194130976i</v>
      </c>
      <c r="EK264" s="240" t="str">
        <f t="shared" ca="1" si="454"/>
        <v>-1,45839589582218+7,33185128221239i</v>
      </c>
      <c r="EL264" s="240" t="str">
        <f t="shared" ca="1" si="455"/>
        <v>-4,74240112169023-5,77863248653362i</v>
      </c>
      <c r="EM264" s="240" t="str">
        <f t="shared" ca="1" si="456"/>
        <v>7,47549074064241+4,68900147781862E-13i</v>
      </c>
      <c r="EN264" s="240"/>
      <c r="EO264" s="240"/>
      <c r="EP264" s="240"/>
    </row>
    <row r="265" spans="1:146">
      <c r="A265" s="268">
        <f t="shared" si="323"/>
        <v>3.2226562500000024E-3</v>
      </c>
      <c r="B265" s="267">
        <v>165</v>
      </c>
      <c r="C265" s="266">
        <f t="shared" si="324"/>
        <v>33000</v>
      </c>
      <c r="N265" s="265">
        <f t="shared" ca="1" si="327"/>
        <v>22.474576746787129</v>
      </c>
      <c r="O265" s="240">
        <f t="shared" ca="1" si="328"/>
        <v>7.4745767467871271</v>
      </c>
      <c r="P265" s="240" t="str">
        <f t="shared" ca="1" si="329"/>
        <v>-4,59859574084283+5,89255587635052i</v>
      </c>
      <c r="Q265" s="240" t="str">
        <f t="shared" ca="1" si="330"/>
        <v>-1,81617400263505-7,25057304878473i</v>
      </c>
      <c r="R265" s="240" t="str">
        <f t="shared" ca="1" si="331"/>
        <v>6,83333098166761+3,02900730249901i</v>
      </c>
      <c r="S265" s="240" t="str">
        <f t="shared" ca="1" si="332"/>
        <v>-6,59198817499521+3,52349108759113i</v>
      </c>
      <c r="T265" s="240" t="str">
        <f t="shared" ca="1" si="333"/>
        <v>1,27786775831429-7,36453335492967i</v>
      </c>
      <c r="U265" s="241" t="str">
        <f t="shared" ca="1" si="334"/>
        <v>5,01961894799643+5,53829605208371i</v>
      </c>
      <c r="V265" s="240" t="str">
        <f t="shared" ca="1" si="335"/>
        <v>-7,45432405728328+0,549863976469243i</v>
      </c>
      <c r="W265" s="240" t="str">
        <f t="shared" ca="1" si="336"/>
        <v>4,15265234493568-6,21488342977655i</v>
      </c>
      <c r="X265" s="240" t="str">
        <f t="shared" ca="1" si="337"/>
        <v>2,34463824267704+7,09732125907988i</v>
      </c>
      <c r="Y265" s="240" t="str">
        <f t="shared" ca="1" si="338"/>
        <v>-7,03764337569237-2,51810906439421i</v>
      </c>
      <c r="Z265" s="240" t="str">
        <f t="shared" ca="1" si="339"/>
        <v>6,31492281325574-3,99888076919443i</v>
      </c>
      <c r="AA265" s="240" t="str">
        <f t="shared" ca="1" si="340"/>
        <v>-0,732636637894008+7,43858461674169i</v>
      </c>
      <c r="AB265" s="240" t="str">
        <f t="shared" ca="1" si="341"/>
        <v>-5,41344040515741-5,15402372165865i</v>
      </c>
      <c r="AC265" s="240" t="str">
        <f t="shared" ca="1" si="342"/>
        <v>7,3936757398508-1,09674819240908i</v>
      </c>
      <c r="AD265" s="240" t="str">
        <f t="shared" ca="1" si="343"/>
        <v>-3,68420536617412+6,50353199142317i</v>
      </c>
      <c r="AE265" s="240" t="str">
        <f t="shared" ca="1" si="344"/>
        <v>-2,86039668493692-6,90560847054137i</v>
      </c>
      <c r="AF265" s="240" t="str">
        <f t="shared" ca="1" si="345"/>
        <v>7,20381817050461+1,99356497509321i</v>
      </c>
      <c r="AG265" s="240" t="str">
        <f t="shared" ca="1" si="346"/>
        <v>-6,00363633764938+4,4526001694366i</v>
      </c>
      <c r="AH265" s="240" t="str">
        <f t="shared" ca="1" si="347"/>
        <v>0,183435296054712-7,47232554401721i</v>
      </c>
      <c r="AI265" s="240" t="str">
        <f t="shared" ca="1" si="348"/>
        <v>5,77792595972871+4,74182129012724i</v>
      </c>
      <c r="AJ265" s="240" t="str">
        <f t="shared" ca="1" si="349"/>
        <v>-7,29296045297658+1,63768903486908i</v>
      </c>
      <c r="AK265" s="240" t="str">
        <f t="shared" ca="1" si="350"/>
        <v>3,19579335932466-6,75693734972489i</v>
      </c>
      <c r="AL265" s="240" t="str">
        <f t="shared" ca="1" si="351"/>
        <v>3,36065438972808+6,67647359138132i</v>
      </c>
      <c r="AM265" s="240" t="str">
        <f t="shared" ca="1" si="352"/>
        <v>-7,33095485049304-1,45821758446517i</v>
      </c>
      <c r="AN265" s="240" t="str">
        <f t="shared" ca="1" si="353"/>
        <v>5,65981563656047-4,88219054357329i</v>
      </c>
      <c r="AO265" s="240" t="str">
        <f t="shared" ca="1" si="354"/>
        <v>0,36676009754356+7,46557329174798i</v>
      </c>
      <c r="AP265" s="240" t="str">
        <f t="shared" ca="1" si="355"/>
        <v>-6,11110043290692-4,30392251818451i</v>
      </c>
      <c r="AQ265" s="240" t="str">
        <f t="shared" ca="1" si="356"/>
        <v>7,15272398152578-2,16975509855764i</v>
      </c>
      <c r="AR265" s="240" t="str">
        <f t="shared" ca="1" si="357"/>
        <v>7,15272398152578-2,16975509855764i</v>
      </c>
      <c r="AS265" s="240" t="str">
        <f t="shared" ca="1" si="358"/>
        <v>-3,84270041720745-6,41115832336127i</v>
      </c>
      <c r="AT265" s="240" t="str">
        <f t="shared" ca="1" si="359"/>
        <v>7,41836445097374+0,914967986401652i</v>
      </c>
      <c r="AU265" s="240" t="str">
        <f t="shared" ca="1" si="360"/>
        <v>-5,28532390415226+5,28532390415267i</v>
      </c>
      <c r="AV265" s="240" t="str">
        <f t="shared" ca="1" si="361"/>
        <v>-0,914967986402116-7,41836445097369i</v>
      </c>
      <c r="AW265" s="240" t="str">
        <f t="shared" ca="1" si="362"/>
        <v>6,41115832336146+3,84270041720714i</v>
      </c>
      <c r="AX265" s="240" t="str">
        <f t="shared" ca="1" si="363"/>
        <v>-6,97372627909068+2,6900630713667i</v>
      </c>
      <c r="AY265" s="240" t="str">
        <f t="shared" ca="1" si="364"/>
        <v>2,16975509855719-7,15272398152591i</v>
      </c>
      <c r="AZ265" s="240" t="str">
        <f t="shared" ca="1" si="365"/>
        <v>4,30392251817873+6,11110043291099i</v>
      </c>
      <c r="BA265" s="240" t="str">
        <f t="shared" ca="1" si="366"/>
        <v>-7,46557329174799-0,366760097543198i</v>
      </c>
      <c r="BB265" s="240" t="str">
        <f t="shared" ca="1" si="367"/>
        <v>4,88219054357294-5,65981563656077i</v>
      </c>
      <c r="BC265" s="240" t="str">
        <f t="shared" ca="1" si="368"/>
        <v>1,45821758446709+7,33095485049266i</v>
      </c>
      <c r="BD265" s="240" t="str">
        <f t="shared" ca="1" si="369"/>
        <v>-6,67647359138182-3,3606543897271i</v>
      </c>
      <c r="BE265" s="240" t="str">
        <f t="shared" ca="1" si="370"/>
        <v>6,75693734972474-3,19579335932499i</v>
      </c>
      <c r="BF265" s="240" t="str">
        <f t="shared" ca="1" si="371"/>
        <v>-1,63768903486863+7,29296045297668i</v>
      </c>
      <c r="BG265" s="240" t="str">
        <f t="shared" ca="1" si="372"/>
        <v>-4,74182129012703-5,77792595972888i</v>
      </c>
      <c r="BH265" s="240" t="str">
        <f t="shared" ca="1" si="373"/>
        <v>7,47232554401724-0,183435296053588i</v>
      </c>
      <c r="BI265" s="240" t="str">
        <f t="shared" ca="1" si="374"/>
        <v>-4,4526001694381+6,00363633764826i</v>
      </c>
      <c r="BJ265" s="240" t="str">
        <f t="shared" ca="1" si="375"/>
        <v>-1,9935649750908-7,20381817050528i</v>
      </c>
      <c r="BK265" s="240" t="str">
        <f t="shared" ca="1" si="376"/>
        <v>6,90560847054013+2,86039668493992i</v>
      </c>
      <c r="BL265" s="240" t="str">
        <f t="shared" ca="1" si="377"/>
        <v>-6,50353199142153+3,68420536617703i</v>
      </c>
      <c r="BM265" s="240" t="str">
        <f t="shared" ca="1" si="378"/>
        <v>1,09674819240636-7,3936757398512i</v>
      </c>
      <c r="BN265" s="240" t="str">
        <f t="shared" ca="1" si="379"/>
        <v>5,15402372166007+5,41344040515605i</v>
      </c>
      <c r="BO265" s="240" t="str">
        <f t="shared" ca="1" si="380"/>
        <v>-7,43858461674158+0,732636637895162i</v>
      </c>
      <c r="BP265" s="240" t="str">
        <f t="shared" ca="1" si="381"/>
        <v>3,99888076919412-6,31492281325594i</v>
      </c>
      <c r="BQ265" s="240" t="str">
        <f t="shared" ca="1" si="382"/>
        <v>2,518109064394+7,03764337569244i</v>
      </c>
      <c r="BR265" s="240" t="str">
        <f t="shared" ca="1" si="383"/>
        <v>-7,09732125907956-2,344638242678i</v>
      </c>
      <c r="BS265" s="240" t="str">
        <f t="shared" ca="1" si="384"/>
        <v>6,21488342977756-4,15265234493417i</v>
      </c>
      <c r="BT265" s="240" t="str">
        <f t="shared" ca="1" si="385"/>
        <v>-0,549863976471873+7,45432405728309i</v>
      </c>
      <c r="BU265" s="240" t="str">
        <f t="shared" ca="1" si="386"/>
        <v>-5,53829605208205-5,01961894799827i</v>
      </c>
      <c r="BV265" s="240" t="str">
        <f t="shared" ca="1" si="387"/>
        <v>7,36453335493023-1,27786775831106i</v>
      </c>
      <c r="BW265" s="240" t="str">
        <f t="shared" ca="1" si="388"/>
        <v>-3,52349108758816+6,5919881749968i</v>
      </c>
      <c r="BX265" s="240" t="str">
        <f t="shared" ca="1" si="389"/>
        <v>-3,02900730250154-6,83333098166649i</v>
      </c>
      <c r="BY265" s="240" t="str">
        <f t="shared" ca="1" si="390"/>
        <v>7,25057304878516+1,81617400263329i</v>
      </c>
      <c r="BZ265" s="240" t="str">
        <f t="shared" ca="1" si="391"/>
        <v>-5,89255587634985+4,59859574084369i</v>
      </c>
      <c r="CA265" s="240" t="str">
        <f t="shared" ca="1" si="392"/>
        <v>-5,7504916500561E-13-7,47457674678713i</v>
      </c>
      <c r="CB265" s="240" t="str">
        <f t="shared" ca="1" si="393"/>
        <v>5,8925558763503+4,59859574084311i</v>
      </c>
      <c r="CC265" s="240" t="str">
        <f t="shared" ca="1" si="394"/>
        <v>-7,25057304878494+1,81617400263419i</v>
      </c>
      <c r="CD265" s="240" t="str">
        <f t="shared" ca="1" si="395"/>
        <v>3,02900730250049-6,83333098166696i</v>
      </c>
      <c r="CE265" s="240" t="str">
        <f t="shared" ca="1" si="396"/>
        <v>3,52349108758881+6,59198817499645i</v>
      </c>
      <c r="CF265" s="240" t="str">
        <f t="shared" ca="1" si="397"/>
        <v>-7,36453335492912-1,27786775831746i</v>
      </c>
      <c r="CG265" s="240" t="str">
        <f t="shared" ca="1" si="398"/>
        <v>5,53829605208656-5,01961894799329i</v>
      </c>
      <c r="CH265" s="240" t="str">
        <f t="shared" ca="1" si="399"/>
        <v>0,549863976472808+7,45432405728302i</v>
      </c>
      <c r="CI265" s="240" t="str">
        <f t="shared" ca="1" si="400"/>
        <v>-6,21488342977796-4,15265234493356i</v>
      </c>
      <c r="CJ265" s="240" t="str">
        <f t="shared" ca="1" si="401"/>
        <v>7,09732125907926-2,34463824267889i</v>
      </c>
      <c r="CK265" s="240" t="str">
        <f t="shared" ca="1" si="402"/>
        <v>-2,51810906439291+7,03764337569283i</v>
      </c>
      <c r="CL265" s="240" t="str">
        <f t="shared" ca="1" si="403"/>
        <v>-3,99888076919473-6,31492281325555i</v>
      </c>
      <c r="CM265" s="240" t="str">
        <f t="shared" ca="1" si="404"/>
        <v>7,43858461674168+0,732636637894229i</v>
      </c>
      <c r="CN265" s="240" t="str">
        <f t="shared" ca="1" si="405"/>
        <v>-5,15402372165954+5,41344040515655i</v>
      </c>
      <c r="CO265" s="240" t="str">
        <f t="shared" ca="1" si="406"/>
        <v>-1,09674819240729-7,39367573985107i</v>
      </c>
      <c r="CP265" s="240" t="str">
        <f t="shared" ca="1" si="407"/>
        <v>6,50353199142199+3,6842053661762i</v>
      </c>
      <c r="CQ265" s="240" t="str">
        <f t="shared" ca="1" si="408"/>
        <v>-6,9056084705427+2,86039668493372i</v>
      </c>
      <c r="CR265" s="240" t="str">
        <f t="shared" ca="1" si="409"/>
        <v>1,99356497508969-7,20381817050558i</v>
      </c>
      <c r="CS265" s="240" t="str">
        <f t="shared" ca="1" si="410"/>
        <v>4,45260016943868+6,00363633764783i</v>
      </c>
      <c r="CT265" s="240" t="str">
        <f t="shared" ca="1" si="411"/>
        <v>-7,47232554401727-0,183435296052651i</v>
      </c>
      <c r="CU265" s="240" t="str">
        <f t="shared" ca="1" si="412"/>
        <v>4,74182129012647-5,77792595972934i</v>
      </c>
      <c r="CV265" s="240" t="str">
        <f t="shared" ca="1" si="413"/>
        <v>1,63768903486955+7,29296045297648i</v>
      </c>
      <c r="CW265" s="240" t="str">
        <f t="shared" ca="1" si="414"/>
        <v>-6,75693734972514-3,19579335932414i</v>
      </c>
      <c r="CX265" s="240" t="str">
        <f t="shared" ca="1" si="415"/>
        <v>6,67647359138149-3,36065438972775i</v>
      </c>
      <c r="CY265" s="240" t="str">
        <f t="shared" ca="1" si="416"/>
        <v>-1,45821758446617+7,33095485049284i</v>
      </c>
      <c r="CZ265" s="240" t="str">
        <f t="shared" ca="1" si="417"/>
        <v>-4,8821905435738-5,65981563656003i</v>
      </c>
      <c r="DA265" s="240" t="str">
        <f t="shared" ca="1" si="418"/>
        <v>7,46557329174795-0,366760097543922i</v>
      </c>
      <c r="DB265" s="240" t="str">
        <f t="shared" ca="1" si="419"/>
        <v>-4,30392251818404+6,11110043290725i</v>
      </c>
      <c r="DC265" s="240" t="str">
        <f t="shared" ca="1" si="420"/>
        <v>-2,16975509855077-7,15272398152786i</v>
      </c>
      <c r="DD265" s="240" t="str">
        <f t="shared" ca="1" si="421"/>
        <v>6,97372627909102+2,69006307136583i</v>
      </c>
      <c r="DE265" s="240" t="str">
        <f t="shared" ca="1" si="422"/>
        <v>-6,41115832336108+3,84270041720777i</v>
      </c>
      <c r="DF265" s="240" t="str">
        <f t="shared" ca="1" si="423"/>
        <v>0,914967986401189-7,4183644509738i</v>
      </c>
      <c r="DG265" s="240" t="str">
        <f t="shared" ca="1" si="424"/>
        <v>5,28532390415277+5,28532390415215i</v>
      </c>
      <c r="DH265" s="240" t="str">
        <f t="shared" ca="1" si="425"/>
        <v>-7,41836445097364+0,914967986402474i</v>
      </c>
      <c r="DI265" s="240" t="str">
        <f t="shared" ca="1" si="426"/>
        <v>3,84270041720665-6,41115832336175i</v>
      </c>
      <c r="DJ265" s="240" t="str">
        <f t="shared" ca="1" si="427"/>
        <v>2,69006307136704+6,97372627909056i</v>
      </c>
      <c r="DK265" s="240" t="str">
        <f t="shared" ca="1" si="428"/>
        <v>-7,15272398152602-2,16975509855685i</v>
      </c>
      <c r="DL265" s="240" t="str">
        <f t="shared" ca="1" si="429"/>
        <v>6,11110043291066-4,3039225181792i</v>
      </c>
      <c r="DM265" s="240" t="str">
        <f t="shared" ca="1" si="430"/>
        <v>-0,366760097550262+7,46557329174765i</v>
      </c>
      <c r="DN265" s="240" t="str">
        <f t="shared" ca="1" si="431"/>
        <v>-5,65981563656087-4,88219054357282i</v>
      </c>
      <c r="DO265" s="240" t="str">
        <f t="shared" ca="1" si="432"/>
        <v>7,33095485049258-1,45821758446744i</v>
      </c>
      <c r="DP265" s="240" t="str">
        <f t="shared" ca="1" si="433"/>
        <v>-3,36065438972659+6,67647359138207i</v>
      </c>
      <c r="DQ265" s="240" t="str">
        <f t="shared" ca="1" si="434"/>
        <v>-3,19579335932532-6,75693734972458i</v>
      </c>
      <c r="DR265" s="240" t="str">
        <f t="shared" ca="1" si="435"/>
        <v>7,29296045297676+1,63768903486828i</v>
      </c>
      <c r="DS265" s="240" t="str">
        <f t="shared" ca="1" si="436"/>
        <v>-5,77792595972851+4,74182129012747i</v>
      </c>
      <c r="DT265" s="240" t="str">
        <f t="shared" ca="1" si="437"/>
        <v>-0,183435296053951-7,47232554401723i</v>
      </c>
      <c r="DU265" s="240" t="str">
        <f t="shared" ca="1" si="438"/>
        <v>6,00363633764861+4,45260016943764i</v>
      </c>
      <c r="DV265" s="240" t="str">
        <f t="shared" ca="1" si="439"/>
        <v>-7,20381817050524+1,99356497509095i</v>
      </c>
      <c r="DW265" s="240" t="str">
        <f t="shared" ca="1" si="440"/>
        <v>2,86039668493958-6,90560847054027i</v>
      </c>
      <c r="DX265" s="240" t="str">
        <f t="shared" ca="1" si="441"/>
        <v>3,68420536617105+6,50353199142491i</v>
      </c>
      <c r="DY265" s="240" t="str">
        <f t="shared" ca="1" si="442"/>
        <v>-7,39367573985125-1,096748192406i</v>
      </c>
      <c r="DZ265" s="240" t="str">
        <f t="shared" ca="1" si="443"/>
        <v>5,41344040515566-5,15402372166049i</v>
      </c>
      <c r="EA265" s="240" t="str">
        <f t="shared" ca="1" si="444"/>
        <v>0,732636637895523+7,43858461674155i</v>
      </c>
      <c r="EB265" s="240" t="str">
        <f t="shared" ca="1" si="445"/>
        <v>-6,31492281325624-3,99888076919363i</v>
      </c>
      <c r="EC265" s="240" t="str">
        <f t="shared" ca="1" si="446"/>
        <v>7,03764337569239-2,51810906439414i</v>
      </c>
      <c r="ED265" s="240" t="str">
        <f t="shared" ca="1" si="447"/>
        <v>-2,34463824267766+7,09732125907968i</v>
      </c>
      <c r="EE265" s="240" t="str">
        <f t="shared" ca="1" si="448"/>
        <v>-4,15265234493465-6,21488342977723i</v>
      </c>
      <c r="EF265" s="240" t="str">
        <f t="shared" ca="1" si="449"/>
        <v>7,45432405728312+0,549863976471512i</v>
      </c>
      <c r="EG265" s="240" t="str">
        <f t="shared" ca="1" si="450"/>
        <v>-5,019618947998+5,53829605208229i</v>
      </c>
      <c r="EH265" s="240" t="str">
        <f t="shared" ca="1" si="451"/>
        <v>-1,27786775831163-7,36453335493013i</v>
      </c>
      <c r="EI265" s="240" t="str">
        <f t="shared" ca="1" si="452"/>
        <v>6,59198817499346+3,5234910875944i</v>
      </c>
      <c r="EJ265" s="240" t="str">
        <f t="shared" ca="1" si="453"/>
        <v>-6,83333098166643+3,02900730250168i</v>
      </c>
      <c r="EK265" s="240" t="str">
        <f t="shared" ca="1" si="454"/>
        <v>1,81617400263294-7,25057304878525i</v>
      </c>
      <c r="EL265" s="240" t="str">
        <f t="shared" ca="1" si="455"/>
        <v>4,59859574084381+5,89255587634976i</v>
      </c>
      <c r="EM265" s="240" t="str">
        <f t="shared" ca="1" si="456"/>
        <v>-7,47457674678713+1,15009833001122E-12i</v>
      </c>
      <c r="EN265" s="240"/>
      <c r="EO265" s="240"/>
      <c r="EP265" s="240"/>
    </row>
    <row r="266" spans="1:146">
      <c r="A266" s="268">
        <f t="shared" si="323"/>
        <v>3.2421875000000024E-3</v>
      </c>
      <c r="B266" s="267">
        <v>166</v>
      </c>
      <c r="C266" s="266">
        <f t="shared" si="324"/>
        <v>33200</v>
      </c>
      <c r="N266" s="265">
        <f t="shared" ca="1" si="327"/>
        <v>22.473585266020052</v>
      </c>
      <c r="O266" s="240">
        <f t="shared" ca="1" si="328"/>
        <v>7.4735852660200539</v>
      </c>
      <c r="P266" s="240" t="str">
        <f t="shared" ca="1" si="329"/>
        <v>-4,45200954503306+6,00283997283007i</v>
      </c>
      <c r="Q266" s="240" t="str">
        <f t="shared" ca="1" si="330"/>
        <v>-2,16946728688036-7,15177519358851i</v>
      </c>
      <c r="R266" s="240" t="str">
        <f t="shared" ca="1" si="331"/>
        <v>7,03670985286048+2,51777504458367i</v>
      </c>
      <c r="S266" s="240" t="str">
        <f t="shared" ca="1" si="332"/>
        <v>-6,21405904364751+4,15210150773492i</v>
      </c>
      <c r="T266" s="240" t="str">
        <f t="shared" ca="1" si="333"/>
        <v>0,366711447891372-7,46458300526275i</v>
      </c>
      <c r="U266" s="241" t="str">
        <f t="shared" ca="1" si="334"/>
        <v>5,77715953473134+4,74119230138736i</v>
      </c>
      <c r="V266" s="240" t="str">
        <f t="shared" ca="1" si="335"/>
        <v>-7,24961128145379+1,81593309245962i</v>
      </c>
      <c r="W266" s="240" t="str">
        <f t="shared" ca="1" si="336"/>
        <v>2,86001726167376-6,90469246175383i</v>
      </c>
      <c r="X266" s="240" t="str">
        <f t="shared" ca="1" si="337"/>
        <v>3,84219069422314+6,41030790194177i</v>
      </c>
      <c r="Y266" s="240" t="str">
        <f t="shared" ca="1" si="338"/>
        <v>-7,4375979102255-0,732539455784645i</v>
      </c>
      <c r="Z266" s="240" t="str">
        <f t="shared" ca="1" si="339"/>
        <v>5,01895311020846-5,53756141329384i</v>
      </c>
      <c r="AA266" s="240" t="str">
        <f t="shared" ca="1" si="340"/>
        <v>1,45802415616318+7,32998242075087i</v>
      </c>
      <c r="AB266" s="240" t="str">
        <f t="shared" ca="1" si="341"/>
        <v>-6,75604106172717-3,19536944667254i</v>
      </c>
      <c r="AC266" s="240" t="str">
        <f t="shared" ca="1" si="342"/>
        <v>6,59111376702359-3,5230237067928i</v>
      </c>
      <c r="AD266" s="240" t="str">
        <f t="shared" ca="1" si="343"/>
        <v>-1,09660271196608+7,39269499036587i</v>
      </c>
      <c r="AE266" s="240" t="str">
        <f t="shared" ca="1" si="344"/>
        <v>-5,28462282137859-5,2846228213787i</v>
      </c>
      <c r="AF266" s="240" t="str">
        <f t="shared" ca="1" si="345"/>
        <v>7,39269499036589-1,09660271196597i</v>
      </c>
      <c r="AG266" s="240" t="str">
        <f t="shared" ca="1" si="346"/>
        <v>-3,52302370679294+6,59111376702352i</v>
      </c>
      <c r="AH266" s="240" t="str">
        <f t="shared" ca="1" si="347"/>
        <v>-3,19536944667235-6,75604106172726i</v>
      </c>
      <c r="AI266" s="240" t="str">
        <f t="shared" ca="1" si="348"/>
        <v>7,32998242075099+1,45802415616255i</v>
      </c>
      <c r="AJ266" s="240" t="str">
        <f t="shared" ca="1" si="349"/>
        <v>-5,53756141329395+5,01895311020834i</v>
      </c>
      <c r="AK266" s="240" t="str">
        <f t="shared" ca="1" si="350"/>
        <v>-0,732539455784541-7,43759791022551i</v>
      </c>
      <c r="AL266" s="240" t="str">
        <f t="shared" ca="1" si="351"/>
        <v>6,41030790194169+3,84219069422328i</v>
      </c>
      <c r="AM266" s="240" t="str">
        <f t="shared" ca="1" si="352"/>
        <v>-6,90469246175387+2,86001726167366i</v>
      </c>
      <c r="AN266" s="240" t="str">
        <f t="shared" ca="1" si="353"/>
        <v>1,81593309245689-7,24961128145447i</v>
      </c>
      <c r="AO266" s="240" t="str">
        <f t="shared" ca="1" si="354"/>
        <v>4,74119230138846+5,77715953473045i</v>
      </c>
      <c r="AP266" s="240" t="str">
        <f t="shared" ca="1" si="355"/>
        <v>-7,46458300526279+0,366711447890499i</v>
      </c>
      <c r="AQ266" s="240" t="str">
        <f t="shared" ca="1" si="356"/>
        <v>4,15210150773693-6,21405904364617i</v>
      </c>
      <c r="AR266" s="240" t="str">
        <f t="shared" ca="1" si="357"/>
        <v>4,15210150773693-6,21405904364617i</v>
      </c>
      <c r="AS266" s="240" t="str">
        <f t="shared" ca="1" si="358"/>
        <v>-7,15177519358875-2,1694672868796i</v>
      </c>
      <c r="AT266" s="240" t="str">
        <f t="shared" ca="1" si="359"/>
        <v>6,00283997283076-4,45200954503214i</v>
      </c>
      <c r="AU266" s="240" t="str">
        <f t="shared" ca="1" si="360"/>
        <v>-3,13124919587897E-12+7,47358526602005i</v>
      </c>
      <c r="AV266" s="240" t="str">
        <f t="shared" ca="1" si="361"/>
        <v>-6,00283997283152-4,45200954503111i</v>
      </c>
      <c r="AW266" s="240" t="str">
        <f t="shared" ca="1" si="362"/>
        <v>7,15177519358837-2,16946728688083i</v>
      </c>
      <c r="AX266" s="240" t="str">
        <f t="shared" ca="1" si="363"/>
        <v>-2,51777504458526+7,03670985285991i</v>
      </c>
      <c r="AY266" s="240" t="str">
        <f t="shared" ca="1" si="364"/>
        <v>-4,15210150773172-6,21405904364965i</v>
      </c>
      <c r="AZ266" s="240" t="str">
        <f t="shared" ca="1" si="365"/>
        <v>7,46458300526286+0,366711447889223i</v>
      </c>
      <c r="BA266" s="240" t="str">
        <f t="shared" ca="1" si="366"/>
        <v>-4,74119230138754+5,77715953473119i</v>
      </c>
      <c r="BB266" s="240" t="str">
        <f t="shared" ca="1" si="367"/>
        <v>-1,81593309245803-7,24961128145419i</v>
      </c>
      <c r="BC266" s="240" t="str">
        <f t="shared" ca="1" si="368"/>
        <v>6,90469246175522+2,86001726167042i</v>
      </c>
      <c r="BD266" s="240" t="str">
        <f t="shared" ca="1" si="369"/>
        <v>-6,41030790194103+3,84219069422438i</v>
      </c>
      <c r="BE266" s="240" t="str">
        <f t="shared" ca="1" si="370"/>
        <v>0,732539455784855-7,43759791022548i</v>
      </c>
      <c r="BF266" s="240" t="str">
        <f t="shared" ca="1" si="371"/>
        <v>5,53756141329224+5,01895311021023i</v>
      </c>
      <c r="BG266" s="240" t="str">
        <f t="shared" ca="1" si="372"/>
        <v>-7,32998242075031+1,45802415616599i</v>
      </c>
      <c r="BH266" s="240" t="str">
        <f t="shared" ca="1" si="373"/>
        <v>3,19536944667139-6,75604106172772i</v>
      </c>
      <c r="BI266" s="240" t="str">
        <f t="shared" ca="1" si="374"/>
        <v>3,52302370679201+6,59111376702402i</v>
      </c>
      <c r="BJ266" s="240" t="str">
        <f t="shared" ca="1" si="375"/>
        <v>-7,39269499036553-1,09660271196839i</v>
      </c>
      <c r="BK266" s="240" t="str">
        <f t="shared" ca="1" si="376"/>
        <v>5,28462282137663-5,28462282138066i</v>
      </c>
      <c r="BL266" s="240" t="str">
        <f t="shared" ca="1" si="377"/>
        <v>1,09660271196645+7,39269499036582i</v>
      </c>
      <c r="BM266" s="240" t="str">
        <f t="shared" ca="1" si="378"/>
        <v>-6,5911137670231-3,52302370679374i</v>
      </c>
      <c r="BN266" s="240" t="str">
        <f t="shared" ca="1" si="379"/>
        <v>6,75604106172856-3,19536944666962i</v>
      </c>
      <c r="BO266" s="240" t="str">
        <f t="shared" ca="1" si="380"/>
        <v>-1,45802415616041+7,32998242075141i</v>
      </c>
      <c r="BP266" s="240" t="str">
        <f t="shared" ca="1" si="381"/>
        <v>-5,01895311020878-5,53756141329355i</v>
      </c>
      <c r="BQ266" s="240" t="str">
        <f t="shared" ca="1" si="382"/>
        <v>7,43759791022568-0,732539455782905i</v>
      </c>
      <c r="BR266" s="240" t="str">
        <f t="shared" ca="1" si="383"/>
        <v>-3,84219069422588+6,41030790194014i</v>
      </c>
      <c r="BS266" s="240" t="str">
        <f t="shared" ca="1" si="384"/>
        <v>-2,86001726167547-6,90469246175312i</v>
      </c>
      <c r="BT266" s="240" t="str">
        <f t="shared" ca="1" si="385"/>
        <v>7,24961128145371+1,81593309245993i</v>
      </c>
      <c r="BU266" s="240" t="str">
        <f t="shared" ca="1" si="386"/>
        <v>-5,77715953473244+4,74119230138603i</v>
      </c>
      <c r="BV266" s="240" t="str">
        <f t="shared" ca="1" si="387"/>
        <v>-0,366711447887265-7,46458300526295i</v>
      </c>
      <c r="BW266" s="240" t="str">
        <f t="shared" ca="1" si="388"/>
        <v>6,21405904364856+4,15210150773335i</v>
      </c>
      <c r="BX266" s="240" t="str">
        <f t="shared" ca="1" si="389"/>
        <v>-7,03670985286057+2,51777504458342i</v>
      </c>
      <c r="BY266" s="240" t="str">
        <f t="shared" ca="1" si="390"/>
        <v>2,16946728688249-7,15177519358786i</v>
      </c>
      <c r="BZ266" s="240" t="str">
        <f t="shared" ca="1" si="391"/>
        <v>4,45200954503551+6,00283997282826i</v>
      </c>
      <c r="CA266" s="240" t="str">
        <f t="shared" ca="1" si="392"/>
        <v>-7,47358526602005+1,3843360862722E-12i</v>
      </c>
      <c r="CB266" s="240" t="str">
        <f t="shared" ca="1" si="393"/>
        <v>4,45200954503362-6,00283997282965i</v>
      </c>
      <c r="CC266" s="240" t="str">
        <f t="shared" ca="1" si="394"/>
        <v>2,16946728687763+7,15177519358934i</v>
      </c>
      <c r="CD266" s="240" t="str">
        <f t="shared" ca="1" si="395"/>
        <v>-7,03670985286136-2,5177750445812i</v>
      </c>
      <c r="CE266" s="240" t="str">
        <f t="shared" ca="1" si="396"/>
        <v>6,21405904364714-4,15210150773548i</v>
      </c>
      <c r="CF266" s="240" t="str">
        <f t="shared" ca="1" si="397"/>
        <v>-0,36671144789235+7,4645830052627i</v>
      </c>
      <c r="CG266" s="240" t="str">
        <f t="shared" ca="1" si="398"/>
        <v>-5,7771595347292-4,74119230138996i</v>
      </c>
      <c r="CH266" s="240" t="str">
        <f t="shared" ca="1" si="399"/>
        <v>7,24961128145315-1,8159330924622i</v>
      </c>
      <c r="CI266" s="240" t="str">
        <f t="shared" ca="1" si="400"/>
        <v>-2,8600172616735+6,90469246175394i</v>
      </c>
      <c r="CJ266" s="240" t="str">
        <f t="shared" ca="1" si="401"/>
        <v>-3,84219069422169-6,41030790194264i</v>
      </c>
      <c r="CK266" s="240" t="str">
        <f t="shared" ca="1" si="402"/>
        <v>7,43759791022517+0,73253945578797i</v>
      </c>
      <c r="CL266" s="240" t="str">
        <f t="shared" ca="1" si="403"/>
        <v>-5,01895311020704+5,53756141329513i</v>
      </c>
      <c r="CM266" s="240" t="str">
        <f t="shared" ca="1" si="404"/>
        <v>-1,45802415616271-7,32998242075096i</v>
      </c>
      <c r="CN266" s="240" t="str">
        <f t="shared" ca="1" si="405"/>
        <v>6,75604106172647+3,19536944667403i</v>
      </c>
      <c r="CO266" s="240" t="str">
        <f t="shared" ca="1" si="406"/>
        <v>-6,59111376702189+3,52302370679599i</v>
      </c>
      <c r="CP266" s="240" t="str">
        <f t="shared" ca="1" si="407"/>
        <v>1,09660271196413-7,39269499036617i</v>
      </c>
      <c r="CQ266" s="240" t="str">
        <f t="shared" ca="1" si="408"/>
        <v>5,28462282137829+5,284622821379i</v>
      </c>
      <c r="CR266" s="240" t="str">
        <f t="shared" ca="1" si="409"/>
        <v>-7,39269499036625+1,09660271196357i</v>
      </c>
      <c r="CS266" s="240" t="str">
        <f t="shared" ca="1" si="410"/>
        <v>3,52302370678975-6,59111376702523i</v>
      </c>
      <c r="CT266" s="240" t="str">
        <f t="shared" ca="1" si="411"/>
        <v>3,19536944667351+6,75604106172672i</v>
      </c>
      <c r="CU266" s="240" t="str">
        <f t="shared" ca="1" si="412"/>
        <v>-7,32998242075076-1,45802415616369i</v>
      </c>
      <c r="CV266" s="240" t="str">
        <f t="shared" ca="1" si="413"/>
        <v>5,53756141329551-5,01895311020662i</v>
      </c>
      <c r="CW266" s="240" t="str">
        <f t="shared" ca="1" si="414"/>
        <v>0,732539455787399+7,43759791022523i</v>
      </c>
      <c r="CX266" s="240" t="str">
        <f t="shared" ca="1" si="415"/>
        <v>-6,41030790194235-3,84219069422219i</v>
      </c>
      <c r="CY266" s="240" t="str">
        <f t="shared" ca="1" si="416"/>
        <v>6,90469246175432-2,86001726167258i</v>
      </c>
      <c r="CZ266" s="240" t="str">
        <f t="shared" ca="1" si="417"/>
        <v>-1,81593309246276+7,249611281453i</v>
      </c>
      <c r="DA266" s="240" t="str">
        <f t="shared" ca="1" si="418"/>
        <v>-4,74119230138919-5,77715953472984i</v>
      </c>
      <c r="DB266" s="240" t="str">
        <f t="shared" ca="1" si="419"/>
        <v>7,46458300526273-0,366711447891776i</v>
      </c>
      <c r="DC266" s="240" t="str">
        <f t="shared" ca="1" si="420"/>
        <v>-4,15210150773596+6,21405904364682i</v>
      </c>
      <c r="DD266" s="240" t="str">
        <f t="shared" ca="1" si="421"/>
        <v>-2,51777504458026-7,0367098528617i</v>
      </c>
      <c r="DE266" s="240" t="str">
        <f t="shared" ca="1" si="422"/>
        <v>7,15177519358905+2,16946728687859i</v>
      </c>
      <c r="DF266" s="240" t="str">
        <f t="shared" ca="1" si="423"/>
        <v>-6,00283997283+4,45200954503316i</v>
      </c>
      <c r="DG266" s="240" t="str">
        <f t="shared" ca="1" si="424"/>
        <v>1,95932517844095E-12-7,47358526602005i</v>
      </c>
      <c r="DH266" s="240" t="str">
        <f t="shared" ca="1" si="425"/>
        <v>6,00283997282767+4,45200954503631i</v>
      </c>
      <c r="DI266" s="240" t="str">
        <f t="shared" ca="1" si="426"/>
        <v>-7,15177519358809+2,16946728688175i</v>
      </c>
      <c r="DJ266" s="240" t="str">
        <f t="shared" ca="1" si="427"/>
        <v>2,51777504458395-7,03670985286038i</v>
      </c>
      <c r="DK266" s="240" t="str">
        <f t="shared" ca="1" si="428"/>
        <v>4,1521015077327+6,214059043649i</v>
      </c>
      <c r="DL266" s="240" t="str">
        <f t="shared" ca="1" si="429"/>
        <v>-7,46458300526291-0,366711447888052i</v>
      </c>
      <c r="DM266" s="240" t="str">
        <f t="shared" ca="1" si="430"/>
        <v>4,74119230138664-5,77715953473194i</v>
      </c>
      <c r="DN266" s="240" t="str">
        <f t="shared" ca="1" si="431"/>
        <v>1,81593309245938+7,24961128145385i</v>
      </c>
      <c r="DO266" s="240" t="str">
        <f t="shared" ca="1" si="432"/>
        <v>-6,90469246175282-2,8600172616762i</v>
      </c>
      <c r="DP266" s="240" t="str">
        <f t="shared" ca="1" si="433"/>
        <v>6,41030790194043-3,84219069422538i</v>
      </c>
      <c r="DQ266" s="240" t="str">
        <f t="shared" ca="1" si="434"/>
        <v>-0,732539455783688+7,4375979102256i</v>
      </c>
      <c r="DR266" s="240" t="str">
        <f t="shared" ca="1" si="435"/>
        <v>-5,53756141329316-5,0189531102092i</v>
      </c>
      <c r="DS266" s="240" t="str">
        <f t="shared" ca="1" si="436"/>
        <v>7,32998242075153-1,45802415615985i</v>
      </c>
      <c r="DT266" s="240" t="str">
        <f t="shared" ca="1" si="437"/>
        <v>-3,19536944667014+6,75604106172831i</v>
      </c>
      <c r="DU266" s="240" t="str">
        <f t="shared" ca="1" si="438"/>
        <v>-3,52302370679304-6,59111376702346i</v>
      </c>
      <c r="DV266" s="240" t="str">
        <f t="shared" ca="1" si="439"/>
        <v>7,39269499036567+1,09660271196744i</v>
      </c>
      <c r="DW266" s="240" t="str">
        <f t="shared" ca="1" si="440"/>
        <v>-5,28462282138107+5,28462282137623i</v>
      </c>
      <c r="DX266" s="240" t="str">
        <f t="shared" ca="1" si="441"/>
        <v>-1,09660271196782-7,39269499036561i</v>
      </c>
      <c r="DY266" s="240" t="str">
        <f t="shared" ca="1" si="442"/>
        <v>6,59111376702365+3,5230237067927i</v>
      </c>
      <c r="DZ266" s="240" t="str">
        <f t="shared" ca="1" si="443"/>
        <v>-6,75604106172814+3,19536944667048i</v>
      </c>
      <c r="EA266" s="240" t="str">
        <f t="shared" ca="1" si="444"/>
        <v>1,45802415615947-7,3299824207516i</v>
      </c>
      <c r="EB266" s="240" t="str">
        <f t="shared" ca="1" si="445"/>
        <v>5,0189531102098+5,53756141329262i</v>
      </c>
      <c r="EC266" s="240" t="str">
        <f t="shared" ca="1" si="446"/>
        <v>-7,43759791022556+0,732539455784071i</v>
      </c>
      <c r="ED266" s="240" t="str">
        <f t="shared" ca="1" si="447"/>
        <v>3,84219069422506-6,41030790194063i</v>
      </c>
      <c r="EE266" s="240" t="str">
        <f t="shared" ca="1" si="448"/>
        <v>2,86001726167656+6,90469246175267i</v>
      </c>
      <c r="EF266" s="240" t="str">
        <f t="shared" ca="1" si="449"/>
        <v>-7,24961128145405-1,81593309245859i</v>
      </c>
      <c r="EG266" s="240" t="str">
        <f t="shared" ca="1" si="450"/>
        <v>5,77715953473169-4,74119230138694i</v>
      </c>
      <c r="EH266" s="240" t="str">
        <f t="shared" ca="1" si="451"/>
        <v>0,366711447888436+7,46458300526289i</v>
      </c>
      <c r="EI266" s="240" t="str">
        <f t="shared" ca="1" si="452"/>
        <v>-6,21405904364922-4,15210150773238i</v>
      </c>
      <c r="EJ266" s="240" t="str">
        <f t="shared" ca="1" si="453"/>
        <v>7,03670985286011-2,51777504458472i</v>
      </c>
      <c r="EK266" s="240" t="str">
        <f t="shared" ca="1" si="454"/>
        <v>-2,16946728688178+7,15177519358808i</v>
      </c>
      <c r="EL266" s="240" t="str">
        <f t="shared" ca="1" si="455"/>
        <v>-4,45200954503082-6,00283997283174i</v>
      </c>
      <c r="EM266" s="240" t="str">
        <f t="shared" ca="1" si="456"/>
        <v>7,47358526602005-2,76867217254439E-12i</v>
      </c>
      <c r="EN266" s="240"/>
      <c r="EO266" s="240"/>
      <c r="EP266" s="240"/>
    </row>
    <row r="267" spans="1:146">
      <c r="A267" s="268">
        <f t="shared" si="323"/>
        <v>3.2617187500000025E-3</v>
      </c>
      <c r="B267" s="267">
        <v>167</v>
      </c>
      <c r="C267" s="266">
        <f t="shared" si="324"/>
        <v>33400</v>
      </c>
      <c r="N267" s="265">
        <f t="shared" ca="1" si="327"/>
        <v>22.472507161582246</v>
      </c>
      <c r="O267" s="240">
        <f t="shared" ca="1" si="328"/>
        <v>7.4725071615822465</v>
      </c>
      <c r="P267" s="240" t="str">
        <f t="shared" ca="1" si="329"/>
        <v>-4,30273083406759+6,10940837147608i</v>
      </c>
      <c r="Q267" s="240" t="str">
        <f t="shared" ca="1" si="330"/>
        <v>-2,51741184213779-7,03569477002537i</v>
      </c>
      <c r="R267" s="240" t="str">
        <f t="shared" ca="1" si="331"/>
        <v>7,20182355381799+1,99301299031653i</v>
      </c>
      <c r="S267" s="240" t="str">
        <f t="shared" ca="1" si="332"/>
        <v>-5,77632614873116+4,74050835917232i</v>
      </c>
      <c r="T267" s="240" t="str">
        <f t="shared" ca="1" si="333"/>
        <v>-0,549711728337438-7,45226007970913i</v>
      </c>
      <c r="U267" s="241" t="str">
        <f t="shared" ca="1" si="334"/>
        <v>6,40938318092102+3,84163643777294i</v>
      </c>
      <c r="V267" s="240" t="str">
        <f t="shared" ca="1" si="335"/>
        <v>-6,83143894668309+3,02816862107107i</v>
      </c>
      <c r="W267" s="240" t="str">
        <f t="shared" ca="1" si="336"/>
        <v>1,45781382842069-7,32892503178763i</v>
      </c>
      <c r="X267" s="240" t="str">
        <f t="shared" ca="1" si="337"/>
        <v>5,15259665874905+5,4119415141099i</v>
      </c>
      <c r="Y267" s="240" t="str">
        <f t="shared" ca="1" si="338"/>
        <v>-7,3916285547808+1,09644452118981i</v>
      </c>
      <c r="Z267" s="240" t="str">
        <f t="shared" ca="1" si="339"/>
        <v>3,35972388077232-6,67462498758291i</v>
      </c>
      <c r="AA267" s="240" t="str">
        <f t="shared" ca="1" si="340"/>
        <v>3,52251549187876+6,59016296379476i</v>
      </c>
      <c r="AB267" s="240" t="str">
        <f t="shared" ca="1" si="341"/>
        <v>-7,41631043001265-0,914714647080506i</v>
      </c>
      <c r="AC267" s="240" t="str">
        <f t="shared" ca="1" si="342"/>
        <v>5,01822909951884-5,53676259059753i</v>
      </c>
      <c r="AD267" s="240" t="str">
        <f t="shared" ca="1" si="343"/>
        <v>1,63723558618375+7,29094115428396i</v>
      </c>
      <c r="AE267" s="240" t="str">
        <f t="shared" ca="1" si="344"/>
        <v>-6,90369642312973-2,85960468896729i</v>
      </c>
      <c r="AF267" s="240" t="str">
        <f t="shared" ca="1" si="345"/>
        <v>6,31317431681659-3,99777354603601i</v>
      </c>
      <c r="AG267" s="240" t="str">
        <f t="shared" ca="1" si="346"/>
        <v>-0,366658547813836+7,46350619944895i</v>
      </c>
      <c r="AH267" s="240" t="str">
        <f t="shared" ca="1" si="347"/>
        <v>-5,89092432624741-4,59732246664561i</v>
      </c>
      <c r="AI267" s="240" t="str">
        <f t="shared" ca="1" si="348"/>
        <v>7,15074351196578-2,16915432968181i</v>
      </c>
      <c r="AJ267" s="240" t="str">
        <f t="shared" ca="1" si="349"/>
        <v>-2,34398905158832+7,09535612960562i</v>
      </c>
      <c r="AK267" s="240" t="str">
        <f t="shared" ca="1" si="350"/>
        <v>-4,45136731896911-6,00197403122604i</v>
      </c>
      <c r="AL267" s="240" t="str">
        <f t="shared" ca="1" si="351"/>
        <v>7,47025658213269-0,183384505891746i</v>
      </c>
      <c r="AM267" s="240" t="str">
        <f t="shared" ca="1" si="352"/>
        <v>-4,15150254500092+6,21316263256877i</v>
      </c>
      <c r="AN267" s="240" t="str">
        <f t="shared" ca="1" si="353"/>
        <v>-2,6893182379268-6,97179537099679i</v>
      </c>
      <c r="AO267" s="240" t="str">
        <f t="shared" ca="1" si="354"/>
        <v>7,24856548645435+1,8156711344516i</v>
      </c>
      <c r="AP267" s="240" t="str">
        <f t="shared" ca="1" si="355"/>
        <v>-5,6582485283317+4,8808387467248i</v>
      </c>
      <c r="AQ267" s="240" t="str">
        <f t="shared" ca="1" si="356"/>
        <v>-0,732433783069506-7,43652499715535i</v>
      </c>
      <c r="AR267" s="240" t="str">
        <f t="shared" ca="1" si="357"/>
        <v>-0,732433783069506-7,43652499715535i</v>
      </c>
      <c r="AS267" s="240" t="str">
        <f t="shared" ca="1" si="358"/>
        <v>-6,75506646685862+3,19490849762872i</v>
      </c>
      <c r="AT267" s="240" t="str">
        <f t="shared" ca="1" si="359"/>
        <v>1,27751393812222-7,36249423889767i</v>
      </c>
      <c r="AU267" s="240" t="str">
        <f t="shared" ca="1" si="360"/>
        <v>5,28386048642047+5,28386048641922i</v>
      </c>
      <c r="AV267" s="240" t="str">
        <f t="shared" ca="1" si="361"/>
        <v>-7,36249423889861+1,27751393811685i</v>
      </c>
      <c r="AW267" s="240" t="str">
        <f t="shared" ca="1" si="362"/>
        <v>3,19490849762693-6,75506646685947i</v>
      </c>
      <c r="AX267" s="240" t="str">
        <f t="shared" ca="1" si="363"/>
        <v>3,68318527136692+6,50173127226i</v>
      </c>
      <c r="AY267" s="240" t="str">
        <f t="shared" ca="1" si="364"/>
        <v>-7,43652499715555-0,732433783067535i</v>
      </c>
      <c r="AZ267" s="240" t="str">
        <f t="shared" ca="1" si="365"/>
        <v>4,88083874672338-5,65824852833292i</v>
      </c>
      <c r="BA267" s="240" t="str">
        <f t="shared" ca="1" si="366"/>
        <v>1,81567113444621+7,2485654864557i</v>
      </c>
      <c r="BB267" s="240" t="str">
        <f t="shared" ca="1" si="367"/>
        <v>-6,97179537099754-2,68931823792486i</v>
      </c>
      <c r="BC267" s="240" t="str">
        <f t="shared" ca="1" si="368"/>
        <v>6,21316263257015-4,15150254499885i</v>
      </c>
      <c r="BD267" s="240" t="str">
        <f t="shared" ca="1" si="369"/>
        <v>-0,183384505889765+7,47025658213274i</v>
      </c>
      <c r="BE267" s="240" t="str">
        <f t="shared" ca="1" si="370"/>
        <v>-6,00197403122501-4,4513673189705i</v>
      </c>
      <c r="BF267" s="240" t="str">
        <f t="shared" ca="1" si="371"/>
        <v>7,0953561296048-2,34398905159081i</v>
      </c>
      <c r="BG267" s="240" t="str">
        <f t="shared" ca="1" si="372"/>
        <v>-2,16915432968195+7,15074351196573i</v>
      </c>
      <c r="BH267" s="240" t="str">
        <f t="shared" ca="1" si="373"/>
        <v>-4,59732246664249-5,89092432624985i</v>
      </c>
      <c r="BI267" s="240" t="str">
        <f t="shared" ca="1" si="374"/>
        <v>7,46350619944893-0,36665854781433i</v>
      </c>
      <c r="BJ267" s="240" t="str">
        <f t="shared" ca="1" si="375"/>
        <v>-3,99777354603811+6,31317431681526i</v>
      </c>
      <c r="BK267" s="240" t="str">
        <f t="shared" ca="1" si="376"/>
        <v>-2,85960468896833-6,9036964231293i</v>
      </c>
      <c r="BL267" s="240" t="str">
        <f t="shared" ca="1" si="377"/>
        <v>7,29094115428356+1,63723558618554i</v>
      </c>
      <c r="BM267" s="240" t="str">
        <f t="shared" ca="1" si="378"/>
        <v>-5,53676259059564+5,01822909952094i</v>
      </c>
      <c r="BN267" s="240" t="str">
        <f t="shared" ca="1" si="379"/>
        <v>-0,914714647079572-7,41631043001276i</v>
      </c>
      <c r="BO267" s="240" t="str">
        <f t="shared" ca="1" si="380"/>
        <v>6,5901629637964+3,5225154918757i</v>
      </c>
      <c r="BP267" s="240" t="str">
        <f t="shared" ca="1" si="381"/>
        <v>-6,67462498758269+3,35972388077276i</v>
      </c>
      <c r="BQ267" s="240" t="str">
        <f t="shared" ca="1" si="382"/>
        <v>1,09644452119305-7,39162855478031i</v>
      </c>
      <c r="BR267" s="240" t="str">
        <f t="shared" ca="1" si="383"/>
        <v>5,41194151411067+5,15259665874823i</v>
      </c>
      <c r="BS267" s="240" t="str">
        <f t="shared" ca="1" si="384"/>
        <v>-7,32892503178796+1,45781382841903i</v>
      </c>
      <c r="BT267" s="240" t="str">
        <f t="shared" ca="1" si="385"/>
        <v>3,02816862106921-6,83143894668391i</v>
      </c>
      <c r="BU267" s="240" t="str">
        <f t="shared" ca="1" si="386"/>
        <v>3,84163643777209+6,40938318092153i</v>
      </c>
      <c r="BV267" s="240" t="str">
        <f t="shared" ca="1" si="387"/>
        <v>-7,45226007970938-0,549711728334006i</v>
      </c>
      <c r="BW267" s="240" t="str">
        <f t="shared" ca="1" si="388"/>
        <v>4,74050835917257-5,77632614873095i</v>
      </c>
      <c r="BX267" s="240" t="str">
        <f t="shared" ca="1" si="389"/>
        <v>1,99301299031333+7,20182355381888i</v>
      </c>
      <c r="BY267" s="240" t="str">
        <f t="shared" ca="1" si="390"/>
        <v>-7,03569477002574-2,51741184213676i</v>
      </c>
      <c r="BZ267" s="240" t="str">
        <f t="shared" ca="1" si="391"/>
        <v>6,10940837147736-4,30273083406577i</v>
      </c>
      <c r="CA267" s="240" t="str">
        <f t="shared" ca="1" si="392"/>
        <v>1,76861997881061E-12+7,47250716158225i</v>
      </c>
      <c r="CB267" s="240" t="str">
        <f t="shared" ca="1" si="393"/>
        <v>-6,10940837147548-4,30273083406844i</v>
      </c>
      <c r="CC267" s="240" t="str">
        <f t="shared" ca="1" si="394"/>
        <v>7,03569477002441-2,51741184214048i</v>
      </c>
      <c r="CD267" s="240" t="str">
        <f t="shared" ca="1" si="395"/>
        <v>-1,99301299031688+7,20182355381789i</v>
      </c>
      <c r="CE267" s="240" t="str">
        <f t="shared" ca="1" si="396"/>
        <v>-4,74050835916972-5,77632614873329i</v>
      </c>
      <c r="CF267" s="240" t="str">
        <f t="shared" ca="1" si="397"/>
        <v>7,45226007970909-0,549711728337957i</v>
      </c>
      <c r="CG267" s="240" t="str">
        <f t="shared" ca="1" si="398"/>
        <v>-3,84163643777507+6,40938318091974i</v>
      </c>
      <c r="CH267" s="240" t="str">
        <f t="shared" ca="1" si="399"/>
        <v>-3,02816862107303-6,83143894668221i</v>
      </c>
      <c r="CI267" s="240" t="str">
        <f t="shared" ca="1" si="400"/>
        <v>7,32892503178733+1,45781382842223i</v>
      </c>
      <c r="CJ267" s="240" t="str">
        <f t="shared" ca="1" si="401"/>
        <v>-5,41194151410809+5,15259665875095i</v>
      </c>
      <c r="CK267" s="240" t="str">
        <f t="shared" ca="1" si="402"/>
        <v>-1,09644452118941-7,39162855478086i</v>
      </c>
      <c r="CL267" s="240" t="str">
        <f t="shared" ca="1" si="403"/>
        <v>6,67462498758103+3,35972388077606i</v>
      </c>
      <c r="CM267" s="240" t="str">
        <f t="shared" ca="1" si="404"/>
        <v>-6,59016296379453+3,52251549187919i</v>
      </c>
      <c r="CN267" s="240" t="str">
        <f t="shared" ca="1" si="405"/>
        <v>0,914714647083017-7,41631043001234i</v>
      </c>
      <c r="CO267" s="240" t="str">
        <f t="shared" ca="1" si="406"/>
        <v>5,53676259059844+5,01822909951784i</v>
      </c>
      <c r="CP267" s="240" t="str">
        <f t="shared" ca="1" si="407"/>
        <v>-7,29094115428432+1,63723558618216i</v>
      </c>
      <c r="CQ267" s="240" t="str">
        <f t="shared" ca="1" si="408"/>
        <v>2,85960468896487-6,90369642313073i</v>
      </c>
      <c r="CR267" s="240" t="str">
        <f t="shared" ca="1" si="409"/>
        <v>3,997773546035+6,31317431681723i</v>
      </c>
      <c r="CS267" s="240" t="str">
        <f t="shared" ca="1" si="410"/>
        <v>-7,46350619944875-0,36665854781801i</v>
      </c>
      <c r="CT267" s="240" t="str">
        <f t="shared" ca="1" si="411"/>
        <v>4,59732246664522-5,89092432624771i</v>
      </c>
      <c r="CU267" s="240" t="str">
        <f t="shared" ca="1" si="412"/>
        <v>2,16915432967862+7,15074351196674i</v>
      </c>
      <c r="CV267" s="240" t="str">
        <f t="shared" ca="1" si="413"/>
        <v>-7,09535612960604-2,34398905158705i</v>
      </c>
      <c r="CW267" s="240" t="str">
        <f t="shared" ca="1" si="414"/>
        <v>6,00197403122707-4,45136731896771i</v>
      </c>
      <c r="CX267" s="240" t="str">
        <f t="shared" ca="1" si="415"/>
        <v>0,183384505893514+7,47025658213265i</v>
      </c>
      <c r="CY267" s="240" t="str">
        <f t="shared" ca="1" si="416"/>
        <v>-6,21316263256833-4,15150254500157i</v>
      </c>
      <c r="CZ267" s="240" t="str">
        <f t="shared" ca="1" si="417"/>
        <v>6,97179537099611-2,68931823792855i</v>
      </c>
      <c r="DA267" s="240" t="str">
        <f t="shared" ca="1" si="418"/>
        <v>-1,81567113444978+7,24856548645481i</v>
      </c>
      <c r="DB267" s="240" t="str">
        <f t="shared" ca="1" si="419"/>
        <v>-4,88083874672059-5,65824852833533i</v>
      </c>
      <c r="DC267" s="240" t="str">
        <f t="shared" ca="1" si="420"/>
        <v>7,43652499715516-0,732433783071478i</v>
      </c>
      <c r="DD267" s="240" t="str">
        <f t="shared" ca="1" si="421"/>
        <v>-3,68318527136994+6,50173127225829i</v>
      </c>
      <c r="DE267" s="240" t="str">
        <f t="shared" ca="1" si="422"/>
        <v>-3,1949084976307-6,75506646685768i</v>
      </c>
      <c r="DF267" s="240" t="str">
        <f t="shared" ca="1" si="423"/>
        <v>7,36249423889805+1,27751393812006i</v>
      </c>
      <c r="DG267" s="240" t="str">
        <f t="shared" ca="1" si="424"/>
        <v>-5,28386048641782+5,28386048642188i</v>
      </c>
      <c r="DH267" s="240" t="str">
        <f t="shared" ca="1" si="425"/>
        <v>-1,2775139381186-7,3624942388983i</v>
      </c>
      <c r="DI267" s="240" t="str">
        <f t="shared" ca="1" si="426"/>
        <v>6,75506646685705+3,19490849763205i</v>
      </c>
      <c r="DJ267" s="240" t="str">
        <f t="shared" ca="1" si="427"/>
        <v>-6,50173127225903+3,68318527136865i</v>
      </c>
      <c r="DK267" s="240" t="str">
        <f t="shared" ca="1" si="428"/>
        <v>0,732433783072961-7,43652499715502i</v>
      </c>
      <c r="DL267" s="240" t="str">
        <f t="shared" ca="1" si="429"/>
        <v>5,65824852833436+4,88083874672172i</v>
      </c>
      <c r="DM267" s="240" t="str">
        <f t="shared" ca="1" si="430"/>
        <v>-7,24856548645517+1,81567113444834i</v>
      </c>
      <c r="DN267" s="240" t="str">
        <f t="shared" ca="1" si="431"/>
        <v>2,6893182379232-6,97179537099818i</v>
      </c>
      <c r="DO267" s="240" t="str">
        <f t="shared" ca="1" si="432"/>
        <v>4,15150254500033+6,21316263256916i</v>
      </c>
      <c r="DP267" s="240" t="str">
        <f t="shared" ca="1" si="433"/>
        <v>-7,4702565821326-0,183384505895428i</v>
      </c>
      <c r="DQ267" s="240" t="str">
        <f t="shared" ca="1" si="434"/>
        <v>4,45136731896891-6,00197403122619i</v>
      </c>
      <c r="DR267" s="240" t="str">
        <f t="shared" ca="1" si="435"/>
        <v>2,34398905158563+7,09535612960651i</v>
      </c>
      <c r="DS267" s="240" t="str">
        <f t="shared" ca="1" si="436"/>
        <v>-7,15074351196631-2,16915432968005i</v>
      </c>
      <c r="DT267" s="240" t="str">
        <f t="shared" ca="1" si="437"/>
        <v>5,89092432624863-4,59732246664405i</v>
      </c>
      <c r="DU267" s="240" t="str">
        <f t="shared" ca="1" si="438"/>
        <v>0,366658547816097+7,46350619944884i</v>
      </c>
      <c r="DV267" s="240" t="str">
        <f t="shared" ca="1" si="439"/>
        <v>-6,31317431681621-3,99777354603661i</v>
      </c>
      <c r="DW267" s="240" t="str">
        <f t="shared" ca="1" si="440"/>
        <v>6,90369642312854-2,85960468897016i</v>
      </c>
      <c r="DX267" s="240" t="str">
        <f t="shared" ca="1" si="441"/>
        <v>-1,63723558618361+7,29094115428399i</v>
      </c>
      <c r="DY267" s="240" t="str">
        <f t="shared" ca="1" si="442"/>
        <v>-5,01822909951674-5,53676259059944i</v>
      </c>
      <c r="DZ267" s="240" t="str">
        <f t="shared" ca="1" si="443"/>
        <v>7,41631043001252-0,914714647081538i</v>
      </c>
      <c r="EA267" s="240" t="str">
        <f t="shared" ca="1" si="444"/>
        <v>-3,52251549188051+6,59016296379383i</v>
      </c>
      <c r="EB267" s="240" t="str">
        <f t="shared" ca="1" si="445"/>
        <v>-3,35972388077473-6,6746249875817i</v>
      </c>
      <c r="EC267" s="240" t="str">
        <f t="shared" ca="1" si="446"/>
        <v>7,39162855478063+1,09644452119088i</v>
      </c>
      <c r="ED267" s="240" t="str">
        <f t="shared" ca="1" si="447"/>
        <v>-5,15259665874679+5,41194151411204i</v>
      </c>
      <c r="EE267" s="240" t="str">
        <f t="shared" ca="1" si="448"/>
        <v>-1,45781382842078-7,32892503178762i</v>
      </c>
      <c r="EF267" s="240" t="str">
        <f t="shared" ca="1" si="449"/>
        <v>6,83143894668162+3,02816862107439i</v>
      </c>
      <c r="EG267" s="240" t="str">
        <f t="shared" ca="1" si="450"/>
        <v>-6,40938318092051+3,84163643777379i</v>
      </c>
      <c r="EH267" s="240" t="str">
        <f t="shared" ca="1" si="451"/>
        <v>0,549711728339443-7,45226007970898i</v>
      </c>
      <c r="EI267" s="240" t="str">
        <f t="shared" ca="1" si="452"/>
        <v>5,77632614873234+4,74050835917088i</v>
      </c>
      <c r="EJ267" s="240" t="str">
        <f t="shared" ca="1" si="453"/>
        <v>-7,20182355381829+1,99301299031543i</v>
      </c>
      <c r="EK267" s="240" t="str">
        <f t="shared" ca="1" si="454"/>
        <v>2,51741184213469-7,03569477002648i</v>
      </c>
      <c r="EL267" s="240" t="str">
        <f t="shared" ca="1" si="455"/>
        <v>4,30273083406757+6,10940837147609i</v>
      </c>
      <c r="EM267" s="240" t="str">
        <f t="shared" ca="1" si="456"/>
        <v>-7,47250716158225-3,25896571479811E-12i</v>
      </c>
      <c r="EN267" s="240"/>
      <c r="EO267" s="240"/>
      <c r="EP267" s="240"/>
    </row>
    <row r="268" spans="1:146">
      <c r="A268" s="268">
        <f t="shared" si="323"/>
        <v>3.2812500000000025E-3</v>
      </c>
      <c r="B268" s="267">
        <v>168</v>
      </c>
      <c r="C268" s="266">
        <f t="shared" si="324"/>
        <v>33600</v>
      </c>
      <c r="N268" s="265">
        <f t="shared" ca="1" si="327"/>
        <v>22.471331765620675</v>
      </c>
      <c r="O268" s="240">
        <f t="shared" ca="1" si="328"/>
        <v>7.4713317656206764</v>
      </c>
      <c r="P268" s="240" t="str">
        <f t="shared" ca="1" si="329"/>
        <v>-4,15084952999266+6,2121853265443i</v>
      </c>
      <c r="Q268" s="240" t="str">
        <f t="shared" ca="1" si="330"/>
        <v>-2,85915488440606-6,90261049885835i</v>
      </c>
      <c r="R268" s="240" t="str">
        <f t="shared" ca="1" si="331"/>
        <v>7,32777222072982+1,45758452004435i</v>
      </c>
      <c r="S268" s="240" t="str">
        <f t="shared" ca="1" si="332"/>
        <v>-5,28302935596491+5,28302935596477i</v>
      </c>
      <c r="T268" s="240" t="str">
        <f t="shared" ca="1" si="333"/>
        <v>-1,45758452004414-7,32777222072986i</v>
      </c>
      <c r="U268" s="241" t="str">
        <f t="shared" ca="1" si="334"/>
        <v>6,9026104988583+2,85915488440619i</v>
      </c>
      <c r="V268" s="240" t="str">
        <f t="shared" ca="1" si="335"/>
        <v>-6,21218532654442+4,15084952999248i</v>
      </c>
      <c r="W268" s="240" t="str">
        <f t="shared" ca="1" si="336"/>
        <v>2,08687434316527E-13-7,47133176562068i</v>
      </c>
      <c r="X268" s="240" t="str">
        <f t="shared" ca="1" si="337"/>
        <v>6,21218532654417+4,15084952999285i</v>
      </c>
      <c r="Y268" s="240" t="str">
        <f t="shared" ca="1" si="338"/>
        <v>-6,90261049885846+2,85915488440581i</v>
      </c>
      <c r="Z268" s="240" t="str">
        <f t="shared" ca="1" si="339"/>
        <v>1,45758452004457-7,32777222072977i</v>
      </c>
      <c r="AA268" s="240" t="str">
        <f t="shared" ca="1" si="340"/>
        <v>5,28302935596462+5,28302935596506i</v>
      </c>
      <c r="AB268" s="240" t="str">
        <f t="shared" ca="1" si="341"/>
        <v>-7,32777222072991+1,45758452004391i</v>
      </c>
      <c r="AC268" s="240" t="str">
        <f t="shared" ca="1" si="342"/>
        <v>2,8591548844057-6,9026104988585i</v>
      </c>
      <c r="AD268" s="240" t="str">
        <f t="shared" ca="1" si="343"/>
        <v>4,15084952999229+6,21218532654454i</v>
      </c>
      <c r="AE268" s="240" t="str">
        <f t="shared" ca="1" si="344"/>
        <v>-7,47133176562068+3,25843203119109E-13i</v>
      </c>
      <c r="AF268" s="240" t="str">
        <f t="shared" ca="1" si="345"/>
        <v>4,15084952999241-6,21218532654447i</v>
      </c>
      <c r="AG268" s="240" t="str">
        <f t="shared" ca="1" si="346"/>
        <v>2,85915488440625+6,90261049885827i</v>
      </c>
      <c r="AH268" s="240" t="str">
        <f t="shared" ca="1" si="347"/>
        <v>-7,32777222072989-1,45758452004399i</v>
      </c>
      <c r="AI268" s="240" t="str">
        <f t="shared" ca="1" si="348"/>
        <v>5,28302935596469-5,28302935596499i</v>
      </c>
      <c r="AJ268" s="240" t="str">
        <f t="shared" ca="1" si="349"/>
        <v>1,45758452004443+7,3277722207298i</v>
      </c>
      <c r="AK268" s="240" t="str">
        <f t="shared" ca="1" si="350"/>
        <v>-6,9026104988584-2,85915488440594i</v>
      </c>
      <c r="AL268" s="240" t="str">
        <f t="shared" ca="1" si="351"/>
        <v>6,21218532654422-4,15084952999278i</v>
      </c>
      <c r="AM268" s="240" t="str">
        <f t="shared" ca="1" si="352"/>
        <v>1,17155768802581E-13+7,47133176562068i</v>
      </c>
      <c r="AN268" s="240" t="str">
        <f t="shared" ca="1" si="353"/>
        <v>-6,21218532654394-4,1508495299932i</v>
      </c>
      <c r="AO268" s="240" t="str">
        <f t="shared" ca="1" si="354"/>
        <v>6,9026104988575-2,85915488440812i</v>
      </c>
      <c r="AP268" s="240" t="str">
        <f t="shared" ca="1" si="355"/>
        <v>-1,45758452004649+7,32777222072939i</v>
      </c>
      <c r="AQ268" s="240" t="str">
        <f t="shared" ca="1" si="356"/>
        <v>-5,28302935596538-5,28302935596431i</v>
      </c>
      <c r="AR268" s="240" t="str">
        <f t="shared" ca="1" si="357"/>
        <v>-5,28302935596538-5,28302935596431i</v>
      </c>
      <c r="AS268" s="240" t="str">
        <f t="shared" ca="1" si="358"/>
        <v>-2,85915488440682+6,90261049885804i</v>
      </c>
      <c r="AT268" s="240" t="str">
        <f t="shared" ca="1" si="359"/>
        <v>-4,15084952999446-6,2121853265431i</v>
      </c>
      <c r="AU268" s="240" t="str">
        <f t="shared" ca="1" si="360"/>
        <v>7,47133176562068+2,32118588077043E-12i</v>
      </c>
      <c r="AV268" s="240" t="str">
        <f t="shared" ca="1" si="361"/>
        <v>-4,15084952999205+6,21218532654471i</v>
      </c>
      <c r="AW268" s="240" t="str">
        <f t="shared" ca="1" si="362"/>
        <v>-2,8591548844093-6,90261049885701i</v>
      </c>
      <c r="AX268" s="240" t="str">
        <f t="shared" ca="1" si="363"/>
        <v>7,32777222072966+1,45758452004514i</v>
      </c>
      <c r="AY268" s="240" t="str">
        <f t="shared" ca="1" si="364"/>
        <v>-5,28302935596348+5,2830293559662i</v>
      </c>
      <c r="AZ268" s="240" t="str">
        <f t="shared" ca="1" si="365"/>
        <v>-1,45758452004184-7,32777222073032i</v>
      </c>
      <c r="BA268" s="240" t="str">
        <f t="shared" ca="1" si="366"/>
        <v>6,90261049885857+2,85915488440554i</v>
      </c>
      <c r="BB268" s="240" t="str">
        <f t="shared" ca="1" si="367"/>
        <v>-6,21218532654244+4,15084952999543i</v>
      </c>
      <c r="BC268" s="240" t="str">
        <f t="shared" ca="1" si="368"/>
        <v>1,04343717158264E-12-7,47133176562068i</v>
      </c>
      <c r="BD268" s="240" t="str">
        <f t="shared" ca="1" si="369"/>
        <v>6,21218532654542+4,15084952999099i</v>
      </c>
      <c r="BE268" s="240" t="str">
        <f t="shared" ca="1" si="370"/>
        <v>-6,90261049885937+2,85915488440361i</v>
      </c>
      <c r="BF268" s="240" t="str">
        <f t="shared" ca="1" si="371"/>
        <v>1,45758452004388-7,32777222072992i</v>
      </c>
      <c r="BG268" s="240" t="str">
        <f t="shared" ca="1" si="372"/>
        <v>5,28302935596711+5,28302935596257i</v>
      </c>
      <c r="BH268" s="240" t="str">
        <f t="shared" ca="1" si="373"/>
        <v>-7,32777222073007+1,45758452004309i</v>
      </c>
      <c r="BI268" s="240" t="str">
        <f t="shared" ca="1" si="374"/>
        <v>2,85915488440436-6,90261049885905i</v>
      </c>
      <c r="BJ268" s="240" t="str">
        <f t="shared" ca="1" si="375"/>
        <v>4,15084952999032+6,21218532654587i</v>
      </c>
      <c r="BK268" s="240" t="str">
        <f t="shared" ca="1" si="376"/>
        <v>-7,47133176562068+2,34311537605163E-13i</v>
      </c>
      <c r="BL268" s="240" t="str">
        <f t="shared" ca="1" si="377"/>
        <v>4,15084952998992-6,21218532654613i</v>
      </c>
      <c r="BM268" s="240" t="str">
        <f t="shared" ca="1" si="378"/>
        <v>2,85915488440479+6,90261049885887i</v>
      </c>
      <c r="BN268" s="240" t="str">
        <f t="shared" ca="1" si="379"/>
        <v>-7,32777222073016-1,45758452004263i</v>
      </c>
      <c r="BO268" s="240" t="str">
        <f t="shared" ca="1" si="380"/>
        <v>5,28302935596693-5,28302935596275i</v>
      </c>
      <c r="BP268" s="240" t="str">
        <f t="shared" ca="1" si="381"/>
        <v>1,45758452004434+7,32777222072982i</v>
      </c>
      <c r="BQ268" s="240" t="str">
        <f t="shared" ca="1" si="382"/>
        <v>-6,90261049885955-2,85915488440318i</v>
      </c>
      <c r="BR268" s="240" t="str">
        <f t="shared" ca="1" si="383"/>
        <v>6,21218532654516-4,15084952999138i</v>
      </c>
      <c r="BS268" s="240" t="str">
        <f t="shared" ca="1" si="384"/>
        <v>1,51206024679296E-12+7,47133176562068i</v>
      </c>
      <c r="BT268" s="240" t="str">
        <f t="shared" ca="1" si="385"/>
        <v>-6,21218532654259-4,15084952999522i</v>
      </c>
      <c r="BU268" s="240" t="str">
        <f t="shared" ca="1" si="386"/>
        <v>6,90261049885839-2,85915488440597i</v>
      </c>
      <c r="BV268" s="240" t="str">
        <f t="shared" ca="1" si="387"/>
        <v>-1,45758452004137+7,32777222073041i</v>
      </c>
      <c r="BW268" s="240" t="str">
        <f t="shared" ca="1" si="388"/>
        <v>-5,28302935596366-5,28302935596603i</v>
      </c>
      <c r="BX268" s="240" t="str">
        <f t="shared" ca="1" si="389"/>
        <v>7,32777222072957-1,45758452004559i</v>
      </c>
      <c r="BY268" s="240" t="str">
        <f t="shared" ca="1" si="390"/>
        <v>-2,85915488440906+6,90261049885711i</v>
      </c>
      <c r="BZ268" s="240" t="str">
        <f t="shared" ca="1" si="391"/>
        <v>-4,15084952999244-6,21218532654445i</v>
      </c>
      <c r="CA268" s="240" t="str">
        <f t="shared" ca="1" si="392"/>
        <v>7,47133176562068-2,57746093548015E-12i</v>
      </c>
      <c r="CB268" s="240" t="str">
        <f t="shared" ca="1" si="393"/>
        <v>-4,15084952999416+6,2121853265433i</v>
      </c>
      <c r="CC268" s="240" t="str">
        <f t="shared" ca="1" si="394"/>
        <v>-2,85915488440735-6,90261049885781i</v>
      </c>
      <c r="CD268" s="240" t="str">
        <f t="shared" ca="1" si="395"/>
        <v>7,32777222072917+1,45758452004762i</v>
      </c>
      <c r="CE268" s="240" t="str">
        <f t="shared" ca="1" si="396"/>
        <v>-5,28302935596497+5,28302935596471i</v>
      </c>
      <c r="CF268" s="240" t="str">
        <f t="shared" ca="1" si="397"/>
        <v>-1,45758452004685-7,32777222072933i</v>
      </c>
      <c r="CG268" s="240" t="str">
        <f t="shared" ca="1" si="398"/>
        <v>6,90261049885768+2,85915488440768i</v>
      </c>
      <c r="CH268" s="240" t="str">
        <f t="shared" ca="1" si="399"/>
        <v>-6,21218532654374+4,1508495299935i</v>
      </c>
      <c r="CI268" s="240" t="str">
        <f t="shared" ca="1" si="400"/>
        <v>3,36462305235307E-12-7,47133176562068i</v>
      </c>
      <c r="CJ268" s="240" t="str">
        <f t="shared" ca="1" si="401"/>
        <v>6,21218532654401+4,15084952999309i</v>
      </c>
      <c r="CK268" s="240" t="str">
        <f t="shared" ca="1" si="402"/>
        <v>-6,90261049885733+2,85915488440853i</v>
      </c>
      <c r="CL268" s="240" t="str">
        <f t="shared" ca="1" si="403"/>
        <v>1,45758452004636-7,32777222072942i</v>
      </c>
      <c r="CM268" s="240" t="str">
        <f t="shared" ca="1" si="404"/>
        <v>5,28302935596562+5,28302935596407i</v>
      </c>
      <c r="CN268" s="240" t="str">
        <f t="shared" ca="1" si="405"/>
        <v>-7,32777222073057+1,4575845200406i</v>
      </c>
      <c r="CO268" s="240" t="str">
        <f t="shared" ca="1" si="406"/>
        <v>2,8591548844065-6,90261049885816i</v>
      </c>
      <c r="CP268" s="240" t="str">
        <f t="shared" ca="1" si="407"/>
        <v>4,15084952999456+6,21218532654303i</v>
      </c>
      <c r="CQ268" s="240" t="str">
        <f t="shared" ca="1" si="408"/>
        <v>-7,47133176562068-2,08687434316527E-12i</v>
      </c>
      <c r="CR268" s="240" t="str">
        <f t="shared" ca="1" si="409"/>
        <v>4,15084952999203-6,21218532654472i</v>
      </c>
      <c r="CS268" s="240" t="str">
        <f t="shared" ca="1" si="410"/>
        <v>2,85915488440265+6,90261049885976i</v>
      </c>
      <c r="CT268" s="240" t="str">
        <f t="shared" ca="1" si="411"/>
        <v>-7,32777222072967-1,45758452004512i</v>
      </c>
      <c r="CU268" s="240" t="str">
        <f t="shared" ca="1" si="412"/>
        <v>5,28302935596316-5,28302935596652i</v>
      </c>
      <c r="CV268" s="240" t="str">
        <f t="shared" ca="1" si="413"/>
        <v>1,45758452004186+7,32777222073032i</v>
      </c>
      <c r="CW268" s="240" t="str">
        <f t="shared" ca="1" si="414"/>
        <v>-6,90261049885866-2,85915488440532i</v>
      </c>
      <c r="CX268" s="240" t="str">
        <f t="shared" ca="1" si="415"/>
        <v>6,21218532654656-4,15084952998927i</v>
      </c>
      <c r="CY268" s="240" t="str">
        <f t="shared" ca="1" si="416"/>
        <v>-8,09125633977475E-13+7,47133176562068i</v>
      </c>
      <c r="CZ268" s="240" t="str">
        <f t="shared" ca="1" si="417"/>
        <v>-6,21218532654543-4,15084952999097i</v>
      </c>
      <c r="DA268" s="240" t="str">
        <f t="shared" ca="1" si="418"/>
        <v>6,90261049885928-2,85915488440383i</v>
      </c>
      <c r="DB268" s="240" t="str">
        <f t="shared" ca="1" si="419"/>
        <v>-1,45758452004386+7,32777222072992i</v>
      </c>
      <c r="DC268" s="240" t="str">
        <f t="shared" ca="1" si="420"/>
        <v>-5,28302935596742-5,28302935596226i</v>
      </c>
      <c r="DD268" s="240" t="str">
        <f t="shared" ca="1" si="421"/>
        <v>7,32777222073007-1,45758452004311i</v>
      </c>
      <c r="DE268" s="240" t="str">
        <f t="shared" ca="1" si="422"/>
        <v>-2,85915488440414+6,90261049885914i</v>
      </c>
      <c r="DF268" s="240" t="str">
        <f t="shared" ca="1" si="423"/>
        <v>-4,15084952999033-6,21218532654585i</v>
      </c>
      <c r="DG268" s="240" t="str">
        <f t="shared" ca="1" si="424"/>
        <v>7,47133176562068-4,68623075210326E-13i</v>
      </c>
      <c r="DH268" s="240" t="str">
        <f t="shared" ca="1" si="425"/>
        <v>-4,15084952998991+6,21218532654614i</v>
      </c>
      <c r="DI268" s="240" t="str">
        <f t="shared" ca="1" si="426"/>
        <v>-2,85915488440501-6,90261049885878i</v>
      </c>
      <c r="DJ268" s="240" t="str">
        <f t="shared" ca="1" si="427"/>
        <v>7,32777222073017+1,45758452004261i</v>
      </c>
      <c r="DK268" s="240" t="str">
        <f t="shared" ca="1" si="428"/>
        <v>-5,28302935596676+5,28302935596292i</v>
      </c>
      <c r="DL268" s="240" t="str">
        <f t="shared" ca="1" si="429"/>
        <v>-1,45758452004436-7,32777222072982i</v>
      </c>
      <c r="DM268" s="240" t="str">
        <f t="shared" ca="1" si="430"/>
        <v>6,90261049885964+2,85915488440296i</v>
      </c>
      <c r="DN268" s="240" t="str">
        <f t="shared" ca="1" si="431"/>
        <v>-6,21218532654514+4,15084952999139i</v>
      </c>
      <c r="DO268" s="240" t="str">
        <f t="shared" ca="1" si="432"/>
        <v>-1,74637178439813E-12-7,47133176562068i</v>
      </c>
      <c r="DP268" s="240" t="str">
        <f t="shared" ca="1" si="433"/>
        <v>6,21218532654284+4,15084952999485i</v>
      </c>
      <c r="DQ268" s="240" t="str">
        <f t="shared" ca="1" si="434"/>
        <v>-6,9026104988583+2,85915488440619i</v>
      </c>
      <c r="DR268" s="240" t="str">
        <f t="shared" ca="1" si="435"/>
        <v>1,45758452004136-7,32777222073042i</v>
      </c>
      <c r="DS268" s="240" t="str">
        <f t="shared" ca="1" si="436"/>
        <v>5,28302935596383+5,28302935596586i</v>
      </c>
      <c r="DT268" s="240" t="str">
        <f t="shared" ca="1" si="437"/>
        <v>-7,32777222072957+1,45758452004562i</v>
      </c>
      <c r="DU268" s="240" t="str">
        <f t="shared" ca="1" si="438"/>
        <v>2,85915488440884-6,9026104988572i</v>
      </c>
      <c r="DV268" s="240" t="str">
        <f t="shared" ca="1" si="439"/>
        <v>4,15084952999245+6,21218532654443i</v>
      </c>
      <c r="DW268" s="240" t="str">
        <f t="shared" ca="1" si="440"/>
        <v>-7,47133176562068+3,02412049358593E-12i</v>
      </c>
      <c r="DX268" s="240" t="str">
        <f t="shared" ca="1" si="441"/>
        <v>4,15084952999378-6,21218532654355i</v>
      </c>
      <c r="DY268" s="240" t="str">
        <f t="shared" ca="1" si="442"/>
        <v>2,85915488440737+6,90261049885781i</v>
      </c>
      <c r="DZ268" s="240" t="str">
        <f t="shared" ca="1" si="443"/>
        <v>-7,32777222072926-1,45758452004719i</v>
      </c>
      <c r="EA268" s="240" t="str">
        <f t="shared" ca="1" si="444"/>
        <v>5,28302935596496-5,28302935596473i</v>
      </c>
      <c r="EB268" s="240" t="str">
        <f t="shared" ca="1" si="445"/>
        <v>1,45758452004687+7,32777222072932i</v>
      </c>
      <c r="EC268" s="240" t="str">
        <f t="shared" ca="1" si="446"/>
        <v>-6,90261049885769-2,85915488440766i</v>
      </c>
      <c r="ED268" s="240" t="str">
        <f t="shared" ca="1" si="447"/>
        <v>6,21218532654372-4,15084952999352i</v>
      </c>
      <c r="EE268" s="240" t="str">
        <f t="shared" ca="1" si="448"/>
        <v>-3,34265953524853E-12+7,47133176562068i</v>
      </c>
      <c r="EF268" s="240" t="str">
        <f t="shared" ca="1" si="449"/>
        <v>-6,21218532654425-4,15084952999272i</v>
      </c>
      <c r="EG268" s="240" t="str">
        <f t="shared" ca="1" si="450"/>
        <v>6,90261049885732-2,85915488440855i</v>
      </c>
      <c r="EH268" s="240" t="str">
        <f t="shared" ca="1" si="451"/>
        <v>-1,45758452004593+7,32777222072951i</v>
      </c>
      <c r="EI268" s="240" t="str">
        <f t="shared" ca="1" si="452"/>
        <v>-5,28302935596563-5,28302935596405i</v>
      </c>
      <c r="EJ268" s="240" t="str">
        <f t="shared" ca="1" si="453"/>
        <v>7,32777222073056-1,45758452004063i</v>
      </c>
      <c r="EK268" s="240" t="str">
        <f t="shared" ca="1" si="454"/>
        <v>-2,85915488440648+6,90261049885818i</v>
      </c>
      <c r="EL268" s="240" t="str">
        <f t="shared" ca="1" si="455"/>
        <v>-4,15084952999494-6,21218532654278i</v>
      </c>
      <c r="EM268" s="240" t="str">
        <f t="shared" ca="1" si="456"/>
        <v>7,47133176562068+1,64021478505949E-12i</v>
      </c>
      <c r="EN268" s="240"/>
      <c r="EO268" s="240"/>
      <c r="EP268" s="240"/>
    </row>
    <row r="269" spans="1:146">
      <c r="A269" s="268">
        <f t="shared" si="323"/>
        <v>3.3007812500000025E-3</v>
      </c>
      <c r="B269" s="267">
        <v>169</v>
      </c>
      <c r="C269" s="266">
        <f t="shared" si="324"/>
        <v>33800</v>
      </c>
      <c r="N269" s="265">
        <f t="shared" ca="1" si="327"/>
        <v>22.470046546881274</v>
      </c>
      <c r="O269" s="240">
        <f t="shared" ca="1" si="328"/>
        <v>7.4700465468812753</v>
      </c>
      <c r="P269" s="240" t="str">
        <f t="shared" ca="1" si="329"/>
        <v>-3,99645712302733+6,31109545771389i</v>
      </c>
      <c r="Q269" s="240" t="str">
        <f t="shared" ca="1" si="330"/>
        <v>-3,19385644928039-6,75284209751442i</v>
      </c>
      <c r="R269" s="240" t="str">
        <f t="shared" ca="1" si="331"/>
        <v>7,41386832027941+0,914413441573473i</v>
      </c>
      <c r="S269" s="240" t="str">
        <f t="shared" ca="1" si="332"/>
        <v>-4,73894736173129+5,77442406784546i</v>
      </c>
      <c r="T269" s="240" t="str">
        <f t="shared" ca="1" si="333"/>
        <v>-2,34321720168667-7,0930197066054i</v>
      </c>
      <c r="U269" s="241" t="str">
        <f t="shared" ca="1" si="334"/>
        <v>7,24617861329274+1,81507325384729i</v>
      </c>
      <c r="V269" s="240" t="str">
        <f t="shared" ca="1" si="335"/>
        <v>-5,41015942109053+5,15089996514767i</v>
      </c>
      <c r="W269" s="240" t="str">
        <f t="shared" ca="1" si="336"/>
        <v>-1,45733378630659-7,32651169710812i</v>
      </c>
      <c r="X269" s="240" t="str">
        <f t="shared" ca="1" si="337"/>
        <v>6,96949963520064+2,68843267490764i</v>
      </c>
      <c r="Y269" s="240" t="str">
        <f t="shared" ca="1" si="338"/>
        <v>-5,99999764696619+4,44990153250305i</v>
      </c>
      <c r="Z269" s="240" t="str">
        <f t="shared" ca="1" si="339"/>
        <v>-0,549530714290423-7,44980613215031i</v>
      </c>
      <c r="AA269" s="240" t="str">
        <f t="shared" ca="1" si="340"/>
        <v>6,58799289536664+3,52135556613807i</v>
      </c>
      <c r="AB269" s="240" t="str">
        <f t="shared" ca="1" si="341"/>
        <v>-6,4995903234178+3,68197243883039i</v>
      </c>
      <c r="AC269" s="240" t="str">
        <f t="shared" ca="1" si="342"/>
        <v>0,366537811173278-7,46104854866615i</v>
      </c>
      <c r="AD269" s="240" t="str">
        <f t="shared" ca="1" si="343"/>
        <v>6,10739661026552+4,30131399196689i</v>
      </c>
      <c r="AE269" s="240" t="str">
        <f t="shared" ca="1" si="344"/>
        <v>-6,90142311157018+2,85866305248761i</v>
      </c>
      <c r="AF269" s="240" t="str">
        <f t="shared" ca="1" si="345"/>
        <v>1,27709326678191-7,36006985024688i</v>
      </c>
      <c r="AG269" s="240" t="str">
        <f t="shared" ca="1" si="346"/>
        <v>5,53493939536549+5,0165766516823i</v>
      </c>
      <c r="AH269" s="240" t="str">
        <f t="shared" ca="1" si="347"/>
        <v>-7,19945207226205+1,99235671298455i</v>
      </c>
      <c r="AI269" s="240" t="str">
        <f t="shared" ca="1" si="348"/>
        <v>2,16844005093707-7,14838885050785i</v>
      </c>
      <c r="AJ269" s="240" t="str">
        <f t="shared" ca="1" si="349"/>
        <v>4,87923154002376+5,65638532911348i</v>
      </c>
      <c r="AK269" s="240" t="str">
        <f t="shared" ca="1" si="350"/>
        <v>-7,38919457251851+1,09608347402733i</v>
      </c>
      <c r="AL269" s="240" t="str">
        <f t="shared" ca="1" si="351"/>
        <v>3,02717147833663-6,82918942871832i</v>
      </c>
      <c r="AM269" s="240" t="str">
        <f t="shared" ca="1" si="352"/>
        <v>4,15013550071823+6,21111670621726i</v>
      </c>
      <c r="AN269" s="240" t="str">
        <f t="shared" ca="1" si="353"/>
        <v>-7,46779670852294+0,183324119381168i</v>
      </c>
      <c r="AO269" s="240" t="str">
        <f t="shared" ca="1" si="354"/>
        <v>3,84037142900351-6,40727264129336i</v>
      </c>
      <c r="AP269" s="240" t="str">
        <f t="shared" ca="1" si="355"/>
        <v>3,35861756052581+6,67242710673564i</v>
      </c>
      <c r="AQ269" s="240" t="str">
        <f t="shared" ca="1" si="356"/>
        <v>-7,43407623098687-0,73219260065156i</v>
      </c>
      <c r="AR269" s="240" t="str">
        <f t="shared" ca="1" si="357"/>
        <v>-7,43407623098687-0,73219260065156i</v>
      </c>
      <c r="AS269" s="240" t="str">
        <f t="shared" ca="1" si="358"/>
        <v>2,51658288601035+7,03337799285754i</v>
      </c>
      <c r="AT269" s="240" t="str">
        <f t="shared" ca="1" si="359"/>
        <v>-7,28854032727902-1,6366964624512i</v>
      </c>
      <c r="AU269" s="240" t="str">
        <f t="shared" ca="1" si="360"/>
        <v>5,2821205690777-5,2821205690801i</v>
      </c>
      <c r="AV269" s="240" t="str">
        <f t="shared" ca="1" si="361"/>
        <v>1,6366964624545+7,28854032727828i</v>
      </c>
      <c r="AW269" s="240" t="str">
        <f t="shared" ca="1" si="362"/>
        <v>-7,03337799285617-2,51658288601416i</v>
      </c>
      <c r="AX269" s="240" t="str">
        <f t="shared" ca="1" si="363"/>
        <v>5,88898450943877-4,5958086187485i</v>
      </c>
      <c r="AY269" s="240" t="str">
        <f t="shared" ca="1" si="364"/>
        <v>0,732192600655141+7,43407623098652i</v>
      </c>
      <c r="AZ269" s="240" t="str">
        <f t="shared" ca="1" si="365"/>
        <v>-6,67242710673726-3,35861756052259i</v>
      </c>
      <c r="BA269" s="240" t="str">
        <f t="shared" ca="1" si="366"/>
        <v>6,40727264129533-3,84037142900022i</v>
      </c>
      <c r="BB269" s="240" t="str">
        <f t="shared" ca="1" si="367"/>
        <v>-0,183324119385105+7,46779670852284i</v>
      </c>
      <c r="BC269" s="240" t="str">
        <f t="shared" ca="1" si="368"/>
        <v>-6,21111670621754-4,1501355007178i</v>
      </c>
      <c r="BD269" s="240" t="str">
        <f t="shared" ca="1" si="369"/>
        <v>6,82918942871751-3,02717147833846i</v>
      </c>
      <c r="BE269" s="240" t="str">
        <f t="shared" ca="1" si="370"/>
        <v>-1,09608347402387+7,38919457251903i</v>
      </c>
      <c r="BF269" s="240" t="str">
        <f t="shared" ca="1" si="371"/>
        <v>-5,65638532911236-4,87923154002506i</v>
      </c>
      <c r="BG269" s="240" t="str">
        <f t="shared" ca="1" si="372"/>
        <v>7,14838885050792-2,16844005093685i</v>
      </c>
      <c r="BH269" s="240" t="str">
        <f t="shared" ca="1" si="373"/>
        <v>-1,99235671298333+7,19945207226238i</v>
      </c>
      <c r="BI269" s="240" t="str">
        <f t="shared" ca="1" si="374"/>
        <v>-5,01657665168434-5,53493939536364i</v>
      </c>
      <c r="BJ269" s="240" t="str">
        <f t="shared" ca="1" si="375"/>
        <v>7,36006985024732-1,27709326677939i</v>
      </c>
      <c r="BK269" s="240" t="str">
        <f t="shared" ca="1" si="376"/>
        <v>-2,8586630524886+6,90142311156978i</v>
      </c>
      <c r="BL269" s="240" t="str">
        <f t="shared" ca="1" si="377"/>
        <v>-4,30131399196723-6,10739661026528i</v>
      </c>
      <c r="BM269" s="240" t="str">
        <f t="shared" ca="1" si="378"/>
        <v>7,46104854866604-0,366537811175387i</v>
      </c>
      <c r="BN269" s="240" t="str">
        <f t="shared" ca="1" si="379"/>
        <v>-3,68197243883308+6,49959032341627i</v>
      </c>
      <c r="BO269" s="240" t="str">
        <f t="shared" ca="1" si="380"/>
        <v>-3,52135556613662-6,58799289536741i</v>
      </c>
      <c r="BP269" s="240" t="str">
        <f t="shared" ca="1" si="381"/>
        <v>7,4498061321503+0,549530714290592i</v>
      </c>
      <c r="BQ269" s="240" t="str">
        <f t="shared" ca="1" si="382"/>
        <v>-4,449901532502+5,99999764696697i</v>
      </c>
      <c r="BR269" s="240" t="str">
        <f t="shared" ca="1" si="383"/>
        <v>-2,68843267491095-6,96949963519936i</v>
      </c>
      <c r="BS269" s="240" t="str">
        <f t="shared" ca="1" si="384"/>
        <v>7,32651169710765+1,45733378630899i</v>
      </c>
      <c r="BT269" s="240" t="str">
        <f t="shared" ca="1" si="385"/>
        <v>-5,15089996514837+5,41015942108987i</v>
      </c>
      <c r="BU269" s="240" t="str">
        <f t="shared" ca="1" si="386"/>
        <v>-1,81507325384777-7,24617861329262i</v>
      </c>
      <c r="BV269" s="240" t="str">
        <f t="shared" ca="1" si="387"/>
        <v>7,09301970660625+2,34321720168408i</v>
      </c>
      <c r="BW269" s="240" t="str">
        <f t="shared" ca="1" si="388"/>
        <v>-5,77442406784752+4,73894736172878i</v>
      </c>
      <c r="BX269" s="240" t="str">
        <f t="shared" ca="1" si="389"/>
        <v>-0,91441344157171-7,41386832027962i</v>
      </c>
      <c r="BY269" s="240" t="str">
        <f t="shared" ca="1" si="390"/>
        <v>6,75284209751445+3,19385644928033i</v>
      </c>
      <c r="BZ269" s="240" t="str">
        <f t="shared" ca="1" si="391"/>
        <v>-6,31109545771299+3,99645712302877i</v>
      </c>
      <c r="CA269" s="240" t="str">
        <f t="shared" ca="1" si="392"/>
        <v>-3,38599752949049E-12-7,47004654688128i</v>
      </c>
      <c r="CB269" s="240" t="str">
        <f t="shared" ca="1" si="393"/>
        <v>6,31109545771275+3,99645712302914i</v>
      </c>
      <c r="CC269" s="240" t="str">
        <f t="shared" ca="1" si="394"/>
        <v>-6,75284209751464+3,19385644927992i</v>
      </c>
      <c r="CD269" s="240" t="str">
        <f t="shared" ca="1" si="395"/>
        <v>0,914413441572158-7,41386832027957i</v>
      </c>
      <c r="CE269" s="240" t="str">
        <f t="shared" ca="1" si="396"/>
        <v>5,77442406784724+4,73894736172913i</v>
      </c>
      <c r="CF269" s="240" t="str">
        <f t="shared" ca="1" si="397"/>
        <v>-7,09301970660646+2,34321720168346i</v>
      </c>
      <c r="CG269" s="240" t="str">
        <f t="shared" ca="1" si="398"/>
        <v>1,81507325384841-7,24617861329246i</v>
      </c>
      <c r="CH269" s="240" t="str">
        <f t="shared" ca="1" si="399"/>
        <v>5,1508999651482+5,41015942109002i</v>
      </c>
      <c r="CI269" s="240" t="str">
        <f t="shared" ca="1" si="400"/>
        <v>-7,32651169710769+1,45733378630876i</v>
      </c>
      <c r="CJ269" s="240" t="str">
        <f t="shared" ca="1" si="401"/>
        <v>2,68843267491136-6,9694996351992i</v>
      </c>
      <c r="CK269" s="240" t="str">
        <f t="shared" ca="1" si="402"/>
        <v>4,44990153250164+5,99999764696724i</v>
      </c>
      <c r="CL269" s="240" t="str">
        <f t="shared" ca="1" si="403"/>
        <v>-7,44980613215033+0,549530714290147i</v>
      </c>
      <c r="CM269" s="240" t="str">
        <f t="shared" ca="1" si="404"/>
        <v>3,52135556613701-6,5879928953672i</v>
      </c>
      <c r="CN269" s="240" t="str">
        <f t="shared" ca="1" si="405"/>
        <v>3,68197243883269+6,4995903234165i</v>
      </c>
      <c r="CO269" s="240" t="str">
        <f t="shared" ca="1" si="406"/>
        <v>-7,46104854866603-0,366537811175622i</v>
      </c>
      <c r="CP269" s="240" t="str">
        <f t="shared" ca="1" si="407"/>
        <v>4,30131399196759-6,10739661026502i</v>
      </c>
      <c r="CQ269" s="240" t="str">
        <f t="shared" ca="1" si="408"/>
        <v>2,85866305248819+6,90142311156994i</v>
      </c>
      <c r="CR269" s="240" t="str">
        <f t="shared" ca="1" si="409"/>
        <v>-7,36006985024724-1,27709326677983i</v>
      </c>
      <c r="CS269" s="240" t="str">
        <f t="shared" ca="1" si="410"/>
        <v>5,01657665168482-5,5349393953632i</v>
      </c>
      <c r="CT269" s="240" t="str">
        <f t="shared" ca="1" si="411"/>
        <v>1,9923567129827+7,19945207226256i</v>
      </c>
      <c r="CU269" s="240" t="str">
        <f t="shared" ca="1" si="412"/>
        <v>-7,14838885050772-2,16844005093749i</v>
      </c>
      <c r="CV269" s="240" t="str">
        <f t="shared" ca="1" si="413"/>
        <v>5,65638532911252-4,87923154002488i</v>
      </c>
      <c r="CW269" s="240" t="str">
        <f t="shared" ca="1" si="414"/>
        <v>1,09608347403099+7,38919457251797i</v>
      </c>
      <c r="CX269" s="240" t="str">
        <f t="shared" ca="1" si="415"/>
        <v>-6,82918942871733-3,02717147833887i</v>
      </c>
      <c r="CY269" s="240" t="str">
        <f t="shared" ca="1" si="416"/>
        <v>6,21111670621779-4,15013550071743i</v>
      </c>
      <c r="CZ269" s="240" t="str">
        <f t="shared" ca="1" si="417"/>
        <v>0,183324119384659+7,46779670852285i</v>
      </c>
      <c r="DA269" s="240" t="str">
        <f t="shared" ca="1" si="418"/>
        <v>-6,4072726412951-3,8403714290006i</v>
      </c>
      <c r="DB269" s="240" t="str">
        <f t="shared" ca="1" si="419"/>
        <v>6,67242710673736-3,35861756052238i</v>
      </c>
      <c r="DC269" s="240" t="str">
        <f t="shared" ca="1" si="420"/>
        <v>-0,732192600655374+7,4340762309865i</v>
      </c>
      <c r="DD269" s="240" t="str">
        <f t="shared" ca="1" si="421"/>
        <v>-5,8889845094385-4,59580861874886i</v>
      </c>
      <c r="DE269" s="240" t="str">
        <f t="shared" ca="1" si="422"/>
        <v>7,03337799285632-2,51658288601374i</v>
      </c>
      <c r="DF269" s="240" t="str">
        <f t="shared" ca="1" si="423"/>
        <v>-1,63669646245515+7,28854032727814i</v>
      </c>
      <c r="DG269" s="240" t="str">
        <f t="shared" ca="1" si="424"/>
        <v>-5,28212056907724-5,28212056908056i</v>
      </c>
      <c r="DH269" s="240" t="str">
        <f t="shared" ca="1" si="425"/>
        <v>7,28854032727917-1,63669646245056i</v>
      </c>
      <c r="DI269" s="240" t="str">
        <f t="shared" ca="1" si="426"/>
        <v>-2,51658288601097+7,03337799285731i</v>
      </c>
      <c r="DJ269" s="240" t="str">
        <f t="shared" ca="1" si="427"/>
        <v>-4,59580861875151-5,88898450943644i</v>
      </c>
      <c r="DK269" s="240" t="str">
        <f t="shared" ca="1" si="428"/>
        <v>7,43407623098692-0,732192600651115i</v>
      </c>
      <c r="DL269" s="240" t="str">
        <f t="shared" ca="1" si="429"/>
        <v>-3,3586175605262+6,67242710673544i</v>
      </c>
      <c r="DM269" s="240" t="str">
        <f t="shared" ca="1" si="430"/>
        <v>-3,84037142900312-6,40727264129359i</v>
      </c>
      <c r="DN269" s="240" t="str">
        <f t="shared" ca="1" si="431"/>
        <v>7,46779670852292+0,18332411938172i</v>
      </c>
      <c r="DO269" s="240" t="str">
        <f t="shared" ca="1" si="432"/>
        <v>-4,15013550071499+6,21111670621942i</v>
      </c>
      <c r="DP269" s="240" t="str">
        <f t="shared" ca="1" si="433"/>
        <v>-3,02717147833496-6,82918942871907i</v>
      </c>
      <c r="DQ269" s="240" t="str">
        <f t="shared" ca="1" si="434"/>
        <v>7,38919457251846+1,09608347402766i</v>
      </c>
      <c r="DR269" s="240" t="str">
        <f t="shared" ca="1" si="435"/>
        <v>-4,87923154002233+5,65638532911472i</v>
      </c>
      <c r="DS269" s="240" t="str">
        <f t="shared" ca="1" si="436"/>
        <v>-2,16844005094029-7,14838885050687i</v>
      </c>
      <c r="DT269" s="240" t="str">
        <f t="shared" ca="1" si="437"/>
        <v>7,1994520722613+1,99235671298723i</v>
      </c>
      <c r="DU269" s="240" t="str">
        <f t="shared" ca="1" si="438"/>
        <v>-5,53493939536636+5,01657665168134i</v>
      </c>
      <c r="DV269" s="240" t="str">
        <f t="shared" ca="1" si="439"/>
        <v>-1,27709326678273-7,36006985024674i</v>
      </c>
      <c r="DW269" s="240" t="str">
        <f t="shared" ca="1" si="440"/>
        <v>6,90142311157123+2,85866305248508i</v>
      </c>
      <c r="DX269" s="240" t="str">
        <f t="shared" ca="1" si="441"/>
        <v>-6,10739661026748+4,30131399196409i</v>
      </c>
      <c r="DY269" s="240" t="str">
        <f t="shared" ca="1" si="442"/>
        <v>-0,366537811171348-7,46104854866624i</v>
      </c>
      <c r="DZ269" s="240" t="str">
        <f t="shared" ca="1" si="443"/>
        <v>6,49959032341795+3,68197243883014i</v>
      </c>
      <c r="EA269" s="240" t="str">
        <f t="shared" ca="1" si="444"/>
        <v>-6,58799289536582+3,5213555661396i</v>
      </c>
      <c r="EB269" s="240" t="str">
        <f t="shared" ca="1" si="445"/>
        <v>0,549530714287216-7,44980613215054i</v>
      </c>
      <c r="EC269" s="240" t="str">
        <f t="shared" ca="1" si="446"/>
        <v>5,9999976469647+4,44990153250508i</v>
      </c>
      <c r="ED269" s="240" t="str">
        <f t="shared" ca="1" si="447"/>
        <v>-6,96949963520074+2,68843267490737i</v>
      </c>
      <c r="EE269" s="240" t="str">
        <f t="shared" ca="1" si="448"/>
        <v>1,45733378630546-7,32651169710835i</v>
      </c>
      <c r="EF269" s="240" t="str">
        <f t="shared" ca="1" si="449"/>
        <v>5,41015942109235+5,15089996514576i</v>
      </c>
      <c r="EG269" s="240" t="str">
        <f t="shared" ca="1" si="450"/>
        <v>-7,2461786132936+1,81507325384385i</v>
      </c>
      <c r="EH269" s="240" t="str">
        <f t="shared" ca="1" si="451"/>
        <v>2,34321720168792-7,09301970660498i</v>
      </c>
      <c r="EI269" s="240" t="str">
        <f t="shared" ca="1" si="452"/>
        <v>4,7389473617314+5,77442406784537i</v>
      </c>
      <c r="EJ269" s="240" t="str">
        <f t="shared" ca="1" si="453"/>
        <v>-7,41386832027916+0,914413441575498i</v>
      </c>
      <c r="EK269" s="240" t="str">
        <f t="shared" ca="1" si="454"/>
        <v>3,19385644927727-6,75284209751589i</v>
      </c>
      <c r="EL269" s="240" t="str">
        <f t="shared" ca="1" si="455"/>
        <v>3,99645712302552+6,31109545771504i</v>
      </c>
      <c r="EM269" s="240" t="str">
        <f t="shared" ca="1" si="456"/>
        <v>-7,47004654688128-2,19726974047116E-14i</v>
      </c>
      <c r="EN269" s="240"/>
      <c r="EO269" s="240"/>
      <c r="EP269" s="240"/>
    </row>
    <row r="270" spans="1:146">
      <c r="A270" s="268">
        <f t="shared" si="323"/>
        <v>3.3203125000000025E-3</v>
      </c>
      <c r="B270" s="267">
        <v>170</v>
      </c>
      <c r="C270" s="266">
        <f t="shared" si="324"/>
        <v>34000</v>
      </c>
      <c r="N270" s="265">
        <f t="shared" ca="1" si="327"/>
        <v>22.468636687805748</v>
      </c>
      <c r="O270" s="240">
        <f t="shared" ca="1" si="328"/>
        <v>7.4686366878057484</v>
      </c>
      <c r="P270" s="240" t="str">
        <f t="shared" ca="1" si="329"/>
        <v>-3,83964661658314+6,40606336482865i</v>
      </c>
      <c r="Q270" s="240" t="str">
        <f t="shared" ca="1" si="330"/>
        <v>-3,52069096317057-6,58674951066815i</v>
      </c>
      <c r="R270" s="240" t="str">
        <f t="shared" ca="1" si="331"/>
        <v>7,45964038782762+0,3664686326673i</v>
      </c>
      <c r="S270" s="240" t="str">
        <f t="shared" ca="1" si="332"/>
        <v>-4,14935222498284+6,20994445123851i</v>
      </c>
      <c r="T270" s="240" t="str">
        <f t="shared" ca="1" si="333"/>
        <v>-3,19325365685148-6,7515676000054i</v>
      </c>
      <c r="U270" s="241" t="str">
        <f t="shared" ca="1" si="334"/>
        <v>7,43267316076793+0,732054410298902i</v>
      </c>
      <c r="V270" s="240" t="str">
        <f t="shared" ca="1" si="335"/>
        <v>-4,44906168043261+5,99886523753819i</v>
      </c>
      <c r="W270" s="240" t="str">
        <f t="shared" ca="1" si="336"/>
        <v>-2,85812352277768-6,90012057162648i</v>
      </c>
      <c r="X270" s="240" t="str">
        <f t="shared" ca="1" si="337"/>
        <v>7,38779997303862+1,09587660473642i</v>
      </c>
      <c r="Y270" s="240" t="str">
        <f t="shared" ca="1" si="338"/>
        <v>-4,73805295660242+5,7733342320421i</v>
      </c>
      <c r="Z270" s="240" t="str">
        <f t="shared" ca="1" si="339"/>
        <v>-2,51610791879474-7,03205054841164i</v>
      </c>
      <c r="AA270" s="240" t="str">
        <f t="shared" ca="1" si="340"/>
        <v>7,32512892807937+1,45705873644571i</v>
      </c>
      <c r="AB270" s="240" t="str">
        <f t="shared" ca="1" si="341"/>
        <v>-5,01562984819479+5,53389475869713i</v>
      </c>
      <c r="AC270" s="240" t="str">
        <f t="shared" ca="1" si="342"/>
        <v>-2,16803079045039-7,14703969949076i</v>
      </c>
      <c r="AD270" s="240" t="str">
        <f t="shared" ca="1" si="343"/>
        <v>7,24481100592703+1,8147306860349i</v>
      </c>
      <c r="AE270" s="240" t="str">
        <f t="shared" ca="1" si="344"/>
        <v>-5,28112364816609+5,28112364816607i</v>
      </c>
      <c r="AF270" s="240" t="str">
        <f t="shared" ca="1" si="345"/>
        <v>-1,81473068603482-7,24481100592704i</v>
      </c>
      <c r="AG270" s="240" t="str">
        <f t="shared" ca="1" si="346"/>
        <v>7,14703969949074+2,16803079045047i</v>
      </c>
      <c r="AH270" s="240" t="str">
        <f t="shared" ca="1" si="347"/>
        <v>-5,53389475869718+5,01562984819473i</v>
      </c>
      <c r="AI270" s="240" t="str">
        <f t="shared" ca="1" si="348"/>
        <v>-1,45705873644563-7,32512892807939i</v>
      </c>
      <c r="AJ270" s="240" t="str">
        <f t="shared" ca="1" si="349"/>
        <v>7,03205054841161+2,51610791879481i</v>
      </c>
      <c r="AK270" s="240" t="str">
        <f t="shared" ca="1" si="350"/>
        <v>-5,77333423204215+4,73805295660235i</v>
      </c>
      <c r="AL270" s="240" t="str">
        <f t="shared" ca="1" si="351"/>
        <v>-1,09587660473635-7,38779997303863i</v>
      </c>
      <c r="AM270" s="240" t="str">
        <f t="shared" ca="1" si="352"/>
        <v>6,90012057162758+2,858123522775i</v>
      </c>
      <c r="AN270" s="240" t="str">
        <f t="shared" ca="1" si="353"/>
        <v>-5,99886523753649+4,44906168043491i</v>
      </c>
      <c r="AO270" s="240" t="str">
        <f t="shared" ca="1" si="354"/>
        <v>-0,732054410302493-7,43267316076758i</v>
      </c>
      <c r="AP270" s="240" t="str">
        <f t="shared" ca="1" si="355"/>
        <v>6,75156760000376+3,19325365685493i</v>
      </c>
      <c r="AQ270" s="240" t="str">
        <f t="shared" ca="1" si="356"/>
        <v>-6,20994445124022+4,14935222498028i</v>
      </c>
      <c r="AR270" s="240" t="str">
        <f t="shared" ca="1" si="357"/>
        <v>-6,20994445124022+4,14935222498028i</v>
      </c>
      <c r="AS270" s="240" t="str">
        <f t="shared" ca="1" si="358"/>
        <v>6,58674951066701+3,52069096317271i</v>
      </c>
      <c r="AT270" s="240" t="str">
        <f t="shared" ca="1" si="359"/>
        <v>-6,40606336482971+3,83964661658137i</v>
      </c>
      <c r="AU270" s="240" t="str">
        <f t="shared" ca="1" si="360"/>
        <v>1,51152129058105E-12-7,46863668780575i</v>
      </c>
      <c r="AV270" s="240" t="str">
        <f t="shared" ca="1" si="361"/>
        <v>6,40606336482804+3,83964661658414i</v>
      </c>
      <c r="AW270" s="240" t="str">
        <f t="shared" ca="1" si="362"/>
        <v>-6,58674951066848+3,52069096316995i</v>
      </c>
      <c r="AX270" s="240" t="str">
        <f t="shared" ca="1" si="363"/>
        <v>0,366468632667444-7,45964038782761i</v>
      </c>
      <c r="AY270" s="240" t="str">
        <f t="shared" ca="1" si="364"/>
        <v>6,20994445123848+4,14935222498288i</v>
      </c>
      <c r="AZ270" s="240" t="str">
        <f t="shared" ca="1" si="365"/>
        <v>-6,75156760000514+3,19325365685201i</v>
      </c>
      <c r="BA270" s="240" t="str">
        <f t="shared" ca="1" si="366"/>
        <v>0,732054410298214-7,432673160768i</v>
      </c>
      <c r="BB270" s="240" t="str">
        <f t="shared" ca="1" si="367"/>
        <v>5,99886523753898+4,44906168043154i</v>
      </c>
      <c r="BC270" s="240" t="str">
        <f t="shared" ca="1" si="368"/>
        <v>-6,90012057162594+2,85812352277898i</v>
      </c>
      <c r="BD270" s="240" t="str">
        <f t="shared" ca="1" si="369"/>
        <v>1,09587660473441-7,38779997303892i</v>
      </c>
      <c r="BE270" s="240" t="str">
        <f t="shared" ca="1" si="370"/>
        <v>5,77333423204394+4,73805295660017i</v>
      </c>
      <c r="BF270" s="240" t="str">
        <f t="shared" ca="1" si="371"/>
        <v>-7,0320505484107+2,51610791879736i</v>
      </c>
      <c r="BG270" s="240" t="str">
        <f t="shared" ca="1" si="372"/>
        <v>1,45705873644215-7,32512892808008i</v>
      </c>
      <c r="BH270" s="240" t="str">
        <f t="shared" ca="1" si="373"/>
        <v>5,53389475869451+5,01562984819768i</v>
      </c>
      <c r="BI270" s="240" t="str">
        <f t="shared" ca="1" si="374"/>
        <v>-7,14703969949165+2,16803079044747i</v>
      </c>
      <c r="BJ270" s="240" t="str">
        <f t="shared" ca="1" si="375"/>
        <v>1,81473068603796-7,24481100592626i</v>
      </c>
      <c r="BK270" s="240" t="str">
        <f t="shared" ca="1" si="376"/>
        <v>5,2811236481644+5,28112364816776i</v>
      </c>
      <c r="BL270" s="240" t="str">
        <f t="shared" ca="1" si="377"/>
        <v>-7,24481100592746+1,81473068603315i</v>
      </c>
      <c r="BM270" s="240" t="str">
        <f t="shared" ca="1" si="378"/>
        <v>2,16803079045201-7,14703969949028i</v>
      </c>
      <c r="BN270" s="240" t="str">
        <f t="shared" ca="1" si="379"/>
        <v>5,01562984819416+5,5338947586977i</v>
      </c>
      <c r="BO270" s="240" t="str">
        <f t="shared" ca="1" si="380"/>
        <v>-7,32512892807956+1,45705873644477i</v>
      </c>
      <c r="BP270" s="240" t="str">
        <f t="shared" ca="1" si="381"/>
        <v>2,51610791879484-7,0320505484116i</v>
      </c>
      <c r="BQ270" s="240" t="str">
        <f t="shared" ca="1" si="382"/>
        <v>4,73805295660225+5,77333423204223i</v>
      </c>
      <c r="BR270" s="240" t="str">
        <f t="shared" ca="1" si="383"/>
        <v>-7,38779997303852+1,09587660473706i</v>
      </c>
      <c r="BS270" s="240" t="str">
        <f t="shared" ca="1" si="384"/>
        <v>2,8581235227765-6,90012057162697i</v>
      </c>
      <c r="BT270" s="240" t="str">
        <f t="shared" ca="1" si="385"/>
        <v>4,4490616804337+5,99886523753738i</v>
      </c>
      <c r="BU270" s="240" t="str">
        <f t="shared" ca="1" si="386"/>
        <v>-7,43267316076773+0,732054410300884i</v>
      </c>
      <c r="BV270" s="240" t="str">
        <f t="shared" ca="1" si="387"/>
        <v>3,19325365684959-6,75156760000629i</v>
      </c>
      <c r="BW270" s="240" t="str">
        <f t="shared" ca="1" si="388"/>
        <v>4,14935222498511+6,20994445123699i</v>
      </c>
      <c r="BX270" s="240" t="str">
        <f t="shared" ca="1" si="389"/>
        <v>-7,45964038782748+0,366468632670123i</v>
      </c>
      <c r="BY270" s="240" t="str">
        <f t="shared" ca="1" si="390"/>
        <v>3,52069096316739-6,58674951066984i</v>
      </c>
      <c r="BZ270" s="240" t="str">
        <f t="shared" ca="1" si="391"/>
        <v>3,83964661658007+6,40606336483048i</v>
      </c>
      <c r="CA270" s="240" t="str">
        <f t="shared" ca="1" si="392"/>
        <v>-7,46863668780575-3,0230425811621E-12i</v>
      </c>
      <c r="CB270" s="240" t="str">
        <f t="shared" ca="1" si="393"/>
        <v>3,83964661658562-6,40606336482715i</v>
      </c>
      <c r="CC270" s="240" t="str">
        <f t="shared" ca="1" si="394"/>
        <v>3,52069096316843+6,58674951066929i</v>
      </c>
      <c r="CD270" s="240" t="str">
        <f t="shared" ca="1" si="395"/>
        <v>-7,45964038782754-0,366468632668954i</v>
      </c>
      <c r="CE270" s="240" t="str">
        <f t="shared" ca="1" si="396"/>
        <v>4,14935222498414-6,20994445123765i</v>
      </c>
      <c r="CF270" s="240" t="str">
        <f t="shared" ca="1" si="397"/>
        <v>3,19325365685045+6,75156760000588i</v>
      </c>
      <c r="CG270" s="240" t="str">
        <f t="shared" ca="1" si="398"/>
        <v>-7,43267316076783-0,732054410299929i</v>
      </c>
      <c r="CH270" s="240" t="str">
        <f t="shared" ca="1" si="399"/>
        <v>4,44906168043276-5,99886523753809i</v>
      </c>
      <c r="CI270" s="240" t="str">
        <f t="shared" ca="1" si="400"/>
        <v>2,85812352277758+6,90012057162652i</v>
      </c>
      <c r="CJ270" s="240" t="str">
        <f t="shared" ca="1" si="401"/>
        <v>-7,38779997303872-1,09587660473569i</v>
      </c>
      <c r="CK270" s="240" t="str">
        <f t="shared" ca="1" si="402"/>
        <v>4,73805295660151-5,77333423204284i</v>
      </c>
      <c r="CL270" s="240" t="str">
        <f t="shared" ca="1" si="403"/>
        <v>2,51610791879594+7,03205054841121i</v>
      </c>
      <c r="CM270" s="240" t="str">
        <f t="shared" ca="1" si="404"/>
        <v>-7,32512892807978-1,45705873644362i</v>
      </c>
      <c r="CN270" s="240" t="str">
        <f t="shared" ca="1" si="405"/>
        <v>5,01562984819313-5,53389475869863i</v>
      </c>
      <c r="CO270" s="240" t="str">
        <f t="shared" ca="1" si="406"/>
        <v>2,16803079045293+7,14703969948999i</v>
      </c>
      <c r="CP270" s="240" t="str">
        <f t="shared" ca="1" si="407"/>
        <v>-7,24481100592769-1,81473068603222i</v>
      </c>
      <c r="CQ270" s="240" t="str">
        <f t="shared" ca="1" si="408"/>
        <v>5,28112364816897-5,28112364816319i</v>
      </c>
      <c r="CR270" s="240" t="str">
        <f t="shared" ca="1" si="409"/>
        <v>1,81473068603169+7,24481100592782i</v>
      </c>
      <c r="CS270" s="240" t="str">
        <f t="shared" ca="1" si="410"/>
        <v>-7,14703969948984-2,16803079045346i</v>
      </c>
      <c r="CT270" s="240" t="str">
        <f t="shared" ca="1" si="411"/>
        <v>5,53389475869871-5,01562984819304i</v>
      </c>
      <c r="CU270" s="240" t="str">
        <f t="shared" ca="1" si="412"/>
        <v>1,45705873644309+7,3251289280799i</v>
      </c>
      <c r="CV270" s="240" t="str">
        <f t="shared" ca="1" si="413"/>
        <v>-7,03205054841102-2,51610791879646i</v>
      </c>
      <c r="CW270" s="240" t="str">
        <f t="shared" ca="1" si="414"/>
        <v>5,7733342320432-4,73805295660108i</v>
      </c>
      <c r="CX270" s="240" t="str">
        <f t="shared" ca="1" si="415"/>
        <v>1,09587660473556+7,38779997303875i</v>
      </c>
      <c r="CY270" s="240" t="str">
        <f t="shared" ca="1" si="416"/>
        <v>-6,90012057162631-2,85812352277809i</v>
      </c>
      <c r="CZ270" s="240" t="str">
        <f t="shared" ca="1" si="417"/>
        <v>5,99886523753842-4,44906168043231i</v>
      </c>
      <c r="DA270" s="240" t="str">
        <f t="shared" ca="1" si="418"/>
        <v>0,73205441029938+7,43267316076788i</v>
      </c>
      <c r="DB270" s="240" t="str">
        <f t="shared" ca="1" si="419"/>
        <v>-6,75156760000565-3,19325365685095i</v>
      </c>
      <c r="DC270" s="240" t="str">
        <f t="shared" ca="1" si="420"/>
        <v>6,20994445123795-4,14935222498368i</v>
      </c>
      <c r="DD270" s="240" t="str">
        <f t="shared" ca="1" si="421"/>
        <v>0,366468632668402+7,45964038782757i</v>
      </c>
      <c r="DE270" s="240" t="str">
        <f t="shared" ca="1" si="422"/>
        <v>-6,58674951066904-3,52069096316892i</v>
      </c>
      <c r="DF270" s="240" t="str">
        <f t="shared" ca="1" si="423"/>
        <v>6,40606336482744-3,83964661658515i</v>
      </c>
      <c r="DG270" s="240" t="str">
        <f t="shared" ca="1" si="424"/>
        <v>2,8949358906293E-12+7,46863668780575i</v>
      </c>
      <c r="DH270" s="240" t="str">
        <f t="shared" ca="1" si="425"/>
        <v>-6,4060633648302-3,83964661658055i</v>
      </c>
      <c r="DI270" s="240" t="str">
        <f t="shared" ca="1" si="426"/>
        <v>6,5867495106701-3,52069096316691i</v>
      </c>
      <c r="DJ270" s="240" t="str">
        <f t="shared" ca="1" si="427"/>
        <v>-0,366468632670675+7,45964038782746i</v>
      </c>
      <c r="DK270" s="240" t="str">
        <f t="shared" ca="1" si="428"/>
        <v>-6,20994445123668-4,14935222498557i</v>
      </c>
      <c r="DL270" s="240" t="str">
        <f t="shared" ca="1" si="429"/>
        <v>6,75156760000644-3,19325365684928i</v>
      </c>
      <c r="DM270" s="240" t="str">
        <f t="shared" ca="1" si="430"/>
        <v>-0,732054410301223+7,4326731607677i</v>
      </c>
      <c r="DN270" s="240" t="str">
        <f t="shared" ca="1" si="431"/>
        <v>-5,99886523753706-4,44906168043414i</v>
      </c>
      <c r="DO270" s="240" t="str">
        <f t="shared" ca="1" si="432"/>
        <v>6,90012057162718-2,85812352277599i</v>
      </c>
      <c r="DP270" s="240" t="str">
        <f t="shared" ca="1" si="433"/>
        <v>-1,09587660473739+7,38779997303847i</v>
      </c>
      <c r="DQ270" s="240" t="str">
        <f t="shared" ca="1" si="434"/>
        <v>-5,77333423204202-4,73805295660251i</v>
      </c>
      <c r="DR270" s="240" t="str">
        <f t="shared" ca="1" si="435"/>
        <v>7,03205054841179-2,51610791879431i</v>
      </c>
      <c r="DS270" s="240" t="str">
        <f t="shared" ca="1" si="436"/>
        <v>-1,45705873644532+7,32512892807945i</v>
      </c>
      <c r="DT270" s="240" t="str">
        <f t="shared" ca="1" si="437"/>
        <v>-5,53389475869747-5,01562984819441i</v>
      </c>
      <c r="DU270" s="240" t="str">
        <f t="shared" ca="1" si="438"/>
        <v>7,14703969949038-2,16803079045169i</v>
      </c>
      <c r="DV270" s="240" t="str">
        <f t="shared" ca="1" si="439"/>
        <v>-1,8147306860339+7,24481100592727i</v>
      </c>
      <c r="DW270" s="240" t="str">
        <f t="shared" ca="1" si="440"/>
        <v>-5,28112364816737-5,28112364816479i</v>
      </c>
      <c r="DX270" s="240" t="str">
        <f t="shared" ca="1" si="441"/>
        <v>7,24481100592639-1,81473068603742i</v>
      </c>
      <c r="DY270" s="240" t="str">
        <f t="shared" ca="1" si="442"/>
        <v>-2,1680307904478+7,14703969949155i</v>
      </c>
      <c r="DZ270" s="240" t="str">
        <f t="shared" ca="1" si="443"/>
        <v>-5,01562984819742-5,53389475869474i</v>
      </c>
      <c r="EA270" s="240" t="str">
        <f t="shared" ca="1" si="444"/>
        <v>7,32512892807874-1,45705873644889i</v>
      </c>
      <c r="EB270" s="240" t="str">
        <f t="shared" ca="1" si="445"/>
        <v>-2,51610791879808+7,03205054841045i</v>
      </c>
      <c r="EC270" s="240" t="str">
        <f t="shared" ca="1" si="446"/>
        <v>-4,73805295659975-5,77333423204429i</v>
      </c>
      <c r="ED270" s="240" t="str">
        <f t="shared" ca="1" si="447"/>
        <v>7,387799973039-1,09587660473386i</v>
      </c>
      <c r="EE270" s="240" t="str">
        <f t="shared" ca="1" si="448"/>
        <v>-2,85812352277929+6,90012057162581i</v>
      </c>
      <c r="EF270" s="240" t="str">
        <f t="shared" ca="1" si="449"/>
        <v>-4,44906168043128-5,99886523753918i</v>
      </c>
      <c r="EG270" s="240" t="str">
        <f t="shared" ca="1" si="450"/>
        <v>7,43267316076806-0,732054410297664i</v>
      </c>
      <c r="EH270" s="240" t="str">
        <f t="shared" ca="1" si="451"/>
        <v>-3,19325365685213+6,75156760000509i</v>
      </c>
      <c r="EI270" s="240" t="str">
        <f t="shared" ca="1" si="452"/>
        <v>-4,1493522249826-6,20994445123867i</v>
      </c>
      <c r="EJ270" s="240" t="str">
        <f t="shared" ca="1" si="453"/>
        <v>7,45964038782765-0,36646863266668i</v>
      </c>
      <c r="EK270" s="240" t="str">
        <f t="shared" ca="1" si="454"/>
        <v>-3,52069096317006+6,58674951066843i</v>
      </c>
      <c r="EL270" s="240" t="str">
        <f t="shared" ca="1" si="455"/>
        <v>-3,83964661658367-6,40606336482832i</v>
      </c>
      <c r="EM270" s="240" t="str">
        <f t="shared" ca="1" si="456"/>
        <v>7,46863668780575-7,46600334702034E-13i</v>
      </c>
      <c r="EN270" s="240"/>
      <c r="EO270" s="240"/>
      <c r="EP270" s="240"/>
    </row>
    <row r="271" spans="1:146">
      <c r="A271" s="268">
        <f t="shared" si="323"/>
        <v>3.3398437500000025E-3</v>
      </c>
      <c r="B271" s="267">
        <v>171</v>
      </c>
      <c r="C271" s="266">
        <f t="shared" si="324"/>
        <v>34200</v>
      </c>
      <c r="N271" s="265">
        <f t="shared" ca="1" si="327"/>
        <v>22.467084540858526</v>
      </c>
      <c r="O271" s="240">
        <f t="shared" ca="1" si="328"/>
        <v>7.4670845408585249</v>
      </c>
      <c r="P271" s="240" t="str">
        <f t="shared" ca="1" si="329"/>
        <v>-3,68051247141616+6,49701312050995i</v>
      </c>
      <c r="Q271" s="240" t="str">
        <f t="shared" ca="1" si="330"/>
        <v>-3,83884865357816-6,40473204398509i</v>
      </c>
      <c r="R271" s="240" t="str">
        <f t="shared" ca="1" si="331"/>
        <v>7,46483559460096-0,183251428116785i</v>
      </c>
      <c r="S271" s="240" t="str">
        <f t="shared" ca="1" si="332"/>
        <v>-3,51995928616429+6,58538063927016i</v>
      </c>
      <c r="T271" s="240" t="str">
        <f t="shared" ca="1" si="333"/>
        <v>-3,99487245685523-6,30859299636518i</v>
      </c>
      <c r="U271" s="241" t="str">
        <f t="shared" ca="1" si="334"/>
        <v>7,45809011050938-0,366392472426254i</v>
      </c>
      <c r="V271" s="240" t="str">
        <f t="shared" ca="1" si="335"/>
        <v>-3,35728580905878+6,66978137097618i</v>
      </c>
      <c r="W271" s="240" t="str">
        <f t="shared" ca="1" si="336"/>
        <v>-4,14848989834174-6,20865388821803i</v>
      </c>
      <c r="X271" s="240" t="str">
        <f t="shared" ca="1" si="337"/>
        <v>7,4468521518112-0,549312815609862i</v>
      </c>
      <c r="Y271" s="240" t="str">
        <f t="shared" ca="1" si="338"/>
        <v>-3,19259002851887+6,75016447578355i</v>
      </c>
      <c r="Z271" s="240" t="str">
        <f t="shared" ca="1" si="339"/>
        <v>-4,29960844463617-6,10497491912471i</v>
      </c>
      <c r="AA271" s="240" t="str">
        <f t="shared" ca="1" si="340"/>
        <v>7,43112848783246-0,731902273294243i</v>
      </c>
      <c r="AB271" s="240" t="str">
        <f t="shared" ca="1" si="341"/>
        <v>-3,02597115112374+6,82648153391593i</v>
      </c>
      <c r="AC271" s="240" t="str">
        <f t="shared" ca="1" si="342"/>
        <v>-4,4481370675756-5,99761854142028i</v>
      </c>
      <c r="AD271" s="240" t="str">
        <f t="shared" ca="1" si="343"/>
        <v>7,41092858992051-0,914050860415985i</v>
      </c>
      <c r="AE271" s="240" t="str">
        <f t="shared" ca="1" si="344"/>
        <v>-2,85752954185626+6,89868657483054i</v>
      </c>
      <c r="AF271" s="240" t="str">
        <f t="shared" ca="1" si="345"/>
        <v>-4,59398629907213-5,88664942257188i</v>
      </c>
      <c r="AG271" s="240" t="str">
        <f t="shared" ca="1" si="346"/>
        <v>7,38626462573836-1,09564885747877i</v>
      </c>
      <c r="AH271" s="240" t="str">
        <f t="shared" ca="1" si="347"/>
        <v>-2,68736666364194+6,96673610491128i</v>
      </c>
      <c r="AI271" s="240" t="str">
        <f t="shared" ca="1" si="348"/>
        <v>-4,73706828500291-5,77213440622687i</v>
      </c>
      <c r="AJ271" s="240" t="str">
        <f t="shared" ca="1" si="349"/>
        <v>7,357151451936-1,27658687663803i</v>
      </c>
      <c r="AK271" s="240" t="str">
        <f t="shared" ca="1" si="350"/>
        <v>-2,51558501623723+7,03058913366519i</v>
      </c>
      <c r="AL271" s="240" t="str">
        <f t="shared" ca="1" si="351"/>
        <v>-4,87729683812861-5,65414247195002i</v>
      </c>
      <c r="AM271" s="240" t="str">
        <f t="shared" ca="1" si="352"/>
        <v>7,32360660520018-1,45675592759964i</v>
      </c>
      <c r="AN271" s="240" t="str">
        <f t="shared" ca="1" si="353"/>
        <v>-2,34228807448113+7,09020719841612i</v>
      </c>
      <c r="AO271" s="240" t="str">
        <f t="shared" ca="1" si="354"/>
        <v>-5,01458749001346-5,53274469366958i</v>
      </c>
      <c r="AP271" s="240" t="str">
        <f t="shared" ca="1" si="355"/>
        <v>7,28565029169358-1,6360474832576i</v>
      </c>
      <c r="AQ271" s="240" t="str">
        <f t="shared" ca="1" si="356"/>
        <v>-2,16758022597639+7,1455543874695i</v>
      </c>
      <c r="AR271" s="240" t="str">
        <f t="shared" ca="1" si="357"/>
        <v>-2,16758022597639+7,1455543874695i</v>
      </c>
      <c r="AS271" s="240" t="str">
        <f t="shared" ca="1" si="358"/>
        <v>7,24330537487938-1,81435354508754i</v>
      </c>
      <c r="AT271" s="240" t="str">
        <f t="shared" ca="1" si="359"/>
        <v>-1,99156670818734+7,19659736175147i</v>
      </c>
      <c r="AU271" s="240" t="str">
        <f t="shared" ca="1" si="360"/>
        <v>-5,28002611453607-5,28002611453253i</v>
      </c>
      <c r="AV271" s="240" t="str">
        <f t="shared" ca="1" si="361"/>
        <v>7,19659736175014-1,99156670819216i</v>
      </c>
      <c r="AW271" s="240" t="str">
        <f t="shared" ca="1" si="362"/>
        <v>-1,81435354508989+7,2433053748788i</v>
      </c>
      <c r="AX271" s="240" t="str">
        <f t="shared" ca="1" si="363"/>
        <v>-5,40801419686876-5,14885754190134i</v>
      </c>
      <c r="AY271" s="240" t="str">
        <f t="shared" ca="1" si="364"/>
        <v>7,1455543874702-2,16758022597406i</v>
      </c>
      <c r="AZ271" s="240" t="str">
        <f t="shared" ca="1" si="365"/>
        <v>-1,63604748325997+7,28565029169305i</v>
      </c>
      <c r="BA271" s="240" t="str">
        <f t="shared" ca="1" si="366"/>
        <v>-5,53274469366802-5,01458749001518i</v>
      </c>
      <c r="BB271" s="240" t="str">
        <f t="shared" ca="1" si="367"/>
        <v>7,09020719841686-2,34228807447892i</v>
      </c>
      <c r="BC271" s="240" t="str">
        <f t="shared" ca="1" si="368"/>
        <v>-1,45675592759463+7,32360660520117i</v>
      </c>
      <c r="BD271" s="240" t="str">
        <f t="shared" ca="1" si="369"/>
        <v>-5,65414247195141-4,87729683812699i</v>
      </c>
      <c r="BE271" s="240" t="str">
        <f t="shared" ca="1" si="370"/>
        <v>7,03058913366472-2,51558501623854i</v>
      </c>
      <c r="BF271" s="240" t="str">
        <f t="shared" ca="1" si="371"/>
        <v>-1,27658687663738+7,35715145193611i</v>
      </c>
      <c r="BG271" s="240" t="str">
        <f t="shared" ca="1" si="372"/>
        <v>-5,77213440622681-4,73706828500298i</v>
      </c>
      <c r="BH271" s="240" t="str">
        <f t="shared" ca="1" si="373"/>
        <v>6,96673610491158-2,68736666364115i</v>
      </c>
      <c r="BI271" s="240" t="str">
        <f t="shared" ca="1" si="374"/>
        <v>-1,09564885748033+7,38626462573813i</v>
      </c>
      <c r="BJ271" s="240" t="str">
        <f t="shared" ca="1" si="375"/>
        <v>-5,88664942257-4,59398629907455i</v>
      </c>
      <c r="BK271" s="240" t="str">
        <f t="shared" ca="1" si="376"/>
        <v>6,898686574832-2,85752954185274i</v>
      </c>
      <c r="BL271" s="240" t="str">
        <f t="shared" ca="1" si="377"/>
        <v>-0,914050860413133+7,41092858992086i</v>
      </c>
      <c r="BM271" s="240" t="str">
        <f t="shared" ca="1" si="378"/>
        <v>-5,99761854142155-4,44813706757388i</v>
      </c>
      <c r="BN271" s="240" t="str">
        <f t="shared" ca="1" si="379"/>
        <v>6,82648153391535-3,02597115112507i</v>
      </c>
      <c r="BO271" s="240" t="str">
        <f t="shared" ca="1" si="380"/>
        <v>-0,731902273293542+7,43112848783252i</v>
      </c>
      <c r="BP271" s="240" t="str">
        <f t="shared" ca="1" si="381"/>
        <v>-6,10497491912457-4,29960844463637i</v>
      </c>
      <c r="BQ271" s="240" t="str">
        <f t="shared" ca="1" si="382"/>
        <v>6,75016447578429-3,1925900285173i</v>
      </c>
      <c r="BR271" s="240" t="str">
        <f t="shared" ca="1" si="383"/>
        <v>-0,549312815612334+7,44685215181102i</v>
      </c>
      <c r="BS271" s="240" t="str">
        <f t="shared" ca="1" si="384"/>
        <v>-6,20865388821624-4,14848989834442i</v>
      </c>
      <c r="BT271" s="240" t="str">
        <f t="shared" ca="1" si="385"/>
        <v>6,66978137097463-3,35728580906187i</v>
      </c>
      <c r="BU271" s="240" t="str">
        <f t="shared" ca="1" si="386"/>
        <v>-0,366392472423511+7,45809011050951i</v>
      </c>
      <c r="BV271" s="240" t="str">
        <f t="shared" ca="1" si="387"/>
        <v>-6,30859299636625-3,99487245685353i</v>
      </c>
      <c r="BW271" s="240" t="str">
        <f t="shared" ca="1" si="388"/>
        <v>6,58538063926956-3,5199592861654i</v>
      </c>
      <c r="BX271" s="240" t="str">
        <f t="shared" ca="1" si="389"/>
        <v>-0,183251428117009+7,46483559460096i</v>
      </c>
      <c r="BY271" s="240" t="str">
        <f t="shared" ca="1" si="390"/>
        <v>-6,40473204398483-3,8388486535786i</v>
      </c>
      <c r="BZ271" s="240" t="str">
        <f t="shared" ca="1" si="391"/>
        <v>6,49701312051075-3,68051247141476i</v>
      </c>
      <c r="CA271" s="240" t="str">
        <f t="shared" ca="1" si="392"/>
        <v>-2,21375513242155E-12+7,46708454085852i</v>
      </c>
      <c r="CB271" s="240" t="str">
        <f t="shared" ca="1" si="393"/>
        <v>-6,49701312050836-3,68051247141898i</v>
      </c>
      <c r="CC271" s="240" t="str">
        <f t="shared" ca="1" si="394"/>
        <v>6,4047320439834-3,83884865358099i</v>
      </c>
      <c r="CD271" s="240" t="str">
        <f t="shared" ca="1" si="395"/>
        <v>0,183251428119797+7,46483559460089i</v>
      </c>
      <c r="CE271" s="240" t="str">
        <f t="shared" ca="1" si="396"/>
        <v>-6,58538063927077-3,51995928616312i</v>
      </c>
      <c r="CF271" s="240" t="str">
        <f t="shared" ca="1" si="397"/>
        <v>6,30859299636477-3,99487245685589i</v>
      </c>
      <c r="CG271" s="240" t="str">
        <f t="shared" ca="1" si="398"/>
        <v>0,366392472426084+7,45809011050939i</v>
      </c>
      <c r="CH271" s="240" t="str">
        <f t="shared" ca="1" si="399"/>
        <v>-6,66978137097569-3,35728580905975i</v>
      </c>
      <c r="CI271" s="240" t="str">
        <f t="shared" ca="1" si="400"/>
        <v>6,20865388821894-4,14848989834039i</v>
      </c>
      <c r="CJ271" s="240" t="str">
        <f t="shared" ca="1" si="401"/>
        <v>0,549312815607285+7,44685215181139i</v>
      </c>
      <c r="CK271" s="240" t="str">
        <f t="shared" ca="1" si="402"/>
        <v>-6,75016447578222-3,19259002852169i</v>
      </c>
      <c r="CL271" s="240" t="str">
        <f t="shared" ca="1" si="403"/>
        <v>6,10497491912308-4,29960844463847i</v>
      </c>
      <c r="CM271" s="240" t="str">
        <f t="shared" ca="1" si="404"/>
        <v>0,731902273296106+7,43112848783227i</v>
      </c>
      <c r="CN271" s="240" t="str">
        <f t="shared" ca="1" si="405"/>
        <v>-6,82648153391647-3,02597115112252i</v>
      </c>
      <c r="CO271" s="240" t="str">
        <f t="shared" ca="1" si="406"/>
        <v>5,99761854142002-4,44813706757595i</v>
      </c>
      <c r="CP271" s="240" t="str">
        <f t="shared" ca="1" si="407"/>
        <v>0,914050860415896+7,41092858992052i</v>
      </c>
      <c r="CQ271" s="240" t="str">
        <f t="shared" ca="1" si="408"/>
        <v>-6,89868657483014-2,85752954185722i</v>
      </c>
      <c r="CR271" s="240" t="str">
        <f t="shared" ca="1" si="409"/>
        <v>5,88664942257285-4,59398629907089i</v>
      </c>
      <c r="CS271" s="240" t="str">
        <f t="shared" ca="1" si="410"/>
        <v>1,09564885747553+7,38626462573884i</v>
      </c>
      <c r="CT271" s="240" t="str">
        <f t="shared" ca="1" si="411"/>
        <v>-6,96673610491251-2,68736666363875i</v>
      </c>
      <c r="CU271" s="240" t="str">
        <f t="shared" ca="1" si="412"/>
        <v>5,77213440622504-4,73706828500513i</v>
      </c>
      <c r="CV271" s="240" t="str">
        <f t="shared" ca="1" si="413"/>
        <v>1,27658687663992+7,35715145193567i</v>
      </c>
      <c r="CW271" s="240" t="str">
        <f t="shared" ca="1" si="414"/>
        <v>-7,03058913366566-2,51558501623592i</v>
      </c>
      <c r="CX271" s="240" t="str">
        <f t="shared" ca="1" si="415"/>
        <v>5,65414247194973-4,87729683812894i</v>
      </c>
      <c r="CY271" s="240" t="str">
        <f t="shared" ca="1" si="416"/>
        <v>1,45675592759736+7,32360660520063i</v>
      </c>
      <c r="CZ271" s="240" t="str">
        <f t="shared" ca="1" si="417"/>
        <v>-7,09020719841533-2,34228807448353i</v>
      </c>
      <c r="DA271" s="240" t="str">
        <f t="shared" ca="1" si="418"/>
        <v>5,53274469367114-5,01458749001174i</v>
      </c>
      <c r="DB271" s="240" t="str">
        <f t="shared" ca="1" si="419"/>
        <v>1,63604748325523+7,28565029169411i</v>
      </c>
      <c r="DC271" s="240" t="str">
        <f t="shared" ca="1" si="420"/>
        <v>-7,14555438746885-2,16758022597851i</v>
      </c>
      <c r="DD271" s="240" t="str">
        <f t="shared" ca="1" si="421"/>
        <v>5,40801419686684-5,14885754190336i</v>
      </c>
      <c r="DE271" s="240" t="str">
        <f t="shared" ca="1" si="422"/>
        <v>1,8143535450924+7,24330537487818i</v>
      </c>
      <c r="DF271" s="240" t="str">
        <f t="shared" ca="1" si="423"/>
        <v>-7,19659736175088-1,99156670818947i</v>
      </c>
      <c r="DG271" s="240" t="str">
        <f t="shared" ca="1" si="424"/>
        <v>5,28002611453424-5,28002611453436i</v>
      </c>
      <c r="DH271" s="240" t="str">
        <f t="shared" ca="1" si="425"/>
        <v>1,99156670819003+7,19659736175073i</v>
      </c>
      <c r="DI271" s="240" t="str">
        <f t="shared" ca="1" si="426"/>
        <v>-7,24330537487821-1,81435354509225i</v>
      </c>
      <c r="DJ271" s="240" t="str">
        <f t="shared" ca="1" si="427"/>
        <v>5,14885754190295-5,40801419686724i</v>
      </c>
      <c r="DK271" s="240" t="str">
        <f t="shared" ca="1" si="428"/>
        <v>2,16758022597175+7,1455543874709i</v>
      </c>
      <c r="DL271" s="240" t="str">
        <f t="shared" ca="1" si="429"/>
        <v>-7,28565029169415-1,63604748325509i</v>
      </c>
      <c r="DM271" s="240" t="str">
        <f t="shared" ca="1" si="430"/>
        <v>5,01458749001131-5,53274469367153i</v>
      </c>
      <c r="DN271" s="240" t="str">
        <f t="shared" ca="1" si="431"/>
        <v>2,34228807448368+7,09020719841529i</v>
      </c>
      <c r="DO271" s="240" t="str">
        <f t="shared" ca="1" si="432"/>
        <v>-7,32360660520075-1,45675592759679i</v>
      </c>
      <c r="DP271" s="240" t="str">
        <f t="shared" ca="1" si="433"/>
        <v>4,87729683812883-5,65414247194983i</v>
      </c>
      <c r="DQ271" s="240" t="str">
        <f t="shared" ca="1" si="434"/>
        <v>2,51558501623607+7,03058913366562i</v>
      </c>
      <c r="DR271" s="240" t="str">
        <f t="shared" ca="1" si="435"/>
        <v>-7,3571514519357-1,27658687663977i</v>
      </c>
      <c r="DS271" s="240" t="str">
        <f t="shared" ca="1" si="436"/>
        <v>4,73706828500502-5,77213440622513i</v>
      </c>
      <c r="DT271" s="240" t="str">
        <f t="shared" ca="1" si="437"/>
        <v>2,68736666363889+6,96673610491245i</v>
      </c>
      <c r="DU271" s="240" t="str">
        <f t="shared" ca="1" si="438"/>
        <v>-7,38626462573886-1,09564885747539i</v>
      </c>
      <c r="DV271" s="240" t="str">
        <f t="shared" ca="1" si="439"/>
        <v>4,59398629907077-5,88664942257294i</v>
      </c>
      <c r="DW271" s="240" t="str">
        <f t="shared" ca="1" si="440"/>
        <v>2,85752954185736+6,89868657483008i</v>
      </c>
      <c r="DX271" s="240" t="str">
        <f t="shared" ca="1" si="441"/>
        <v>-7,41092858992054-0,914050860415746i</v>
      </c>
      <c r="DY271" s="240" t="str">
        <f t="shared" ca="1" si="442"/>
        <v>4,44813706757583-5,99761854142011i</v>
      </c>
      <c r="DZ271" s="240" t="str">
        <f t="shared" ca="1" si="443"/>
        <v>3,02597115112265+6,82648153391642i</v>
      </c>
      <c r="EA271" s="240" t="str">
        <f t="shared" ca="1" si="444"/>
        <v>-7,43112848783228-0,731902273295957i</v>
      </c>
      <c r="EB271" s="240" t="str">
        <f t="shared" ca="1" si="445"/>
        <v>4,29960844463835-6,10497491912317i</v>
      </c>
      <c r="EC271" s="240" t="str">
        <f t="shared" ca="1" si="446"/>
        <v>3,1925900285153+6,75016447578524i</v>
      </c>
      <c r="ED271" s="240" t="str">
        <f t="shared" ca="1" si="447"/>
        <v>-7,4468521518114-0,549312815607134i</v>
      </c>
      <c r="EE271" s="240" t="str">
        <f t="shared" ca="1" si="448"/>
        <v>4,14848989834026-6,20865388821902i</v>
      </c>
      <c r="EF271" s="240" t="str">
        <f t="shared" ca="1" si="449"/>
        <v>3,35728580905989+6,66978137097562i</v>
      </c>
      <c r="EG271" s="240" t="str">
        <f t="shared" ca="1" si="450"/>
        <v>-7,45809011050939-0,366392472425934i</v>
      </c>
      <c r="EH271" s="240" t="str">
        <f t="shared" ca="1" si="451"/>
        <v>3,99487245685576-6,30859299636484i</v>
      </c>
      <c r="EI271" s="240" t="str">
        <f t="shared" ca="1" si="452"/>
        <v>3,51995928616363+6,5853806392705i</v>
      </c>
      <c r="EJ271" s="240" t="str">
        <f t="shared" ca="1" si="453"/>
        <v>-7,4648355946009-0,183251428119223i</v>
      </c>
      <c r="EK271" s="240" t="str">
        <f t="shared" ca="1" si="454"/>
        <v>3,83884865358086-6,40473204398347i</v>
      </c>
      <c r="EL271" s="240" t="str">
        <f t="shared" ca="1" si="455"/>
        <v>3,68051247141911+6,49701312050828i</v>
      </c>
      <c r="EM271" s="240" t="str">
        <f t="shared" ca="1" si="456"/>
        <v>-7,46708454085852+2,36376356275827E-12i</v>
      </c>
      <c r="EN271" s="240"/>
      <c r="EO271" s="240"/>
      <c r="EP271" s="240"/>
    </row>
    <row r="272" spans="1:146">
      <c r="A272" s="268">
        <f t="shared" si="323"/>
        <v>3.3593750000000026E-3</v>
      </c>
      <c r="B272" s="267">
        <v>172</v>
      </c>
      <c r="C272" s="266">
        <f t="shared" si="324"/>
        <v>34400</v>
      </c>
      <c r="N272" s="265">
        <f t="shared" ca="1" si="327"/>
        <v>22.465368921853361</v>
      </c>
      <c r="O272" s="240">
        <f t="shared" ca="1" si="328"/>
        <v>7.4653689218533632</v>
      </c>
      <c r="P272" s="240" t="str">
        <f t="shared" ca="1" si="329"/>
        <v>-3,51915054896392+6,58386759838782i</v>
      </c>
      <c r="Q272" s="240" t="str">
        <f t="shared" ca="1" si="330"/>
        <v>-4,14753675149138-6,20722740314888i</v>
      </c>
      <c r="R272" s="240" t="str">
        <f t="shared" ca="1" si="331"/>
        <v>7,42942113000172-0,731734113225578i</v>
      </c>
      <c r="S272" s="240" t="str">
        <f t="shared" ca="1" si="332"/>
        <v>-2,85687300288679+6,89710154954606i</v>
      </c>
      <c r="T272" s="240" t="str">
        <f t="shared" ca="1" si="333"/>
        <v>-4,73597990782764-5,77080821480206i</v>
      </c>
      <c r="U272" s="241" t="str">
        <f t="shared" ca="1" si="334"/>
        <v>7,32192395133352-1,45642122693351i</v>
      </c>
      <c r="V272" s="240" t="str">
        <f t="shared" ca="1" si="335"/>
        <v>-2,16708220806563+7,14391264244317i</v>
      </c>
      <c r="W272" s="240" t="str">
        <f t="shared" ca="1" si="336"/>
        <v>-5,27881298870196-5,27881298870168i</v>
      </c>
      <c r="X272" s="240" t="str">
        <f t="shared" ca="1" si="337"/>
        <v>7,14391264244308-2,16708220806596i</v>
      </c>
      <c r="Y272" s="240" t="str">
        <f t="shared" ca="1" si="338"/>
        <v>-1,4564212269339+7,32192395133345i</v>
      </c>
      <c r="Z272" s="240" t="str">
        <f t="shared" ca="1" si="339"/>
        <v>-5,77080821480182-4,73597990782793i</v>
      </c>
      <c r="AA272" s="240" t="str">
        <f t="shared" ca="1" si="340"/>
        <v>6,89710154954623-2,8568730028864i</v>
      </c>
      <c r="AB272" s="240" t="str">
        <f t="shared" ca="1" si="341"/>
        <v>-0,731734113225242+7,42942113000175i</v>
      </c>
      <c r="AC272" s="240" t="str">
        <f t="shared" ca="1" si="342"/>
        <v>-6,20722740314896-4,14753675149126i</v>
      </c>
      <c r="AD272" s="240" t="str">
        <f t="shared" ca="1" si="343"/>
        <v>6,58386759838774-3,51915054896407i</v>
      </c>
      <c r="AE272" s="240" t="str">
        <f t="shared" ca="1" si="344"/>
        <v>3,91431635252536E-13+7,46536892185336i</v>
      </c>
      <c r="AF272" s="240" t="str">
        <f t="shared" ca="1" si="345"/>
        <v>-6,58386759838768-3,51915054896418i</v>
      </c>
      <c r="AG272" s="240" t="str">
        <f t="shared" ca="1" si="346"/>
        <v>6,207227403149-4,1475367514912i</v>
      </c>
      <c r="AH272" s="240" t="str">
        <f t="shared" ca="1" si="347"/>
        <v>0,731734113225177+7,42942113000176i</v>
      </c>
      <c r="AI272" s="240" t="str">
        <f t="shared" ca="1" si="348"/>
        <v>-6,8971015495462-2,85687300288646i</v>
      </c>
      <c r="AJ272" s="240" t="str">
        <f t="shared" ca="1" si="349"/>
        <v>5,77080821480183-4,73597990782792i</v>
      </c>
      <c r="AK272" s="240" t="str">
        <f t="shared" ca="1" si="350"/>
        <v>1,45642122693316+7,32192395133359i</v>
      </c>
      <c r="AL272" s="240" t="str">
        <f t="shared" ca="1" si="351"/>
        <v>-7,14391264244304-2,16708220806608i</v>
      </c>
      <c r="AM272" s="240" t="str">
        <f t="shared" ca="1" si="352"/>
        <v>5,27881298870096-5,27881298870268i</v>
      </c>
      <c r="AN272" s="240" t="str">
        <f t="shared" ca="1" si="353"/>
        <v>2,16708220806486+7,14391264244341i</v>
      </c>
      <c r="AO272" s="240" t="str">
        <f t="shared" ca="1" si="354"/>
        <v>-7,32192395133294-1,45642122693649i</v>
      </c>
      <c r="AP272" s="240" t="str">
        <f t="shared" ca="1" si="355"/>
        <v>4,73597990782594-5,77080821480345i</v>
      </c>
      <c r="AQ272" s="240" t="str">
        <f t="shared" ca="1" si="356"/>
        <v>2,85687300288676+6,89710154954607i</v>
      </c>
      <c r="AR272" s="240" t="str">
        <f t="shared" ca="1" si="357"/>
        <v>2,85687300288676+6,89710154954607i</v>
      </c>
      <c r="AS272" s="240" t="str">
        <f t="shared" ca="1" si="358"/>
        <v>4,14753675148855-6,20722740315077i</v>
      </c>
      <c r="AT272" s="240" t="str">
        <f t="shared" ca="1" si="359"/>
        <v>3,51915054896503+6,58386759838723i</v>
      </c>
      <c r="AU272" s="240" t="str">
        <f t="shared" ca="1" si="360"/>
        <v>-7,46536892185336-9,14565099796408E-13i</v>
      </c>
      <c r="AV272" s="240" t="str">
        <f t="shared" ca="1" si="361"/>
        <v>3,51915054896645-6,58386759838647i</v>
      </c>
      <c r="AW272" s="240" t="str">
        <f t="shared" ca="1" si="362"/>
        <v>4,14753675149329+6,2072274031476i</v>
      </c>
      <c r="AX272" s="240" t="str">
        <f t="shared" ca="1" si="363"/>
        <v>-7,42942113000172+0,731734113225566i</v>
      </c>
      <c r="AY272" s="240" t="str">
        <f t="shared" ca="1" si="364"/>
        <v>2,85687300288825-6,89710154954545i</v>
      </c>
      <c r="AZ272" s="240" t="str">
        <f t="shared" ca="1" si="365"/>
        <v>4,73597990783052+5,7708082147997i</v>
      </c>
      <c r="BA272" s="240" t="str">
        <f t="shared" ca="1" si="366"/>
        <v>-7,32192395133325+1,4564212269349i</v>
      </c>
      <c r="BB272" s="240" t="str">
        <f t="shared" ca="1" si="367"/>
        <v>2,16708220806651-7,14391264244291i</v>
      </c>
      <c r="BC272" s="240" t="str">
        <f t="shared" ca="1" si="368"/>
        <v>5,27881298869981+5,27881298870383i</v>
      </c>
      <c r="BD272" s="240" t="str">
        <f t="shared" ca="1" si="369"/>
        <v>-7,14391264244246+2,16708220806798i</v>
      </c>
      <c r="BE272" s="240" t="str">
        <f t="shared" ca="1" si="370"/>
        <v>1,45642122693319-7,32192395133359i</v>
      </c>
      <c r="BF272" s="240" t="str">
        <f t="shared" ca="1" si="371"/>
        <v>5,77080821480081+4,73597990782917i</v>
      </c>
      <c r="BG272" s="240" t="str">
        <f t="shared" ca="1" si="372"/>
        <v>-6,89710154954771+2,85687300288281i</v>
      </c>
      <c r="BH272" s="240" t="str">
        <f t="shared" ca="1" si="373"/>
        <v>0,731734113223829-7,42942113000189i</v>
      </c>
      <c r="BI272" s="240" t="str">
        <f t="shared" ca="1" si="374"/>
        <v>6,20722740314845+4,14753675149202i</v>
      </c>
      <c r="BJ272" s="240" t="str">
        <f t="shared" ca="1" si="375"/>
        <v>-6,58386759838914+3,51915054896145i</v>
      </c>
      <c r="BK272" s="240" t="str">
        <f t="shared" ca="1" si="376"/>
        <v>-2,44736618348372E-12-7,46536892185336i</v>
      </c>
      <c r="BL272" s="240" t="str">
        <f t="shared" ca="1" si="377"/>
        <v>6,58386759838805+3,51915054896349i</v>
      </c>
      <c r="BM272" s="240" t="str">
        <f t="shared" ca="1" si="378"/>
        <v>-6,20722740314986+4,14753675148992i</v>
      </c>
      <c r="BN272" s="240" t="str">
        <f t="shared" ca="1" si="379"/>
        <v>-0,731734113228912-7,4294211300014i</v>
      </c>
      <c r="BO272" s="240" t="str">
        <f t="shared" ca="1" si="380"/>
        <v>6,89710154954674+2,85687300288514i</v>
      </c>
      <c r="BP272" s="240" t="str">
        <f t="shared" ca="1" si="381"/>
        <v>-5,77080821480241+4,73597990782721i</v>
      </c>
      <c r="BQ272" s="240" t="str">
        <f t="shared" ca="1" si="382"/>
        <v>-1,45642122693091-7,32192395133404i</v>
      </c>
      <c r="BR272" s="240" t="str">
        <f t="shared" ca="1" si="383"/>
        <v>7,14391264244389+2,16708220806329i</v>
      </c>
      <c r="BS272" s="240" t="str">
        <f t="shared" ca="1" si="384"/>
        <v>-5,27881298870145+5,27881298870219i</v>
      </c>
      <c r="BT272" s="240" t="str">
        <f t="shared" ca="1" si="385"/>
        <v>-2,16708220806409-7,14391264244364i</v>
      </c>
      <c r="BU272" s="240" t="str">
        <f t="shared" ca="1" si="386"/>
        <v>7,32192395133425+1,45642122692989i</v>
      </c>
      <c r="BV272" s="240" t="str">
        <f t="shared" ca="1" si="387"/>
        <v>-4,73597990782657+5,77080821480294i</v>
      </c>
      <c r="BW272" s="240" t="str">
        <f t="shared" ca="1" si="388"/>
        <v>-2,85687300288591-6,89710154954642i</v>
      </c>
      <c r="BX272" s="240" t="str">
        <f t="shared" ca="1" si="389"/>
        <v>7,42942113000147+0,731734113228085i</v>
      </c>
      <c r="BY272" s="240" t="str">
        <f t="shared" ca="1" si="390"/>
        <v>-4,14753675148923+6,20722740315032i</v>
      </c>
      <c r="BZ272" s="240" t="str">
        <f t="shared" ca="1" si="391"/>
        <v>-3,51915054896422-6,58386759838765i</v>
      </c>
      <c r="CA272" s="240" t="str">
        <f t="shared" ca="1" si="392"/>
        <v>7,46536892185336+1,82913019959281E-12i</v>
      </c>
      <c r="CB272" s="240" t="str">
        <f t="shared" ca="1" si="393"/>
        <v>-3,51915054896707+6,58386759838613i</v>
      </c>
      <c r="CC272" s="240" t="str">
        <f t="shared" ca="1" si="394"/>
        <v>-4,14753675149253-6,20722740314811i</v>
      </c>
      <c r="CD272" s="240" t="str">
        <f t="shared" ca="1" si="395"/>
        <v>7,42942113000179-0,731734113224867i</v>
      </c>
      <c r="CE272" s="240" t="str">
        <f t="shared" ca="1" si="396"/>
        <v>-2,8568730028889+6,89710154954519i</v>
      </c>
      <c r="CF272" s="240" t="str">
        <f t="shared" ca="1" si="397"/>
        <v>-4,73597990782998-5,77080821480014i</v>
      </c>
      <c r="CG272" s="240" t="str">
        <f t="shared" ca="1" si="398"/>
        <v>7,32192395133338-1,45642122693421i</v>
      </c>
      <c r="CH272" s="240" t="str">
        <f t="shared" ca="1" si="399"/>
        <v>-2,16708220806718+7,14391264244271i</v>
      </c>
      <c r="CI272" s="240" t="str">
        <f t="shared" ca="1" si="400"/>
        <v>-5,27881298870456-5,27881298869907i</v>
      </c>
      <c r="CJ272" s="240" t="str">
        <f t="shared" ca="1" si="401"/>
        <v>7,14391264244267-2,16708220806731i</v>
      </c>
      <c r="CK272" s="240" t="str">
        <f t="shared" ca="1" si="402"/>
        <v>-1,45642122693408+7,32192395133341i</v>
      </c>
      <c r="CL272" s="240" t="str">
        <f t="shared" ca="1" si="403"/>
        <v>-5,77080821480022-4,73597990782988i</v>
      </c>
      <c r="CM272" s="240" t="str">
        <f t="shared" ca="1" si="404"/>
        <v>6,89710154954514-2,85687300288902i</v>
      </c>
      <c r="CN272" s="240" t="str">
        <f t="shared" ca="1" si="405"/>
        <v>-0,731734113224739+7,4294211300018i</v>
      </c>
      <c r="CO272" s="240" t="str">
        <f t="shared" ca="1" si="406"/>
        <v>-6,20722740314794-4,14753675149278i</v>
      </c>
      <c r="CP272" s="240" t="str">
        <f t="shared" ca="1" si="407"/>
        <v>6,58386759838948-3,51915054896083i</v>
      </c>
      <c r="CQ272" s="240" t="str">
        <f t="shared" ca="1" si="408"/>
        <v>1,53280108368731E-12+7,46536892185336i</v>
      </c>
      <c r="CR272" s="240" t="str">
        <f t="shared" ca="1" si="409"/>
        <v>-6,58386759838772-3,51915054896411i</v>
      </c>
      <c r="CS272" s="240" t="str">
        <f t="shared" ca="1" si="410"/>
        <v>6,20722740315025-4,14753675148933i</v>
      </c>
      <c r="CT272" s="240" t="str">
        <f t="shared" ca="1" si="411"/>
        <v>0,731734113228213+7,42942113000146i</v>
      </c>
      <c r="CU272" s="240" t="str">
        <f t="shared" ca="1" si="412"/>
        <v>-6,89710154954648-2,85687300288579i</v>
      </c>
      <c r="CV272" s="240" t="str">
        <f t="shared" ca="1" si="413"/>
        <v>5,77080821480286-4,73597990782667i</v>
      </c>
      <c r="CW272" s="240" t="str">
        <f t="shared" ca="1" si="414"/>
        <v>1,45642122693001+7,32192395133422i</v>
      </c>
      <c r="CX272" s="240" t="str">
        <f t="shared" ca="1" si="415"/>
        <v>-7,14391264244368-2,16708220806396i</v>
      </c>
      <c r="CY272" s="240" t="str">
        <f t="shared" ca="1" si="416"/>
        <v>5,2788129887021-5,27881298870154i</v>
      </c>
      <c r="CZ272" s="240" t="str">
        <f t="shared" ca="1" si="417"/>
        <v>2,16708220806322+7,14391264244391i</v>
      </c>
      <c r="DA272" s="240" t="str">
        <f t="shared" ca="1" si="418"/>
        <v>-7,32192395133407-1,45642122693078i</v>
      </c>
      <c r="DB272" s="240" t="str">
        <f t="shared" ca="1" si="419"/>
        <v>4,73597990782728-5,77080821480236i</v>
      </c>
      <c r="DC272" s="240" t="str">
        <f t="shared" ca="1" si="420"/>
        <v>2,85687300288507+6,89710154954677i</v>
      </c>
      <c r="DD272" s="240" t="str">
        <f t="shared" ca="1" si="421"/>
        <v>-7,42942113000142-0,731734113228573i</v>
      </c>
      <c r="DE272" s="240" t="str">
        <f t="shared" ca="1" si="422"/>
        <v>4,14753675148999-6,20722740314981i</v>
      </c>
      <c r="DF272" s="240" t="str">
        <f t="shared" ca="1" si="423"/>
        <v>3,51915054896379+6,58386759838789i</v>
      </c>
      <c r="DG272" s="240" t="str">
        <f t="shared" ca="1" si="424"/>
        <v>-7,46536892185336-2,31933820681385E-12i</v>
      </c>
      <c r="DH272" s="240" t="str">
        <f t="shared" ca="1" si="425"/>
        <v>3,51915054896152-6,5838675983891i</v>
      </c>
      <c r="DI272" s="240" t="str">
        <f t="shared" ca="1" si="426"/>
        <v>4,14753675149213+6,20722740314838i</v>
      </c>
      <c r="DJ272" s="240" t="str">
        <f t="shared" ca="1" si="427"/>
        <v>-7,42942113000188+0,731734113223957i</v>
      </c>
      <c r="DK272" s="240" t="str">
        <f t="shared" ca="1" si="428"/>
        <v>2,85687300288974-6,89710154954484i</v>
      </c>
      <c r="DL272" s="240" t="str">
        <f t="shared" ca="1" si="429"/>
        <v>4,73597990782927+5,77080821480072i</v>
      </c>
      <c r="DM272" s="240" t="str">
        <f t="shared" ca="1" si="430"/>
        <v>-7,32192395133356+1,45642122693331i</v>
      </c>
      <c r="DN272" s="240" t="str">
        <f t="shared" ca="1" si="431"/>
        <v>2,16708220806806-7,14391264244244i</v>
      </c>
      <c r="DO272" s="240" t="str">
        <f t="shared" ca="1" si="432"/>
        <v>5,27881298870392+5,27881298869972i</v>
      </c>
      <c r="DP272" s="240" t="str">
        <f t="shared" ca="1" si="433"/>
        <v>-7,14391264244293+2,16708220806643i</v>
      </c>
      <c r="DQ272" s="240" t="str">
        <f t="shared" ca="1" si="434"/>
        <v>1,45642122693498-7,32192395133323i</v>
      </c>
      <c r="DR272" s="240" t="str">
        <f t="shared" ca="1" si="435"/>
        <v>5,77080821479992+4,73597990783026i</v>
      </c>
      <c r="DS272" s="240" t="str">
        <f t="shared" ca="1" si="436"/>
        <v>-6,89710154954549+2,85687300288817i</v>
      </c>
      <c r="DT272" s="240" t="str">
        <f t="shared" ca="1" si="437"/>
        <v>0,73173411322565-7,42942113000171i</v>
      </c>
      <c r="DU272" s="240" t="str">
        <f t="shared" ca="1" si="438"/>
        <v>6,20722740314767+4,14753675149319i</v>
      </c>
      <c r="DV272" s="240" t="str">
        <f t="shared" ca="1" si="439"/>
        <v>-6,5838675983865+3,51915054896638i</v>
      </c>
      <c r="DW272" s="240" t="str">
        <f t="shared" ca="1" si="440"/>
        <v>-1,04259307646628E-12-7,46536892185336i</v>
      </c>
      <c r="DX272" s="240" t="str">
        <f t="shared" ca="1" si="441"/>
        <v>6,58386759838729+3,51915054896492i</v>
      </c>
      <c r="DY272" s="240" t="str">
        <f t="shared" ca="1" si="442"/>
        <v>-6,20722740315076+4,14753675148857i</v>
      </c>
      <c r="DZ272" s="240" t="str">
        <f t="shared" ca="1" si="443"/>
        <v>-0,731734113227302-7,42942113000155i</v>
      </c>
      <c r="EA272" s="240" t="str">
        <f t="shared" ca="1" si="444"/>
        <v>6,89710154954612+2,85687300288664i</v>
      </c>
      <c r="EB272" s="240" t="str">
        <f t="shared" ca="1" si="445"/>
        <v>-5,77080821480344+4,73597990782597i</v>
      </c>
      <c r="EC272" s="240" t="str">
        <f t="shared" ca="1" si="446"/>
        <v>-1,45642122693661-7,32192395133291i</v>
      </c>
      <c r="ED272" s="240" t="str">
        <f t="shared" ca="1" si="447"/>
        <v>7,14391264244342+2,16708220806484i</v>
      </c>
      <c r="EE272" s="240" t="str">
        <f t="shared" ca="1" si="448"/>
        <v>-5,27881298870274+5,2788129887009i</v>
      </c>
      <c r="EF272" s="240" t="str">
        <f t="shared" ca="1" si="449"/>
        <v>-2,16708220806234-7,14391264244417i</v>
      </c>
      <c r="EG272" s="240" t="str">
        <f t="shared" ca="1" si="450"/>
        <v>7,32192395133389+1,45642122693169i</v>
      </c>
      <c r="EH272" s="240" t="str">
        <f t="shared" ca="1" si="451"/>
        <v>-4,73597990782798+5,77080821480178i</v>
      </c>
      <c r="EI272" s="240" t="str">
        <f t="shared" ca="1" si="452"/>
        <v>-2,85687300288422-6,89710154954712i</v>
      </c>
      <c r="EJ272" s="240" t="str">
        <f t="shared" ca="1" si="453"/>
        <v>7,42942113000204+0,731734113222304i</v>
      </c>
      <c r="EK272" s="240" t="str">
        <f t="shared" ca="1" si="454"/>
        <v>-4,14753675149075+6,2072274031493i</v>
      </c>
      <c r="EL272" s="240" t="str">
        <f t="shared" ca="1" si="455"/>
        <v>-3,51915054896261-6,58386759838852i</v>
      </c>
      <c r="EM272" s="240" t="str">
        <f t="shared" ca="1" si="456"/>
        <v>7,46536892185336+3,65826039918562E-12i</v>
      </c>
      <c r="EN272" s="240"/>
      <c r="EO272" s="240"/>
      <c r="EP272" s="240"/>
    </row>
    <row r="273" spans="1:146">
      <c r="A273" s="268">
        <f t="shared" si="323"/>
        <v>3.3789062500000026E-3</v>
      </c>
      <c r="B273" s="267">
        <v>173</v>
      </c>
      <c r="C273" s="266">
        <f t="shared" si="324"/>
        <v>34600</v>
      </c>
      <c r="N273" s="265">
        <f t="shared" ca="1" si="327"/>
        <v>22.463464180284156</v>
      </c>
      <c r="O273" s="240">
        <f t="shared" ca="1" si="328"/>
        <v>7.4634641802841575</v>
      </c>
      <c r="P273" s="240" t="str">
        <f t="shared" ca="1" si="329"/>
        <v>-3,35565805392712+6,66654757693206i</v>
      </c>
      <c r="Q273" s="240" t="str">
        <f t="shared" ca="1" si="330"/>
        <v>-4,44598042129946-5,99471064054025i</v>
      </c>
      <c r="R273" s="240" t="str">
        <f t="shared" ca="1" si="331"/>
        <v>7,35358439160464-1,27596793295649i</v>
      </c>
      <c r="S273" s="240" t="str">
        <f t="shared" ca="1" si="332"/>
        <v>-2,16652929077417+7,14208991840639i</v>
      </c>
      <c r="T273" s="240" t="str">
        <f t="shared" ca="1" si="333"/>
        <v>-5,4053921612837-5,14636115649858i</v>
      </c>
      <c r="U273" s="241" t="str">
        <f t="shared" ca="1" si="334"/>
        <v>7,02718040465268-2,51436535349381i</v>
      </c>
      <c r="V273" s="240" t="str">
        <f t="shared" ca="1" si="335"/>
        <v>-0,913607689633627+7,40733545614258i</v>
      </c>
      <c r="W273" s="240" t="str">
        <f t="shared" ca="1" si="336"/>
        <v>-6,20564366841464-4,14647853377416i</v>
      </c>
      <c r="X273" s="240" t="str">
        <f t="shared" ca="1" si="337"/>
        <v>6,49386309187108-3,67872800223383i</v>
      </c>
      <c r="Y273" s="240" t="str">
        <f t="shared" ca="1" si="338"/>
        <v>0,366214829752916+7,45447411081786i</v>
      </c>
      <c r="Z273" s="240" t="str">
        <f t="shared" ca="1" si="339"/>
        <v>-6,82317176495961-3,02450403144757i</v>
      </c>
      <c r="AA273" s="240" t="str">
        <f t="shared" ca="1" si="340"/>
        <v>5,7693358296578-4,73477155256844i</v>
      </c>
      <c r="AB273" s="240" t="str">
        <f t="shared" ca="1" si="341"/>
        <v>1,63525425776652+7,28211789816954i</v>
      </c>
      <c r="AC273" s="240" t="str">
        <f t="shared" ca="1" si="342"/>
        <v>-7,23979351197369-1,81347386922678i</v>
      </c>
      <c r="AD273" s="240" t="str">
        <f t="shared" ca="1" si="343"/>
        <v>4,87493211692003-5,65140110289531i</v>
      </c>
      <c r="AE273" s="240" t="str">
        <f t="shared" ca="1" si="344"/>
        <v>2,8561440898452+6,8953417977956i</v>
      </c>
      <c r="AF273" s="240" t="str">
        <f t="shared" ca="1" si="345"/>
        <v>-7,44324160076062-0,549046485364565i</v>
      </c>
      <c r="AG273" s="240" t="str">
        <f t="shared" ca="1" si="346"/>
        <v>3,83698741627186-6,40162675714197i</v>
      </c>
      <c r="AH273" s="240" t="str">
        <f t="shared" ca="1" si="347"/>
        <v>3,99293557256434+6,30553432182673i</v>
      </c>
      <c r="AI273" s="240" t="str">
        <f t="shared" ca="1" si="348"/>
        <v>-7,42752556028382+0,731547415903587i</v>
      </c>
      <c r="AJ273" s="240" t="str">
        <f t="shared" ca="1" si="349"/>
        <v>2,68606371384127-6,96335833456601i</v>
      </c>
      <c r="AK273" s="240" t="str">
        <f t="shared" ca="1" si="350"/>
        <v>5,01215620444972+5,53006218342804i</v>
      </c>
      <c r="AL273" s="240" t="str">
        <f t="shared" ca="1" si="351"/>
        <v>-7,19310814487939+1,99060111183897i</v>
      </c>
      <c r="AM273" s="240" t="str">
        <f t="shared" ca="1" si="352"/>
        <v>1,45604963028686-7,32005580883959i</v>
      </c>
      <c r="AN273" s="240" t="str">
        <f t="shared" ca="1" si="353"/>
        <v>5,88379532424441+4,59175893887999i</v>
      </c>
      <c r="AO273" s="240" t="str">
        <f t="shared" ca="1" si="354"/>
        <v>-6,74689170858668+3,19104212491608i</v>
      </c>
      <c r="AP273" s="240" t="str">
        <f t="shared" ca="1" si="355"/>
        <v>0,183162580023031-7,46121632441145i</v>
      </c>
      <c r="AQ273" s="240" t="str">
        <f t="shared" ca="1" si="356"/>
        <v>6,58218776629579+3,51825266000193i</v>
      </c>
      <c r="AR273" s="240" t="str">
        <f t="shared" ca="1" si="357"/>
        <v>6,58218776629579+3,51825266000193i</v>
      </c>
      <c r="AS273" s="240" t="str">
        <f t="shared" ca="1" si="358"/>
        <v>-1,09511764025625-7,38268345010026i</v>
      </c>
      <c r="AT273" s="240" t="str">
        <f t="shared" ca="1" si="359"/>
        <v>7,08676956402627+2,34115243347705i</v>
      </c>
      <c r="AU273" s="240" t="str">
        <f t="shared" ca="1" si="360"/>
        <v>-5,27746613301949+5,27746613302416i</v>
      </c>
      <c r="AV273" s="240" t="str">
        <f t="shared" ca="1" si="361"/>
        <v>-2,34115243347628-7,08676956402653i</v>
      </c>
      <c r="AW273" s="240" t="str">
        <f t="shared" ca="1" si="362"/>
        <v>7,38268345010014+1,09511764025705i</v>
      </c>
      <c r="AX273" s="240" t="str">
        <f t="shared" ca="1" si="363"/>
        <v>-4,29752381136074+6,10201496730155i</v>
      </c>
      <c r="AY273" s="240" t="str">
        <f t="shared" ca="1" si="364"/>
        <v>-3,51825266000113-6,58218776629622i</v>
      </c>
      <c r="AZ273" s="240" t="str">
        <f t="shared" ca="1" si="365"/>
        <v>7,46121632441147-0,183162580022116i</v>
      </c>
      <c r="BA273" s="240" t="str">
        <f t="shared" ca="1" si="366"/>
        <v>-3,1910421249169+6,74689170858629i</v>
      </c>
      <c r="BB273" s="240" t="str">
        <f t="shared" ca="1" si="367"/>
        <v>-4,59175893887927-5,88379532424497i</v>
      </c>
      <c r="BC273" s="240" t="str">
        <f t="shared" ca="1" si="368"/>
        <v>7,32005580883974-1,45604963028607i</v>
      </c>
      <c r="BD273" s="240" t="str">
        <f t="shared" ca="1" si="369"/>
        <v>-1,99060111183617+7,19310814488016i</v>
      </c>
      <c r="BE273" s="240" t="str">
        <f t="shared" ca="1" si="370"/>
        <v>-5,5300621834275-5,01215620445032i</v>
      </c>
      <c r="BF273" s="240" t="str">
        <f t="shared" ca="1" si="371"/>
        <v>6,96335833456493-2,68606371384408i</v>
      </c>
      <c r="BG273" s="240" t="str">
        <f t="shared" ca="1" si="372"/>
        <v>-0,731547415903758+7,4275255602838i</v>
      </c>
      <c r="BH273" s="240" t="str">
        <f t="shared" ca="1" si="373"/>
        <v>-6,30553432182466-3,99293557256763i</v>
      </c>
      <c r="BI273" s="240" t="str">
        <f t="shared" ca="1" si="374"/>
        <v>6,40162675714168-3,83698741627235i</v>
      </c>
      <c r="BJ273" s="240" t="str">
        <f t="shared" ca="1" si="375"/>
        <v>0,549046485361537+7,44324160076084i</v>
      </c>
      <c r="BK273" s="240" t="str">
        <f t="shared" ca="1" si="376"/>
        <v>-6,89534179779614-2,85614408984389i</v>
      </c>
      <c r="BL273" s="240" t="str">
        <f t="shared" ca="1" si="377"/>
        <v>5,6514011028968-4,87493211691829i</v>
      </c>
      <c r="BM273" s="240" t="str">
        <f t="shared" ca="1" si="378"/>
        <v>1,81347386922892+7,23979351197315i</v>
      </c>
      <c r="BN273" s="240" t="str">
        <f t="shared" ca="1" si="379"/>
        <v>-7,28211789816917-1,63525425776818i</v>
      </c>
      <c r="BO273" s="240" t="str">
        <f t="shared" ca="1" si="380"/>
        <v>4,73477155256628-5,76933582965958i</v>
      </c>
      <c r="BP273" s="240" t="str">
        <f t="shared" ca="1" si="381"/>
        <v>3,02450403144674+6,82317176495998i</v>
      </c>
      <c r="BQ273" s="240" t="str">
        <f t="shared" ca="1" si="382"/>
        <v>-7,45447411081803-0,366214829749327i</v>
      </c>
      <c r="BR273" s="240" t="str">
        <f t="shared" ca="1" si="383"/>
        <v>3,67872800223393-6,49386309187102i</v>
      </c>
      <c r="BS273" s="240" t="str">
        <f t="shared" ca="1" si="384"/>
        <v>4,14647853377102+6,20564366841674i</v>
      </c>
      <c r="BT273" s="240" t="str">
        <f t="shared" ca="1" si="385"/>
        <v>-7,40733545614249+0,913607689634329i</v>
      </c>
      <c r="BU273" s="240" t="str">
        <f t="shared" ca="1" si="386"/>
        <v>2,51436535349682-7,0271804046516i</v>
      </c>
      <c r="BV273" s="240" t="str">
        <f t="shared" ca="1" si="387"/>
        <v>5,14636115649952+5,40539216128281i</v>
      </c>
      <c r="BW273" s="240" t="str">
        <f t="shared" ca="1" si="388"/>
        <v>-7,14208991840709+2,16652929077187i</v>
      </c>
      <c r="BX273" s="240" t="str">
        <f t="shared" ca="1" si="389"/>
        <v>1,27596793295444-7,353584391605i</v>
      </c>
      <c r="BY273" s="240" t="str">
        <f t="shared" ca="1" si="390"/>
        <v>5,99471064053934+4,44598042130069i</v>
      </c>
      <c r="BZ273" s="240" t="str">
        <f t="shared" ca="1" si="391"/>
        <v>-6,66654757693103+3,35565805392917i</v>
      </c>
      <c r="CA273" s="240" t="str">
        <f t="shared" ca="1" si="392"/>
        <v>1,02039638701653E-12-7,46346418028416i</v>
      </c>
      <c r="CB273" s="240" t="str">
        <f t="shared" ca="1" si="393"/>
        <v>6,66654757693354+3,35565805392417i</v>
      </c>
      <c r="CC273" s="240" t="str">
        <f t="shared" ca="1" si="394"/>
        <v>-5,99471064054031+4,44598042129939i</v>
      </c>
      <c r="CD273" s="240" t="str">
        <f t="shared" ca="1" si="395"/>
        <v>-1,27596793295285-7,35358439160527i</v>
      </c>
      <c r="CE273" s="240" t="str">
        <f t="shared" ca="1" si="396"/>
        <v>7,14208991840656+2,16652929077362i</v>
      </c>
      <c r="CF273" s="240" t="str">
        <f t="shared" ca="1" si="397"/>
        <v>-5,14636115650084+5,40539216128155i</v>
      </c>
      <c r="CG273" s="240" t="str">
        <f t="shared" ca="1" si="398"/>
        <v>-2,5143653534953-7,02718040465215i</v>
      </c>
      <c r="CH273" s="240" t="str">
        <f t="shared" ca="1" si="399"/>
        <v>7,40733545614227+0,913607689636143i</v>
      </c>
      <c r="CI273" s="240" t="str">
        <f t="shared" ca="1" si="400"/>
        <v>-4,14647853377236+6,20564366841585i</v>
      </c>
      <c r="CJ273" s="240" t="str">
        <f t="shared" ca="1" si="401"/>
        <v>-3,67872800223252-6,49386309187182i</v>
      </c>
      <c r="CK273" s="240" t="str">
        <f t="shared" ca="1" si="402"/>
        <v>7,45447411081776-0,366214829754917i</v>
      </c>
      <c r="CL273" s="240" t="str">
        <f t="shared" ca="1" si="403"/>
        <v>-3,02450403144841+6,82317176495924i</v>
      </c>
      <c r="CM273" s="240" t="str">
        <f t="shared" ca="1" si="404"/>
        <v>-4,73477155257077-5,7693358296559i</v>
      </c>
      <c r="CN273" s="240" t="str">
        <f t="shared" ca="1" si="405"/>
        <v>7,28211789816952-1,63525425776661i</v>
      </c>
      <c r="CO273" s="240" t="str">
        <f t="shared" ca="1" si="406"/>
        <v>-1,8134738692307+7,23979351197271i</v>
      </c>
      <c r="CP273" s="240" t="str">
        <f t="shared" ca="1" si="407"/>
        <v>-5,65140110289575-4,87493211691952i</v>
      </c>
      <c r="CQ273" s="240" t="str">
        <f t="shared" ca="1" si="408"/>
        <v>6,89534179779676-2,85614408984239i</v>
      </c>
      <c r="CR273" s="240" t="str">
        <f t="shared" ca="1" si="409"/>
        <v>-0,549046485363361+7,44324160076071i</v>
      </c>
      <c r="CS273" s="240" t="str">
        <f t="shared" ca="1" si="410"/>
        <v>-6,40162675714074-3,83698741627392i</v>
      </c>
      <c r="CT273" s="240" t="str">
        <f t="shared" ca="1" si="411"/>
        <v>6,30553432182552-3,99293557256626i</v>
      </c>
      <c r="CU273" s="240" t="str">
        <f t="shared" ca="1" si="412"/>
        <v>0,731547415902149+7,42752556028396i</v>
      </c>
      <c r="CV273" s="240" t="str">
        <f t="shared" ca="1" si="413"/>
        <v>-6,96335833456702-2,68606371383866i</v>
      </c>
      <c r="CW273" s="240" t="str">
        <f t="shared" ca="1" si="414"/>
        <v>5,53006218342859-5,01215620444911i</v>
      </c>
      <c r="CX273" s="240" t="str">
        <f t="shared" ca="1" si="415"/>
        <v>1,99060111184157+7,19310814487866i</v>
      </c>
      <c r="CY273" s="240" t="str">
        <f t="shared" ca="1" si="416"/>
        <v>-7,32005580883939-1,45604963028786i</v>
      </c>
      <c r="CZ273" s="240" t="str">
        <f t="shared" ca="1" si="417"/>
        <v>4,59175893888071-5,88379532424385i</v>
      </c>
      <c r="DA273" s="240" t="str">
        <f t="shared" ca="1" si="418"/>
        <v>3,19104212491545+6,74689170858698i</v>
      </c>
      <c r="DB273" s="240" t="str">
        <f t="shared" ca="1" si="419"/>
        <v>-7,46121632441144-0,183162580023732i</v>
      </c>
      <c r="DC273" s="240" t="str">
        <f t="shared" ca="1" si="420"/>
        <v>3,51825266000274-6,58218776629536i</v>
      </c>
      <c r="DD273" s="240" t="str">
        <f t="shared" ca="1" si="421"/>
        <v>4,29752381135942+6,10201496730248i</v>
      </c>
      <c r="DE273" s="240" t="str">
        <f t="shared" ca="1" si="422"/>
        <v>-7,38268345010041+1,09511764025524i</v>
      </c>
      <c r="DF273" s="240" t="str">
        <f t="shared" ca="1" si="423"/>
        <v>2,34115243347802-7,08676956402596i</v>
      </c>
      <c r="DG273" s="240" t="str">
        <f t="shared" ca="1" si="424"/>
        <v>5,27746613302359+5,27746613302006i</v>
      </c>
      <c r="DH273" s="240" t="str">
        <f t="shared" ca="1" si="425"/>
        <v>-7,08676956402678+2,34115243347551i</v>
      </c>
      <c r="DI273" s="240" t="str">
        <f t="shared" ca="1" si="426"/>
        <v>1,09511764025072-7,38268345010108i</v>
      </c>
      <c r="DJ273" s="240" t="str">
        <f t="shared" ca="1" si="427"/>
        <v>6,10201496730097+4,29752381136157i</v>
      </c>
      <c r="DK273" s="240" t="str">
        <f t="shared" ca="1" si="428"/>
        <v>-6,58218776629301+3,51825266000715i</v>
      </c>
      <c r="DL273" s="240" t="str">
        <f t="shared" ca="1" si="429"/>
        <v>-0,183162580021521-7,46121632441149i</v>
      </c>
      <c r="DM273" s="240" t="str">
        <f t="shared" ca="1" si="430"/>
        <v>6,74689170858585+3,19104212491783i</v>
      </c>
      <c r="DN273" s="240" t="str">
        <f t="shared" ca="1" si="431"/>
        <v>-5,88379532424547+4,59175893887863i</v>
      </c>
      <c r="DO273" s="240" t="str">
        <f t="shared" ca="1" si="432"/>
        <v>-1,45604963028528-7,3200558088399i</v>
      </c>
      <c r="DP273" s="240" t="str">
        <f t="shared" ca="1" si="433"/>
        <v>7,19310814487989+1,99060111183716i</v>
      </c>
      <c r="DQ273" s="240" t="str">
        <f t="shared" ca="1" si="434"/>
        <v>-5,01215620445107+5,53006218342681i</v>
      </c>
      <c r="DR273" s="240" t="str">
        <f t="shared" ca="1" si="435"/>
        <v>-2,68606371384333-6,96335833456522i</v>
      </c>
      <c r="DS273" s="240" t="str">
        <f t="shared" ca="1" si="436"/>
        <v>7,42752556028374+0,731547415904352i</v>
      </c>
      <c r="DT273" s="240" t="str">
        <f t="shared" ca="1" si="437"/>
        <v>-3,99293557256204+6,30553432182819i</v>
      </c>
      <c r="DU273" s="240" t="str">
        <f t="shared" ca="1" si="438"/>
        <v>-3,83698741627166-6,4016267571421i</v>
      </c>
      <c r="DV273" s="240" t="str">
        <f t="shared" ca="1" si="439"/>
        <v>7,4432416007609-0,549046485360731i</v>
      </c>
      <c r="DW273" s="240" t="str">
        <f t="shared" ca="1" si="440"/>
        <v>-2,85614408984483+6,89534179779575i</v>
      </c>
      <c r="DX273" s="240" t="str">
        <f t="shared" ca="1" si="441"/>
        <v>-4,87493211691752-5,65140110289747i</v>
      </c>
      <c r="DY273" s="240" t="str">
        <f t="shared" ca="1" si="442"/>
        <v>7,23979351197335-1,81347386922814i</v>
      </c>
      <c r="DZ273" s="240" t="str">
        <f t="shared" ca="1" si="443"/>
        <v>-1,63525425776876+7,28211789816903i</v>
      </c>
      <c r="EA273" s="240" t="str">
        <f t="shared" ca="1" si="444"/>
        <v>-5,76933582965907-4,7347715525669i</v>
      </c>
      <c r="EB273" s="240" t="str">
        <f t="shared" ca="1" si="445"/>
        <v>6,82317176496031-3,024504031446i</v>
      </c>
      <c r="EC273" s="240" t="str">
        <f t="shared" ca="1" si="446"/>
        <v>-0,366214829750347+7,45447411081799i</v>
      </c>
      <c r="ED273" s="240" t="str">
        <f t="shared" ca="1" si="447"/>
        <v>-6,49386309187052-3,67872800223482i</v>
      </c>
      <c r="EE273" s="240" t="str">
        <f t="shared" ca="1" si="448"/>
        <v>6,20564366841307-4,14647853377652i</v>
      </c>
      <c r="EF273" s="240" t="str">
        <f t="shared" ca="1" si="449"/>
        <v>0,913607689633105+7,40733545614265i</v>
      </c>
      <c r="EG273" s="240" t="str">
        <f t="shared" ca="1" si="450"/>
        <v>-7,02718040465383-2,51436535349059i</v>
      </c>
      <c r="EH273" s="240" t="str">
        <f t="shared" ca="1" si="451"/>
        <v>5,40539216128336-5,14636115649893i</v>
      </c>
      <c r="EI273" s="240" t="str">
        <f t="shared" ca="1" si="452"/>
        <v>2,16652929077109+7,14208991840733i</v>
      </c>
      <c r="EJ273" s="240" t="str">
        <f t="shared" ca="1" si="453"/>
        <v>-7,35358439160489-1,27596793295503i</v>
      </c>
      <c r="EK273" s="240" t="str">
        <f t="shared" ca="1" si="454"/>
        <v>4,44598042130117-5,99471064053898i</v>
      </c>
      <c r="EL273" s="240" t="str">
        <f t="shared" ca="1" si="455"/>
        <v>3,35565805392826+6,66654757693148i</v>
      </c>
      <c r="EM273" s="240" t="str">
        <f t="shared" ca="1" si="456"/>
        <v>-7,46346418028416-2,04079277403307E-12i</v>
      </c>
      <c r="EN273" s="240"/>
      <c r="EO273" s="240"/>
      <c r="EP273" s="240"/>
    </row>
    <row r="274" spans="1:146">
      <c r="A274" s="268">
        <f t="shared" si="323"/>
        <v>3.3984375000000026E-3</v>
      </c>
      <c r="B274" s="267">
        <v>174</v>
      </c>
      <c r="C274" s="266">
        <f t="shared" si="324"/>
        <v>34800</v>
      </c>
      <c r="N274" s="265">
        <f t="shared" ca="1" si="327"/>
        <v>22.46133896003289</v>
      </c>
      <c r="O274" s="240">
        <f t="shared" ca="1" si="328"/>
        <v>7.4613389600328901</v>
      </c>
      <c r="P274" s="240" t="str">
        <f t="shared" ca="1" si="329"/>
        <v>-3,1901334761719+6,74497053223452i</v>
      </c>
      <c r="Q274" s="240" t="str">
        <f t="shared" ca="1" si="330"/>
        <v>-4,73342332711342-5,76769301218808i</v>
      </c>
      <c r="R274" s="240" t="str">
        <f t="shared" ca="1" si="331"/>
        <v>7,23773198190993-1,8129574828282i</v>
      </c>
      <c r="S274" s="240" t="str">
        <f t="shared" ca="1" si="332"/>
        <v>-1,45563502038431+7,3179714240994i</v>
      </c>
      <c r="T274" s="240" t="str">
        <f t="shared" ca="1" si="333"/>
        <v>-5,99300364762827-4,44471442907404i</v>
      </c>
      <c r="U274" s="241" t="str">
        <f t="shared" ca="1" si="334"/>
        <v>6,58031348936403-3,51725083811184i</v>
      </c>
      <c r="V274" s="240" t="str">
        <f t="shared" ca="1" si="335"/>
        <v>0,366110550137545+7,45235145048747i</v>
      </c>
      <c r="W274" s="240" t="str">
        <f t="shared" ca="1" si="336"/>
        <v>-6,89337835030342-2,85533080326478i</v>
      </c>
      <c r="X274" s="240" t="str">
        <f t="shared" ca="1" si="337"/>
        <v>5,52848749909129-5,0107289937589i</v>
      </c>
      <c r="Y274" s="240" t="str">
        <f t="shared" ca="1" si="338"/>
        <v>2,16591237189964+7,14005620942558i</v>
      </c>
      <c r="Z274" s="240" t="str">
        <f t="shared" ca="1" si="339"/>
        <v>-7,38058123214961-1,09480580567774i</v>
      </c>
      <c r="AA274" s="240" t="str">
        <f t="shared" ca="1" si="340"/>
        <v>4,14529782466374-6,2038766123564i</v>
      </c>
      <c r="AB274" s="240" t="str">
        <f t="shared" ca="1" si="341"/>
        <v>3,83589483470855+6,39980389492998i</v>
      </c>
      <c r="AC274" s="240" t="str">
        <f t="shared" ca="1" si="342"/>
        <v>-7,42541057354898+0,731339107891573i</v>
      </c>
      <c r="AD274" s="240" t="str">
        <f t="shared" ca="1" si="343"/>
        <v>2,51364938835495-7,02517941613789i</v>
      </c>
      <c r="AE274" s="240" t="str">
        <f t="shared" ca="1" si="344"/>
        <v>5,2759633753706+5,27596337537068i</v>
      </c>
      <c r="AF274" s="240" t="str">
        <f t="shared" ca="1" si="345"/>
        <v>-7,02517941613789+2,51364938835495i</v>
      </c>
      <c r="AG274" s="240" t="str">
        <f t="shared" ca="1" si="346"/>
        <v>0,731339107892311-7,42541057354891i</v>
      </c>
      <c r="AH274" s="240" t="str">
        <f t="shared" ca="1" si="347"/>
        <v>6,39980389492995+3,83589483470859i</v>
      </c>
      <c r="AI274" s="240" t="str">
        <f t="shared" ca="1" si="348"/>
        <v>-6,20387661235643+4,1452978246637i</v>
      </c>
      <c r="AJ274" s="240" t="str">
        <f t="shared" ca="1" si="349"/>
        <v>-1,09480580567774-7,38058123214961i</v>
      </c>
      <c r="AK274" s="240" t="str">
        <f t="shared" ca="1" si="350"/>
        <v>7,14005620942557+2,16591237189969i</v>
      </c>
      <c r="AL274" s="240" t="str">
        <f t="shared" ca="1" si="351"/>
        <v>-5,0107289937589+5,52848749909129i</v>
      </c>
      <c r="AM274" s="240" t="str">
        <f t="shared" ca="1" si="352"/>
        <v>-2,85533080326468-6,89337835030347i</v>
      </c>
      <c r="AN274" s="240" t="str">
        <f t="shared" ca="1" si="353"/>
        <v>7,45235145048761+0,366110550134633i</v>
      </c>
      <c r="AO274" s="240" t="str">
        <f t="shared" ca="1" si="354"/>
        <v>-3,51725083811383+6,58031348936297i</v>
      </c>
      <c r="AP274" s="240" t="str">
        <f t="shared" ca="1" si="355"/>
        <v>-4,44471442907457-5,99300364762787i</v>
      </c>
      <c r="AQ274" s="240" t="str">
        <f t="shared" ca="1" si="356"/>
        <v>7,31797142410014-1,45563502038062i</v>
      </c>
      <c r="AR274" s="240" t="str">
        <f t="shared" ca="1" si="357"/>
        <v>7,31797142410014-1,45563502038062i</v>
      </c>
      <c r="AS274" s="240" t="str">
        <f t="shared" ca="1" si="358"/>
        <v>-5,76769301218928-4,73342332711197i</v>
      </c>
      <c r="AT274" s="240" t="str">
        <f t="shared" ca="1" si="359"/>
        <v>6,74497053223575-3,19013347616931i</v>
      </c>
      <c r="AU274" s="240" t="str">
        <f t="shared" ca="1" si="360"/>
        <v>-1,06034430821876E-13+7,46133896003289i</v>
      </c>
      <c r="AV274" s="240" t="str">
        <f t="shared" ca="1" si="361"/>
        <v>-6,74497053223575-3,19013347616931i</v>
      </c>
      <c r="AW274" s="240" t="str">
        <f t="shared" ca="1" si="362"/>
        <v>5,76769301218928-4,73342332711197i</v>
      </c>
      <c r="AX274" s="240" t="str">
        <f t="shared" ca="1" si="363"/>
        <v>1,81295748282882+7,23773198190978i</v>
      </c>
      <c r="AY274" s="240" t="str">
        <f t="shared" ca="1" si="364"/>
        <v>-7,31797142409865-1,45563502038811i</v>
      </c>
      <c r="AZ274" s="240" t="str">
        <f t="shared" ca="1" si="365"/>
        <v>4,44471442907466-5,99300364762781i</v>
      </c>
      <c r="BA274" s="240" t="str">
        <f t="shared" ca="1" si="366"/>
        <v>3,51725083811373+6,58031348936302i</v>
      </c>
      <c r="BB274" s="240" t="str">
        <f t="shared" ca="1" si="367"/>
        <v>-7,45235145048762+0,366110550134421i</v>
      </c>
      <c r="BC274" s="240" t="str">
        <f t="shared" ca="1" si="368"/>
        <v>2,85533080326478-6,89337835030342i</v>
      </c>
      <c r="BD274" s="240" t="str">
        <f t="shared" ca="1" si="369"/>
        <v>5,01072899376102+5,52848749908936i</v>
      </c>
      <c r="BE274" s="240" t="str">
        <f t="shared" ca="1" si="370"/>
        <v>-7,14005620942627+2,16591237189736i</v>
      </c>
      <c r="BF274" s="240" t="str">
        <f t="shared" ca="1" si="371"/>
        <v>1,09480580567701-7,38058123214972i</v>
      </c>
      <c r="BG274" s="240" t="str">
        <f t="shared" ca="1" si="372"/>
        <v>6,20387661235431+4,14529782466687i</v>
      </c>
      <c r="BH274" s="240" t="str">
        <f t="shared" ca="1" si="373"/>
        <v>-6,39980389493044+3,83589483470777i</v>
      </c>
      <c r="BI274" s="240" t="str">
        <f t="shared" ca="1" si="374"/>
        <v>-0,731339107893788-7,42541057354877i</v>
      </c>
      <c r="BJ274" s="240" t="str">
        <f t="shared" ca="1" si="375"/>
        <v>7,02517941613685+2,51364938835785i</v>
      </c>
      <c r="BK274" s="240" t="str">
        <f t="shared" ca="1" si="376"/>
        <v>-5,27596337537075+5,27596337537052i</v>
      </c>
      <c r="BL274" s="240" t="str">
        <f t="shared" ca="1" si="377"/>
        <v>-2,51364938835774-7,02517941613689i</v>
      </c>
      <c r="BM274" s="240" t="str">
        <f t="shared" ca="1" si="378"/>
        <v>7,42541057354875+0,731339107893894i</v>
      </c>
      <c r="BN274" s="240" t="str">
        <f t="shared" ca="1" si="379"/>
        <v>-3,83589483470805+6,39980389493028i</v>
      </c>
      <c r="BO274" s="240" t="str">
        <f t="shared" ca="1" si="380"/>
        <v>-4,14529782466678-6,20387661235437i</v>
      </c>
      <c r="BP274" s="240" t="str">
        <f t="shared" ca="1" si="381"/>
        <v>7,38058123214973-1,0948058056769i</v>
      </c>
      <c r="BQ274" s="240" t="str">
        <f t="shared" ca="1" si="382"/>
        <v>-2,16591237189766+7,14005620942618i</v>
      </c>
      <c r="BR274" s="240" t="str">
        <f t="shared" ca="1" si="383"/>
        <v>-5,5284874990893-5,0107289937611i</v>
      </c>
      <c r="BS274" s="240" t="str">
        <f t="shared" ca="1" si="384"/>
        <v>6,89337835030347-2,85533080326468i</v>
      </c>
      <c r="BT274" s="240" t="str">
        <f t="shared" ca="1" si="385"/>
        <v>-0,366110550134739+7,45235145048761i</v>
      </c>
      <c r="BU274" s="240" t="str">
        <f t="shared" ca="1" si="386"/>
        <v>-6,58031348936297-3,51725083811383i</v>
      </c>
      <c r="BV274" s="240" t="str">
        <f t="shared" ca="1" si="387"/>
        <v>5,99300364762787-4,44471442907457i</v>
      </c>
      <c r="BW274" s="240" t="str">
        <f t="shared" ca="1" si="388"/>
        <v>1,45563502038801+7,31797142409867i</v>
      </c>
      <c r="BX274" s="240" t="str">
        <f t="shared" ca="1" si="389"/>
        <v>-7,2377319819097-1,81295748282914i</v>
      </c>
      <c r="BY274" s="240" t="str">
        <f t="shared" ca="1" si="390"/>
        <v>4,73342332711221-5,76769301218908i</v>
      </c>
      <c r="BZ274" s="240" t="str">
        <f t="shared" ca="1" si="391"/>
        <v>3,19013347616922+6,74497053223579i</v>
      </c>
      <c r="CA274" s="240" t="str">
        <f t="shared" ca="1" si="392"/>
        <v>-7,46133896003289-2,12068861643754E-13i</v>
      </c>
      <c r="CB274" s="240" t="str">
        <f t="shared" ca="1" si="393"/>
        <v>3,1901334761696-6,74497053223561i</v>
      </c>
      <c r="CC274" s="240" t="str">
        <f t="shared" ca="1" si="394"/>
        <v>4,73342332711188+5,76769301218935i</v>
      </c>
      <c r="CD274" s="240" t="str">
        <f t="shared" ca="1" si="395"/>
        <v>-7,23773198190981+1,81295748282872i</v>
      </c>
      <c r="CE274" s="240" t="str">
        <f t="shared" ca="1" si="396"/>
        <v>1,45563502038093-7,31797142410007i</v>
      </c>
      <c r="CF274" s="240" t="str">
        <f t="shared" ca="1" si="397"/>
        <v>5,99300364762775+4,44471442907474i</v>
      </c>
      <c r="CG274" s="240" t="str">
        <f t="shared" ca="1" si="398"/>
        <v>-6,58031348936307+3,51725083811364i</v>
      </c>
      <c r="CH274" s="240" t="str">
        <f t="shared" ca="1" si="399"/>
        <v>-0,366110550134527-7,45235145048762i</v>
      </c>
      <c r="CI274" s="240" t="str">
        <f t="shared" ca="1" si="400"/>
        <v>6,89337835030339+2,85533080326488i</v>
      </c>
      <c r="CJ274" s="240" t="str">
        <f t="shared" ca="1" si="401"/>
        <v>-5,52848749908944+5,01072899376094i</v>
      </c>
      <c r="CK274" s="240" t="str">
        <f t="shared" ca="1" si="402"/>
        <v>-2,16591237189746-7,14005620942624i</v>
      </c>
      <c r="CL274" s="240" t="str">
        <f t="shared" ca="1" si="403"/>
        <v>7,3805812321497+1,09480580567711i</v>
      </c>
      <c r="CM274" s="240" t="str">
        <f t="shared" ca="1" si="404"/>
        <v>-4,14529782466678+6,20387661235437i</v>
      </c>
      <c r="CN274" s="240" t="str">
        <f t="shared" ca="1" si="405"/>
        <v>-3,83589483470787-6,39980389493039i</v>
      </c>
      <c r="CO274" s="240" t="str">
        <f t="shared" ca="1" si="406"/>
        <v>7,42541057354877-0,731339107893683i</v>
      </c>
      <c r="CP274" s="240" t="str">
        <f t="shared" ca="1" si="407"/>
        <v>-2,51364938835774+7,02517941613689i</v>
      </c>
      <c r="CQ274" s="240" t="str">
        <f t="shared" ca="1" si="408"/>
        <v>-5,2759633753706-5,27596337537068i</v>
      </c>
      <c r="CR274" s="240" t="str">
        <f t="shared" ca="1" si="409"/>
        <v>7,02517941613693-2,51364938835765i</v>
      </c>
      <c r="CS274" s="240" t="str">
        <f t="shared" ca="1" si="410"/>
        <v>-0,731339107893788+7,42541057354877i</v>
      </c>
      <c r="CT274" s="240" t="str">
        <f t="shared" ca="1" si="411"/>
        <v>-6,39980389493034-3,83589483470796i</v>
      </c>
      <c r="CU274" s="240" t="str">
        <f t="shared" ca="1" si="412"/>
        <v>6,20387661235443-4,1452978246667i</v>
      </c>
      <c r="CV274" s="240" t="str">
        <f t="shared" ca="1" si="413"/>
        <v>1,09480580567701+7,38058123214972i</v>
      </c>
      <c r="CW274" s="240" t="str">
        <f t="shared" ca="1" si="414"/>
        <v>-7,14005620942621-2,16591237189756i</v>
      </c>
      <c r="CX274" s="240" t="str">
        <f t="shared" ca="1" si="415"/>
        <v>5,01072899376133-5,52848749908908i</v>
      </c>
      <c r="CY274" s="240" t="str">
        <f t="shared" ca="1" si="416"/>
        <v>2,85533080326478+6,89337835030342i</v>
      </c>
      <c r="CZ274" s="240" t="str">
        <f t="shared" ca="1" si="417"/>
        <v>-7,45235145048761-0,366110550134633i</v>
      </c>
      <c r="DA274" s="240" t="str">
        <f t="shared" ca="1" si="418"/>
        <v>3,51725083811411-6,58031348936282i</v>
      </c>
      <c r="DB274" s="240" t="str">
        <f t="shared" ca="1" si="419"/>
        <v>4,44471442907466+5,99300364762781i</v>
      </c>
      <c r="DC274" s="240" t="str">
        <f t="shared" ca="1" si="420"/>
        <v>-7,31797142410018+1,45563502038041i</v>
      </c>
      <c r="DD274" s="240" t="str">
        <f t="shared" ca="1" si="421"/>
        <v>1,81295748282923-7,23773198190967i</v>
      </c>
      <c r="DE274" s="240" t="str">
        <f t="shared" ca="1" si="422"/>
        <v>5,76769301218928+4,73342332711197i</v>
      </c>
      <c r="DF274" s="240" t="str">
        <f t="shared" ca="1" si="423"/>
        <v>-6,74497053223584+3,19013347616913i</v>
      </c>
      <c r="DG274" s="240" t="str">
        <f t="shared" ca="1" si="424"/>
        <v>3,1810329246563E-13-7,46133896003289i</v>
      </c>
      <c r="DH274" s="240" t="str">
        <f t="shared" ca="1" si="425"/>
        <v>6,74497053223575+3,19013347616931i</v>
      </c>
      <c r="DI274" s="240" t="str">
        <f t="shared" ca="1" si="426"/>
        <v>-5,76769301218941+4,7334233271118i</v>
      </c>
      <c r="DJ274" s="240" t="str">
        <f t="shared" ca="1" si="427"/>
        <v>-1,81295748282862-7,23773198190983i</v>
      </c>
      <c r="DK274" s="240" t="str">
        <f t="shared" ca="1" si="428"/>
        <v>7,31797142410014+1,45563502038062i</v>
      </c>
      <c r="DL274" s="240" t="str">
        <f t="shared" ca="1" si="429"/>
        <v>-4,44471442907483+5,99300364762769i</v>
      </c>
      <c r="DM274" s="240" t="str">
        <f t="shared" ca="1" si="430"/>
        <v>-3,51725083811355-6,58031348936312i</v>
      </c>
      <c r="DN274" s="240" t="str">
        <f t="shared" ca="1" si="431"/>
        <v>7,45235145048762-0,366110550134421i</v>
      </c>
      <c r="DO274" s="240" t="str">
        <f t="shared" ca="1" si="432"/>
        <v>-2,85533080326497+6,89337835030335i</v>
      </c>
      <c r="DP274" s="240" t="str">
        <f t="shared" ca="1" si="433"/>
        <v>-5,01072899376086-5,5284874990895i</v>
      </c>
      <c r="DQ274" s="240" t="str">
        <f t="shared" ca="1" si="434"/>
        <v>7,14005620942627-2,16591237189736i</v>
      </c>
      <c r="DR274" s="240" t="str">
        <f t="shared" ca="1" si="435"/>
        <v>-1,09480580567722+7,38058123214969i</v>
      </c>
      <c r="DS274" s="240" t="str">
        <f t="shared" ca="1" si="436"/>
        <v>-6,20387661235431-4,14529782466687i</v>
      </c>
      <c r="DT274" s="240" t="str">
        <f t="shared" ca="1" si="437"/>
        <v>6,39980389493044-3,83589483470777i</v>
      </c>
      <c r="DU274" s="240" t="str">
        <f t="shared" ca="1" si="438"/>
        <v>0,731339107893578+7,42541057354879i</v>
      </c>
      <c r="DV274" s="240" t="str">
        <f t="shared" ca="1" si="439"/>
        <v>-7,02517941613685-2,51364938835785i</v>
      </c>
      <c r="DW274" s="240" t="str">
        <f t="shared" ca="1" si="440"/>
        <v>5,27596337537075-5,27596337537052i</v>
      </c>
      <c r="DX274" s="240" t="str">
        <f t="shared" ca="1" si="441"/>
        <v>2,51364938835754+7,02517941613696i</v>
      </c>
      <c r="DY274" s="240" t="str">
        <f t="shared" ca="1" si="442"/>
        <v>-7,42541057354875-0,731339107893894i</v>
      </c>
      <c r="DZ274" s="240" t="str">
        <f t="shared" ca="1" si="443"/>
        <v>3,83589483470805-6,39980389493028i</v>
      </c>
      <c r="EA274" s="240" t="str">
        <f t="shared" ca="1" si="444"/>
        <v>4,14529782466661+6,20387661235449i</v>
      </c>
      <c r="EB274" s="240" t="str">
        <f t="shared" ca="1" si="445"/>
        <v>-7,38058123214973+1,0948058056769i</v>
      </c>
      <c r="EC274" s="240" t="str">
        <f t="shared" ca="1" si="446"/>
        <v>2,16591237189766-7,14005620942618i</v>
      </c>
      <c r="ED274" s="240" t="str">
        <f t="shared" ca="1" si="447"/>
        <v>5,5284874990893+5,0107289937611i</v>
      </c>
      <c r="EE274" s="240" t="str">
        <f t="shared" ca="1" si="448"/>
        <v>-6,89337835030347+2,85533080326468i</v>
      </c>
      <c r="EF274" s="240" t="str">
        <f t="shared" ca="1" si="449"/>
        <v>0,366110550135163-7,45235145048759i</v>
      </c>
      <c r="EG274" s="240" t="str">
        <f t="shared" ca="1" si="450"/>
        <v>6,58031348936277+3,5172508381142i</v>
      </c>
      <c r="EH274" s="240" t="str">
        <f t="shared" ca="1" si="451"/>
        <v>-5,99300364762787+4,44471442907457i</v>
      </c>
      <c r="EI274" s="240" t="str">
        <f t="shared" ca="1" si="452"/>
        <v>-1,45563502038072-7,31797142410012i</v>
      </c>
      <c r="EJ274" s="240" t="str">
        <f t="shared" ca="1" si="453"/>
        <v>7,23773198190965+1,81295748282934i</v>
      </c>
      <c r="EK274" s="240" t="str">
        <f t="shared" ca="1" si="454"/>
        <v>-4,73342332711205+5,76769301218921i</v>
      </c>
      <c r="EL274" s="240" t="str">
        <f t="shared" ca="1" si="455"/>
        <v>-3,19013347616941-6,7449705322357i</v>
      </c>
      <c r="EM274" s="240" t="str">
        <f t="shared" ca="1" si="456"/>
        <v>7,46133896003289+4,24137723287507E-13i</v>
      </c>
      <c r="EN274" s="240"/>
      <c r="EO274" s="240"/>
      <c r="EP274" s="240"/>
    </row>
    <row r="275" spans="1:146">
      <c r="A275" s="268">
        <f t="shared" si="323"/>
        <v>3.4179687500000026E-3</v>
      </c>
      <c r="B275" s="267">
        <v>175</v>
      </c>
      <c r="C275" s="266">
        <f t="shared" si="324"/>
        <v>35000</v>
      </c>
      <c r="N275" s="265">
        <f t="shared" ca="1" si="327"/>
        <v>22.45895452311353</v>
      </c>
      <c r="O275" s="240">
        <f t="shared" ca="1" si="328"/>
        <v>7.4589545231135288</v>
      </c>
      <c r="P275" s="240" t="str">
        <f t="shared" ca="1" si="329"/>
        <v>-3,02267653205003+6,81904899237934i</v>
      </c>
      <c r="Q275" s="240" t="str">
        <f t="shared" ca="1" si="330"/>
        <v>-5,00912770379356-5,52672074787244i</v>
      </c>
      <c r="R275" s="240" t="str">
        <f t="shared" ca="1" si="331"/>
        <v>7,08248751745816-2,33973783636653i</v>
      </c>
      <c r="S275" s="240" t="str">
        <f t="shared" ca="1" si="332"/>
        <v>-0,731105392203687+7,4230376183451i</v>
      </c>
      <c r="T275" s="240" t="str">
        <f t="shared" ca="1" si="333"/>
        <v>-6,48993929783265-3,67650520036668i</v>
      </c>
      <c r="U275" s="241" t="str">
        <f t="shared" ca="1" si="334"/>
        <v>5,99108844993629-4,44329402165958i</v>
      </c>
      <c r="V275" s="240" t="str">
        <f t="shared" ca="1" si="335"/>
        <v>1,63426618628809+7,27771781606234i</v>
      </c>
      <c r="W275" s="240" t="str">
        <f t="shared" ca="1" si="336"/>
        <v>-7,3156328034669-1,4551698398176i</v>
      </c>
      <c r="X275" s="240" t="str">
        <f t="shared" ca="1" si="337"/>
        <v>4,2949271138217-6,09832794008612i</v>
      </c>
      <c r="Y275" s="240" t="str">
        <f t="shared" ca="1" si="338"/>
        <v>3,8346689891454+6,39775869516523i</v>
      </c>
      <c r="Z275" s="240" t="str">
        <f t="shared" ca="1" si="339"/>
        <v>-7,4028597136927+0,913055659454208i</v>
      </c>
      <c r="AA275" s="240" t="str">
        <f t="shared" ca="1" si="340"/>
        <v>2,16522020639805-7,13777444555944i</v>
      </c>
      <c r="AB275" s="240" t="str">
        <f t="shared" ca="1" si="341"/>
        <v>5,64798635059092+4,87198653132523i</v>
      </c>
      <c r="AC275" s="240" t="str">
        <f t="shared" ca="1" si="342"/>
        <v>-6,74281502678943+3,18911399802178i</v>
      </c>
      <c r="AD275" s="240" t="str">
        <f t="shared" ca="1" si="343"/>
        <v>-0,183051907493488-7,45670802546531i</v>
      </c>
      <c r="AE275" s="240" t="str">
        <f t="shared" ca="1" si="344"/>
        <v>6,89117541783701+2,85441831876035i</v>
      </c>
      <c r="AF275" s="240" t="str">
        <f t="shared" ca="1" si="345"/>
        <v>-5,40212605523276+5,14325156503657i</v>
      </c>
      <c r="AG275" s="240" t="str">
        <f t="shared" ca="1" si="346"/>
        <v>-2,51284609575085-7,02293436370763i</v>
      </c>
      <c r="AH275" s="240" t="str">
        <f t="shared" ca="1" si="347"/>
        <v>7,43874416270146+0,548714734402746i</v>
      </c>
      <c r="AI275" s="240" t="str">
        <f t="shared" ca="1" si="348"/>
        <v>-3,51612682232928+6,57821060374114i</v>
      </c>
      <c r="AJ275" s="240" t="str">
        <f t="shared" ca="1" si="349"/>
        <v>-4,58898445532364-5,88024015212592i</v>
      </c>
      <c r="AK275" s="240" t="str">
        <f t="shared" ca="1" si="350"/>
        <v>7,23541900357693-1,8123781119164i</v>
      </c>
      <c r="AL275" s="240" t="str">
        <f t="shared" ca="1" si="351"/>
        <v>-1,2751969534486+7,34914112721964i</v>
      </c>
      <c r="AM275" s="240" t="str">
        <f t="shared" ca="1" si="352"/>
        <v>-6,20189402551515-4,14397310248936i</v>
      </c>
      <c r="AN275" s="240" t="str">
        <f t="shared" ca="1" si="353"/>
        <v>6,30172432188742-3,99052291671259i</v>
      </c>
      <c r="AO275" s="240" t="str">
        <f t="shared" ca="1" si="354"/>
        <v>1,09445593611974+7,37822260315911i</v>
      </c>
      <c r="AP275" s="240" t="str">
        <f t="shared" ca="1" si="355"/>
        <v>-7,18876184523252-1,98939832874285i</v>
      </c>
      <c r="AQ275" s="240" t="str">
        <f t="shared" ca="1" si="356"/>
        <v>4,73191065634685-5,76584981752273i</v>
      </c>
      <c r="AR275" s="240" t="str">
        <f t="shared" ca="1" si="357"/>
        <v>4,73191065634685-5,76584981752273i</v>
      </c>
      <c r="AS275" s="240" t="str">
        <f t="shared" ca="1" si="358"/>
        <v>-7,44996988572676+0,365993551364136i</v>
      </c>
      <c r="AT275" s="240" t="str">
        <f t="shared" ca="1" si="359"/>
        <v>2,68444071060638-6,95915085690164i</v>
      </c>
      <c r="AU275" s="240" t="str">
        <f t="shared" ca="1" si="360"/>
        <v>5,27427732385331+5,27427732385799i</v>
      </c>
      <c r="AV275" s="240" t="str">
        <f t="shared" ca="1" si="361"/>
        <v>-6,95915085690143+2,68444071060694i</v>
      </c>
      <c r="AW275" s="240" t="str">
        <f t="shared" ca="1" si="362"/>
        <v>0,365993551363542-7,44996988572679i</v>
      </c>
      <c r="AX275" s="240" t="str">
        <f t="shared" ca="1" si="363"/>
        <v>6,66251944155774+3,35363046096926i</v>
      </c>
      <c r="AY275" s="240" t="str">
        <f t="shared" ca="1" si="364"/>
        <v>-5,76584981752228+4,73191065634739i</v>
      </c>
      <c r="AZ275" s="240" t="str">
        <f t="shared" ca="1" si="365"/>
        <v>-1,98939832873628-7,18876184523435i</v>
      </c>
      <c r="BA275" s="240" t="str">
        <f t="shared" ca="1" si="366"/>
        <v>7,3782226031592+1,09445593611915i</v>
      </c>
      <c r="BB275" s="240" t="str">
        <f t="shared" ca="1" si="367"/>
        <v>-3,99052291671199+6,3017243218878i</v>
      </c>
      <c r="BC275" s="240" t="str">
        <f t="shared" ca="1" si="368"/>
        <v>-4,14397310248995-6,20189402551476i</v>
      </c>
      <c r="BD275" s="240" t="str">
        <f t="shared" ca="1" si="369"/>
        <v>7,34914112721913-1,27519695345158i</v>
      </c>
      <c r="BE275" s="240" t="str">
        <f t="shared" ca="1" si="370"/>
        <v>-1,81237811191942+7,23541900357617i</v>
      </c>
      <c r="BF275" s="240" t="str">
        <f t="shared" ca="1" si="371"/>
        <v>-5,88024015212491-4,58898445532492i</v>
      </c>
      <c r="BG275" s="240" t="str">
        <f t="shared" ca="1" si="372"/>
        <v>6,57821060374116-3,51612682232924i</v>
      </c>
      <c r="BH275" s="240" t="str">
        <f t="shared" ca="1" si="373"/>
        <v>0,548714734404186+7,43874416270136i</v>
      </c>
      <c r="BI275" s="240" t="str">
        <f t="shared" ca="1" si="374"/>
        <v>-7,02293436370865-2,51284609574799i</v>
      </c>
      <c r="BJ275" s="240" t="str">
        <f t="shared" ca="1" si="375"/>
        <v>5,14325156503883-5,40212605523061i</v>
      </c>
      <c r="BK275" s="240" t="str">
        <f t="shared" ca="1" si="376"/>
        <v>2,85441831875895+6,89117541783759i</v>
      </c>
      <c r="BL275" s="240" t="str">
        <f t="shared" ca="1" si="377"/>
        <v>-7,45670802546531-0,183051907493528i</v>
      </c>
      <c r="BM275" s="240" t="str">
        <f t="shared" ca="1" si="378"/>
        <v>3,18911399802043-6,74281502679007i</v>
      </c>
      <c r="BN275" s="240" t="str">
        <f t="shared" ca="1" si="379"/>
        <v>4,87198653132737+5,64798635058907i</v>
      </c>
      <c r="BO275" s="240" t="str">
        <f t="shared" ca="1" si="380"/>
        <v>-7,13777444556033+2,16522020639512i</v>
      </c>
      <c r="BP275" s="240" t="str">
        <f t="shared" ca="1" si="381"/>
        <v>0,913055659455722-7,40285971369252i</v>
      </c>
      <c r="BQ275" s="240" t="str">
        <f t="shared" ca="1" si="382"/>
        <v>6,39775869516562+3,83466898914476i</v>
      </c>
      <c r="BR275" s="240" t="str">
        <f t="shared" ca="1" si="383"/>
        <v>-6,09832794008492+4,2949271138234i</v>
      </c>
      <c r="BS275" s="240" t="str">
        <f t="shared" ca="1" si="384"/>
        <v>-1,45516983982114-7,31563280346619i</v>
      </c>
      <c r="BT275" s="240" t="str">
        <f t="shared" ca="1" si="385"/>
        <v>7,27771781606183+1,63426618629033i</v>
      </c>
      <c r="BU275" s="240" t="str">
        <f t="shared" ca="1" si="386"/>
        <v>-4,44329402166018+5,99108844993583i</v>
      </c>
      <c r="BV275" s="240" t="str">
        <f t="shared" ca="1" si="387"/>
        <v>-3,67650520036736-6,48993929783226i</v>
      </c>
      <c r="BW275" s="240" t="str">
        <f t="shared" ca="1" si="388"/>
        <v>7,42303761834489-0,731105392205783i</v>
      </c>
      <c r="BX275" s="240" t="str">
        <f t="shared" ca="1" si="389"/>
        <v>-2,33973783636308+7,0824875174593i</v>
      </c>
      <c r="BY275" s="240" t="str">
        <f t="shared" ca="1" si="390"/>
        <v>-5,52672074787073-5,00912770379544i</v>
      </c>
      <c r="BZ275" s="240" t="str">
        <f t="shared" ca="1" si="391"/>
        <v>6,81904899237975-3,0226765320491i</v>
      </c>
      <c r="CA275" s="240" t="str">
        <f t="shared" ca="1" si="392"/>
        <v>5,95777651146586E-13+7,45895452311353i</v>
      </c>
      <c r="CB275" s="240" t="str">
        <f t="shared" ca="1" si="393"/>
        <v>-6,81904899238024-3,02267653204801i</v>
      </c>
      <c r="CC275" s="240" t="str">
        <f t="shared" ca="1" si="394"/>
        <v>5,52672074787506-5,00912770379067i</v>
      </c>
      <c r="CD275" s="240" t="str">
        <f t="shared" ca="1" si="395"/>
        <v>2,33973783636422+7,08248751745892i</v>
      </c>
      <c r="CE275" s="240" t="str">
        <f t="shared" ca="1" si="396"/>
        <v>-7,42303761834501-0,731105392204597i</v>
      </c>
      <c r="CF275" s="240" t="str">
        <f t="shared" ca="1" si="397"/>
        <v>3,67650520036614-6,48993929783296i</v>
      </c>
      <c r="CG275" s="240" t="str">
        <f t="shared" ca="1" si="398"/>
        <v>4,44329402166132+5,991088449935i</v>
      </c>
      <c r="CH275" s="240" t="str">
        <f t="shared" ca="1" si="399"/>
        <v>-7,2777178160632+1,63426618628425i</v>
      </c>
      <c r="CI275" s="240" t="str">
        <f t="shared" ca="1" si="400"/>
        <v>1,45516983981997-7,31563280346643i</v>
      </c>
      <c r="CJ275" s="240" t="str">
        <f t="shared" ca="1" si="401"/>
        <v>6,09832794008561+4,29492711382242i</v>
      </c>
      <c r="CK275" s="240" t="str">
        <f t="shared" ca="1" si="402"/>
        <v>-6,3977586951649+3,83466898914596i</v>
      </c>
      <c r="CL275" s="240" t="str">
        <f t="shared" ca="1" si="403"/>
        <v>-0,913055659457117-7,40285971369234i</v>
      </c>
      <c r="CM275" s="240" t="str">
        <f t="shared" ca="1" si="404"/>
        <v>7,13777444555852+2,16522020640108i</v>
      </c>
      <c r="CN275" s="240" t="str">
        <f t="shared" ca="1" si="405"/>
        <v>-4,87198653132647+5,64798635058986i</v>
      </c>
      <c r="CO275" s="240" t="str">
        <f t="shared" ca="1" si="406"/>
        <v>-3,18911399802169-6,74281502678947i</v>
      </c>
      <c r="CP275" s="240" t="str">
        <f t="shared" ca="1" si="407"/>
        <v>7,45670802546527-0,183051907494931i</v>
      </c>
      <c r="CQ275" s="240" t="str">
        <f t="shared" ca="1" si="408"/>
        <v>-2,85441831875765+6,89117541783813i</v>
      </c>
      <c r="CR275" s="240" t="str">
        <f t="shared" ca="1" si="409"/>
        <v>-5,14325156503432-5,40212605523491i</v>
      </c>
      <c r="CS275" s="240" t="str">
        <f t="shared" ca="1" si="410"/>
        <v>7,02293436370817-2,51284609574931i</v>
      </c>
      <c r="CT275" s="240" t="str">
        <f t="shared" ca="1" si="411"/>
        <v>-0,548714734402787+7,43874416270146i</v>
      </c>
      <c r="CU275" s="240" t="str">
        <f t="shared" ca="1" si="412"/>
        <v>-6,57821060374182-3,516126822328i</v>
      </c>
      <c r="CV275" s="240" t="str">
        <f t="shared" ca="1" si="413"/>
        <v>5,88024015212404-4,58898445532603i</v>
      </c>
      <c r="CW275" s="240" t="str">
        <f t="shared" ca="1" si="414"/>
        <v>1,81237811191338+7,23541900357768i</v>
      </c>
      <c r="CX275" s="240" t="str">
        <f t="shared" ca="1" si="415"/>
        <v>-7,34914112721936-1,2751969534502i</v>
      </c>
      <c r="CY275" s="240" t="str">
        <f t="shared" ca="1" si="416"/>
        <v>4,14397310248878-6,20189402551553i</v>
      </c>
      <c r="CZ275" s="240" t="str">
        <f t="shared" ca="1" si="417"/>
        <v>3,99052291671318+6,30172432188704i</v>
      </c>
      <c r="DA275" s="240" t="str">
        <f t="shared" ca="1" si="418"/>
        <v>-7,37822260315899+1,09445593612053i</v>
      </c>
      <c r="DB275" s="240" t="str">
        <f t="shared" ca="1" si="419"/>
        <v>1,98939832874228-7,18876184523268i</v>
      </c>
      <c r="DC275" s="240" t="str">
        <f t="shared" ca="1" si="420"/>
        <v>5,76584981752318+4,73191065634631i</v>
      </c>
      <c r="DD275" s="240" t="str">
        <f t="shared" ca="1" si="421"/>
        <v>-6,66251944155711+3,35363046097051i</v>
      </c>
      <c r="DE275" s="240" t="str">
        <f t="shared" ca="1" si="422"/>
        <v>-0,365993551364943-7,44996988572673i</v>
      </c>
      <c r="DF275" s="240" t="str">
        <f t="shared" ca="1" si="423"/>
        <v>6,95915085690194+2,68444071060562i</v>
      </c>
      <c r="DG275" s="240" t="str">
        <f t="shared" ca="1" si="424"/>
        <v>-5,27427732385756+5,27427732385373i</v>
      </c>
      <c r="DH275" s="240" t="str">
        <f t="shared" ca="1" si="425"/>
        <v>-2,68444071060769-6,95915085690114i</v>
      </c>
      <c r="DI275" s="240" t="str">
        <f t="shared" ca="1" si="426"/>
        <v>7,44996988572683+0,365993551362735i</v>
      </c>
      <c r="DJ275" s="240" t="str">
        <f t="shared" ca="1" si="427"/>
        <v>-3,35363046096854+6,6625194415581i</v>
      </c>
      <c r="DK275" s="240" t="str">
        <f t="shared" ca="1" si="428"/>
        <v>-4,73191065634802-5,76584981752177i</v>
      </c>
      <c r="DL275" s="240" t="str">
        <f t="shared" ca="1" si="429"/>
        <v>7,18876184523413-1,98939832873706i</v>
      </c>
      <c r="DM275" s="240" t="str">
        <f t="shared" ca="1" si="430"/>
        <v>-1,09445593611835+7,37822260315932i</v>
      </c>
      <c r="DN275" s="240" t="str">
        <f t="shared" ca="1" si="431"/>
        <v>-6,30172432188823-3,99052291671131i</v>
      </c>
      <c r="DO275" s="240" t="str">
        <f t="shared" ca="1" si="432"/>
        <v>6,2018940255143-4,14397310249062i</v>
      </c>
      <c r="DP275" s="240" t="str">
        <f t="shared" ca="1" si="433"/>
        <v>1,27519695345238+7,34914112721898i</v>
      </c>
      <c r="DQ275" s="240" t="str">
        <f t="shared" ca="1" si="434"/>
        <v>-7,23541900357637-1,81237811191864i</v>
      </c>
      <c r="DR275" s="240" t="str">
        <f t="shared" ca="1" si="435"/>
        <v>4,58898445532429-5,88024015212541i</v>
      </c>
      <c r="DS275" s="240" t="str">
        <f t="shared" ca="1" si="436"/>
        <v>3,51612682232996+6,57821060374078i</v>
      </c>
      <c r="DT275" s="240" t="str">
        <f t="shared" ca="1" si="437"/>
        <v>-7,4387441627013+0,548714734404991i</v>
      </c>
      <c r="DU275" s="240" t="str">
        <f t="shared" ca="1" si="438"/>
        <v>2,51284609574763-7,02293436370878i</v>
      </c>
      <c r="DV275" s="240" t="str">
        <f t="shared" ca="1" si="439"/>
        <v>5,40212605523116+5,14325156503824i</v>
      </c>
      <c r="DW275" s="240" t="str">
        <f t="shared" ca="1" si="440"/>
        <v>-6,89117541783729+2,85441831875969i</v>
      </c>
      <c r="DX275" s="240" t="str">
        <f t="shared" ca="1" si="441"/>
        <v>0,183051907492721-7,45670802546533i</v>
      </c>
      <c r="DY275" s="240" t="str">
        <f t="shared" ca="1" si="442"/>
        <v>6,74281502679042+3,18911399801969i</v>
      </c>
      <c r="DZ275" s="240" t="str">
        <f t="shared" ca="1" si="443"/>
        <v>-5,64798635059339+4,87198653132236i</v>
      </c>
      <c r="EA275" s="240" t="str">
        <f t="shared" ca="1" si="444"/>
        <v>-2,16522020639589-7,13777444556009i</v>
      </c>
      <c r="EB275" s="240" t="str">
        <f t="shared" ca="1" si="445"/>
        <v>7,40285971369261+0,913055659454924i</v>
      </c>
      <c r="EC275" s="240" t="str">
        <f t="shared" ca="1" si="446"/>
        <v>-3,83466898914407+6,39775869516604i</v>
      </c>
      <c r="ED275" s="240" t="str">
        <f t="shared" ca="1" si="447"/>
        <v>-4,29492711382389-6,09832794008458i</v>
      </c>
      <c r="EE275" s="240" t="str">
        <f t="shared" ca="1" si="448"/>
        <v>7,31563280346757-1,45516983981424i</v>
      </c>
      <c r="EF275" s="240" t="str">
        <f t="shared" ca="1" si="449"/>
        <v>-1,63426618628954+7,27771781606201i</v>
      </c>
      <c r="EG275" s="240" t="str">
        <f t="shared" ca="1" si="450"/>
        <v>-5,99108844993607-4,44329402165988i</v>
      </c>
      <c r="EH275" s="240" t="str">
        <f t="shared" ca="1" si="451"/>
        <v>6,48993929783187-3,67650520036806i</v>
      </c>
      <c r="EI275" s="240" t="str">
        <f t="shared" ca="1" si="452"/>
        <v>0,731105392206376+7,42303761834483i</v>
      </c>
      <c r="EJ275" s="240" t="str">
        <f t="shared" ca="1" si="453"/>
        <v>-7,08248751745722-2,33973783636936i</v>
      </c>
      <c r="EK275" s="240" t="str">
        <f t="shared" ca="1" si="454"/>
        <v>5,009127703795-5,52672074787113i</v>
      </c>
      <c r="EL275" s="240" t="str">
        <f t="shared" ca="1" si="455"/>
        <v>3,02267653205003+6,81904899237934i</v>
      </c>
      <c r="EM275" s="240" t="str">
        <f t="shared" ca="1" si="456"/>
        <v>-7,45895452311353+1,19155530229318E-12i</v>
      </c>
      <c r="EN275" s="240"/>
      <c r="EO275" s="240"/>
      <c r="EP275" s="240"/>
    </row>
    <row r="276" spans="1:146">
      <c r="A276" s="268">
        <f t="shared" si="323"/>
        <v>3.4375000000000026E-3</v>
      </c>
      <c r="B276" s="267">
        <v>176</v>
      </c>
      <c r="C276" s="266">
        <f t="shared" si="324"/>
        <v>35200</v>
      </c>
      <c r="N276" s="265">
        <f t="shared" ca="1" si="327"/>
        <v>22.45626244552993</v>
      </c>
      <c r="O276" s="240">
        <f t="shared" ca="1" si="328"/>
        <v>7.4562624455299291</v>
      </c>
      <c r="P276" s="240" t="str">
        <f t="shared" ca="1" si="329"/>
        <v>-2,85338810527028+6,88868826245767i</v>
      </c>
      <c r="Q276" s="240" t="str">
        <f t="shared" ca="1" si="330"/>
        <v>-5,2723737375408-5,27237373754081i</v>
      </c>
      <c r="R276" s="240" t="str">
        <f t="shared" ca="1" si="331"/>
        <v>6,88868826245764-2,85338810527034i</v>
      </c>
      <c r="S276" s="240" t="str">
        <f t="shared" ca="1" si="332"/>
        <v>2,73120372993093E-13+7,45626244552993i</v>
      </c>
      <c r="T276" s="240" t="str">
        <f t="shared" ca="1" si="333"/>
        <v>-6,88868826245757-2,85338810527051i</v>
      </c>
      <c r="U276" s="241" t="str">
        <f t="shared" ca="1" si="334"/>
        <v>5,27237373754077-5,27237373754084i</v>
      </c>
      <c r="V276" s="240" t="str">
        <f t="shared" ca="1" si="335"/>
        <v>2,85338810527057+6,88868826245754i</v>
      </c>
      <c r="W276" s="240" t="str">
        <f t="shared" ca="1" si="336"/>
        <v>-7,45626244552993-1,95478290336712E-13i</v>
      </c>
      <c r="X276" s="240" t="str">
        <f t="shared" ca="1" si="337"/>
        <v>2,85338810527025-6,88868826245768i</v>
      </c>
      <c r="Y276" s="240" t="str">
        <f t="shared" ca="1" si="338"/>
        <v>5,27237373754103+5,27237373754058i</v>
      </c>
      <c r="Z276" s="240" t="str">
        <f t="shared" ca="1" si="339"/>
        <v>-6,88868826245772+2,85338810527016i</v>
      </c>
      <c r="AA276" s="240" t="str">
        <f t="shared" ca="1" si="340"/>
        <v>-1,04132048239341E-13-7,45626244552993i</v>
      </c>
      <c r="AB276" s="240" t="str">
        <f t="shared" ca="1" si="341"/>
        <v>6,8886882624578+2,85338810526998i</v>
      </c>
      <c r="AC276" s="240" t="str">
        <f t="shared" ca="1" si="342"/>
        <v>-5,27237373754093+5,27237373754068i</v>
      </c>
      <c r="AD276" s="240" t="str">
        <f t="shared" ca="1" si="343"/>
        <v>-2,85338810527045-6,8886882624576i</v>
      </c>
      <c r="AE276" s="240" t="str">
        <f t="shared" ca="1" si="344"/>
        <v>7,45626244552993+3,90956580673424E-13i</v>
      </c>
      <c r="AF276" s="240" t="str">
        <f t="shared" ca="1" si="345"/>
        <v>-2,85338810527038+6,88868826245763i</v>
      </c>
      <c r="AG276" s="240" t="str">
        <f t="shared" ca="1" si="346"/>
        <v>-5,2723737375409-5,27237373754071i</v>
      </c>
      <c r="AH276" s="240" t="str">
        <f t="shared" ca="1" si="347"/>
        <v>6,8886882624578-2,85338810526994i</v>
      </c>
      <c r="AI276" s="240" t="str">
        <f t="shared" ca="1" si="348"/>
        <v>-9,13462420973709E-14+7,45626244552993i</v>
      </c>
      <c r="AJ276" s="240" t="str">
        <f t="shared" ca="1" si="349"/>
        <v>-6,8886882624577-2,8533881052702i</v>
      </c>
      <c r="AK276" s="240" t="str">
        <f t="shared" ca="1" si="350"/>
        <v>5,27237373754102-5,27237373754058i</v>
      </c>
      <c r="AL276" s="240" t="str">
        <f t="shared" ca="1" si="351"/>
        <v>2,85338810527022+6,88868826245769i</v>
      </c>
      <c r="AM276" s="240" t="str">
        <f t="shared" ca="1" si="352"/>
        <v>-7,45626244552993-1,27517397616711E-12i</v>
      </c>
      <c r="AN276" s="240" t="str">
        <f t="shared" ca="1" si="353"/>
        <v>2,8533881052713-6,88868826245725i</v>
      </c>
      <c r="AO276" s="240" t="str">
        <f t="shared" ca="1" si="354"/>
        <v>5,27237373754027+5,27237373754134i</v>
      </c>
      <c r="AP276" s="240" t="str">
        <f t="shared" ca="1" si="355"/>
        <v>-6,88868826245787+2,85338810526981i</v>
      </c>
      <c r="AQ276" s="240" t="str">
        <f t="shared" ca="1" si="356"/>
        <v>3,39804463600004E-13-7,45626244552993i</v>
      </c>
      <c r="AR276" s="240" t="str">
        <f t="shared" ca="1" si="357"/>
        <v>3,39804463600004E-13-7,45626244552993i</v>
      </c>
      <c r="AS276" s="240" t="str">
        <f t="shared" ca="1" si="358"/>
        <v>-5,2723737375406+5,27237373754101i</v>
      </c>
      <c r="AT276" s="240" t="str">
        <f t="shared" ca="1" si="359"/>
        <v>-2,85338810527077-6,88868826245746i</v>
      </c>
      <c r="AU276" s="240" t="str">
        <f t="shared" ca="1" si="360"/>
        <v>7,45626244552993-7,01524911298948E-13i</v>
      </c>
      <c r="AV276" s="240" t="str">
        <f t="shared" ca="1" si="361"/>
        <v>-2,85338810526947+6,888688262458i</v>
      </c>
      <c r="AW276" s="240" t="str">
        <f t="shared" ca="1" si="362"/>
        <v>-5,27237373754174-5,27237373753987i</v>
      </c>
      <c r="AX276" s="240" t="str">
        <f t="shared" ca="1" si="363"/>
        <v>6,88868826245707-2,85338810527173i</v>
      </c>
      <c r="AY276" s="240" t="str">
        <f t="shared" ca="1" si="364"/>
        <v>1,7428542861979E-12+7,45626244552993i</v>
      </c>
      <c r="AZ276" s="240" t="str">
        <f t="shared" ca="1" si="365"/>
        <v>-6,8886882624584-2,85338810526851i</v>
      </c>
      <c r="BA276" s="240" t="str">
        <f t="shared" ca="1" si="366"/>
        <v>5,27237373753928-5,27237373754233i</v>
      </c>
      <c r="BB276" s="240" t="str">
        <f t="shared" ca="1" si="367"/>
        <v>2,85338810527269+6,88868826245667i</v>
      </c>
      <c r="BC276" s="240" t="str">
        <f t="shared" ca="1" si="368"/>
        <v>-7,45626244552993+2,78418366109685E-12i</v>
      </c>
      <c r="BD276" s="240" t="str">
        <f t="shared" ca="1" si="369"/>
        <v>2,85338810526755-6,8886882624588i</v>
      </c>
      <c r="BE276" s="240" t="str">
        <f t="shared" ca="1" si="370"/>
        <v>5,27237373754307+5,27237373753854i</v>
      </c>
      <c r="BF276" s="240" t="str">
        <f t="shared" ca="1" si="371"/>
        <v>-6,88868826245919+2,85338810526661i</v>
      </c>
      <c r="BG276" s="240" t="str">
        <f t="shared" ca="1" si="372"/>
        <v>3,59167732723318E-12-7,45626244552993i</v>
      </c>
      <c r="BH276" s="240" t="str">
        <f t="shared" ca="1" si="373"/>
        <v>6,88868826245636+2,85338810527344i</v>
      </c>
      <c r="BI276" s="240" t="str">
        <f t="shared" ca="1" si="374"/>
        <v>-5,27237373754305+5,27237373753856i</v>
      </c>
      <c r="BJ276" s="240" t="str">
        <f t="shared" ca="1" si="375"/>
        <v>-2,85338810526757-6,88868826245879i</v>
      </c>
      <c r="BK276" s="240" t="str">
        <f t="shared" ca="1" si="376"/>
        <v>7,45626244552993+2,55034795233423E-12i</v>
      </c>
      <c r="BL276" s="240" t="str">
        <f t="shared" ca="1" si="377"/>
        <v>-2,85338810527248+6,88868826245676i</v>
      </c>
      <c r="BM276" s="240" t="str">
        <f t="shared" ca="1" si="378"/>
        <v>-5,27237373753929-5,27237373754231i</v>
      </c>
      <c r="BN276" s="240" t="str">
        <f t="shared" ca="1" si="379"/>
        <v>6,88868826245839-2,85338810526853i</v>
      </c>
      <c r="BO276" s="240" t="str">
        <f t="shared" ca="1" si="380"/>
        <v>-1,50901857743528E-12+7,45626244552993i</v>
      </c>
      <c r="BP276" s="240" t="str">
        <f t="shared" ca="1" si="381"/>
        <v>-6,88868826245716-2,85338810527151i</v>
      </c>
      <c r="BQ276" s="240" t="str">
        <f t="shared" ca="1" si="382"/>
        <v>5,27237373754158-5,27237373754003i</v>
      </c>
      <c r="BR276" s="240" t="str">
        <f t="shared" ca="1" si="383"/>
        <v>2,85338810526949+6,88868826245799i</v>
      </c>
      <c r="BS276" s="240" t="str">
        <f t="shared" ca="1" si="384"/>
        <v>-7,45626244552993-6,79608927200008E-13i</v>
      </c>
      <c r="BT276" s="240" t="str">
        <f t="shared" ca="1" si="385"/>
        <v>2,85338810527055-6,88868826245755i</v>
      </c>
      <c r="BU276" s="240" t="str">
        <f t="shared" ca="1" si="386"/>
        <v>5,27237373754076+5,27237373754084i</v>
      </c>
      <c r="BV276" s="240" t="str">
        <f t="shared" ca="1" si="387"/>
        <v>-6,8886882624576+2,85338810527045i</v>
      </c>
      <c r="BW276" s="240" t="str">
        <f t="shared" ca="1" si="388"/>
        <v>-5,73640172362629E-13-7,45626244552993i</v>
      </c>
      <c r="BX276" s="240" t="str">
        <f t="shared" ca="1" si="389"/>
        <v>6,88868826245787+2,85338810526978i</v>
      </c>
      <c r="BY276" s="240" t="str">
        <f t="shared" ca="1" si="390"/>
        <v>-5,27237373754011+5,2723737375415i</v>
      </c>
      <c r="BZ276" s="240" t="str">
        <f t="shared" ca="1" si="391"/>
        <v>-2,85338810527161-6,88868826245711i</v>
      </c>
      <c r="CA276" s="240" t="str">
        <f t="shared" ca="1" si="392"/>
        <v>7,45626244552993-1,40304982259789E-12i</v>
      </c>
      <c r="CB276" s="240" t="str">
        <f t="shared" ca="1" si="393"/>
        <v>-2,85338810526863+6,88868826245835i</v>
      </c>
      <c r="CC276" s="240" t="str">
        <f t="shared" ca="1" si="394"/>
        <v>-5,27237373754209-5,27237373753952i</v>
      </c>
      <c r="CD276" s="240" t="str">
        <f t="shared" ca="1" si="395"/>
        <v>6,8886882624568-2,85338810527238i</v>
      </c>
      <c r="CE276" s="240" t="str">
        <f t="shared" ca="1" si="396"/>
        <v>2,65629892216053E-12+7,45626244552993i</v>
      </c>
      <c r="CF276" s="240" t="str">
        <f t="shared" ca="1" si="397"/>
        <v>-6,88868826245867-2,85338810526786i</v>
      </c>
      <c r="CG276" s="240" t="str">
        <f t="shared" ca="1" si="398"/>
        <v>5,27237373753863-5,27237373754298i</v>
      </c>
      <c r="CH276" s="240" t="str">
        <f t="shared" ca="1" si="399"/>
        <v>2,85338810527315+6,88868826245648i</v>
      </c>
      <c r="CI276" s="240" t="str">
        <f t="shared" ca="1" si="400"/>
        <v>-7,45626244552993+3,4857085723958E-12i</v>
      </c>
      <c r="CJ276" s="240" t="str">
        <f t="shared" ca="1" si="401"/>
        <v>2,85338810527375-6,88868826245623i</v>
      </c>
      <c r="CK276" s="240" t="str">
        <f t="shared" ca="1" si="402"/>
        <v>5,27237373753847+5,27237373754314i</v>
      </c>
      <c r="CL276" s="240" t="str">
        <f t="shared" ca="1" si="403"/>
        <v>-6,88868826245892+2,85338810526726i</v>
      </c>
      <c r="CM276" s="240" t="str">
        <f t="shared" ca="1" si="404"/>
        <v>2,89015241593423E-12-7,45626244552993i</v>
      </c>
      <c r="CN276" s="240" t="str">
        <f t="shared" ca="1" si="405"/>
        <v>6,88868826245671+2,85338810527259i</v>
      </c>
      <c r="CO276" s="240" t="str">
        <f t="shared" ca="1" si="406"/>
        <v>-5,27237373754255+5,27237373753905i</v>
      </c>
      <c r="CP276" s="240" t="str">
        <f t="shared" ca="1" si="407"/>
        <v>-2,85338810526841-6,88868826245844i</v>
      </c>
      <c r="CQ276" s="240" t="str">
        <f t="shared" ca="1" si="408"/>
        <v>7,45626244552993+2,06074276569897E-12i</v>
      </c>
      <c r="CR276" s="240" t="str">
        <f t="shared" ca="1" si="409"/>
        <v>-2,85338810527183+6,88868826245702i</v>
      </c>
      <c r="CS276" s="240" t="str">
        <f t="shared" ca="1" si="410"/>
        <v>-5,27237373753994-5,27237373754166i</v>
      </c>
      <c r="CT276" s="240" t="str">
        <f t="shared" ca="1" si="411"/>
        <v>6,88868826245813-2,85338810526918i</v>
      </c>
      <c r="CU276" s="240" t="str">
        <f t="shared" ca="1" si="412"/>
        <v>-8,07493666136328E-13+7,45626244552993i</v>
      </c>
      <c r="CV276" s="240" t="str">
        <f t="shared" ca="1" si="413"/>
        <v>-6,88868826245734-2,85338810527106i</v>
      </c>
      <c r="CW276" s="240" t="str">
        <f t="shared" ca="1" si="414"/>
        <v>5,27237373754108-5,27237373754052i</v>
      </c>
      <c r="CX276" s="240" t="str">
        <f t="shared" ca="1" si="415"/>
        <v>2,85338810527034+6,88868826245764i</v>
      </c>
      <c r="CY276" s="240" t="str">
        <f t="shared" ca="1" si="416"/>
        <v>-7,45626244552993+2,19159840989399E-14i</v>
      </c>
      <c r="CZ276" s="240" t="str">
        <f t="shared" ca="1" si="417"/>
        <v>2,8533881052699-6,88868826245782i</v>
      </c>
      <c r="DA276" s="240" t="str">
        <f t="shared" ca="1" si="418"/>
        <v>5,27237373754111+5,27237373754049i</v>
      </c>
      <c r="DB276" s="240" t="str">
        <f t="shared" ca="1" si="419"/>
        <v>-6,88868826245733+2,8533881052711i</v>
      </c>
      <c r="DC276" s="240" t="str">
        <f t="shared" ca="1" si="420"/>
        <v>-1,27516508366158E-12-7,45626244552993i</v>
      </c>
      <c r="DD276" s="240" t="str">
        <f t="shared" ca="1" si="421"/>
        <v>6,88868826245814+2,85338810526914i</v>
      </c>
      <c r="DE276" s="240" t="str">
        <f t="shared" ca="1" si="422"/>
        <v>-5,27237373753961+5,272373737542i</v>
      </c>
      <c r="DF276" s="240" t="str">
        <f t="shared" ca="1" si="423"/>
        <v>-2,85338810527226-6,88868826245684i</v>
      </c>
      <c r="DG276" s="240" t="str">
        <f t="shared" ca="1" si="424"/>
        <v>7,45626244552993-2,10457473389684E-12i</v>
      </c>
      <c r="DH276" s="240" t="str">
        <f t="shared" ca="1" si="425"/>
        <v>-2,85338810526798+6,88868826245862i</v>
      </c>
      <c r="DI276" s="240" t="str">
        <f t="shared" ca="1" si="426"/>
        <v>-5,27237373754258-5,27237373753902i</v>
      </c>
      <c r="DJ276" s="240" t="str">
        <f t="shared" ca="1" si="427"/>
        <v>6,88868826245653-2,85338810527303i</v>
      </c>
      <c r="DK276" s="240" t="str">
        <f t="shared" ca="1" si="428"/>
        <v>3,35782383345948E-12+7,45626244552993i</v>
      </c>
      <c r="DL276" s="240" t="str">
        <f t="shared" ca="1" si="429"/>
        <v>-6,88868826245894-2,85338810526721i</v>
      </c>
      <c r="DM276" s="240" t="str">
        <f t="shared" ca="1" si="430"/>
        <v>5,27237373754353-5,27237373753808i</v>
      </c>
      <c r="DN276" s="240" t="str">
        <f t="shared" ca="1" si="431"/>
        <v>2,85338810526714+6,88868826245897i</v>
      </c>
      <c r="DO276" s="240" t="str">
        <f t="shared" ca="1" si="432"/>
        <v>-7,45626244552993-3,01803715487055E-12i</v>
      </c>
      <c r="DP276" s="240" t="str">
        <f t="shared" ca="1" si="433"/>
        <v>2,8533881052731-6,8886882624565i</v>
      </c>
      <c r="DQ276" s="240" t="str">
        <f t="shared" ca="1" si="434"/>
        <v>5,27237373753896+5,27237373754264i</v>
      </c>
      <c r="DR276" s="240" t="str">
        <f t="shared" ca="1" si="435"/>
        <v>-6,88868826245865+2,8533881052679i</v>
      </c>
      <c r="DS276" s="240" t="str">
        <f t="shared" ca="1" si="436"/>
        <v>2,18862750463528E-12-7,45626244552993i</v>
      </c>
      <c r="DT276" s="240" t="str">
        <f t="shared" ca="1" si="437"/>
        <v>6,88868826245698+2,85338810527195i</v>
      </c>
      <c r="DU276" s="240" t="str">
        <f t="shared" ca="1" si="438"/>
        <v>-5,27237373754206+5,27237373753955i</v>
      </c>
      <c r="DV276" s="240" t="str">
        <f t="shared" ca="1" si="439"/>
        <v>-2,85338810526906-6,88868826245817i</v>
      </c>
      <c r="DW276" s="240" t="str">
        <f t="shared" ca="1" si="440"/>
        <v>7,45626244552993+1,35921785440002E-12i</v>
      </c>
      <c r="DX276" s="240" t="str">
        <f t="shared" ca="1" si="441"/>
        <v>-2,85338810527118+6,8886882624573i</v>
      </c>
      <c r="DY276" s="240" t="str">
        <f t="shared" ca="1" si="442"/>
        <v>-5,27237373754043-5,27237373754117i</v>
      </c>
      <c r="DZ276" s="240" t="str">
        <f t="shared" ca="1" si="443"/>
        <v>6,88868826245786-2,85338810526983i</v>
      </c>
      <c r="EA276" s="240" t="str">
        <f t="shared" ca="1" si="444"/>
        <v>-1,05968754837379E-13+7,45626244552993i</v>
      </c>
      <c r="EB276" s="240" t="str">
        <f t="shared" ca="1" si="445"/>
        <v>-6,88868826245761-2,85338810527041i</v>
      </c>
      <c r="EC276" s="240" t="str">
        <f t="shared" ca="1" si="446"/>
        <v>5,27237373754058-5,27237373754102i</v>
      </c>
      <c r="ED276" s="240" t="str">
        <f t="shared" ca="1" si="447"/>
        <v>2,85338810527059+6,88868826245754i</v>
      </c>
      <c r="EE276" s="240" t="str">
        <f t="shared" ca="1" si="448"/>
        <v>-7,45626244552993+1,14728034472526E-12i</v>
      </c>
      <c r="EF276" s="240" t="str">
        <f t="shared" ca="1" si="449"/>
        <v>2,85338810526925-6,88868826245809i</v>
      </c>
      <c r="EG276" s="240" t="str">
        <f t="shared" ca="1" si="450"/>
        <v>5,2723737375416+5,27237373754i</v>
      </c>
      <c r="EH276" s="240" t="str">
        <f t="shared" ca="1" si="451"/>
        <v>-6,8886882624569+2,85338810527214i</v>
      </c>
      <c r="EI276" s="240" t="str">
        <f t="shared" ca="1" si="452"/>
        <v>-1,97668999496052E-12-7,45626244552993i</v>
      </c>
      <c r="EJ276" s="240" t="str">
        <f t="shared" ca="1" si="453"/>
        <v>6,88868826245841+2,85338810526849i</v>
      </c>
      <c r="EK276" s="240" t="str">
        <f t="shared" ca="1" si="454"/>
        <v>-5,27237373753882+5,27237373754279i</v>
      </c>
      <c r="EL276" s="240" t="str">
        <f t="shared" ca="1" si="455"/>
        <v>-2,85338810527291-6,88868826245658i</v>
      </c>
      <c r="EM276" s="240" t="str">
        <f t="shared" ca="1" si="456"/>
        <v>7,45626244552993-2,80609964519579E-12i</v>
      </c>
      <c r="EN276" s="240"/>
      <c r="EO276" s="240"/>
      <c r="EP276" s="240"/>
    </row>
    <row r="277" spans="1:146">
      <c r="A277" s="268">
        <f t="shared" si="323"/>
        <v>3.4570312500000026E-3</v>
      </c>
      <c r="B277" s="267">
        <v>177</v>
      </c>
      <c r="C277" s="266">
        <f t="shared" si="324"/>
        <v>35400</v>
      </c>
      <c r="N277" s="265">
        <f t="shared" ca="1" si="327"/>
        <v>22.453201392669278</v>
      </c>
      <c r="O277" s="240">
        <f t="shared" ca="1" si="328"/>
        <v>7.4532013926692766</v>
      </c>
      <c r="P277" s="240" t="str">
        <f t="shared" ca="1" si="329"/>
        <v>-2,68237018751731+6,95378322762549i</v>
      </c>
      <c r="Q277" s="240" t="str">
        <f t="shared" ca="1" si="330"/>
        <v>-5,52245795939544-5,00526413752533i</v>
      </c>
      <c r="R277" s="240" t="str">
        <f t="shared" ca="1" si="331"/>
        <v>6,65738060563648-3,35104378834154i</v>
      </c>
      <c r="S277" s="240" t="str">
        <f t="shared" ca="1" si="332"/>
        <v>0,730541486809404+7,41731219079644i</v>
      </c>
      <c r="T277" s="240" t="str">
        <f t="shared" ca="1" si="333"/>
        <v>-7,18321711580793-1,98786389545443i</v>
      </c>
      <c r="U277" s="241" t="str">
        <f t="shared" ca="1" si="334"/>
        <v>4,43986688585523-5,98646749223392i</v>
      </c>
      <c r="V277" s="240" t="str">
        <f t="shared" ca="1" si="335"/>
        <v>3,98744500561757+6,29686376912053i</v>
      </c>
      <c r="W277" s="240" t="str">
        <f t="shared" ca="1" si="336"/>
        <v>-7,30999021781086+1,45404745974702i</v>
      </c>
      <c r="X277" s="240" t="str">
        <f t="shared" ca="1" si="337"/>
        <v>1,27421338740183-7,34347269641913i</v>
      </c>
      <c r="Y277" s="240" t="str">
        <f t="shared" ca="1" si="338"/>
        <v>6,39282407058647+3,83171128899576i</v>
      </c>
      <c r="Z277" s="240" t="str">
        <f t="shared" ca="1" si="339"/>
        <v>-5,87570469229244+4,58544494772971i</v>
      </c>
      <c r="AA277" s="240" t="str">
        <f t="shared" ca="1" si="340"/>
        <v>-2,16355016078328-7,13226904298077i</v>
      </c>
      <c r="AB277" s="240" t="str">
        <f t="shared" ca="1" si="341"/>
        <v>7,43300662061341+0,548291507871906i</v>
      </c>
      <c r="AC277" s="240" t="str">
        <f t="shared" ca="1" si="342"/>
        <v>-3,18665421779743+6,73761425846576i</v>
      </c>
      <c r="AD277" s="240" t="str">
        <f t="shared" ca="1" si="343"/>
        <v>-5,13928454833602-5,39795936729075i</v>
      </c>
      <c r="AE277" s="240" t="str">
        <f t="shared" ca="1" si="344"/>
        <v>6,88586021837167-2,85221669105516i</v>
      </c>
      <c r="AF277" s="240" t="str">
        <f t="shared" ca="1" si="345"/>
        <v>0,182910718604716+7,45095662775638i</v>
      </c>
      <c r="AG277" s="240" t="str">
        <f t="shared" ca="1" si="346"/>
        <v>-7,01751753788146-2,51090792447939i</v>
      </c>
      <c r="AH277" s="240" t="str">
        <f t="shared" ca="1" si="347"/>
        <v>4,86822874275671-5,64363002932374i</v>
      </c>
      <c r="AI277" s="240" t="str">
        <f t="shared" ca="1" si="348"/>
        <v>3,51341481541116+6,57313679566587i</v>
      </c>
      <c r="AJ277" s="240" t="str">
        <f t="shared" ca="1" si="349"/>
        <v>-7,39714984946682+0,912351414872689i</v>
      </c>
      <c r="AK277" s="240" t="str">
        <f t="shared" ca="1" si="350"/>
        <v>1,81098021524593-7,22983828724233i</v>
      </c>
      <c r="AL277" s="240" t="str">
        <f t="shared" ca="1" si="351"/>
        <v>6,09362426800652+4,29161441418602i</v>
      </c>
      <c r="AM277" s="240" t="str">
        <f t="shared" ca="1" si="352"/>
        <v>-6,19711047237661+4,14077683446565i</v>
      </c>
      <c r="AN277" s="240" t="str">
        <f t="shared" ca="1" si="353"/>
        <v>-1,6330056682698-7,2721044744342i</v>
      </c>
      <c r="AO277" s="240" t="str">
        <f t="shared" ca="1" si="354"/>
        <v>7,37253174166575+1,09361177655431i</v>
      </c>
      <c r="AP277" s="240" t="str">
        <f t="shared" ca="1" si="355"/>
        <v>-3,6736694927691+6,48493357387606i</v>
      </c>
      <c r="AQ277" s="240" t="str">
        <f t="shared" ca="1" si="356"/>
        <v>-4,72826090902966-5,76140258755013i</v>
      </c>
      <c r="AR277" s="240" t="str">
        <f t="shared" ca="1" si="357"/>
        <v>-4,72826090902966-5,76140258755013i</v>
      </c>
      <c r="AS277" s="240" t="str">
        <f t="shared" ca="1" si="358"/>
        <v>-0,365711258632773+7,4442236851801i</v>
      </c>
      <c r="AT277" s="240" t="str">
        <f t="shared" ca="1" si="359"/>
        <v>-6,81378942440076-3,02034512591054i</v>
      </c>
      <c r="AU277" s="240" t="str">
        <f t="shared" ca="1" si="360"/>
        <v>5,27020924630738-5,27020924630355i</v>
      </c>
      <c r="AV277" s="240" t="str">
        <f t="shared" ca="1" si="361"/>
        <v>3,02034512590579+6,81378942440287i</v>
      </c>
      <c r="AW277" s="240" t="str">
        <f t="shared" ca="1" si="362"/>
        <v>-7,44422368518+0,36571125863498i</v>
      </c>
      <c r="AX277" s="240" t="str">
        <f t="shared" ca="1" si="363"/>
        <v>2,33793318439415-7,07702475797534i</v>
      </c>
      <c r="AY277" s="240" t="str">
        <f t="shared" ca="1" si="364"/>
        <v>5,76140258755153+4,72826090902795i</v>
      </c>
      <c r="AZ277" s="240" t="str">
        <f t="shared" ca="1" si="365"/>
        <v>-6,48493357387497+3,67366949277102i</v>
      </c>
      <c r="BA277" s="240" t="str">
        <f t="shared" ca="1" si="366"/>
        <v>-1,0936117765566-7,3725317416654i</v>
      </c>
      <c r="BB277" s="240" t="str">
        <f t="shared" ca="1" si="367"/>
        <v>7,27210447443304+1,63300566827498i</v>
      </c>
      <c r="BC277" s="240" t="str">
        <f t="shared" ca="1" si="368"/>
        <v>-4,14077683446998+6,19711047237372i</v>
      </c>
      <c r="BD277" s="240" t="str">
        <f t="shared" ca="1" si="369"/>
        <v>-4,29161441418852-6,09362426800477i</v>
      </c>
      <c r="BE277" s="240" t="str">
        <f t="shared" ca="1" si="370"/>
        <v>7,22983828724179-1,81098021524807i</v>
      </c>
      <c r="BF277" s="240" t="str">
        <f t="shared" ca="1" si="371"/>
        <v>-0,912351414871235+7,397149849467i</v>
      </c>
      <c r="BG277" s="240" t="str">
        <f t="shared" ca="1" si="372"/>
        <v>-6,57313679566591-3,51341481541108i</v>
      </c>
      <c r="BH277" s="240" t="str">
        <f t="shared" ca="1" si="373"/>
        <v>5,64363002932423-4,86822874275613i</v>
      </c>
      <c r="BI277" s="240" t="str">
        <f t="shared" ca="1" si="374"/>
        <v>2,51090792447728+7,01751753788221i</v>
      </c>
      <c r="BJ277" s="240" t="str">
        <f t="shared" ca="1" si="375"/>
        <v>-7,45095662775631-0,18291071860759i</v>
      </c>
      <c r="BK277" s="240" t="str">
        <f t="shared" ca="1" si="376"/>
        <v>2,85221669105175-6,88586021837308i</v>
      </c>
      <c r="BL277" s="240" t="str">
        <f t="shared" ca="1" si="377"/>
        <v>5,39795936729227+5,13928454833441i</v>
      </c>
      <c r="BM277" s="240" t="str">
        <f t="shared" ca="1" si="378"/>
        <v>-6,73761425846509+3,18665421779885i</v>
      </c>
      <c r="BN277" s="240" t="str">
        <f t="shared" ca="1" si="379"/>
        <v>-0,548291507872578-7,43300662061336i</v>
      </c>
      <c r="BO277" s="240" t="str">
        <f t="shared" ca="1" si="380"/>
        <v>7,13226904298056+2,163550160784i</v>
      </c>
      <c r="BP277" s="240" t="str">
        <f t="shared" ca="1" si="381"/>
        <v>-4,5854449477308+5,87570469229158i</v>
      </c>
      <c r="BQ277" s="240" t="str">
        <f t="shared" ca="1" si="382"/>
        <v>-3,83171128899379-6,39282407058764i</v>
      </c>
      <c r="BR277" s="240" t="str">
        <f t="shared" ca="1" si="383"/>
        <v>7,34347269641976-1,27421338739816i</v>
      </c>
      <c r="BS277" s="240" t="str">
        <f t="shared" ca="1" si="384"/>
        <v>-1,45404745974402+7,30999021781146i</v>
      </c>
      <c r="BT277" s="240" t="str">
        <f t="shared" ca="1" si="385"/>
        <v>-6,29686376912167-3,98744500561575i</v>
      </c>
      <c r="BU277" s="240" t="str">
        <f t="shared" ca="1" si="386"/>
        <v>5,98646749223349-4,43986688585581i</v>
      </c>
      <c r="BV277" s="240" t="str">
        <f t="shared" ca="1" si="387"/>
        <v>1,98786389545449+7,18321711580791i</v>
      </c>
      <c r="BW277" s="240" t="str">
        <f t="shared" ca="1" si="388"/>
        <v>-7,41731219079629-0,730541486810974i</v>
      </c>
      <c r="BX277" s="240" t="str">
        <f t="shared" ca="1" si="389"/>
        <v>3,35104378834373-6,65738060563538i</v>
      </c>
      <c r="BY277" s="240" t="str">
        <f t="shared" ca="1" si="390"/>
        <v>5,00526413752302+5,52245795939754i</v>
      </c>
      <c r="BZ277" s="240" t="str">
        <f t="shared" ca="1" si="391"/>
        <v>-6,95378322762428+2,68237018752047i</v>
      </c>
      <c r="CA277" s="240" t="str">
        <f t="shared" ca="1" si="392"/>
        <v>-2,20962951978052E-12-7,45320139266928i</v>
      </c>
      <c r="CB277" s="240" t="str">
        <f t="shared" ca="1" si="393"/>
        <v>6,95378322762586+2,68237018751635i</v>
      </c>
      <c r="CC277" s="240" t="str">
        <f t="shared" ca="1" si="394"/>
        <v>-5,00526413752507+5,52245795939567i</v>
      </c>
      <c r="CD277" s="240" t="str">
        <f t="shared" ca="1" si="395"/>
        <v>-3,35104378834087-6,65738060563683i</v>
      </c>
      <c r="CE277" s="240" t="str">
        <f t="shared" ca="1" si="396"/>
        <v>7,41731219079661-0,730541486807782i</v>
      </c>
      <c r="CF277" s="240" t="str">
        <f t="shared" ca="1" si="397"/>
        <v>-1,98786389545717+7,18321711580717i</v>
      </c>
      <c r="CG277" s="240" t="str">
        <f t="shared" ca="1" si="398"/>
        <v>-5,98646749223625-4,43986688585209i</v>
      </c>
      <c r="CH277" s="240" t="str">
        <f t="shared" ca="1" si="399"/>
        <v>6,29686376911931-3,98744500561948i</v>
      </c>
      <c r="CI277" s="240" t="str">
        <f t="shared" ca="1" si="400"/>
        <v>1,45404745974836+7,3099902178106i</v>
      </c>
      <c r="CJ277" s="240" t="str">
        <f t="shared" ca="1" si="401"/>
        <v>-7,34347269641929-1,27421338740091i</v>
      </c>
      <c r="CK277" s="240" t="str">
        <f t="shared" ca="1" si="402"/>
        <v>3,83171128899636-6,39282407058611i</v>
      </c>
      <c r="CL277" s="240" t="str">
        <f t="shared" ca="1" si="403"/>
        <v>4,58544494772844+5,87570469229342i</v>
      </c>
      <c r="CM277" s="240" t="str">
        <f t="shared" ca="1" si="404"/>
        <v>-7,13226904298136+2,16355016078133i</v>
      </c>
      <c r="CN277" s="240" t="str">
        <f t="shared" ca="1" si="405"/>
        <v>0,548291507875564-7,43300662061314i</v>
      </c>
      <c r="CO277" s="240" t="str">
        <f t="shared" ca="1" si="406"/>
        <v>6,73761425846706+3,18665421779466i</v>
      </c>
      <c r="CP277" s="240" t="str">
        <f t="shared" ca="1" si="407"/>
        <v>-5,39795936728922+5,13928454833762i</v>
      </c>
      <c r="CQ277" s="240" t="str">
        <f t="shared" ca="1" si="408"/>
        <v>-2,85221669105564-6,88586021837147i</v>
      </c>
      <c r="CR277" s="240" t="str">
        <f t="shared" ca="1" si="409"/>
        <v>7,45095662775638-0,182910718604808i</v>
      </c>
      <c r="CS277" s="240" t="str">
        <f t="shared" ca="1" si="410"/>
        <v>-2,5109079244801+7,0175175378812i</v>
      </c>
      <c r="CT277" s="240" t="str">
        <f t="shared" ca="1" si="411"/>
        <v>-5,64363002932214-4,86822874275856i</v>
      </c>
      <c r="CU277" s="240" t="str">
        <f t="shared" ca="1" si="412"/>
        <v>6,57313679566723-3,51341481540863i</v>
      </c>
      <c r="CV277" s="240" t="str">
        <f t="shared" ca="1" si="413"/>
        <v>0,912351414875827+7,39714984946644i</v>
      </c>
      <c r="CW277" s="240" t="str">
        <f t="shared" ca="1" si="414"/>
        <v>-7,22983828724287-1,81098021524379i</v>
      </c>
      <c r="CX277" s="240" t="str">
        <f t="shared" ca="1" si="415"/>
        <v>4,29161441418491-6,09362426800731i</v>
      </c>
      <c r="CY277" s="240" t="str">
        <f t="shared" ca="1" si="416"/>
        <v>4,14077683446767+6,19711047237527i</v>
      </c>
      <c r="CZ277" s="240" t="str">
        <f t="shared" ca="1" si="417"/>
        <v>-7,27210447443369+1,63300566827206i</v>
      </c>
      <c r="DA277" s="240" t="str">
        <f t="shared" ca="1" si="418"/>
        <v>1,09361177655956-7,37253174166496i</v>
      </c>
      <c r="DB277" s="240" t="str">
        <f t="shared" ca="1" si="419"/>
        <v>6,48493357387359+3,67366949277345i</v>
      </c>
      <c r="DC277" s="240" t="str">
        <f t="shared" ca="1" si="420"/>
        <v>-5,76140258755343+4,72826090902563i</v>
      </c>
      <c r="DD277" s="240" t="str">
        <f t="shared" ca="1" si="421"/>
        <v>-2,33793318439855-7,07702475797388i</v>
      </c>
      <c r="DE277" s="240" t="str">
        <f t="shared" ca="1" si="422"/>
        <v>7,44422368518021+0,365711258630566i</v>
      </c>
      <c r="DF277" s="240" t="str">
        <f t="shared" ca="1" si="423"/>
        <v>-3,02034512590872+6,81378942440158i</v>
      </c>
      <c r="DG277" s="240" t="str">
        <f t="shared" ca="1" si="424"/>
        <v>-5,27020924630526-5,27020924630567i</v>
      </c>
      <c r="DH277" s="240" t="str">
        <f t="shared" ca="1" si="425"/>
        <v>6,81378942440198-3,02034512590781i</v>
      </c>
      <c r="DI277" s="240" t="str">
        <f t="shared" ca="1" si="426"/>
        <v>0,36571125862957+7,44422368518026i</v>
      </c>
      <c r="DJ277" s="240" t="str">
        <f t="shared" ca="1" si="427"/>
        <v>-7,0770247579737-2,33793318439909i</v>
      </c>
      <c r="DK277" s="240" t="str">
        <f t="shared" ca="1" si="428"/>
        <v>4,72826090902608-5,76140258755307i</v>
      </c>
      <c r="DL277" s="240" t="str">
        <f t="shared" ca="1" si="429"/>
        <v>3,67366949277295+6,48493357387387i</v>
      </c>
      <c r="DM277" s="240" t="str">
        <f t="shared" ca="1" si="430"/>
        <v>-7,37253174166511+1,09361177655858i</v>
      </c>
      <c r="DN277" s="240" t="str">
        <f t="shared" ca="1" si="431"/>
        <v>1,63300566827262-7,27210447443357i</v>
      </c>
      <c r="DO277" s="240" t="str">
        <f t="shared" ca="1" si="432"/>
        <v>6,19711047237494+4,14077683446814i</v>
      </c>
      <c r="DP277" s="240" t="str">
        <f t="shared" ca="1" si="433"/>
        <v>-6,09362426800788+4,29161441418409i</v>
      </c>
      <c r="DQ277" s="240" t="str">
        <f t="shared" ca="1" si="434"/>
        <v>-1,81098021524323-7,229838287243i</v>
      </c>
      <c r="DR277" s="240" t="str">
        <f t="shared" ca="1" si="435"/>
        <v>7,39714984946725+0,912351414869253i</v>
      </c>
      <c r="DS277" s="240" t="str">
        <f t="shared" ca="1" si="436"/>
        <v>-3,51341481540913+6,57313679566696i</v>
      </c>
      <c r="DT277" s="240" t="str">
        <f t="shared" ca="1" si="437"/>
        <v>-4,86822874275781-5,64363002932279i</v>
      </c>
      <c r="DU277" s="240" t="str">
        <f t="shared" ca="1" si="438"/>
        <v>7,01751753788154-2,51090792447917i</v>
      </c>
      <c r="DV277" s="240" t="str">
        <f t="shared" ca="1" si="439"/>
        <v>-0,182910718605381+7,45095662775636i</v>
      </c>
      <c r="DW277" s="240" t="str">
        <f t="shared" ca="1" si="440"/>
        <v>-6,88586021837109-2,85221669105656i</v>
      </c>
      <c r="DX277" s="240" t="str">
        <f t="shared" ca="1" si="441"/>
        <v>5,13928454833833-5,39795936728854i</v>
      </c>
      <c r="DY277" s="240" t="str">
        <f t="shared" ca="1" si="442"/>
        <v>3,18665421779415+6,73761425846731i</v>
      </c>
      <c r="DZ277" s="240" t="str">
        <f t="shared" ca="1" si="443"/>
        <v>-7,43300662061318+0,548291507874993i</v>
      </c>
      <c r="EA277" s="240" t="str">
        <f t="shared" ca="1" si="444"/>
        <v>2,16355016078188-7,1322690429812i</v>
      </c>
      <c r="EB277" s="240" t="str">
        <f t="shared" ca="1" si="445"/>
        <v>5,87570469229281+4,58544494772923i</v>
      </c>
      <c r="EC277" s="240" t="str">
        <f t="shared" ca="1" si="446"/>
        <v>-6,3928240705864+3,83171128899586i</v>
      </c>
      <c r="ED277" s="240" t="str">
        <f t="shared" ca="1" si="447"/>
        <v>-1,27421338740034-7,34347269641939i</v>
      </c>
      <c r="EE277" s="240" t="str">
        <f t="shared" ca="1" si="448"/>
        <v>7,3099902178104+1,45404745974933i</v>
      </c>
      <c r="EF277" s="240" t="str">
        <f t="shared" ca="1" si="449"/>
        <v>-3,98744500562032+6,29686376911878i</v>
      </c>
      <c r="EG277" s="240" t="str">
        <f t="shared" ca="1" si="450"/>
        <v>-4,43986688585741-5,9864674922323i</v>
      </c>
      <c r="EH277" s="240" t="str">
        <f t="shared" ca="1" si="451"/>
        <v>7,18321711580743-1,98786389545621i</v>
      </c>
      <c r="EI277" s="240" t="str">
        <f t="shared" ca="1" si="452"/>
        <v>-0,730541486808352+7,41731219079655i</v>
      </c>
      <c r="EJ277" s="240" t="str">
        <f t="shared" ca="1" si="453"/>
        <v>-6,65738060563657-3,35104378834138i</v>
      </c>
      <c r="EK277" s="240" t="str">
        <f t="shared" ca="1" si="454"/>
        <v>5,52245795939606-5,00526413752465i</v>
      </c>
      <c r="EL277" s="240" t="str">
        <f t="shared" ca="1" si="455"/>
        <v>2,68237018751542+6,95378322762622i</v>
      </c>
      <c r="EM277" s="240" t="str">
        <f t="shared" ca="1" si="456"/>
        <v>-7,45320139266928-3,2067190355532E-12i</v>
      </c>
      <c r="EN277" s="240"/>
      <c r="EO277" s="240"/>
      <c r="EP277" s="240"/>
    </row>
    <row r="278" spans="1:146">
      <c r="A278" s="268">
        <f t="shared" si="323"/>
        <v>3.4765625000000027E-3</v>
      </c>
      <c r="B278" s="267">
        <v>178</v>
      </c>
      <c r="C278" s="266">
        <f t="shared" si="324"/>
        <v>35600</v>
      </c>
      <c r="N278" s="265">
        <f t="shared" ca="1" si="327"/>
        <v>22.449692514764507</v>
      </c>
      <c r="O278" s="240">
        <f t="shared" ca="1" si="328"/>
        <v>7.4496925147645054</v>
      </c>
      <c r="P278" s="240" t="str">
        <f t="shared" ca="1" si="329"/>
        <v>-2,50972581911611+7,0142137747149i</v>
      </c>
      <c r="Q278" s="240" t="str">
        <f t="shared" ca="1" si="330"/>
        <v>-5,75869018825109-4,72603490045079i</v>
      </c>
      <c r="R278" s="240" t="str">
        <f t="shared" ca="1" si="331"/>
        <v>6,38981440561846-3,82990736523602i</v>
      </c>
      <c r="S278" s="240" t="str">
        <f t="shared" ca="1" si="332"/>
        <v>1,45336291162637+7,30654876201119i</v>
      </c>
      <c r="T278" s="240" t="str">
        <f t="shared" ca="1" si="333"/>
        <v>-7,36906084206547-1,09309691723818i</v>
      </c>
      <c r="U278" s="241" t="str">
        <f t="shared" ca="1" si="334"/>
        <v>3,51176074181729-6,57004224162746i</v>
      </c>
      <c r="V278" s="240" t="str">
        <f t="shared" ca="1" si="335"/>
        <v>5,00290771914667+5,51985805236339i</v>
      </c>
      <c r="W278" s="240" t="str">
        <f t="shared" ca="1" si="336"/>
        <v>-6,88261843789332+2,85087390161495i</v>
      </c>
      <c r="X278" s="240" t="str">
        <f t="shared" ca="1" si="337"/>
        <v>-0,365539086154173-7,44071903387245i</v>
      </c>
      <c r="Y278" s="240" t="str">
        <f t="shared" ca="1" si="338"/>
        <v>7,12891125618055+2,16253158729313i</v>
      </c>
      <c r="Z278" s="240" t="str">
        <f t="shared" ca="1" si="339"/>
        <v>-4,43777664972753+5,98364913507396i</v>
      </c>
      <c r="AA278" s="240" t="str">
        <f t="shared" ca="1" si="340"/>
        <v>-4,13882740635227-6,19419294702431i</v>
      </c>
      <c r="AB278" s="240" t="str">
        <f t="shared" ca="1" si="341"/>
        <v>7,226434566011-1,8101276274616i</v>
      </c>
      <c r="AC278" s="240" t="str">
        <f t="shared" ca="1" si="342"/>
        <v>-0,730197556631646+7,41382020909783i</v>
      </c>
      <c r="AD278" s="240" t="str">
        <f t="shared" ca="1" si="343"/>
        <v>-6,73444227040901-3,18515397917694i</v>
      </c>
      <c r="AE278" s="240" t="str">
        <f t="shared" ca="1" si="344"/>
        <v>5,26772809494464-5,26772809494466i</v>
      </c>
      <c r="AF278" s="240" t="str">
        <f t="shared" ca="1" si="345"/>
        <v>3,18515397917696+6,734442270409i</v>
      </c>
      <c r="AG278" s="240" t="str">
        <f t="shared" ca="1" si="346"/>
        <v>-7,41382020909784+0,730197556631619i</v>
      </c>
      <c r="AH278" s="240" t="str">
        <f t="shared" ca="1" si="347"/>
        <v>1,81012762746158-7,226434566011i</v>
      </c>
      <c r="AI278" s="240" t="str">
        <f t="shared" ca="1" si="348"/>
        <v>6,19419294702433+4,13882740635224i</v>
      </c>
      <c r="AJ278" s="240" t="str">
        <f t="shared" ca="1" si="349"/>
        <v>-5,98364913507398+4,43777664972751i</v>
      </c>
      <c r="AK278" s="240" t="str">
        <f t="shared" ca="1" si="350"/>
        <v>-2,1625315872931-7,12891125618056i</v>
      </c>
      <c r="AL278" s="240" t="str">
        <f t="shared" ca="1" si="351"/>
        <v>7,44071903387246+0,365539086154148i</v>
      </c>
      <c r="AM278" s="240" t="str">
        <f t="shared" ca="1" si="352"/>
        <v>-2,85087390161698+6,88261843789248i</v>
      </c>
      <c r="AN278" s="240" t="str">
        <f t="shared" ca="1" si="353"/>
        <v>-5,51985805236488-5,00290771914503i</v>
      </c>
      <c r="AO278" s="240" t="str">
        <f t="shared" ca="1" si="354"/>
        <v>6,57004224162748-3,51176074181727i</v>
      </c>
      <c r="AP278" s="240" t="str">
        <f t="shared" ca="1" si="355"/>
        <v>1,09309691723593+7,3690608420658i</v>
      </c>
      <c r="AQ278" s="240" t="str">
        <f t="shared" ca="1" si="356"/>
        <v>-7,30654876201177-1,45336291162344i</v>
      </c>
      <c r="AR278" s="240" t="str">
        <f t="shared" ca="1" si="357"/>
        <v>-7,30654876201177-1,45336291162344i</v>
      </c>
      <c r="AS278" s="240" t="str">
        <f t="shared" ca="1" si="358"/>
        <v>4,72603490044976+5,75869018825193i</v>
      </c>
      <c r="AT278" s="240" t="str">
        <f t="shared" ca="1" si="359"/>
        <v>-7,01421377471611+2,50972581911274i</v>
      </c>
      <c r="AU278" s="240" t="str">
        <f t="shared" ca="1" si="360"/>
        <v>-1,50768247548427E-12-7,44969251476451i</v>
      </c>
      <c r="AV278" s="240" t="str">
        <f t="shared" ca="1" si="361"/>
        <v>7,01421377471463+2,50972581911688i</v>
      </c>
      <c r="AW278" s="240" t="str">
        <f t="shared" ca="1" si="362"/>
        <v>-4,72603490045316+5,75869018824914i</v>
      </c>
      <c r="AX278" s="240" t="str">
        <f t="shared" ca="1" si="363"/>
        <v>-3,82990736523788-6,38981440561735i</v>
      </c>
      <c r="AY278" s="240" t="str">
        <f t="shared" ca="1" si="364"/>
        <v>7,3065487620112-1,45336291162629i</v>
      </c>
      <c r="AZ278" s="240" t="str">
        <f t="shared" ca="1" si="365"/>
        <v>-1,09309691724048+7,36906084206513i</v>
      </c>
      <c r="BA278" s="240" t="str">
        <f t="shared" ca="1" si="366"/>
        <v>-6,57004224162889-3,51176074181461i</v>
      </c>
      <c r="BB278" s="240" t="str">
        <f t="shared" ca="1" si="367"/>
        <v>5,51985805236285-5,00290771914726i</v>
      </c>
      <c r="BC278" s="240" t="str">
        <f t="shared" ca="1" si="368"/>
        <v>2,85087390161292+6,88261843789416i</v>
      </c>
      <c r="BD278" s="240" t="str">
        <f t="shared" ca="1" si="369"/>
        <v>-7,44071903387231+0,365539086157159i</v>
      </c>
      <c r="BE278" s="240" t="str">
        <f t="shared" ca="1" si="370"/>
        <v>2,16253158729244-7,12891125618076i</v>
      </c>
      <c r="BF278" s="240" t="str">
        <f t="shared" ca="1" si="371"/>
        <v>5,98364913507306+4,43777664972874i</v>
      </c>
      <c r="BG278" s="240" t="str">
        <f t="shared" ca="1" si="372"/>
        <v>-6,19419294702641+4,13882740634911i</v>
      </c>
      <c r="BH278" s="240" t="str">
        <f t="shared" ca="1" si="373"/>
        <v>-1,81012762746316-7,2264345660106i</v>
      </c>
      <c r="BI278" s="240" t="str">
        <f t="shared" ca="1" si="374"/>
        <v>7,41382020909777+0,730197556632306i</v>
      </c>
      <c r="BJ278" s="240" t="str">
        <f t="shared" ca="1" si="375"/>
        <v>-3,18515397917959+6,73444227040776i</v>
      </c>
      <c r="BK278" s="240" t="str">
        <f t="shared" ca="1" si="376"/>
        <v>-5,26772809494624-5,26772809494305i</v>
      </c>
      <c r="BL278" s="240" t="str">
        <f t="shared" ca="1" si="377"/>
        <v>6,73444227040898-3,18515397917698i</v>
      </c>
      <c r="BM278" s="240" t="str">
        <f t="shared" ca="1" si="378"/>
        <v>0,730197556629432+7,41382020909806i</v>
      </c>
      <c r="BN278" s="240" t="str">
        <f t="shared" ca="1" si="379"/>
        <v>-7,22643456601171-1,81012762745877i</v>
      </c>
      <c r="BO278" s="240" t="str">
        <f t="shared" ca="1" si="380"/>
        <v>4,13882740635169-6,19419294702469i</v>
      </c>
      <c r="BP278" s="240" t="str">
        <f t="shared" ca="1" si="381"/>
        <v>4,43777664972625+5,98364913507491i</v>
      </c>
      <c r="BQ278" s="240" t="str">
        <f t="shared" ca="1" si="382"/>
        <v>-7,12891125617945+2,16253158729677i</v>
      </c>
      <c r="BR278" s="240" t="str">
        <f t="shared" ca="1" si="383"/>
        <v>0,365539086152641-7,44071903387254i</v>
      </c>
      <c r="BS278" s="240" t="str">
        <f t="shared" ca="1" si="384"/>
        <v>6,88261843789306+2,85087390161558i</v>
      </c>
      <c r="BT278" s="240" t="str">
        <f t="shared" ca="1" si="385"/>
        <v>-5,0029077191494+5,51985805236092i</v>
      </c>
      <c r="BU278" s="240" t="str">
        <f t="shared" ca="1" si="386"/>
        <v>-3,51176074181859-6,57004224162676i</v>
      </c>
      <c r="BV278" s="240" t="str">
        <f t="shared" ca="1" si="387"/>
        <v>7,36906084206555-1,09309691723763i</v>
      </c>
      <c r="BW278" s="240" t="str">
        <f t="shared" ca="1" si="388"/>
        <v>-1,45336291162912+7,30654876201064i</v>
      </c>
      <c r="BX278" s="240" t="str">
        <f t="shared" ca="1" si="389"/>
        <v>-6,38981440561956-3,82990736523418i</v>
      </c>
      <c r="BY278" s="240" t="str">
        <f t="shared" ca="1" si="390"/>
        <v>5,75869018825111-4,72603490045077i</v>
      </c>
      <c r="BZ278" s="240" t="str">
        <f t="shared" ca="1" si="391"/>
        <v>2,50972581911396+7,01421377471567i</v>
      </c>
      <c r="CA278" s="240" t="str">
        <f t="shared" ca="1" si="392"/>
        <v>-7,44969251476451+3,01536495096853E-12i</v>
      </c>
      <c r="CB278" s="240" t="str">
        <f t="shared" ca="1" si="393"/>
        <v>2,50972581911546-7,01421377471513i</v>
      </c>
      <c r="CC278" s="240" t="str">
        <f t="shared" ca="1" si="394"/>
        <v>5,7586901882501+4,726034900452i</v>
      </c>
      <c r="CD278" s="240" t="str">
        <f t="shared" ca="1" si="395"/>
        <v>-6,38981440561646+3,82990736523936i</v>
      </c>
      <c r="CE278" s="240" t="str">
        <f t="shared" ca="1" si="396"/>
        <v>-1,45336291162798-7,30654876201087i</v>
      </c>
      <c r="CF278" s="240" t="str">
        <f t="shared" ca="1" si="397"/>
        <v>7,36906084206538+1,09309691723878i</v>
      </c>
      <c r="CG278" s="240" t="str">
        <f t="shared" ca="1" si="398"/>
        <v>-3,51176074181981+6,57004224162611i</v>
      </c>
      <c r="CH278" s="240" t="str">
        <f t="shared" ca="1" si="399"/>
        <v>-5,00290771914822-5,51985805236198i</v>
      </c>
      <c r="CI278" s="240" t="str">
        <f t="shared" ca="1" si="400"/>
        <v>6,88261843789367-2,85087390161412i</v>
      </c>
      <c r="CJ278" s="240" t="str">
        <f t="shared" ca="1" si="401"/>
        <v>0,365539086151052+7,44071903387261i</v>
      </c>
      <c r="CK278" s="240" t="str">
        <f t="shared" ca="1" si="402"/>
        <v>-7,1289112561812-2,162531587291i</v>
      </c>
      <c r="CL278" s="240" t="str">
        <f t="shared" ca="1" si="403"/>
        <v>4,43777664972753-5,98364913507396i</v>
      </c>
      <c r="CM278" s="240" t="str">
        <f t="shared" ca="1" si="404"/>
        <v>4,13882740635037+6,19419294702558i</v>
      </c>
      <c r="CN278" s="240" t="str">
        <f t="shared" ca="1" si="405"/>
        <v>-7,22643456601024+1,81012762746462i</v>
      </c>
      <c r="CO278" s="240" t="str">
        <f t="shared" ca="1" si="406"/>
        <v>0,730197556630805-7,41382020909792i</v>
      </c>
      <c r="CP278" s="240" t="str">
        <f t="shared" ca="1" si="407"/>
        <v>6,7344422704084+3,18515397917822i</v>
      </c>
      <c r="CQ278" s="240" t="str">
        <f t="shared" ca="1" si="408"/>
        <v>-5,26772809494722+5,26772809494207i</v>
      </c>
      <c r="CR278" s="240" t="str">
        <f t="shared" ca="1" si="409"/>
        <v>-3,18515397917815-6,73444227040843i</v>
      </c>
      <c r="CS278" s="240" t="str">
        <f t="shared" ca="1" si="410"/>
        <v>7,41382020909792-0,730197556630722i</v>
      </c>
      <c r="CT278" s="240" t="str">
        <f t="shared" ca="1" si="411"/>
        <v>-1,81012762746429+7,22643456601032i</v>
      </c>
      <c r="CU278" s="240" t="str">
        <f t="shared" ca="1" si="412"/>
        <v>-6,19419294702552-4,13882740635044i</v>
      </c>
      <c r="CV278" s="240" t="str">
        <f t="shared" ca="1" si="413"/>
        <v>5,98364913507402-4,43777664972746i</v>
      </c>
      <c r="CW278" s="240" t="str">
        <f t="shared" ca="1" si="414"/>
        <v>2,16253158729092+7,12891125618122i</v>
      </c>
      <c r="CX278" s="240" t="str">
        <f t="shared" ca="1" si="415"/>
        <v>-7,4407190338726-0,365539086151136i</v>
      </c>
      <c r="CY278" s="240" t="str">
        <f t="shared" ca="1" si="416"/>
        <v>2,85087390161419-6,88261843789363i</v>
      </c>
      <c r="CZ278" s="240" t="str">
        <f t="shared" ca="1" si="417"/>
        <v>5,51985805236193+5,00290771914828i</v>
      </c>
      <c r="DA278" s="240" t="str">
        <f t="shared" ca="1" si="418"/>
        <v>-6,57004224162595+3,51176074182011i</v>
      </c>
      <c r="DB278" s="240" t="str">
        <f t="shared" ca="1" si="419"/>
        <v>-1,09309691723912-7,36906084206533i</v>
      </c>
      <c r="DC278" s="240" t="str">
        <f t="shared" ca="1" si="420"/>
        <v>7,30654876201093+1,45336291162764i</v>
      </c>
      <c r="DD278" s="240" t="str">
        <f t="shared" ca="1" si="421"/>
        <v>-3,82990736523907+6,38981440561664i</v>
      </c>
      <c r="DE278" s="240" t="str">
        <f t="shared" ca="1" si="422"/>
        <v>-4,72603490045193-5,75869018825015i</v>
      </c>
      <c r="DF278" s="240" t="str">
        <f t="shared" ca="1" si="423"/>
        <v>7,01421377471516-2,50972581911537i</v>
      </c>
      <c r="DG278" s="240" t="str">
        <f t="shared" ca="1" si="424"/>
        <v>-3,09934042956493E-12+7,44969251476451i</v>
      </c>
      <c r="DH278" s="240" t="str">
        <f t="shared" ca="1" si="425"/>
        <v>-7,01421377471565-2,50972581911403i</v>
      </c>
      <c r="DI278" s="240" t="str">
        <f t="shared" ca="1" si="426"/>
        <v>4,72603490045083-5,75869018825105i</v>
      </c>
      <c r="DJ278" s="240" t="str">
        <f t="shared" ca="1" si="427"/>
        <v>3,82990736523411+6,3898144056196i</v>
      </c>
      <c r="DK278" s="240" t="str">
        <f t="shared" ca="1" si="428"/>
        <v>-7,30654876201058+1,45336291162946i</v>
      </c>
      <c r="DL278" s="240" t="str">
        <f t="shared" ca="1" si="429"/>
        <v>1,09309691723729-7,3690608420656i</v>
      </c>
      <c r="DM278" s="240" t="str">
        <f t="shared" ca="1" si="430"/>
        <v>6,57004224162682+3,51176074181848i</v>
      </c>
      <c r="DN278" s="240" t="str">
        <f t="shared" ca="1" si="431"/>
        <v>-5,51985805236098+5,00290771914933i</v>
      </c>
      <c r="DO278" s="240" t="str">
        <f t="shared" ca="1" si="432"/>
        <v>-2,85087390161551-6,88261843789309i</v>
      </c>
      <c r="DP278" s="240" t="str">
        <f t="shared" ca="1" si="433"/>
        <v>7,44071903387254-0,365539086152558i</v>
      </c>
      <c r="DQ278" s="240" t="str">
        <f t="shared" ca="1" si="434"/>
        <v>-2,16253158729685+7,12891125617942i</v>
      </c>
      <c r="DR278" s="240" t="str">
        <f t="shared" ca="1" si="435"/>
        <v>-5,98364913507486-4,43777664972632i</v>
      </c>
      <c r="DS278" s="240" t="str">
        <f t="shared" ca="1" si="436"/>
        <v>6,19419294702474-4,13882740635162i</v>
      </c>
      <c r="DT278" s="240" t="str">
        <f t="shared" ca="1" si="437"/>
        <v>1,81012762745869+7,22643456601173i</v>
      </c>
      <c r="DU278" s="240" t="str">
        <f t="shared" ca="1" si="438"/>
        <v>-7,41382020909806-0,730197556629305i</v>
      </c>
      <c r="DV278" s="240" t="str">
        <f t="shared" ca="1" si="439"/>
        <v>3,18515397917686-6,73444227040904i</v>
      </c>
      <c r="DW278" s="240" t="str">
        <f t="shared" ca="1" si="440"/>
        <v>5,26772809494314+5,26772809494615i</v>
      </c>
      <c r="DX278" s="240" t="str">
        <f t="shared" ca="1" si="441"/>
        <v>-6,73444227040779+3,18515397917951i</v>
      </c>
      <c r="DY278" s="240" t="str">
        <f t="shared" ca="1" si="442"/>
        <v>-0,730197556632222-7,41382020909778i</v>
      </c>
      <c r="DZ278" s="240" t="str">
        <f t="shared" ca="1" si="443"/>
        <v>7,22643456601068+1,81012762746283i</v>
      </c>
      <c r="EA278" s="240" t="str">
        <f t="shared" ca="1" si="444"/>
        <v>-4,13882740634919+6,19419294702637i</v>
      </c>
      <c r="EB278" s="240" t="str">
        <f t="shared" ca="1" si="445"/>
        <v>-4,43777664972868-5,98364913507311i</v>
      </c>
      <c r="EC278" s="240" t="str">
        <f t="shared" ca="1" si="446"/>
        <v>7,12891125618066-2,16253158729277i</v>
      </c>
      <c r="ED278" s="240" t="str">
        <f t="shared" ca="1" si="447"/>
        <v>-0,36553908615682+7,44071903387233i</v>
      </c>
      <c r="EE278" s="240" t="str">
        <f t="shared" ca="1" si="448"/>
        <v>-6,88261843789405-2,85087390161319i</v>
      </c>
      <c r="EF278" s="240" t="str">
        <f t="shared" ca="1" si="449"/>
        <v>5,00290771914748-5,51985805236266i</v>
      </c>
      <c r="EG278" s="240" t="str">
        <f t="shared" ca="1" si="450"/>
        <v>3,51176074181435+6,57004224162903i</v>
      </c>
      <c r="EH278" s="240" t="str">
        <f t="shared" ca="1" si="451"/>
        <v>-7,36906084206517+1,09309691724019i</v>
      </c>
      <c r="EI278" s="240" t="str">
        <f t="shared" ca="1" si="452"/>
        <v>1,45336291162658-7,30654876201115i</v>
      </c>
      <c r="EJ278" s="240" t="str">
        <f t="shared" ca="1" si="453"/>
        <v>6,38981440561719+3,82990736523813i</v>
      </c>
      <c r="EK278" s="240" t="str">
        <f t="shared" ca="1" si="454"/>
        <v>-5,7586901882492+4,7260349004531i</v>
      </c>
      <c r="EL278" s="240" t="str">
        <f t="shared" ca="1" si="455"/>
        <v>-2,5097258191168-7,01421377471466i</v>
      </c>
      <c r="EM278" s="240" t="str">
        <f t="shared" ca="1" si="456"/>
        <v>7,44969251476451+1,59165795408066E-12i</v>
      </c>
      <c r="EN278" s="240"/>
      <c r="EO278" s="240"/>
      <c r="EP278" s="240"/>
    </row>
    <row r="279" spans="1:146">
      <c r="A279" s="268">
        <f t="shared" si="323"/>
        <v>3.4960937500000027E-3</v>
      </c>
      <c r="B279" s="267">
        <v>179</v>
      </c>
      <c r="C279" s="266">
        <f t="shared" si="324"/>
        <v>35800</v>
      </c>
      <c r="N279" s="265">
        <f t="shared" ca="1" si="327"/>
        <v>22.445632720808163</v>
      </c>
      <c r="O279" s="240">
        <f t="shared" ca="1" si="328"/>
        <v>7.445632720808165</v>
      </c>
      <c r="P279" s="240" t="str">
        <f t="shared" ca="1" si="329"/>
        <v>-2,33555903023401+7,06983809075297i</v>
      </c>
      <c r="Q279" s="240" t="str">
        <f t="shared" ca="1" si="330"/>
        <v>-5,98038827799183-4,43535823329155i</v>
      </c>
      <c r="R279" s="240" t="str">
        <f t="shared" ca="1" si="331"/>
        <v>6,08743623683739-4,2872563109299i</v>
      </c>
      <c r="S279" s="240" t="str">
        <f t="shared" ca="1" si="332"/>
        <v>2,16135309131502+7,1250262755889i</v>
      </c>
      <c r="T279" s="240" t="str">
        <f t="shared" ca="1" si="333"/>
        <v>-7,44339023543773-0,182724974098893i</v>
      </c>
      <c r="U279" s="241" t="str">
        <f t="shared" ca="1" si="334"/>
        <v>2,50835811572508-7,01039129980954i</v>
      </c>
      <c r="V279" s="240" t="str">
        <f t="shared" ca="1" si="335"/>
        <v>5,86973795686872+4,58078846170218i</v>
      </c>
      <c r="W279" s="240" t="str">
        <f t="shared" ca="1" si="336"/>
        <v>-6,19081735171757+4,13657190567768i</v>
      </c>
      <c r="X279" s="240" t="str">
        <f t="shared" ca="1" si="337"/>
        <v>-1,98584523411218-7,17592261101826i</v>
      </c>
      <c r="Y279" s="240" t="str">
        <f t="shared" ca="1" si="338"/>
        <v>7,43666413011576+0,365339881505916i</v>
      </c>
      <c r="Z279" s="240" t="str">
        <f t="shared" ca="1" si="339"/>
        <v>-2,67964626008165+6,94672171128221i</v>
      </c>
      <c r="AA279" s="240" t="str">
        <f t="shared" ca="1" si="340"/>
        <v>-5,75555192508425-4,72345939442991i</v>
      </c>
      <c r="AB279" s="240" t="str">
        <f t="shared" ca="1" si="341"/>
        <v>6,29046934971463-3,9833957841859i</v>
      </c>
      <c r="AC279" s="240" t="str">
        <f t="shared" ca="1" si="342"/>
        <v>1,80914117799581+7,22249643899179i</v>
      </c>
      <c r="AD279" s="240" t="str">
        <f t="shared" ca="1" si="343"/>
        <v>-7,42545845639655-0,547734721830024i</v>
      </c>
      <c r="AE279" s="240" t="str">
        <f t="shared" ca="1" si="344"/>
        <v>2,84932028572889-6,87886767735091i</v>
      </c>
      <c r="AF279" s="240" t="str">
        <f t="shared" ca="1" si="345"/>
        <v>5,63789896403406+4,86328509183997i</v>
      </c>
      <c r="AG279" s="240" t="str">
        <f t="shared" ca="1" si="346"/>
        <v>-6,38633220419122+3,8278202140225i</v>
      </c>
      <c r="AH279" s="240" t="str">
        <f t="shared" ca="1" si="347"/>
        <v>-1,63134736288128-7,26471970517717i</v>
      </c>
      <c r="AI279" s="240" t="str">
        <f t="shared" ca="1" si="348"/>
        <v>7,40977996415902+0,729799627238029i</v>
      </c>
      <c r="AJ279" s="240" t="str">
        <f t="shared" ca="1" si="349"/>
        <v>-3,01727798737889+6,80687007074823i</v>
      </c>
      <c r="AK279" s="240" t="str">
        <f t="shared" ca="1" si="350"/>
        <v>-5,51684994346259-5,00018132816061i</v>
      </c>
      <c r="AL279" s="240" t="str">
        <f t="shared" ca="1" si="351"/>
        <v>6,47834817094841-3,6699389080935i</v>
      </c>
      <c r="AM279" s="240" t="str">
        <f t="shared" ca="1" si="352"/>
        <v>1,45257088511308+7,30256697585794i</v>
      </c>
      <c r="AN279" s="240" t="str">
        <f t="shared" ca="1" si="353"/>
        <v>-7,3896380975407-0,911424928638818i</v>
      </c>
      <c r="AO279" s="240" t="str">
        <f t="shared" ca="1" si="354"/>
        <v>3,18341819359528-6,73077226013894i</v>
      </c>
      <c r="AP279" s="240" t="str">
        <f t="shared" ca="1" si="355"/>
        <v>5,392477778774+5,13406564221746i</v>
      </c>
      <c r="AQ279" s="240" t="str">
        <f t="shared" ca="1" si="356"/>
        <v>-6,56646182300981+3,5098469681916i</v>
      </c>
      <c r="AR279" s="240" t="str">
        <f t="shared" ca="1" si="357"/>
        <v>-6,56646182300981+3,5098469681916i</v>
      </c>
      <c r="AS279" s="240" t="str">
        <f t="shared" ca="1" si="358"/>
        <v>7,36504498924827+1,09250122174674i</v>
      </c>
      <c r="AT279" s="240" t="str">
        <f t="shared" ca="1" si="359"/>
        <v>-3,34764082772084+6,65062008400312i</v>
      </c>
      <c r="AU279" s="240" t="str">
        <f t="shared" ca="1" si="360"/>
        <v>-5,26485738710655-5,26485738710924i</v>
      </c>
      <c r="AV279" s="240" t="str">
        <f t="shared" ca="1" si="361"/>
        <v>6,6506200840014-3,34764082772426i</v>
      </c>
      <c r="AW279" s="240" t="str">
        <f t="shared" ca="1" si="362"/>
        <v>1,09250122174299+7,36504498924883i</v>
      </c>
      <c r="AX279" s="240" t="str">
        <f t="shared" ca="1" si="363"/>
        <v>-7,33601545325223-1,27291943296251i</v>
      </c>
      <c r="AY279" s="240" t="str">
        <f t="shared" ca="1" si="364"/>
        <v>3,50984696819477-6,56646182300812i</v>
      </c>
      <c r="AZ279" s="240" t="str">
        <f t="shared" ca="1" si="365"/>
        <v>5,13406564222015+5,39247777877144i</v>
      </c>
      <c r="BA279" s="240" t="str">
        <f t="shared" ca="1" si="366"/>
        <v>-6,73077226014047+3,18341819359204i</v>
      </c>
      <c r="BB279" s="240" t="str">
        <f t="shared" ca="1" si="367"/>
        <v>-0,911424928642504-7,38963809754024i</v>
      </c>
      <c r="BC279" s="240" t="str">
        <f t="shared" ca="1" si="368"/>
        <v>7,30256697585723+1,45257088511669i</v>
      </c>
      <c r="BD279" s="240" t="str">
        <f t="shared" ca="1" si="369"/>
        <v>-3,66993890809018+6,47834817095029i</v>
      </c>
      <c r="BE279" s="240" t="str">
        <f t="shared" ca="1" si="370"/>
        <v>-5,00018132816062-5,51684994346258i</v>
      </c>
      <c r="BF279" s="240" t="str">
        <f t="shared" ca="1" si="371"/>
        <v>6,80687007074968-3,01727798737562i</v>
      </c>
      <c r="BG279" s="240" t="str">
        <f t="shared" ca="1" si="372"/>
        <v>0,72979962723804+7,40977996415902i</v>
      </c>
      <c r="BH279" s="240" t="str">
        <f t="shared" ca="1" si="373"/>
        <v>-7,26471970517639-1,63134736288478i</v>
      </c>
      <c r="BI279" s="240" t="str">
        <f t="shared" ca="1" si="374"/>
        <v>3,82782021402186-6,38633220419161i</v>
      </c>
      <c r="BJ279" s="240" t="str">
        <f t="shared" ca="1" si="375"/>
        <v>4,86328509183774+5,63789896403598i</v>
      </c>
      <c r="BK279" s="240" t="str">
        <f t="shared" ca="1" si="376"/>
        <v>-6,87886767735066+2,84932028572948i</v>
      </c>
      <c r="BL279" s="240" t="str">
        <f t="shared" ca="1" si="377"/>
        <v>-0,54773472182708-7,42545845639677i</v>
      </c>
      <c r="BM279" s="240" t="str">
        <f t="shared" ca="1" si="378"/>
        <v>7,22249643899218+1,80914117799426i</v>
      </c>
      <c r="BN279" s="240" t="str">
        <f t="shared" ca="1" si="379"/>
        <v>-3,98339578418777+6,29046934971344i</v>
      </c>
      <c r="BO279" s="240" t="str">
        <f t="shared" ca="1" si="380"/>
        <v>-4,72345939443111-5,75555192508327i</v>
      </c>
      <c r="BP279" s="240" t="str">
        <f t="shared" ca="1" si="381"/>
        <v>6,94672171128302-2,67964626007954i</v>
      </c>
      <c r="BQ279" s="240" t="str">
        <f t="shared" ca="1" si="382"/>
        <v>0,365339881508199+7,43666413011565i</v>
      </c>
      <c r="BR279" s="240" t="str">
        <f t="shared" ca="1" si="383"/>
        <v>-7,17592261101785-1,98584523411364i</v>
      </c>
      <c r="BS279" s="240" t="str">
        <f t="shared" ca="1" si="384"/>
        <v>4,13657190567582-6,19081735171881i</v>
      </c>
      <c r="BT279" s="240" t="str">
        <f t="shared" ca="1" si="385"/>
        <v>4,5807884617011+5,86973795686956i</v>
      </c>
      <c r="BU279" s="240" t="str">
        <f t="shared" ca="1" si="386"/>
        <v>-7,01039129980854+2,50835811572788i</v>
      </c>
      <c r="BV279" s="240" t="str">
        <f t="shared" ca="1" si="387"/>
        <v>-0,182724974098032-7,44339023543775i</v>
      </c>
      <c r="BW279" s="240" t="str">
        <f t="shared" ca="1" si="388"/>
        <v>7,12502627558981+2,16135309131201i</v>
      </c>
      <c r="BX279" s="240" t="str">
        <f t="shared" ca="1" si="389"/>
        <v>-4,28725631093064+6,08743623683687i</v>
      </c>
      <c r="BY279" s="240" t="str">
        <f t="shared" ca="1" si="390"/>
        <v>-4,43535823329434-5,98038827798976i</v>
      </c>
      <c r="BZ279" s="240" t="str">
        <f t="shared" ca="1" si="391"/>
        <v>7,06983809075294-2,3355590302341i</v>
      </c>
      <c r="CA279" s="240" t="str">
        <f t="shared" ca="1" si="392"/>
        <v>-3,79817621918509E-12+7,44563272080816i</v>
      </c>
      <c r="CB279" s="240" t="str">
        <f t="shared" ca="1" si="393"/>
        <v>-7,06983809075308-2,33555903023368i</v>
      </c>
      <c r="CC279" s="240" t="str">
        <f t="shared" ca="1" si="394"/>
        <v>4,43535823329432-5,98038827798977i</v>
      </c>
      <c r="CD279" s="240" t="str">
        <f t="shared" ca="1" si="395"/>
        <v>4,28725631093065+6,08743623683686i</v>
      </c>
      <c r="CE279" s="240" t="str">
        <f t="shared" ca="1" si="396"/>
        <v>-7,1250262755898+2,16135309131204i</v>
      </c>
      <c r="CF279" s="240" t="str">
        <f t="shared" ca="1" si="397"/>
        <v>0,182724974098009-7,44339023543776i</v>
      </c>
      <c r="CG279" s="240" t="str">
        <f t="shared" ca="1" si="398"/>
        <v>7,01039129980848+2,50835811572806i</v>
      </c>
      <c r="CH279" s="240" t="str">
        <f t="shared" ca="1" si="399"/>
        <v>-4,58078846170091+5,86973795686971i</v>
      </c>
      <c r="CI279" s="240" t="str">
        <f t="shared" ca="1" si="400"/>
        <v>-4,13657190567602-6,19081735171868i</v>
      </c>
      <c r="CJ279" s="240" t="str">
        <f t="shared" ca="1" si="401"/>
        <v>7,17592261101785-1,98584523411367i</v>
      </c>
      <c r="CK279" s="240" t="str">
        <f t="shared" ca="1" si="402"/>
        <v>-0,365339881507966+7,43666413011567i</v>
      </c>
      <c r="CL279" s="240" t="str">
        <f t="shared" ca="1" si="403"/>
        <v>-6,94672171128303-2,67964626007952i</v>
      </c>
      <c r="CM279" s="240" t="str">
        <f t="shared" ca="1" si="404"/>
        <v>4,72345939443093-5,75555192508342i</v>
      </c>
      <c r="CN279" s="240" t="str">
        <f t="shared" ca="1" si="405"/>
        <v>3,98339578418779+6,29046934971343i</v>
      </c>
      <c r="CO279" s="240" t="str">
        <f t="shared" ca="1" si="406"/>
        <v>-7,22249643899212+1,80914117799448i</v>
      </c>
      <c r="CP279" s="240" t="str">
        <f t="shared" ca="1" si="407"/>
        <v>0,547734721827058-7,42545845639677i</v>
      </c>
      <c r="CQ279" s="240" t="str">
        <f t="shared" ca="1" si="408"/>
        <v>6,87886767735067+2,84932028572946i</v>
      </c>
      <c r="CR279" s="240" t="str">
        <f t="shared" ca="1" si="409"/>
        <v>-4,86328509183772+5,637898964036i</v>
      </c>
      <c r="CS279" s="240" t="str">
        <f t="shared" ca="1" si="410"/>
        <v>-3,82782021402188-6,3863322041916i</v>
      </c>
      <c r="CT279" s="240" t="str">
        <f t="shared" ca="1" si="411"/>
        <v>7,26471970517638-1,6313473628848i</v>
      </c>
      <c r="CU279" s="240" t="str">
        <f t="shared" ca="1" si="412"/>
        <v>-0,729799627238019+7,40977996415902i</v>
      </c>
      <c r="CV279" s="240" t="str">
        <f t="shared" ca="1" si="413"/>
        <v>-6,80687007074677-3,01727798738217i</v>
      </c>
      <c r="CW279" s="240" t="str">
        <f t="shared" ca="1" si="414"/>
        <v>5,0001813281606-5,5168499434626i</v>
      </c>
      <c r="CX279" s="240" t="str">
        <f t="shared" ca="1" si="415"/>
        <v>3,66993890809038+6,47834817095018i</v>
      </c>
      <c r="CY279" s="240" t="str">
        <f t="shared" ca="1" si="416"/>
        <v>-7,30256697585722+1,45257088511672i</v>
      </c>
      <c r="CZ279" s="240" t="str">
        <f t="shared" ca="1" si="417"/>
        <v>0,911424928642481-7,38963809754025i</v>
      </c>
      <c r="DA279" s="240" t="str">
        <f t="shared" ca="1" si="418"/>
        <v>6,73077226014048+3,18341819359201i</v>
      </c>
      <c r="DB279" s="240" t="str">
        <f t="shared" ca="1" si="419"/>
        <v>-5,13406564222014+5,39247777877146i</v>
      </c>
      <c r="DC279" s="240" t="str">
        <f t="shared" ca="1" si="420"/>
        <v>-3,50984696819479-6,56646182300811i</v>
      </c>
      <c r="DD279" s="240" t="str">
        <f t="shared" ca="1" si="421"/>
        <v>7,33601545325223-1,27291943296253i</v>
      </c>
      <c r="DE279" s="240" t="str">
        <f t="shared" ca="1" si="422"/>
        <v>-1,09250122174317+7,3650449892488i</v>
      </c>
      <c r="DF279" s="240" t="str">
        <f t="shared" ca="1" si="423"/>
        <v>-6,65062008400142-3,34764082772423i</v>
      </c>
      <c r="DG279" s="240" t="str">
        <f t="shared" ca="1" si="424"/>
        <v>5,26485738710669-5,26485738710911i</v>
      </c>
      <c r="DH279" s="240" t="str">
        <f t="shared" ca="1" si="425"/>
        <v>3,34764082772086+6,65062008400312i</v>
      </c>
      <c r="DI279" s="240" t="str">
        <f t="shared" ca="1" si="426"/>
        <v>-7,36504498924824+1,09250122174697i</v>
      </c>
      <c r="DJ279" s="240" t="str">
        <f t="shared" ca="1" si="427"/>
        <v>1,27291943296626-7,33601545325159i</v>
      </c>
      <c r="DK279" s="240" t="str">
        <f t="shared" ca="1" si="428"/>
        <v>6,56646182300992+3,5098469681914i</v>
      </c>
      <c r="DL279" s="240" t="str">
        <f t="shared" ca="1" si="429"/>
        <v>-5,39247777877406+5,1340656422174i</v>
      </c>
      <c r="DM279" s="240" t="str">
        <f t="shared" ca="1" si="430"/>
        <v>-3,18341819359549-6,73077226013883i</v>
      </c>
      <c r="DN279" s="240" t="str">
        <f t="shared" ca="1" si="431"/>
        <v>7,38963809754071-0,911424928638736i</v>
      </c>
      <c r="DO279" s="240" t="str">
        <f t="shared" ca="1" si="432"/>
        <v>-1,45257088511295+7,30256697585797i</v>
      </c>
      <c r="DP279" s="240" t="str">
        <f t="shared" ca="1" si="433"/>
        <v>-6,47834817094853-3,6699389080933i</v>
      </c>
      <c r="DQ279" s="240" t="str">
        <f t="shared" ca="1" si="434"/>
        <v>5,51684994346514-5,00018132815781i</v>
      </c>
      <c r="DR279" s="240" t="str">
        <f t="shared" ca="1" si="435"/>
        <v>3,01727798737911+6,80687007074813i</v>
      </c>
      <c r="DS279" s="240" t="str">
        <f t="shared" ca="1" si="436"/>
        <v>-7,40977996415939+0,72979962723426i</v>
      </c>
      <c r="DT279" s="240" t="str">
        <f t="shared" ca="1" si="437"/>
        <v>1,63134736288105-7,26471970517722i</v>
      </c>
      <c r="DU279" s="240" t="str">
        <f t="shared" ca="1" si="438"/>
        <v>6,38633220418965+3,82782021402512i</v>
      </c>
      <c r="DV279" s="240" t="str">
        <f t="shared" ca="1" si="439"/>
        <v>-5,63789896403349+4,86328509184063i</v>
      </c>
      <c r="DW279" s="240" t="str">
        <f t="shared" ca="1" si="440"/>
        <v>-2,84932028572636-6,87886767735195i</v>
      </c>
      <c r="DX279" s="240" t="str">
        <f t="shared" ca="1" si="441"/>
        <v>7,42545845639648-0,54773472183089i</v>
      </c>
      <c r="DY279" s="240" t="str">
        <f t="shared" ca="1" si="442"/>
        <v>-1,80914117799773+7,22249643899131i</v>
      </c>
      <c r="DZ279" s="240" t="str">
        <f t="shared" ca="1" si="443"/>
        <v>-6,29046934971549-3,98339578418455i</v>
      </c>
      <c r="EA279" s="240" t="str">
        <f t="shared" ca="1" si="444"/>
        <v>5,75555192508555-4,72345939442834i</v>
      </c>
      <c r="EB279" s="240" t="str">
        <f t="shared" ca="1" si="445"/>
        <v>2,6796462600835+6,9467217112815i</v>
      </c>
      <c r="EC279" s="240" t="str">
        <f t="shared" ca="1" si="446"/>
        <v>-7,43666413011585+0,365339881504194i</v>
      </c>
      <c r="ED279" s="240" t="str">
        <f t="shared" ca="1" si="447"/>
        <v>1,98584523410997-7,17592261101887i</v>
      </c>
      <c r="EE279" s="240" t="str">
        <f t="shared" ca="1" si="448"/>
        <v>6,19081735171682+4,13657190567881i</v>
      </c>
      <c r="EF279" s="240" t="str">
        <f t="shared" ca="1" si="449"/>
        <v>-5,86973795686708+4,58078846170428i</v>
      </c>
      <c r="EG279" s="240" t="str">
        <f t="shared" ca="1" si="450"/>
        <v>-2,50835811572411-7,01039129980989i</v>
      </c>
      <c r="EH279" s="240" t="str">
        <f t="shared" ca="1" si="451"/>
        <v>7,44339023543766-0,182724974101851i</v>
      </c>
      <c r="EI279" s="240" t="str">
        <f t="shared" ca="1" si="452"/>
        <v>-2,16135309131565+7,12502627558871i</v>
      </c>
      <c r="EJ279" s="240" t="str">
        <f t="shared" ca="1" si="453"/>
        <v>-6,08743623683493-4,28725631093339i</v>
      </c>
      <c r="EK279" s="240" t="str">
        <f t="shared" ca="1" si="454"/>
        <v>5,98038827799177-4,43535823329163i</v>
      </c>
      <c r="EL279" s="240" t="str">
        <f t="shared" ca="1" si="455"/>
        <v>2,33555903023733+7,06983809075187i</v>
      </c>
      <c r="EM279" s="240" t="str">
        <f t="shared" ca="1" si="456"/>
        <v>-7,44563272080816+2,18815114172765E-14i</v>
      </c>
      <c r="EN279" s="240"/>
      <c r="EO279" s="240"/>
      <c r="EP279" s="240"/>
    </row>
    <row r="280" spans="1:146">
      <c r="A280" s="268">
        <f t="shared" si="323"/>
        <v>3.5156250000000027E-3</v>
      </c>
      <c r="B280" s="267">
        <v>180</v>
      </c>
      <c r="C280" s="266">
        <f t="shared" si="324"/>
        <v>36000</v>
      </c>
      <c r="N280" s="265">
        <f t="shared" ca="1" si="327"/>
        <v>22.440884596072589</v>
      </c>
      <c r="O280" s="240">
        <f t="shared" ca="1" si="328"/>
        <v>7.4408845960725891</v>
      </c>
      <c r="P280" s="240" t="str">
        <f t="shared" ca="1" si="329"/>
        <v>-2,15997478345861+7,12048260351033i</v>
      </c>
      <c r="Q280" s="240" t="str">
        <f t="shared" ca="1" si="330"/>
        <v>-6,18686943028444-4,13393398891204i</v>
      </c>
      <c r="R280" s="240" t="str">
        <f t="shared" ca="1" si="331"/>
        <v>5,75188157503006-4,72044721598494i</v>
      </c>
      <c r="S280" s="240" t="str">
        <f t="shared" ca="1" si="332"/>
        <v>2,84750325705768+6,87448098208994i</v>
      </c>
      <c r="T280" s="240" t="str">
        <f t="shared" ca="1" si="333"/>
        <v>-7,40505470294188+0,729334229629067i</v>
      </c>
      <c r="U280" s="241" t="str">
        <f t="shared" ca="1" si="334"/>
        <v>1,45164457193251-7,29791008500716i</v>
      </c>
      <c r="V280" s="240" t="str">
        <f t="shared" ca="1" si="335"/>
        <v>6,56227435083844+3,50760871768763i</v>
      </c>
      <c r="W280" s="240" t="str">
        <f t="shared" ca="1" si="336"/>
        <v>-5,26149995590931+5,2614999559096i</v>
      </c>
      <c r="X280" s="240" t="str">
        <f t="shared" ca="1" si="337"/>
        <v>-3,50760871768733-6,5622743508386i</v>
      </c>
      <c r="Y280" s="240" t="str">
        <f t="shared" ca="1" si="338"/>
        <v>7,29791008500708-1,45164457193289i</v>
      </c>
      <c r="Z280" s="240" t="str">
        <f t="shared" ca="1" si="339"/>
        <v>-0,729334229629416+7,40505470294185i</v>
      </c>
      <c r="AA280" s="240" t="str">
        <f t="shared" ca="1" si="340"/>
        <v>-6,87448098209008-2,84750325705732i</v>
      </c>
      <c r="AB280" s="240" t="str">
        <f t="shared" ca="1" si="341"/>
        <v>4,72044721598522-5,75188157502983i</v>
      </c>
      <c r="AC280" s="240" t="str">
        <f t="shared" ca="1" si="342"/>
        <v>4,13393398891228+6,18686943028428i</v>
      </c>
      <c r="AD280" s="240" t="str">
        <f t="shared" ca="1" si="343"/>
        <v>-7,12048260351032+2,15997478345866i</v>
      </c>
      <c r="AE280" s="240" t="str">
        <f t="shared" ca="1" si="344"/>
        <v>3,24517747197266E-13-7,44088459607259i</v>
      </c>
      <c r="AF280" s="240" t="str">
        <f t="shared" ca="1" si="345"/>
        <v>7,12048260351034+2,15997478345857i</v>
      </c>
      <c r="AG280" s="240" t="str">
        <f t="shared" ca="1" si="346"/>
        <v>-4,13393398891225+6,1868694302843i</v>
      </c>
      <c r="AH280" s="240" t="str">
        <f t="shared" ca="1" si="347"/>
        <v>-4,72044721598525-5,75188157502981i</v>
      </c>
      <c r="AI280" s="240" t="str">
        <f t="shared" ca="1" si="348"/>
        <v>6,87448098209008-2,84750325705735i</v>
      </c>
      <c r="AJ280" s="240" t="str">
        <f t="shared" ca="1" si="349"/>
        <v>0,729334229629455+7,40505470294185i</v>
      </c>
      <c r="AK280" s="240" t="str">
        <f t="shared" ca="1" si="350"/>
        <v>-7,29791008500709-1,45164457193286i</v>
      </c>
      <c r="AL280" s="240" t="str">
        <f t="shared" ca="1" si="351"/>
        <v>3,50760871768663-6,56227435083897i</v>
      </c>
      <c r="AM280" s="240" t="str">
        <f t="shared" ca="1" si="352"/>
        <v>5,26149995591195+5,26149995590696i</v>
      </c>
      <c r="AN280" s="240" t="str">
        <f t="shared" ca="1" si="353"/>
        <v>-6,56227435083913+3,50760871768634i</v>
      </c>
      <c r="AO280" s="240" t="str">
        <f t="shared" ca="1" si="354"/>
        <v>-1,45164457193397-7,29791008500687i</v>
      </c>
      <c r="AP280" s="240" t="str">
        <f t="shared" ca="1" si="355"/>
        <v>7,40505470294153+0,729334229632739i</v>
      </c>
      <c r="AQ280" s="240" t="str">
        <f t="shared" ca="1" si="356"/>
        <v>-2,84750325705835+6,87448098208966i</v>
      </c>
      <c r="AR280" s="240" t="str">
        <f t="shared" ca="1" si="357"/>
        <v>-2,84750325705835+6,87448098208966i</v>
      </c>
      <c r="AS280" s="240" t="str">
        <f t="shared" ca="1" si="358"/>
        <v>6,18686943028607-4,1339339889096i</v>
      </c>
      <c r="AT280" s="240" t="str">
        <f t="shared" ca="1" si="359"/>
        <v>2,15997478345835+7,12048260351041i</v>
      </c>
      <c r="AU280" s="240" t="str">
        <f t="shared" ca="1" si="360"/>
        <v>-7,44088459607259+2,31172174413189E-12i</v>
      </c>
      <c r="AV280" s="240" t="str">
        <f t="shared" ca="1" si="361"/>
        <v>2,159974783461-7,1204826035096i</v>
      </c>
      <c r="AW280" s="240" t="str">
        <f t="shared" ca="1" si="362"/>
        <v>6,18686943028453+4,13393398891191i</v>
      </c>
      <c r="AX280" s="240" t="str">
        <f t="shared" ca="1" si="363"/>
        <v>-5,75188157502814+4,72044721598729i</v>
      </c>
      <c r="AY280" s="240" t="str">
        <f t="shared" ca="1" si="364"/>
        <v>-2,84750325705569-6,87448098209076i</v>
      </c>
      <c r="AZ280" s="240" t="str">
        <f t="shared" ca="1" si="365"/>
        <v>7,4050547029418-0,729334229629869i</v>
      </c>
      <c r="BA280" s="240" t="str">
        <f t="shared" ca="1" si="366"/>
        <v>-1,45164457192954+7,29791008500775i</v>
      </c>
      <c r="BB280" s="240" t="str">
        <f t="shared" ca="1" si="367"/>
        <v>-6,56227435083777-3,50760871768888i</v>
      </c>
      <c r="BC280" s="240" t="str">
        <f t="shared" ca="1" si="368"/>
        <v>5,26149995590876-5,26149995591015i</v>
      </c>
      <c r="BD280" s="240" t="str">
        <f t="shared" ca="1" si="369"/>
        <v>3,5076087176841+6,56227435084033i</v>
      </c>
      <c r="BE280" s="240" t="str">
        <f t="shared" ca="1" si="370"/>
        <v>-7,29791008500737+1,45164457193148i</v>
      </c>
      <c r="BF280" s="240" t="str">
        <f t="shared" ca="1" si="371"/>
        <v>0,729334229627905-7,405054702942i</v>
      </c>
      <c r="BG280" s="240" t="str">
        <f t="shared" ca="1" si="372"/>
        <v>6,87448098208869+2,8475032570607i</v>
      </c>
      <c r="BH280" s="240" t="str">
        <f t="shared" ca="1" si="373"/>
        <v>-4,72044721598576+5,75188157502939i</v>
      </c>
      <c r="BI280" s="240" t="str">
        <f t="shared" ca="1" si="374"/>
        <v>-4,13393398891355-6,18686943028344i</v>
      </c>
      <c r="BJ280" s="240" t="str">
        <f t="shared" ca="1" si="375"/>
        <v>7,12048260351118-2,15997478345581i</v>
      </c>
      <c r="BK280" s="240" t="str">
        <f t="shared" ca="1" si="376"/>
        <v>-3,39105261907565E-13+7,44088459607259i</v>
      </c>
      <c r="BL280" s="240" t="str">
        <f t="shared" ca="1" si="377"/>
        <v>-7,12048260351098-2,15997478345646i</v>
      </c>
      <c r="BM280" s="240" t="str">
        <f t="shared" ca="1" si="378"/>
        <v>4,13393398891411-6,18686943028306i</v>
      </c>
      <c r="BN280" s="240" t="str">
        <f t="shared" ca="1" si="379"/>
        <v>4,72044721598524+5,75188157502982i</v>
      </c>
      <c r="BO280" s="240" t="str">
        <f t="shared" ca="1" si="380"/>
        <v>-6,87448098208895+2,84750325706008i</v>
      </c>
      <c r="BP280" s="240" t="str">
        <f t="shared" ca="1" si="381"/>
        <v>-0,72933422962723-7,40505470294206i</v>
      </c>
      <c r="BQ280" s="240" t="str">
        <f t="shared" ca="1" si="382"/>
        <v>7,29791008500723+1,45164457193214i</v>
      </c>
      <c r="BR280" s="240" t="str">
        <f t="shared" ca="1" si="383"/>
        <v>-3,50760871768469+6,56227435084001i</v>
      </c>
      <c r="BS280" s="240" t="str">
        <f t="shared" ca="1" si="384"/>
        <v>-5,26149995590827-5,26149995591063i</v>
      </c>
      <c r="BT280" s="240" t="str">
        <f t="shared" ca="1" si="385"/>
        <v>6,56227435083809-3,50760871768829i</v>
      </c>
      <c r="BU280" s="240" t="str">
        <f t="shared" ca="1" si="386"/>
        <v>1,45164457193635+7,2979100850064i</v>
      </c>
      <c r="BV280" s="240" t="str">
        <f t="shared" ca="1" si="387"/>
        <v>-7,40505470294174-0,729334229630544i</v>
      </c>
      <c r="BW280" s="240" t="str">
        <f t="shared" ca="1" si="388"/>
        <v>2,84750325705631-6,8744809820905i</v>
      </c>
      <c r="BX280" s="240" t="str">
        <f t="shared" ca="1" si="389"/>
        <v>5,75188157502785+4,72044721598765i</v>
      </c>
      <c r="BY280" s="240" t="str">
        <f t="shared" ca="1" si="390"/>
        <v>-6,18686943028479+4,13393398891152i</v>
      </c>
      <c r="BZ280" s="240" t="str">
        <f t="shared" ca="1" si="391"/>
        <v>-2,15997478346056-7,12048260350974i</v>
      </c>
      <c r="CA280" s="240" t="str">
        <f t="shared" ca="1" si="392"/>
        <v>7,44088459607259+2,98993226794702E-12i</v>
      </c>
      <c r="CB280" s="240" t="str">
        <f t="shared" ca="1" si="393"/>
        <v>-2,15997478345899+7,12048260351021i</v>
      </c>
      <c r="CC280" s="240" t="str">
        <f t="shared" ca="1" si="394"/>
        <v>-6,1868694302857-4,13393398891016i</v>
      </c>
      <c r="CD280" s="240" t="str">
        <f t="shared" ca="1" si="395"/>
        <v>5,75188157503137-4,72044721598335i</v>
      </c>
      <c r="CE280" s="240" t="str">
        <f t="shared" ca="1" si="396"/>
        <v>2,84750325705782+6,87448098208988i</v>
      </c>
      <c r="CF280" s="240" t="str">
        <f t="shared" ca="1" si="397"/>
        <v>-7,40505470294158+0,729334229632169i</v>
      </c>
      <c r="CG280" s="240" t="str">
        <f t="shared" ca="1" si="398"/>
        <v>1,45164457193474-7,29791008500671i</v>
      </c>
      <c r="CH280" s="240" t="str">
        <f t="shared" ca="1" si="399"/>
        <v>6,56227435083876+3,50760871768703i</v>
      </c>
      <c r="CI280" s="240" t="str">
        <f t="shared" ca="1" si="400"/>
        <v>-5,26149995590727+5,26149995591164i</v>
      </c>
      <c r="CJ280" s="240" t="str">
        <f t="shared" ca="1" si="401"/>
        <v>-3,50760871768614-6,56227435083924i</v>
      </c>
      <c r="CK280" s="240" t="str">
        <f t="shared" ca="1" si="402"/>
        <v>7,29791008500691-1,45164457193374i</v>
      </c>
      <c r="CL280" s="240" t="str">
        <f t="shared" ca="1" si="403"/>
        <v>-0,729334229633181+7,40505470294148i</v>
      </c>
      <c r="CM280" s="240" t="str">
        <f t="shared" ca="1" si="404"/>
        <v>-6,87448098208949-2,84750325705876i</v>
      </c>
      <c r="CN280" s="240" t="str">
        <f t="shared" ca="1" si="405"/>
        <v>4,72044721598414-5,75188157503073i</v>
      </c>
      <c r="CO280" s="240" t="str">
        <f t="shared" ca="1" si="406"/>
        <v>4,13393398890931+6,18686943028626i</v>
      </c>
      <c r="CP280" s="240" t="str">
        <f t="shared" ca="1" si="407"/>
        <v>-7,12048260351051+2,15997478345802i</v>
      </c>
      <c r="CQ280" s="240" t="str">
        <f t="shared" ca="1" si="408"/>
        <v>-1,97261648222432E-12-7,44088459607259i</v>
      </c>
      <c r="CR280" s="240" t="str">
        <f t="shared" ca="1" si="409"/>
        <v>7,12048260350945+2,15997478346153i</v>
      </c>
      <c r="CS280" s="240" t="str">
        <f t="shared" ca="1" si="410"/>
        <v>-4,13393398891237+6,18686943028422i</v>
      </c>
      <c r="CT280" s="240" t="str">
        <f t="shared" ca="1" si="411"/>
        <v>-4,72044721598686-5,75188157502849i</v>
      </c>
      <c r="CU280" s="240" t="str">
        <f t="shared" ca="1" si="412"/>
        <v>6,87448098209089-2,84750325705537i</v>
      </c>
      <c r="CV280" s="240" t="str">
        <f t="shared" ca="1" si="413"/>
        <v>0,729334229629531+7,40505470294184i</v>
      </c>
      <c r="CW280" s="240" t="str">
        <f t="shared" ca="1" si="414"/>
        <v>-7,29791008500769-1,45164457192987i</v>
      </c>
      <c r="CX280" s="240" t="str">
        <f t="shared" ca="1" si="415"/>
        <v>3,50760871768937-6,56227435083751i</v>
      </c>
      <c r="CY280" s="240" t="str">
        <f t="shared" ca="1" si="416"/>
        <v>5,26149995590976+5,26149995590914i</v>
      </c>
      <c r="CZ280" s="240" t="str">
        <f t="shared" ca="1" si="417"/>
        <v>-6,5622743508369+3,50760871769051i</v>
      </c>
      <c r="DA280" s="240" t="str">
        <f t="shared" ca="1" si="418"/>
        <v>-1,45164457193114-7,29791008500743i</v>
      </c>
      <c r="DB280" s="240" t="str">
        <f t="shared" ca="1" si="419"/>
        <v>7,40505470294196+0,729334229628243i</v>
      </c>
      <c r="DC280" s="240" t="str">
        <f t="shared" ca="1" si="420"/>
        <v>-2,84750325706121+6,87448098208848i</v>
      </c>
      <c r="DD280" s="240" t="str">
        <f t="shared" ca="1" si="421"/>
        <v>-5,75188157502931-4,72044721598587i</v>
      </c>
      <c r="DE280" s="240" t="str">
        <f t="shared" ca="1" si="422"/>
        <v>6,1868694302835-4,13393398891344i</v>
      </c>
      <c r="DF280" s="240" t="str">
        <f t="shared" ca="1" si="423"/>
        <v>2,15997478345549+7,12048260351128i</v>
      </c>
      <c r="DG280" s="240" t="str">
        <f t="shared" ca="1" si="424"/>
        <v>-7,44088459607259-6,78210523815131E-13i</v>
      </c>
      <c r="DH280" s="240" t="str">
        <f t="shared" ca="1" si="425"/>
        <v>2,15997478345678-7,12048260351088i</v>
      </c>
      <c r="DI280" s="240" t="str">
        <f t="shared" ca="1" si="426"/>
        <v>6,18686943028299+4,13393398891422i</v>
      </c>
      <c r="DJ280" s="240" t="str">
        <f t="shared" ca="1" si="427"/>
        <v>-5,7518815750299+4,72044721598514i</v>
      </c>
      <c r="DK280" s="240" t="str">
        <f t="shared" ca="1" si="428"/>
        <v>-2,84750325705996-6,874480982089i</v>
      </c>
      <c r="DL280" s="240" t="str">
        <f t="shared" ca="1" si="429"/>
        <v>7,4050547029421-0,729334229626892i</v>
      </c>
      <c r="DM280" s="240" t="str">
        <f t="shared" ca="1" si="430"/>
        <v>-1,45164457193248+7,29791008500717i</v>
      </c>
      <c r="DN280" s="240" t="str">
        <f t="shared" ca="1" si="431"/>
        <v>-6,56227435083985-3,50760871768499i</v>
      </c>
      <c r="DO280" s="240" t="str">
        <f t="shared" ca="1" si="432"/>
        <v>5,26149995591072-5,26149995590818i</v>
      </c>
      <c r="DP280" s="240" t="str">
        <f t="shared" ca="1" si="433"/>
        <v>3,50760871768817+6,56227435083815i</v>
      </c>
      <c r="DQ280" s="240" t="str">
        <f t="shared" ca="1" si="434"/>
        <v>-7,29791008500647+1,45164457193601i</v>
      </c>
      <c r="DR280" s="240" t="str">
        <f t="shared" ca="1" si="435"/>
        <v>0,729334229630881-7,4050547029417i</v>
      </c>
      <c r="DS280" s="240" t="str">
        <f t="shared" ca="1" si="436"/>
        <v>6,87448098209037+2,84750325705662i</v>
      </c>
      <c r="DT280" s="240" t="str">
        <f t="shared" ca="1" si="437"/>
        <v>-4,72044721598791+5,75188157502763i</v>
      </c>
      <c r="DU280" s="240" t="str">
        <f t="shared" ca="1" si="438"/>
        <v>-4,13393398891124-6,18686943028498i</v>
      </c>
      <c r="DV280" s="240" t="str">
        <f t="shared" ca="1" si="439"/>
        <v>7,12048260350984-2,15997478346024i</v>
      </c>
      <c r="DW280" s="240" t="str">
        <f t="shared" ca="1" si="440"/>
        <v>-3,32903752985458E-12+7,44088459607259i</v>
      </c>
      <c r="DX280" s="240" t="str">
        <f t="shared" ca="1" si="441"/>
        <v>-7,12048260351012-2,15997478345932i</v>
      </c>
      <c r="DY280" s="240" t="str">
        <f t="shared" ca="1" si="442"/>
        <v>4,13393398891045-6,1868694302855i</v>
      </c>
      <c r="DZ280" s="240" t="str">
        <f t="shared" ca="1" si="443"/>
        <v>4,72044721598309+5,75188157503158i</v>
      </c>
      <c r="EA280" s="240" t="str">
        <f t="shared" ca="1" si="444"/>
        <v>-6,87448098209001+2,84750325705751i</v>
      </c>
      <c r="EB280" s="240" t="str">
        <f t="shared" ca="1" si="445"/>
        <v>-0,72933422963141-7,40505470294165i</v>
      </c>
      <c r="EC280" s="240" t="str">
        <f t="shared" ca="1" si="446"/>
        <v>7,29791008500665+1,45164457193507i</v>
      </c>
      <c r="ED280" s="240" t="str">
        <f t="shared" ca="1" si="447"/>
        <v>-3,50760871768695+6,5622743508388i</v>
      </c>
      <c r="EE280" s="240" t="str">
        <f t="shared" ca="1" si="448"/>
        <v>-5,2614999559114-5,26149995590751i</v>
      </c>
      <c r="EF280" s="240" t="str">
        <f t="shared" ca="1" si="449"/>
        <v>6,5622743508394-3,50760871768583i</v>
      </c>
      <c r="EG280" s="240" t="str">
        <f t="shared" ca="1" si="450"/>
        <v>1,451644571933+7,29791008500706i</v>
      </c>
      <c r="EH280" s="240" t="str">
        <f t="shared" ca="1" si="451"/>
        <v>-7,4050547029422-0,729334229625942i</v>
      </c>
      <c r="EI280" s="240" t="str">
        <f t="shared" ca="1" si="452"/>
        <v>2,84750325705869-6,87448098208952i</v>
      </c>
      <c r="EJ280" s="240" t="str">
        <f t="shared" ca="1" si="453"/>
        <v>5,75188157503051+4,7204472159844i</v>
      </c>
      <c r="EK280" s="240" t="str">
        <f t="shared" ca="1" si="454"/>
        <v>-6,18686943028645+4,13393398890903i</v>
      </c>
      <c r="EL280" s="240" t="str">
        <f t="shared" ca="1" si="455"/>
        <v>-2,15997478345729-7,12048260351073i</v>
      </c>
      <c r="EM280" s="240" t="str">
        <f t="shared" ca="1" si="456"/>
        <v>7,44088459607259-1,63351122031676E-12i</v>
      </c>
      <c r="EN280" s="240"/>
      <c r="EO280" s="240"/>
      <c r="EP280" s="240"/>
    </row>
    <row r="281" spans="1:146">
      <c r="A281" s="268">
        <f t="shared" si="323"/>
        <v>3.5351562500000027E-3</v>
      </c>
      <c r="B281" s="267">
        <v>181</v>
      </c>
      <c r="C281" s="266">
        <f t="shared" si="324"/>
        <v>36200</v>
      </c>
      <c r="N281" s="265">
        <f t="shared" ca="1" si="327"/>
        <v>22.435260832850162</v>
      </c>
      <c r="O281" s="240">
        <f t="shared" ca="1" si="328"/>
        <v>7.4352608328501626</v>
      </c>
      <c r="P281" s="240" t="str">
        <f t="shared" ca="1" si="329"/>
        <v>-1,98307891927455+7,16592643364726i</v>
      </c>
      <c r="Q281" s="240" t="str">
        <f t="shared" ca="1" si="330"/>
        <v>-6,37743593915002-3,82248799796067i</v>
      </c>
      <c r="R281" s="240" t="str">
        <f t="shared" ca="1" si="331"/>
        <v>5,38496596917477-5,12691380494595i</v>
      </c>
      <c r="S281" s="240" t="str">
        <f t="shared" ca="1" si="332"/>
        <v>3,50495769405592+6,55731463446691i</v>
      </c>
      <c r="T281" s="240" t="str">
        <f t="shared" ca="1" si="333"/>
        <v>-7,25459983200392+1,62907486936738i</v>
      </c>
      <c r="U281" s="241" t="str">
        <f t="shared" ca="1" si="334"/>
        <v>0,364830957085705-7,42630473555102i</v>
      </c>
      <c r="V281" s="240" t="str">
        <f t="shared" ca="1" si="335"/>
        <v>7,05998969085083+2,3323055583683i</v>
      </c>
      <c r="W281" s="240" t="str">
        <f t="shared" ca="1" si="336"/>
        <v>-4,13080959346832+6,18219344205807i</v>
      </c>
      <c r="X281" s="240" t="str">
        <f t="shared" ca="1" si="337"/>
        <v>-4,85651045629531-5,63004527871757i</v>
      </c>
      <c r="Y281" s="240" t="str">
        <f t="shared" ca="1" si="338"/>
        <v>6,72139618447654-3,17898364006798i</v>
      </c>
      <c r="Z281" s="240" t="str">
        <f t="shared" ca="1" si="339"/>
        <v>1,27114623540966+7,32579626393743i</v>
      </c>
      <c r="AA281" s="240" t="str">
        <f t="shared" ca="1" si="340"/>
        <v>-7,39945801967648-0,728783004440373i</v>
      </c>
      <c r="AB281" s="240" t="str">
        <f t="shared" ca="1" si="341"/>
        <v>2,6759134690859-6,93704481450713i</v>
      </c>
      <c r="AC281" s="240" t="str">
        <f t="shared" ca="1" si="342"/>
        <v>5,97205749946812+4,42917970684891i</v>
      </c>
      <c r="AD281" s="240" t="str">
        <f t="shared" ca="1" si="343"/>
        <v>-5,86156131604972+4,57440734857591i</v>
      </c>
      <c r="AE281" s="240" t="str">
        <f t="shared" ca="1" si="344"/>
        <v>-2,845351136045-6,86928530235302i</v>
      </c>
      <c r="AF281" s="240" t="str">
        <f t="shared" ca="1" si="345"/>
        <v>7,37934421100714-0,910155298831548i</v>
      </c>
      <c r="AG281" s="240" t="str">
        <f t="shared" ca="1" si="346"/>
        <v>-1,09097934970352+7,35478536131655i</v>
      </c>
      <c r="AH281" s="240" t="str">
        <f t="shared" ca="1" si="347"/>
        <v>-6,79738798959191-3,01307486987419i</v>
      </c>
      <c r="AI281" s="240" t="str">
        <f t="shared" ca="1" si="348"/>
        <v>4,71687953836536-5,74753434727153i</v>
      </c>
      <c r="AJ281" s="240" t="str">
        <f t="shared" ca="1" si="349"/>
        <v>4,28128409288367+6,0789563387589i</v>
      </c>
      <c r="AK281" s="240" t="str">
        <f t="shared" ca="1" si="350"/>
        <v>-7,00062571025776+2,50486393191201i</v>
      </c>
      <c r="AL281" s="240" t="str">
        <f t="shared" ca="1" si="351"/>
        <v>-0,546971718419891-7,4151146715182i</v>
      </c>
      <c r="AM281" s="240" t="str">
        <f t="shared" ca="1" si="352"/>
        <v>7,29239438081867+1,45054743015176i</v>
      </c>
      <c r="AN281" s="240" t="str">
        <f t="shared" ca="1" si="353"/>
        <v>-3,34297750938944+6,64135566162753i</v>
      </c>
      <c r="AO281" s="240" t="str">
        <f t="shared" ca="1" si="354"/>
        <v>-5,50916488140674-4,9932159939252i</v>
      </c>
      <c r="AP281" s="240" t="str">
        <f t="shared" ca="1" si="355"/>
        <v>6,28170662319523-3,97784684881417i</v>
      </c>
      <c r="AQ281" s="240" t="str">
        <f t="shared" ca="1" si="356"/>
        <v>2,15834229116759+7,1151009976439i</v>
      </c>
      <c r="AR281" s="240" t="str">
        <f t="shared" ca="1" si="357"/>
        <v>2,15834229116759+7,1151009976439i</v>
      </c>
      <c r="AS281" s="240" t="str">
        <f t="shared" ca="1" si="358"/>
        <v>1,80662101479732-7,21243538351703i</v>
      </c>
      <c r="AT281" s="240" t="str">
        <f t="shared" ca="1" si="359"/>
        <v>6,46932372616189+3,6648266232708i</v>
      </c>
      <c r="AU281" s="240" t="str">
        <f t="shared" ca="1" si="360"/>
        <v>-5,25752335479986+5,25752335479832i</v>
      </c>
      <c r="AV281" s="240" t="str">
        <f t="shared" ca="1" si="361"/>
        <v>-3,66482662326909-6,46932372616287i</v>
      </c>
      <c r="AW281" s="240" t="str">
        <f t="shared" ca="1" si="362"/>
        <v>7,21243538351756-1,8066210147952i</v>
      </c>
      <c r="AX281" s="240" t="str">
        <f t="shared" ca="1" si="363"/>
        <v>-0,182470435223343+7,43302147129854i</v>
      </c>
      <c r="AY281" s="240" t="str">
        <f t="shared" ca="1" si="364"/>
        <v>-7,11510099764329-2,15834229116957i</v>
      </c>
      <c r="AZ281" s="240" t="str">
        <f t="shared" ca="1" si="365"/>
        <v>3,97784684881611-6,28170662319401i</v>
      </c>
      <c r="BA281" s="240" t="str">
        <f t="shared" ca="1" si="366"/>
        <v>4,99321599392358+5,5091648814082i</v>
      </c>
      <c r="BB281" s="240" t="str">
        <f t="shared" ca="1" si="367"/>
        <v>-6,64135566162856+3,3429775093874i</v>
      </c>
      <c r="BC281" s="240" t="str">
        <f t="shared" ca="1" si="368"/>
        <v>-1,45054743015698-7,29239438081764i</v>
      </c>
      <c r="BD281" s="240" t="str">
        <f t="shared" ca="1" si="369"/>
        <v>7,41511467151804+0,546971718422068i</v>
      </c>
      <c r="BE281" s="240" t="str">
        <f t="shared" ca="1" si="370"/>
        <v>-2,50486393191396+7,00062571025706i</v>
      </c>
      <c r="BF281" s="240" t="str">
        <f t="shared" ca="1" si="371"/>
        <v>-6,07895633875849-4,28128409288424i</v>
      </c>
      <c r="BG281" s="240" t="str">
        <f t="shared" ca="1" si="372"/>
        <v>5,74753434727143-4,71687953836547i</v>
      </c>
      <c r="BH281" s="240" t="str">
        <f t="shared" ca="1" si="373"/>
        <v>3,01307486987558+6,7973879895913i</v>
      </c>
      <c r="BI281" s="240" t="str">
        <f t="shared" ca="1" si="374"/>
        <v>-7,35478536131609+1,09097934970658i</v>
      </c>
      <c r="BJ281" s="240" t="str">
        <f t="shared" ca="1" si="375"/>
        <v>0,910155298834448-7,37934421100678i</v>
      </c>
      <c r="BK281" s="240" t="str">
        <f t="shared" ca="1" si="376"/>
        <v>6,8692853023525+2,84535113604623i</v>
      </c>
      <c r="BL281" s="240" t="str">
        <f t="shared" ca="1" si="377"/>
        <v>-4,57440734857646+5,86156131604928i</v>
      </c>
      <c r="BM281" s="240" t="str">
        <f t="shared" ca="1" si="378"/>
        <v>-4,42917970684963-5,9720574994676i</v>
      </c>
      <c r="BN281" s="240" t="str">
        <f t="shared" ca="1" si="379"/>
        <v>6,93704481450631-2,67591346908805i</v>
      </c>
      <c r="BO281" s="240" t="str">
        <f t="shared" ca="1" si="380"/>
        <v>0,728783004436677+7,39945801967685i</v>
      </c>
      <c r="BP281" s="240" t="str">
        <f t="shared" ca="1" si="381"/>
        <v>-7,32579626393706-1,27114623541176i</v>
      </c>
      <c r="BQ281" s="240" t="str">
        <f t="shared" ca="1" si="382"/>
        <v>3,17898364006866-6,72139618447622i</v>
      </c>
      <c r="BR281" s="240" t="str">
        <f t="shared" ca="1" si="383"/>
        <v>5,63004527871763+4,85651045629524i</v>
      </c>
      <c r="BS281" s="240" t="str">
        <f t="shared" ca="1" si="384"/>
        <v>-6,18219344205714+4,13080959346971i</v>
      </c>
      <c r="BT281" s="240" t="str">
        <f t="shared" ca="1" si="385"/>
        <v>-2,33230555837119-7,05998969084988i</v>
      </c>
      <c r="BU281" s="240" t="str">
        <f t="shared" ca="1" si="386"/>
        <v>7,42630473555117-0,36483095708276i</v>
      </c>
      <c r="BV281" s="240" t="str">
        <f t="shared" ca="1" si="387"/>
        <v>-1,62907486936872+7,25459983200362i</v>
      </c>
      <c r="BW281" s="240" t="str">
        <f t="shared" ca="1" si="388"/>
        <v>-6,55731463446701-3,50495769405573i</v>
      </c>
      <c r="BX281" s="240" t="str">
        <f t="shared" ca="1" si="389"/>
        <v>5,12691380494494-5,38496596917573i</v>
      </c>
      <c r="BY281" s="240" t="str">
        <f t="shared" ca="1" si="390"/>
        <v>3,82248799796279+6,37743593914876i</v>
      </c>
      <c r="BZ281" s="240" t="str">
        <f t="shared" ca="1" si="391"/>
        <v>-7,16592643364823+1,98307891927106i</v>
      </c>
      <c r="CA281" s="240" t="str">
        <f t="shared" ca="1" si="392"/>
        <v>2,18245970267909E-12-7,43526083285016i</v>
      </c>
      <c r="CB281" s="240" t="str">
        <f t="shared" ca="1" si="393"/>
        <v>7,16592643364706+1,98307891927527i</v>
      </c>
      <c r="CC281" s="240" t="str">
        <f t="shared" ca="1" si="394"/>
        <v>-3,82248799796001+6,37743593915042i</v>
      </c>
      <c r="CD281" s="240" t="str">
        <f t="shared" ca="1" si="395"/>
        <v>-5,12691380494697-5,38496596917379i</v>
      </c>
      <c r="CE281" s="240" t="str">
        <f t="shared" ca="1" si="396"/>
        <v>6,55731463446549-3,50495769405859i</v>
      </c>
      <c r="CF281" s="240" t="str">
        <f t="shared" ca="1" si="397"/>
        <v>1,62907486936445+7,25459983200458i</v>
      </c>
      <c r="CG281" s="240" t="str">
        <f t="shared" ca="1" si="398"/>
        <v>-7,42630473555096-0,36483095708712i</v>
      </c>
      <c r="CH281" s="240" t="str">
        <f t="shared" ca="1" si="399"/>
        <v>2,33230555836811-7,05998969085089i</v>
      </c>
      <c r="CI281" s="240" t="str">
        <f t="shared" ca="1" si="400"/>
        <v>6,18219344205906+4,13080959346684i</v>
      </c>
      <c r="CJ281" s="240" t="str">
        <f t="shared" ca="1" si="401"/>
        <v>-5,63004527871565+4,85651045629753i</v>
      </c>
      <c r="CK281" s="240" t="str">
        <f t="shared" ca="1" si="402"/>
        <v>-3,17898364006452-6,72139618447818i</v>
      </c>
      <c r="CL281" s="240" t="str">
        <f t="shared" ca="1" si="403"/>
        <v>7,32579626393781-1,27114623540746i</v>
      </c>
      <c r="CM281" s="240" t="str">
        <f t="shared" ca="1" si="404"/>
        <v>-0,72878300444102+7,39945801967641i</v>
      </c>
      <c r="CN281" s="240" t="str">
        <f t="shared" ca="1" si="405"/>
        <v>-6,93704481450748-2,67591346908503i</v>
      </c>
      <c r="CO281" s="240" t="str">
        <f t="shared" ca="1" si="406"/>
        <v>4,42917970684719-5,9720574994694i</v>
      </c>
      <c r="CP281" s="240" t="str">
        <f t="shared" ca="1" si="407"/>
        <v>4,57440734857885+5,86156131604741i</v>
      </c>
      <c r="CQ281" s="240" t="str">
        <f t="shared" ca="1" si="408"/>
        <v>-6,86928530235418+2,8453511360422i</v>
      </c>
      <c r="CR281" s="240" t="str">
        <f t="shared" ca="1" si="409"/>
        <v>-0,910155298830113-7,37934421100732i</v>
      </c>
      <c r="CS281" s="240" t="str">
        <f t="shared" ca="1" si="410"/>
        <v>7,35478536131657+1,09097934970338i</v>
      </c>
      <c r="CT281" s="240" t="str">
        <f t="shared" ca="1" si="411"/>
        <v>-3,01307486987261+6,79738798959261i</v>
      </c>
      <c r="CU281" s="240" t="str">
        <f t="shared" ca="1" si="412"/>
        <v>-5,74753434727336-4,71687953836313i</v>
      </c>
      <c r="CV281" s="240" t="str">
        <f t="shared" ca="1" si="413"/>
        <v>6,07895633876088-4,28128409288085i</v>
      </c>
      <c r="CW281" s="240" t="str">
        <f t="shared" ca="1" si="414"/>
        <v>2,50486393190985+7,00062571025853i</v>
      </c>
      <c r="CX281" s="240" t="str">
        <f t="shared" ca="1" si="415"/>
        <v>-7,41511467151836+0,546971718417714i</v>
      </c>
      <c r="CY281" s="240" t="str">
        <f t="shared" ca="1" si="416"/>
        <v>1,4505474301538-7,29239438081827i</v>
      </c>
      <c r="CZ281" s="240" t="str">
        <f t="shared" ca="1" si="417"/>
        <v>6,64135566163002+3,34297750938451i</v>
      </c>
      <c r="DA281" s="240" t="str">
        <f t="shared" ca="1" si="418"/>
        <v>-4,99321599392133+5,50916488141024i</v>
      </c>
      <c r="DB281" s="240" t="str">
        <f t="shared" ca="1" si="419"/>
        <v>-3,97784684881224-6,28170662319645i</v>
      </c>
      <c r="DC281" s="240" t="str">
        <f t="shared" ca="1" si="420"/>
        <v>7,11510099764456-2,1583422911654i</v>
      </c>
      <c r="DD281" s="240" t="str">
        <f t="shared" ca="1" si="421"/>
        <v>0,182470435226585+7,43302147129846i</v>
      </c>
      <c r="DE281" s="240" t="str">
        <f t="shared" ca="1" si="422"/>
        <v>-7,21243538351835-1,80662101479206i</v>
      </c>
      <c r="DF281" s="240" t="str">
        <f t="shared" ca="1" si="423"/>
        <v>3,66482662326645-6,46932372616436i</v>
      </c>
      <c r="DG281" s="240" t="str">
        <f t="shared" ca="1" si="424"/>
        <v>5,25752335479692+5,25752335480125i</v>
      </c>
      <c r="DH281" s="240" t="str">
        <f t="shared" ca="1" si="425"/>
        <v>-6,46932372616404+3,66482662326701i</v>
      </c>
      <c r="DI281" s="240" t="str">
        <f t="shared" ca="1" si="426"/>
        <v>-1,80662101479308-7,21243538351809i</v>
      </c>
      <c r="DJ281" s="240" t="str">
        <f t="shared" ca="1" si="427"/>
        <v>7,43302147129848+0,182470435225525i</v>
      </c>
      <c r="DK281" s="240" t="str">
        <f t="shared" ca="1" si="428"/>
        <v>-2,15834229116438+7,11510099764487i</v>
      </c>
      <c r="DL281" s="240" t="str">
        <f t="shared" ca="1" si="429"/>
        <v>-6,2817066231968-3,97784684881171i</v>
      </c>
      <c r="DM281" s="240" t="str">
        <f t="shared" ca="1" si="430"/>
        <v>5,50916488140952-4,99321599392212i</v>
      </c>
      <c r="DN281" s="240" t="str">
        <f t="shared" ca="1" si="431"/>
        <v>3,34297750938545+6,64135566162954i</v>
      </c>
      <c r="DO281" s="240" t="str">
        <f t="shared" ca="1" si="432"/>
        <v>-7,29239438081806+1,45054743015484i</v>
      </c>
      <c r="DP281" s="240" t="str">
        <f t="shared" ca="1" si="433"/>
        <v>0,546971718416657-7,41511467151844i</v>
      </c>
      <c r="DQ281" s="240" t="str">
        <f t="shared" ca="1" si="434"/>
        <v>7,00062571025889+2,50486393190885i</v>
      </c>
      <c r="DR281" s="240" t="str">
        <f t="shared" ca="1" si="435"/>
        <v>-4,28128409288585+6,07895633875736i</v>
      </c>
      <c r="DS281" s="240" t="str">
        <f t="shared" ca="1" si="436"/>
        <v>-4,71687953836362-5,74753434727295i</v>
      </c>
      <c r="DT281" s="240" t="str">
        <f t="shared" ca="1" si="437"/>
        <v>6,79738798959218-3,01307486987358i</v>
      </c>
      <c r="DU281" s="240" t="str">
        <f t="shared" ca="1" si="438"/>
        <v>1,09097934970443+7,35478536131641i</v>
      </c>
      <c r="DV281" s="240" t="str">
        <f t="shared" ca="1" si="439"/>
        <v>-7,37934421100744-0,910155298829064i</v>
      </c>
      <c r="DW281" s="240" t="str">
        <f t="shared" ca="1" si="440"/>
        <v>2,84535113604825-6,86928530235167i</v>
      </c>
      <c r="DX281" s="240" t="str">
        <f t="shared" ca="1" si="441"/>
        <v>5,86156131604807+4,57440734857801i</v>
      </c>
      <c r="DY281" s="240" t="str">
        <f t="shared" ca="1" si="442"/>
        <v>-5,97205749946902+4,4291797068477i</v>
      </c>
      <c r="DZ281" s="240" t="str">
        <f t="shared" ca="1" si="443"/>
        <v>-2,67591346908602-6,93704481450709i</v>
      </c>
      <c r="EA281" s="240" t="str">
        <f t="shared" ca="1" si="444"/>
        <v>7,39945801967631-0,728783004442075i</v>
      </c>
      <c r="EB281" s="240" t="str">
        <f t="shared" ca="1" si="445"/>
        <v>-1,27114623540683+7,32579626393792i</v>
      </c>
      <c r="EC281" s="240" t="str">
        <f t="shared" ca="1" si="446"/>
        <v>-6,72139618447538-3,17898364007044i</v>
      </c>
      <c r="ED281" s="240" t="str">
        <f t="shared" ca="1" si="447"/>
        <v>4,85651045629705-5,63004527871607i</v>
      </c>
      <c r="EE281" s="240" t="str">
        <f t="shared" ca="1" si="448"/>
        <v>4,13080959346807+6,18219344205824i</v>
      </c>
      <c r="EF281" s="240" t="str">
        <f t="shared" ca="1" si="449"/>
        <v>-7,05998969085056+2,33230555836912i</v>
      </c>
      <c r="EG281" s="240" t="str">
        <f t="shared" ca="1" si="450"/>
        <v>-0,364830957087757-7,42630473555093i</v>
      </c>
      <c r="EH281" s="240" t="str">
        <f t="shared" ca="1" si="451"/>
        <v>7,25459983200315+1,62907486937084i</v>
      </c>
      <c r="EI281" s="240" t="str">
        <f t="shared" ca="1" si="452"/>
        <v>-3,50495769405802+6,55731463446578i</v>
      </c>
      <c r="EJ281" s="240" t="str">
        <f t="shared" ca="1" si="453"/>
        <v>-5,38496596917452-5,12691380494621i</v>
      </c>
      <c r="EK281" s="240" t="str">
        <f t="shared" ca="1" si="454"/>
        <v>6,37743593914987-3,82248799796092i</v>
      </c>
      <c r="EL281" s="240" t="str">
        <f t="shared" ca="1" si="455"/>
        <v>1,9830789192767+7,16592643364667i</v>
      </c>
      <c r="EM281" s="240" t="str">
        <f t="shared" ca="1" si="456"/>
        <v>-7,43526083285016+3,24270222014093E-12i</v>
      </c>
      <c r="EN281" s="240"/>
      <c r="EO281" s="240"/>
      <c r="EP281" s="240"/>
    </row>
    <row r="282" spans="1:146">
      <c r="A282" s="268">
        <f t="shared" si="323"/>
        <v>3.5546875000000027E-3</v>
      </c>
      <c r="B282" s="267">
        <v>182</v>
      </c>
      <c r="C282" s="266">
        <f t="shared" si="324"/>
        <v>36400</v>
      </c>
      <c r="N282" s="265">
        <f t="shared" ca="1" si="327"/>
        <v>22.428499345366909</v>
      </c>
      <c r="O282" s="240">
        <f t="shared" ca="1" si="328"/>
        <v>7.4284993453669097</v>
      </c>
      <c r="P282" s="240" t="str">
        <f t="shared" ca="1" si="329"/>
        <v>-1,80497810734852+7,20587652934112i</v>
      </c>
      <c r="Q282" s="240" t="str">
        <f t="shared" ca="1" si="330"/>
        <v>-6,5513515348769-3,50177035092005i</v>
      </c>
      <c r="R282" s="240" t="str">
        <f t="shared" ca="1" si="331"/>
        <v>4,98867525645616-5,50415494964837i</v>
      </c>
      <c r="S282" s="240" t="str">
        <f t="shared" ca="1" si="332"/>
        <v>4,12705311229114+6,17657147068214i</v>
      </c>
      <c r="T282" s="240" t="str">
        <f t="shared" ca="1" si="333"/>
        <v>-6,99425947184626+2,50258605538461i</v>
      </c>
      <c r="U282" s="241" t="str">
        <f t="shared" ca="1" si="334"/>
        <v>-0,728120262772696-7,39272909060358i</v>
      </c>
      <c r="V282" s="240" t="str">
        <f t="shared" ca="1" si="335"/>
        <v>7,34809705672569+1,0899872334371i</v>
      </c>
      <c r="W282" s="240" t="str">
        <f t="shared" ca="1" si="336"/>
        <v>-2,8427636268068+6,863038502458i</v>
      </c>
      <c r="X282" s="240" t="str">
        <f t="shared" ca="1" si="337"/>
        <v>-5,9666266217978-4,42515189345749i</v>
      </c>
      <c r="Y282" s="240" t="str">
        <f t="shared" ca="1" si="338"/>
        <v>5,74230764676674-4,71259009611496i</v>
      </c>
      <c r="Z282" s="240" t="str">
        <f t="shared" ca="1" si="339"/>
        <v>3,17609273165543+6,71528387218606i</v>
      </c>
      <c r="AA282" s="240" t="str">
        <f t="shared" ca="1" si="340"/>
        <v>-7,28576281342097+1,44922832938387i</v>
      </c>
      <c r="AB282" s="240" t="str">
        <f t="shared" ca="1" si="341"/>
        <v>0,364499186620154-7,41955139257556i</v>
      </c>
      <c r="AC282" s="240" t="str">
        <f t="shared" ca="1" si="342"/>
        <v>7,10863065754186+2,15637953495496i</v>
      </c>
      <c r="AD282" s="240" t="str">
        <f t="shared" ca="1" si="343"/>
        <v>-3,8190118986907+6,37163641788948i</v>
      </c>
      <c r="AE282" s="240" t="str">
        <f t="shared" ca="1" si="344"/>
        <v>-5,25274226114883-5,25274226114872i</v>
      </c>
      <c r="AF282" s="240" t="str">
        <f t="shared" ca="1" si="345"/>
        <v>6,37163641788945-3,81901189869075i</v>
      </c>
      <c r="AG282" s="240" t="str">
        <f t="shared" ca="1" si="346"/>
        <v>2,156379534955+7,10863065754185i</v>
      </c>
      <c r="AH282" s="240" t="str">
        <f t="shared" ca="1" si="347"/>
        <v>-7,41955139257555+0,364499186620205i</v>
      </c>
      <c r="AI282" s="240" t="str">
        <f t="shared" ca="1" si="348"/>
        <v>1,44922832938455-7,28576281342084i</v>
      </c>
      <c r="AJ282" s="240" t="str">
        <f t="shared" ca="1" si="349"/>
        <v>6,7152838721861+3,17609273165533i</v>
      </c>
      <c r="AK282" s="240" t="str">
        <f t="shared" ca="1" si="350"/>
        <v>-4,71259009611488+5,7423076467668i</v>
      </c>
      <c r="AL282" s="240" t="str">
        <f t="shared" ca="1" si="351"/>
        <v>-4,42515189345935-5,96662662179642i</v>
      </c>
      <c r="AM282" s="240" t="str">
        <f t="shared" ca="1" si="352"/>
        <v>6,86303850245713-2,84276362680889i</v>
      </c>
      <c r="AN282" s="240" t="str">
        <f t="shared" ca="1" si="353"/>
        <v>1,08998723343934+7,34809705672536i</v>
      </c>
      <c r="AO282" s="240" t="str">
        <f t="shared" ca="1" si="354"/>
        <v>-7,3927290906038-0,728120262770439i</v>
      </c>
      <c r="AP282" s="240" t="str">
        <f t="shared" ca="1" si="355"/>
        <v>2,50258605538245-6,99425947184703i</v>
      </c>
      <c r="AQ282" s="240" t="str">
        <f t="shared" ca="1" si="356"/>
        <v>6,17657147068342+4,12705311228923i</v>
      </c>
      <c r="AR282" s="240" t="str">
        <f t="shared" ca="1" si="357"/>
        <v>6,17657147068342+4,12705311228923i</v>
      </c>
      <c r="AS282" s="240" t="str">
        <f t="shared" ca="1" si="358"/>
        <v>-3,50177035092257-6,55135153487555i</v>
      </c>
      <c r="AT282" s="240" t="str">
        <f t="shared" ca="1" si="359"/>
        <v>7,20587652934039-1,80497810735144i</v>
      </c>
      <c r="AU282" s="240" t="str">
        <f t="shared" ca="1" si="360"/>
        <v>3,11235446689739E-12+7,42849934536691i</v>
      </c>
      <c r="AV282" s="240" t="str">
        <f t="shared" ca="1" si="361"/>
        <v>-7,20587652934189-1,8049781073454i</v>
      </c>
      <c r="AW282" s="240" t="str">
        <f t="shared" ca="1" si="362"/>
        <v>3,50177035091727-6,55135153487838i</v>
      </c>
      <c r="AX282" s="240" t="str">
        <f t="shared" ca="1" si="363"/>
        <v>5,50415494965036+4,98867525645397i</v>
      </c>
      <c r="AY282" s="240" t="str">
        <f t="shared" ca="1" si="364"/>
        <v>-6,17657147068008+4,12705311229423i</v>
      </c>
      <c r="AZ282" s="240" t="str">
        <f t="shared" ca="1" si="365"/>
        <v>-2,50258605538811-6,994259471845i</v>
      </c>
      <c r="BA282" s="240" t="str">
        <f t="shared" ca="1" si="366"/>
        <v>7,39272909060321-0,728120262776424i</v>
      </c>
      <c r="BB282" s="240" t="str">
        <f t="shared" ca="1" si="367"/>
        <v>-1,0899872334407+7,34809705672516i</v>
      </c>
      <c r="BC282" s="240" t="str">
        <f t="shared" ca="1" si="368"/>
        <v>-6,8630385024566-2,84276362681016i</v>
      </c>
      <c r="BD282" s="240" t="str">
        <f t="shared" ca="1" si="369"/>
        <v>4,42515189346037-5,96662662179566i</v>
      </c>
      <c r="BE282" s="240" t="str">
        <f t="shared" ca="1" si="370"/>
        <v>4,71259009611219+5,74230764676902i</v>
      </c>
      <c r="BF282" s="240" t="str">
        <f t="shared" ca="1" si="371"/>
        <v>-6,7152838721876+3,17609273165218i</v>
      </c>
      <c r="BG282" s="240" t="str">
        <f t="shared" ca="1" si="372"/>
        <v>-1,44922832938113-7,28576281342151i</v>
      </c>
      <c r="BH282" s="240" t="str">
        <f t="shared" ca="1" si="373"/>
        <v>7,41955139257541+0,364499186623161i</v>
      </c>
      <c r="BI282" s="240" t="str">
        <f t="shared" ca="1" si="374"/>
        <v>-2,15637953495784+7,10863065754099i</v>
      </c>
      <c r="BJ282" s="240" t="str">
        <f t="shared" ca="1" si="375"/>
        <v>-6,37163641788793-3,81901189869329i</v>
      </c>
      <c r="BK282" s="240" t="str">
        <f t="shared" ca="1" si="376"/>
        <v>5,25274226115085-5,25274226114669i</v>
      </c>
      <c r="BL282" s="240" t="str">
        <f t="shared" ca="1" si="377"/>
        <v>3,81901189868826+6,37163641789094i</v>
      </c>
      <c r="BM282" s="240" t="str">
        <f t="shared" ca="1" si="378"/>
        <v>-7,10863065754269+2,15637953495222i</v>
      </c>
      <c r="BN282" s="240" t="str">
        <f t="shared" ca="1" si="379"/>
        <v>-0,364499186617304-7,4195513925757i</v>
      </c>
      <c r="BO282" s="240" t="str">
        <f t="shared" ca="1" si="380"/>
        <v>7,28576281342041+1,44922832938667i</v>
      </c>
      <c r="BP282" s="240" t="str">
        <f t="shared" ca="1" si="381"/>
        <v>-3,17609273165729+6,71528387218517i</v>
      </c>
      <c r="BQ282" s="240" t="str">
        <f t="shared" ca="1" si="382"/>
        <v>-5,74230764676543-4,71259009611656i</v>
      </c>
      <c r="BR282" s="240" t="str">
        <f t="shared" ca="1" si="383"/>
        <v>5,96662662179903-4,42515189345583i</v>
      </c>
      <c r="BS282" s="240" t="str">
        <f t="shared" ca="1" si="384"/>
        <v>2,84276362680494+6,86303850245876i</v>
      </c>
      <c r="BT282" s="240" t="str">
        <f t="shared" ca="1" si="385"/>
        <v>-7,34809705672598+1,08998723343512i</v>
      </c>
      <c r="BU282" s="240" t="str">
        <f t="shared" ca="1" si="386"/>
        <v>0,728120262774906-7,39272909060336i</v>
      </c>
      <c r="BV282" s="240" t="str">
        <f t="shared" ca="1" si="387"/>
        <v>6,99425947184559+2,50258605538648i</v>
      </c>
      <c r="BW282" s="240" t="str">
        <f t="shared" ca="1" si="388"/>
        <v>-4,12705311229297+6,17657147068092i</v>
      </c>
      <c r="BX282" s="240" t="str">
        <f t="shared" ca="1" si="389"/>
        <v>-4,98867525645525-5,50415494964919i</v>
      </c>
      <c r="BY282" s="240" t="str">
        <f t="shared" ca="1" si="390"/>
        <v>6,55135153487766-3,50177035091861i</v>
      </c>
      <c r="BZ282" s="240" t="str">
        <f t="shared" ca="1" si="391"/>
        <v>1,80497810734729+7,20587652934143i</v>
      </c>
      <c r="CA282" s="240" t="str">
        <f t="shared" ca="1" si="392"/>
        <v>-7,42849934536691-1,37599446253195E-12i</v>
      </c>
      <c r="CB282" s="240" t="str">
        <f t="shared" ca="1" si="393"/>
        <v>1,80497810734996-7,20587652934076i</v>
      </c>
      <c r="CC282" s="240" t="str">
        <f t="shared" ca="1" si="394"/>
        <v>6,55135153487637+3,50177035092104i</v>
      </c>
      <c r="CD282" s="240" t="str">
        <f t="shared" ca="1" si="395"/>
        <v>-4,9886752564573+5,50415494964735i</v>
      </c>
      <c r="CE282" s="240" t="str">
        <f t="shared" ca="1" si="396"/>
        <v>-4,12705311229068-6,17657147068245i</v>
      </c>
      <c r="CF282" s="240" t="str">
        <f t="shared" ca="1" si="397"/>
        <v>6,99425947184652-2,50258605538389i</v>
      </c>
      <c r="CG282" s="240" t="str">
        <f t="shared" ca="1" si="398"/>
        <v>0,728120262772168+7,39272909060363i</v>
      </c>
      <c r="CH282" s="240" t="str">
        <f t="shared" ca="1" si="399"/>
        <v>-7,34809705672558-1,08998723343783i</v>
      </c>
      <c r="CI282" s="240" t="str">
        <f t="shared" ca="1" si="400"/>
        <v>2,84276362680729-6,86303850245779i</v>
      </c>
      <c r="CJ282" s="240" t="str">
        <f t="shared" ca="1" si="401"/>
        <v>5,96662662179739+4,42515189345804i</v>
      </c>
      <c r="CK282" s="240" t="str">
        <f t="shared" ca="1" si="402"/>
        <v>-5,74230764676704+4,71259009611459i</v>
      </c>
      <c r="CL282" s="240" t="str">
        <f t="shared" ca="1" si="403"/>
        <v>-3,1760927316548-6,71528387218636i</v>
      </c>
      <c r="CM282" s="240" t="str">
        <f t="shared" ca="1" si="404"/>
        <v>7,28576281342091-1,44922832938418i</v>
      </c>
      <c r="CN282" s="240" t="str">
        <f t="shared" ca="1" si="405"/>
        <v>-0,364499186620052+7,41955139257556i</v>
      </c>
      <c r="CO282" s="240" t="str">
        <f t="shared" ca="1" si="406"/>
        <v>-7,10863065754183-2,15637953495506i</v>
      </c>
      <c r="CP282" s="240" t="str">
        <f t="shared" ca="1" si="407"/>
        <v>3,81901189869062-6,37163641788953i</v>
      </c>
      <c r="CQ282" s="240" t="str">
        <f t="shared" ca="1" si="408"/>
        <v>5,25274226114875+5,25274226114879i</v>
      </c>
      <c r="CR282" s="240" t="str">
        <f t="shared" ca="1" si="409"/>
        <v>-6,37163641788934+3,81901189869093i</v>
      </c>
      <c r="CS282" s="240" t="str">
        <f t="shared" ca="1" si="410"/>
        <v>-2,156379534955-7,10863065754185i</v>
      </c>
      <c r="CT282" s="240" t="str">
        <f t="shared" ca="1" si="411"/>
        <v>7,41955139257554-0,364499186620412i</v>
      </c>
      <c r="CU282" s="240" t="str">
        <f t="shared" ca="1" si="412"/>
        <v>-1,44922832938383+7,28576281342098i</v>
      </c>
      <c r="CV282" s="240" t="str">
        <f t="shared" ca="1" si="413"/>
        <v>-6,71528387218651-3,17609273165448i</v>
      </c>
      <c r="CW282" s="240" t="str">
        <f t="shared" ca="1" si="414"/>
        <v>4,71259009611432-5,74230764676727i</v>
      </c>
      <c r="CX282" s="240" t="str">
        <f t="shared" ca="1" si="415"/>
        <v>4,42515189345833+5,96662662179717i</v>
      </c>
      <c r="CY282" s="240" t="str">
        <f t="shared" ca="1" si="416"/>
        <v>-6,86303850245766+2,84276362680762i</v>
      </c>
      <c r="CZ282" s="240" t="str">
        <f t="shared" ca="1" si="417"/>
        <v>-1,08998723343819-7,34809705672553i</v>
      </c>
      <c r="DA282" s="240" t="str">
        <f t="shared" ca="1" si="418"/>
        <v>7,39272909060367+0,728120262771809i</v>
      </c>
      <c r="DB282" s="240" t="str">
        <f t="shared" ca="1" si="419"/>
        <v>-2,50258605538395+6,9942594718465i</v>
      </c>
      <c r="DC282" s="240" t="str">
        <f t="shared" ca="1" si="420"/>
        <v>-6,17657147068265-4,12705311229038i</v>
      </c>
      <c r="DD282" s="240" t="str">
        <f t="shared" ca="1" si="421"/>
        <v>5,50415494964739-4,98867525645724i</v>
      </c>
      <c r="DE282" s="240" t="str">
        <f t="shared" ca="1" si="422"/>
        <v>3,50177035092136+6,5513515348762i</v>
      </c>
      <c r="DF282" s="240" t="str">
        <f t="shared" ca="1" si="423"/>
        <v>-7,20587652934077+1,8049781073499i</v>
      </c>
      <c r="DG282" s="240" t="str">
        <f t="shared" ca="1" si="424"/>
        <v>-1,73636000436544E-12-7,42849934536691i</v>
      </c>
      <c r="DH282" s="240" t="str">
        <f t="shared" ca="1" si="425"/>
        <v>7,20587652934151+1,80497810734694i</v>
      </c>
      <c r="DI282" s="240" t="str">
        <f t="shared" ca="1" si="426"/>
        <v>-3,50177035091829+6,55135153487783i</v>
      </c>
      <c r="DJ282" s="240" t="str">
        <f t="shared" ca="1" si="427"/>
        <v>-5,50415494964944-4,98867525645498i</v>
      </c>
      <c r="DK282" s="240" t="str">
        <f t="shared" ca="1" si="428"/>
        <v>6,17657147068072-4,12705311229327i</v>
      </c>
      <c r="DL282" s="240" t="str">
        <f t="shared" ca="1" si="429"/>
        <v>2,50258605538681+6,99425947184547i</v>
      </c>
      <c r="DM282" s="240" t="str">
        <f t="shared" ca="1" si="430"/>
        <v>-7,39272909060332+0,728120262775265i</v>
      </c>
      <c r="DN282" s="240" t="str">
        <f t="shared" ca="1" si="431"/>
        <v>1,08998723343476-7,34809705672603i</v>
      </c>
      <c r="DO282" s="240" t="str">
        <f t="shared" ca="1" si="432"/>
        <v>6,86303850245899+2,84276362680441i</v>
      </c>
      <c r="DP282" s="240" t="str">
        <f t="shared" ca="1" si="433"/>
        <v>-4,42515189345554+5,96662662179924i</v>
      </c>
      <c r="DQ282" s="240" t="str">
        <f t="shared" ca="1" si="434"/>
        <v>-4,71259009611667-5,74230764676533i</v>
      </c>
      <c r="DR282" s="240" t="str">
        <f t="shared" ca="1" si="435"/>
        <v>6,71528387218503-3,17609273165762i</v>
      </c>
      <c r="DS282" s="240" t="str">
        <f t="shared" ca="1" si="436"/>
        <v>1,44922832938682+7,28576281342038i</v>
      </c>
      <c r="DT282" s="240" t="str">
        <f t="shared" ca="1" si="437"/>
        <v>-7,41955139257571-0,364499186616944i</v>
      </c>
      <c r="DU282" s="240" t="str">
        <f t="shared" ca="1" si="438"/>
        <v>2,15637953495208-7,10863065754274i</v>
      </c>
      <c r="DV282" s="240" t="str">
        <f t="shared" ca="1" si="439"/>
        <v>6,37163641789112+3,81901189868795i</v>
      </c>
      <c r="DW282" s="240" t="str">
        <f t="shared" ca="1" si="440"/>
        <v>-5,25274226114659+5,25274226115095i</v>
      </c>
      <c r="DX282" s="240" t="str">
        <f t="shared" ca="1" si="441"/>
        <v>-3,8190118986936-6,37163641788774i</v>
      </c>
      <c r="DY282" s="240" t="str">
        <f t="shared" ca="1" si="442"/>
        <v>7,10863065754303-2,15637953495111i</v>
      </c>
      <c r="DZ282" s="240" t="str">
        <f t="shared" ca="1" si="443"/>
        <v>0,364499186623521+7,41955139257539i</v>
      </c>
      <c r="EA282" s="240" t="str">
        <f t="shared" ca="1" si="444"/>
        <v>-7,28576281342159-1,44922832938077i</v>
      </c>
      <c r="EB282" s="240" t="str">
        <f t="shared" ca="1" si="445"/>
        <v>3,17609273165205-6,71528387218765i</v>
      </c>
      <c r="EC282" s="240" t="str">
        <f t="shared" ca="1" si="446"/>
        <v>5,74230764676469+4,71259009611746i</v>
      </c>
      <c r="ED282" s="240" t="str">
        <f t="shared" ca="1" si="447"/>
        <v>-5,96662662179985+4,42515189345472i</v>
      </c>
      <c r="EE282" s="240" t="str">
        <f t="shared" ca="1" si="448"/>
        <v>-2,84276362680348-6,86303850245937i</v>
      </c>
      <c r="EF282" s="240" t="str">
        <f t="shared" ca="1" si="449"/>
        <v>7,34809705672625-1,08998723343333i</v>
      </c>
      <c r="EG282" s="240" t="str">
        <f t="shared" ca="1" si="450"/>
        <v>-0,728120262775856+7,39272909060326i</v>
      </c>
      <c r="EH282" s="240" t="str">
        <f t="shared" ca="1" si="451"/>
        <v>-6,99425947184512-2,50258605538777i</v>
      </c>
      <c r="EI282" s="240" t="str">
        <f t="shared" ca="1" si="452"/>
        <v>4,12705311229411-6,17657147068016i</v>
      </c>
      <c r="EJ282" s="240" t="str">
        <f t="shared" ca="1" si="453"/>
        <v>4,98867525645392+5,5041549496504i</v>
      </c>
      <c r="EK282" s="240" t="str">
        <f t="shared" ca="1" si="454"/>
        <v>-6,55135153487812+3,50177035091777i</v>
      </c>
      <c r="EL282" s="240" t="str">
        <f t="shared" ca="1" si="455"/>
        <v>-1,80497810734596-7,20587652934176i</v>
      </c>
      <c r="EM282" s="240" t="str">
        <f t="shared" ca="1" si="456"/>
        <v>7,42849934536691+2,75198892506391E-12i</v>
      </c>
      <c r="EN282" s="240"/>
      <c r="EO282" s="240"/>
      <c r="EP282" s="240"/>
    </row>
    <row r="283" spans="1:146">
      <c r="A283" s="268">
        <f t="shared" si="323"/>
        <v>3.5742187500000027E-3</v>
      </c>
      <c r="B283" s="267">
        <v>183</v>
      </c>
      <c r="C283" s="266">
        <f t="shared" si="324"/>
        <v>36600</v>
      </c>
      <c r="N283" s="265">
        <f t="shared" ca="1" si="327"/>
        <v>22.420221849775267</v>
      </c>
      <c r="O283" s="240">
        <f t="shared" ca="1" si="328"/>
        <v>7.420221849775265</v>
      </c>
      <c r="P283" s="240" t="str">
        <f t="shared" ca="1" si="329"/>
        <v>-1,62577980952484+7,23992626418416i</v>
      </c>
      <c r="Q283" s="240" t="str">
        <f t="shared" ca="1" si="330"/>
        <v>-6,70780110479746-3,17255364625411i</v>
      </c>
      <c r="R283" s="240" t="str">
        <f t="shared" ca="1" si="331"/>
        <v>4,56515489109819-5,84970538746734i</v>
      </c>
      <c r="S283" s="240" t="str">
        <f t="shared" ca="1" si="332"/>
        <v>4,7073389085016+5,73590905614701i</v>
      </c>
      <c r="T283" s="240" t="str">
        <f t="shared" ca="1" si="333"/>
        <v>-6,62792247648117+3,33621581220971i</v>
      </c>
      <c r="U283" s="241" t="str">
        <f t="shared" ca="1" si="334"/>
        <v>-1,80296683998021-7,19784709991912i</v>
      </c>
      <c r="V283" s="240" t="str">
        <f t="shared" ca="1" si="335"/>
        <v>7,41798701768409-0,182101360106025i</v>
      </c>
      <c r="W283" s="240" t="str">
        <f t="shared" ca="1" si="336"/>
        <v>-1,44761347010348+7,27764436758607i</v>
      </c>
      <c r="X283" s="240" t="str">
        <f t="shared" ca="1" si="337"/>
        <v>-6,78363920454898-3,00698045261161i</v>
      </c>
      <c r="Y283" s="240" t="str">
        <f t="shared" ca="1" si="338"/>
        <v>4,42022099509053-5,95997807499685i</v>
      </c>
      <c r="Z283" s="240" t="str">
        <f t="shared" ca="1" si="339"/>
        <v>4,84668740096524+5,61865762769072i</v>
      </c>
      <c r="AA283" s="240" t="str">
        <f t="shared" ca="1" si="340"/>
        <v>-6,54405143549905+3,4978683665091i</v>
      </c>
      <c r="AB283" s="240" t="str">
        <f t="shared" ca="1" si="341"/>
        <v>-1,97906783062869-7,15143222170586i</v>
      </c>
      <c r="AC283" s="240" t="str">
        <f t="shared" ca="1" si="342"/>
        <v>7,41128386758988-0,364093029161931i</v>
      </c>
      <c r="AD283" s="240" t="str">
        <f t="shared" ca="1" si="343"/>
        <v>-1,26857514245778+7,31097869014952i</v>
      </c>
      <c r="AE283" s="240" t="str">
        <f t="shared" ca="1" si="344"/>
        <v>-6,85539109370035-2,83959596638257i</v>
      </c>
      <c r="AF283" s="240" t="str">
        <f t="shared" ca="1" si="345"/>
        <v>4,27262452323811-6,06666069459192i</v>
      </c>
      <c r="AG283" s="240" t="str">
        <f t="shared" ca="1" si="346"/>
        <v>4,98311643016786+5,49802172997465i</v>
      </c>
      <c r="AH283" s="240" t="str">
        <f t="shared" ca="1" si="347"/>
        <v>-6,45623850263006+3,6574139356982i</v>
      </c>
      <c r="AI283" s="240" t="str">
        <f t="shared" ca="1" si="348"/>
        <v>-2,15397670481818-7,10070958813152i</v>
      </c>
      <c r="AJ283" s="240" t="str">
        <f t="shared" ca="1" si="349"/>
        <v>7,40011643721957-0,545865382191412i</v>
      </c>
      <c r="AK283" s="240" t="str">
        <f t="shared" ca="1" si="350"/>
        <v>-1,08877267258135+7,33990915252514i</v>
      </c>
      <c r="AL283" s="240" t="str">
        <f t="shared" ca="1" si="351"/>
        <v>-6,9230135515975-2,67050101372i</v>
      </c>
      <c r="AM283" s="240" t="str">
        <f t="shared" ca="1" si="352"/>
        <v>4,12245438213543-6,16968898463242i</v>
      </c>
      <c r="AN283" s="240" t="str">
        <f t="shared" ca="1" si="353"/>
        <v>5,11654381636428+5,37407402955213i</v>
      </c>
      <c r="AO283" s="240" t="str">
        <f t="shared" ca="1" si="354"/>
        <v>-6,36453657310177+3,81475641549133i</v>
      </c>
      <c r="AP283" s="240" t="str">
        <f t="shared" ca="1" si="355"/>
        <v>-2,3275881039816-7,04570975261439i</v>
      </c>
      <c r="AQ283" s="240" t="str">
        <f t="shared" ca="1" si="356"/>
        <v>7,38449145341596-0,727308926322891i</v>
      </c>
      <c r="AR283" s="240" t="str">
        <f t="shared" ca="1" si="357"/>
        <v>7,38449145341596-0,727308926322891i</v>
      </c>
      <c r="AS283" s="240" t="str">
        <f t="shared" ca="1" si="358"/>
        <v>-6,98646584499795-2,49979745110667i</v>
      </c>
      <c r="AT283" s="240" t="str">
        <f t="shared" ca="1" si="359"/>
        <v>3,96980102866319-6,26900088472692i</v>
      </c>
      <c r="AU283" s="240" t="str">
        <f t="shared" ca="1" si="360"/>
        <v>5,24688918788447+5,24688918788488i</v>
      </c>
      <c r="AV283" s="240" t="str">
        <f t="shared" ca="1" si="361"/>
        <v>-6,26900088472722+3,96980102866271i</v>
      </c>
      <c r="AW283" s="240" t="str">
        <f t="shared" ca="1" si="362"/>
        <v>-2,49979745110613-6,98646584499814i</v>
      </c>
      <c r="AX283" s="240" t="str">
        <f t="shared" ca="1" si="363"/>
        <v>7,3644183280837-0,90831436676252i</v>
      </c>
      <c r="AY283" s="240" t="str">
        <f t="shared" ca="1" si="364"/>
        <v>-0,727308926323564+7,38449145341589i</v>
      </c>
      <c r="AZ283" s="240" t="str">
        <f t="shared" ca="1" si="365"/>
        <v>-7,04570975261421-2,32758810398214i</v>
      </c>
      <c r="BA283" s="240" t="str">
        <f t="shared" ca="1" si="366"/>
        <v>3,81475641549191-6,36453657310142i</v>
      </c>
      <c r="BB283" s="240" t="str">
        <f t="shared" ca="1" si="367"/>
        <v>5,37407402955181+5,11654381636462i</v>
      </c>
      <c r="BC283" s="240" t="str">
        <f t="shared" ca="1" si="368"/>
        <v>-6,16968898463274+4,12245438213495i</v>
      </c>
      <c r="BD283" s="240" t="str">
        <f t="shared" ca="1" si="369"/>
        <v>-2,67050101371937-6,92301355159775i</v>
      </c>
      <c r="BE283" s="240" t="str">
        <f t="shared" ca="1" si="370"/>
        <v>7,33990915252468-1,08877267258444i</v>
      </c>
      <c r="BF283" s="240" t="str">
        <f t="shared" ca="1" si="371"/>
        <v>-0,545865382189773+7,40011643721969i</v>
      </c>
      <c r="BG283" s="240" t="str">
        <f t="shared" ca="1" si="372"/>
        <v>-7,10070958813153-2,15397670481812i</v>
      </c>
      <c r="BH283" s="240" t="str">
        <f t="shared" ca="1" si="373"/>
        <v>3,6574139356987-6,45623850262978i</v>
      </c>
      <c r="BI283" s="240" t="str">
        <f t="shared" ca="1" si="374"/>
        <v>5,4980217299732+4,98311643016946i</v>
      </c>
      <c r="BJ283" s="240" t="str">
        <f t="shared" ca="1" si="375"/>
        <v>-6,06666069459358+4,27262452323575i</v>
      </c>
      <c r="BK283" s="240" t="str">
        <f t="shared" ca="1" si="376"/>
        <v>-2,83959596638545-6,85539109369916i</v>
      </c>
      <c r="BL283" s="240" t="str">
        <f t="shared" ca="1" si="377"/>
        <v>7,31097869014914-1,26857514246003i</v>
      </c>
      <c r="BM283" s="240" t="str">
        <f t="shared" ca="1" si="378"/>
        <v>-0,364093029160975+7,41128386758992i</v>
      </c>
      <c r="BN283" s="240" t="str">
        <f t="shared" ca="1" si="379"/>
        <v>-7,1514322217057-1,97906783062929i</v>
      </c>
      <c r="BO283" s="240" t="str">
        <f t="shared" ca="1" si="380"/>
        <v>3,49786836651034-6,54405143549839i</v>
      </c>
      <c r="BP283" s="240" t="str">
        <f t="shared" ca="1" si="381"/>
        <v>5,6186576276889+4,84668740096735i</v>
      </c>
      <c r="BQ283" s="240" t="str">
        <f t="shared" ca="1" si="382"/>
        <v>-5,95997807499898+4,42022099508766i</v>
      </c>
      <c r="BR283" s="240" t="str">
        <f t="shared" ca="1" si="383"/>
        <v>-3,00698045261383-6,78363920454799i</v>
      </c>
      <c r="BS283" s="240" t="str">
        <f t="shared" ca="1" si="384"/>
        <v>7,27764436758575-1,44761347010509i</v>
      </c>
      <c r="BT283" s="240" t="str">
        <f t="shared" ca="1" si="385"/>
        <v>-0,182101360105937+7,4179870176841i</v>
      </c>
      <c r="BU283" s="240" t="str">
        <f t="shared" ca="1" si="386"/>
        <v>-7,19784709991876-1,80296683998163i</v>
      </c>
      <c r="BV283" s="240" t="str">
        <f t="shared" ca="1" si="387"/>
        <v>3,33621581221175-6,62792247648013i</v>
      </c>
      <c r="BW283" s="240" t="str">
        <f t="shared" ca="1" si="388"/>
        <v>5,73590905614484+4,70733890850425i</v>
      </c>
      <c r="BX283" s="240" t="str">
        <f t="shared" ca="1" si="389"/>
        <v>-5,84970538746554+4,56515489110051i</v>
      </c>
      <c r="BY283" s="240" t="str">
        <f t="shared" ca="1" si="390"/>
        <v>-3,17255364625581-6,70780110479665i</v>
      </c>
      <c r="BZ283" s="240" t="str">
        <f t="shared" ca="1" si="391"/>
        <v>7,23992626418401-1,62577980952552i</v>
      </c>
      <c r="CA283" s="240" t="str">
        <f t="shared" ca="1" si="392"/>
        <v>-5,70877078819604E-13+7,42022184977526i</v>
      </c>
      <c r="CB283" s="240" t="str">
        <f t="shared" ca="1" si="393"/>
        <v>-7,23992626418376-1,62577980952663i</v>
      </c>
      <c r="CC283" s="240" t="str">
        <f t="shared" ca="1" si="394"/>
        <v>3,17255364625684-6,70780110479616i</v>
      </c>
      <c r="CD283" s="240" t="str">
        <f t="shared" ca="1" si="395"/>
        <v>5,84970538746925+4,56515489109576i</v>
      </c>
      <c r="CE283" s="240" t="str">
        <f t="shared" ca="1" si="396"/>
        <v>-5,73590905614556+4,70733890850336i</v>
      </c>
      <c r="CF283" s="240" t="str">
        <f t="shared" ca="1" si="397"/>
        <v>-3,33621581221035-6,62792247648084i</v>
      </c>
      <c r="CG283" s="240" t="str">
        <f t="shared" ca="1" si="398"/>
        <v>7,19784709991904-1,80296683998052i</v>
      </c>
      <c r="CH283" s="240" t="str">
        <f t="shared" ca="1" si="399"/>
        <v>0,182101360104796+7,41798701768412i</v>
      </c>
      <c r="CI283" s="240" t="str">
        <f t="shared" ca="1" si="400"/>
        <v>-7,27764436758553-1,44761347010621i</v>
      </c>
      <c r="CJ283" s="240" t="str">
        <f t="shared" ca="1" si="401"/>
        <v>3,00698045261487-6,78363920454753i</v>
      </c>
      <c r="CK283" s="240" t="str">
        <f t="shared" ca="1" si="402"/>
        <v>5,95997807499829+4,42022099508857i</v>
      </c>
      <c r="CL283" s="240" t="str">
        <f t="shared" ca="1" si="403"/>
        <v>-5,61865762768964+4,84668740096649i</v>
      </c>
      <c r="CM283" s="240" t="str">
        <f t="shared" ca="1" si="404"/>
        <v>-3,49786836650915-6,54405143549902i</v>
      </c>
      <c r="CN283" s="240" t="str">
        <f t="shared" ca="1" si="405"/>
        <v>7,15143222170606-1,97906783062799i</v>
      </c>
      <c r="CO283" s="240" t="str">
        <f t="shared" ca="1" si="406"/>
        <v>0,364093029160045+7,41128386758997i</v>
      </c>
      <c r="CP283" s="240" t="str">
        <f t="shared" ca="1" si="407"/>
        <v>-7,31097869014894-1,26857514246115i</v>
      </c>
      <c r="CQ283" s="240" t="str">
        <f t="shared" ca="1" si="408"/>
        <v>2,83959596637988-6,85539109370146i</v>
      </c>
      <c r="CR283" s="240" t="str">
        <f t="shared" ca="1" si="409"/>
        <v>6,06666069459293+4,27262452323668i</v>
      </c>
      <c r="CS283" s="240" t="str">
        <f t="shared" ca="1" si="410"/>
        <v>-5,49802172997396+4,98311643016861i</v>
      </c>
      <c r="CT283" s="240" t="str">
        <f t="shared" ca="1" si="411"/>
        <v>-3,6574139356977-6,45623850263034i</v>
      </c>
      <c r="CU283" s="240" t="str">
        <f t="shared" ca="1" si="412"/>
        <v>7,10070958813193-2,15397670481682i</v>
      </c>
      <c r="CV283" s="240" t="str">
        <f t="shared" ca="1" si="413"/>
        <v>0,545865382188424+7,40011643721979i</v>
      </c>
      <c r="CW283" s="240" t="str">
        <f t="shared" ca="1" si="414"/>
        <v>-7,3399091525256-1,08877267257827i</v>
      </c>
      <c r="CX283" s="240" t="str">
        <f t="shared" ca="1" si="415"/>
        <v>2,67050101372063-6,92301355159726i</v>
      </c>
      <c r="CY283" s="240" t="str">
        <f t="shared" ca="1" si="416"/>
        <v>6,16968898463199+4,12245438213608i</v>
      </c>
      <c r="CZ283" s="240" t="str">
        <f t="shared" ca="1" si="417"/>
        <v>-5,37407402955245+5,11654381636395i</v>
      </c>
      <c r="DA283" s="240" t="str">
        <f t="shared" ca="1" si="418"/>
        <v>-3,81475641549093-6,36453657310201i</v>
      </c>
      <c r="DB283" s="240" t="str">
        <f t="shared" ca="1" si="419"/>
        <v>7,04570975261457-2,32758810398106i</v>
      </c>
      <c r="DC283" s="240" t="str">
        <f t="shared" ca="1" si="420"/>
        <v>0,727308926322218+7,38449145341602i</v>
      </c>
      <c r="DD283" s="240" t="str">
        <f t="shared" ca="1" si="421"/>
        <v>-7,36441832808446-0,908314366756331i</v>
      </c>
      <c r="DE283" s="240" t="str">
        <f t="shared" ca="1" si="422"/>
        <v>2,4997974511072-6,98646584499775i</v>
      </c>
      <c r="DF283" s="240" t="str">
        <f t="shared" ca="1" si="423"/>
        <v>6,2690008847265+3,96980102866385i</v>
      </c>
      <c r="DG283" s="240" t="str">
        <f t="shared" ca="1" si="424"/>
        <v>-5,24688918788543+5,24688918788392i</v>
      </c>
      <c r="DH283" s="240" t="str">
        <f t="shared" ca="1" si="425"/>
        <v>-3,9698010286624-6,26900088472742i</v>
      </c>
      <c r="DI283" s="240" t="str">
        <f t="shared" ca="1" si="426"/>
        <v>6,98646584499833-2,49979745110559i</v>
      </c>
      <c r="DJ283" s="240" t="str">
        <f t="shared" ca="1" si="427"/>
        <v>0,908314366761748+7,36441832808379i</v>
      </c>
      <c r="DK283" s="240" t="str">
        <f t="shared" ca="1" si="428"/>
        <v>-7,38449145341585-0,727308926323922i</v>
      </c>
      <c r="DL283" s="240" t="str">
        <f t="shared" ca="1" si="429"/>
        <v>2,32758810398269-7,04570975261404i</v>
      </c>
      <c r="DM283" s="240" t="str">
        <f t="shared" ca="1" si="430"/>
        <v>6,36453657310113+3,8147564154924i</v>
      </c>
      <c r="DN283" s="240" t="str">
        <f t="shared" ca="1" si="431"/>
        <v>-5,11654381636518+5,37407402955127i</v>
      </c>
      <c r="DO283" s="240" t="str">
        <f t="shared" ca="1" si="432"/>
        <v>-4,12245438213431-6,16968898463317i</v>
      </c>
      <c r="DP283" s="240" t="str">
        <f t="shared" ca="1" si="433"/>
        <v>6,9230135515953-2,67050101372572i</v>
      </c>
      <c r="DQ283" s="240" t="str">
        <f t="shared" ca="1" si="434"/>
        <v>1,08877267258367+7,3399091525248i</v>
      </c>
      <c r="DR283" s="240" t="str">
        <f t="shared" ca="1" si="435"/>
        <v>-7,40011643721963-0,545865382190553i</v>
      </c>
      <c r="DS283" s="240" t="str">
        <f t="shared" ca="1" si="436"/>
        <v>2,15397670481846-7,10070958813143i</v>
      </c>
      <c r="DT283" s="240" t="str">
        <f t="shared" ca="1" si="437"/>
        <v>6,4562385026295+3,6574139356992i</v>
      </c>
      <c r="DU283" s="240" t="str">
        <f t="shared" ca="1" si="438"/>
        <v>-4,98311643016988+5,49802172997281i</v>
      </c>
      <c r="DV283" s="240" t="str">
        <f t="shared" ca="1" si="439"/>
        <v>-4,27262452324149-6,06666069458955i</v>
      </c>
      <c r="DW283" s="240" t="str">
        <f t="shared" ca="1" si="440"/>
        <v>6,85539109369938-2,83959596638492i</v>
      </c>
      <c r="DX283" s="240" t="str">
        <f t="shared" ca="1" si="441"/>
        <v>1,26857514245947+7,31097869014924i</v>
      </c>
      <c r="DY283" s="240" t="str">
        <f t="shared" ca="1" si="442"/>
        <v>-7,41128386758989-0,364093029161755i</v>
      </c>
      <c r="DZ283" s="240" t="str">
        <f t="shared" ca="1" si="443"/>
        <v>1,97906783063004-7,15143222170549i</v>
      </c>
      <c r="EA283" s="240" t="str">
        <f t="shared" ca="1" si="444"/>
        <v>6,54405143549802+3,49786836651103i</v>
      </c>
      <c r="EB283" s="240" t="str">
        <f t="shared" ca="1" si="445"/>
        <v>-4,8466874009681+5,61865762768825i</v>
      </c>
      <c r="EC283" s="240" t="str">
        <f t="shared" ca="1" si="446"/>
        <v>-4,42022099509296-5,95997807499504i</v>
      </c>
      <c r="ED283" s="240" t="str">
        <f t="shared" ca="1" si="447"/>
        <v>6,7836392045484-3,00698045261292i</v>
      </c>
      <c r="EE283" s="240" t="str">
        <f t="shared" ca="1" si="448"/>
        <v>1,44761347010411+7,27764436758594i</v>
      </c>
      <c r="EF283" s="240" t="str">
        <f t="shared" ca="1" si="449"/>
        <v>-7,41798701768409-0,182101360106086i</v>
      </c>
      <c r="EG283" s="240" t="str">
        <f t="shared" ca="1" si="450"/>
        <v>1,80296683998177-7,19784709991873i</v>
      </c>
      <c r="EH283" s="240" t="str">
        <f t="shared" ca="1" si="451"/>
        <v>6,62792247648007+3,33621581221188i</v>
      </c>
      <c r="EI283" s="240" t="str">
        <f t="shared" ca="1" si="452"/>
        <v>-4,70733890850468+5,73590905614448i</v>
      </c>
      <c r="EJ283" s="240" t="str">
        <f t="shared" ca="1" si="453"/>
        <v>-4,56515489110039-5,84970538746563i</v>
      </c>
      <c r="EK283" s="240" t="str">
        <f t="shared" ca="1" si="454"/>
        <v>6,7078011047969-3,17255364625529i</v>
      </c>
      <c r="EL283" s="240" t="str">
        <f t="shared" ca="1" si="455"/>
        <v>1,62577980952496+7,23992626418414i</v>
      </c>
      <c r="EM283" s="240" t="str">
        <f t="shared" ca="1" si="456"/>
        <v>-7,42022184977526-1,14175415763921E-12i</v>
      </c>
      <c r="EN283" s="240"/>
      <c r="EO283" s="240"/>
      <c r="EP283" s="240"/>
    </row>
    <row r="284" spans="1:146">
      <c r="A284" s="268">
        <f t="shared" si="323"/>
        <v>3.5937500000000028E-3</v>
      </c>
      <c r="B284" s="267">
        <v>184</v>
      </c>
      <c r="C284" s="266">
        <f t="shared" si="324"/>
        <v>36800</v>
      </c>
      <c r="N284" s="265">
        <f t="shared" ca="1" si="327"/>
        <v>22.409861506165491</v>
      </c>
      <c r="O284" s="240">
        <f t="shared" ca="1" si="328"/>
        <v>7.4098615061654929</v>
      </c>
      <c r="P284" s="240" t="str">
        <f t="shared" ca="1" si="329"/>
        <v>-1,44559226733272+7,26748309507363i</v>
      </c>
      <c r="Q284" s="240" t="str">
        <f t="shared" ca="1" si="330"/>
        <v>-6,84581938428953-2,8356312345294i</v>
      </c>
      <c r="R284" s="240" t="str">
        <f t="shared" ca="1" si="331"/>
        <v>4,11669848362324-6,16107467374705i</v>
      </c>
      <c r="S284" s="240" t="str">
        <f t="shared" ca="1" si="332"/>
        <v>5,23956331866272+5,23956331866285i</v>
      </c>
      <c r="T284" s="240" t="str">
        <f t="shared" ca="1" si="333"/>
        <v>-6,16107467374714+4,1166984836231i</v>
      </c>
      <c r="U284" s="241" t="str">
        <f t="shared" ca="1" si="334"/>
        <v>-2,8356312345296-6,84581938428945i</v>
      </c>
      <c r="V284" s="240" t="str">
        <f t="shared" ca="1" si="335"/>
        <v>7,26748309507362-1,44559226733277i</v>
      </c>
      <c r="W284" s="240" t="str">
        <f t="shared" ca="1" si="336"/>
        <v>-1,81553163582985E-13+7,40986150616549i</v>
      </c>
      <c r="X284" s="240" t="str">
        <f t="shared" ca="1" si="337"/>
        <v>-7,26748309507356-1,44559226733308i</v>
      </c>
      <c r="Y284" s="240" t="str">
        <f t="shared" ca="1" si="338"/>
        <v>2,83563123452921-6,84581938428962i</v>
      </c>
      <c r="Z284" s="240" t="str">
        <f t="shared" ca="1" si="339"/>
        <v>6,16107467374694+4,11669848362339i</v>
      </c>
      <c r="AA284" s="240" t="str">
        <f t="shared" ca="1" si="340"/>
        <v>-5,23956331866298+5,23956331866259i</v>
      </c>
      <c r="AB284" s="240" t="str">
        <f t="shared" ca="1" si="341"/>
        <v>-4,11669848362359-6,16107467374681i</v>
      </c>
      <c r="AC284" s="240" t="str">
        <f t="shared" ca="1" si="342"/>
        <v>6,84581938428953-2,83563123452943i</v>
      </c>
      <c r="AD284" s="240" t="str">
        <f t="shared" ca="1" si="343"/>
        <v>1,44559226733265+7,26748309507365i</v>
      </c>
      <c r="AE284" s="240" t="str">
        <f t="shared" ca="1" si="344"/>
        <v>-7,40986150616549-3,63106327165969E-13i</v>
      </c>
      <c r="AF284" s="240" t="str">
        <f t="shared" ca="1" si="345"/>
        <v>1,44559226733254-7,26748309507367i</v>
      </c>
      <c r="AG284" s="240" t="str">
        <f t="shared" ca="1" si="346"/>
        <v>6,84581938428957+2,83563123452933i</v>
      </c>
      <c r="AH284" s="240" t="str">
        <f t="shared" ca="1" si="347"/>
        <v>-4,11669848362353+6,16107467374685i</v>
      </c>
      <c r="AI284" s="240" t="str">
        <f t="shared" ca="1" si="348"/>
        <v>-5,23956331866303-5,23956331866254i</v>
      </c>
      <c r="AJ284" s="240" t="str">
        <f t="shared" ca="1" si="349"/>
        <v>6,16107467374689-4,11669848362348i</v>
      </c>
      <c r="AK284" s="240" t="str">
        <f t="shared" ca="1" si="350"/>
        <v>2,83563123452927+6,84581938428959i</v>
      </c>
      <c r="AL284" s="240" t="str">
        <f t="shared" ca="1" si="351"/>
        <v>-7,26748309507296+1,44559226733609i</v>
      </c>
      <c r="AM284" s="240" t="str">
        <f t="shared" ca="1" si="352"/>
        <v>-1,03484748910934E-12-7,40986150616549i</v>
      </c>
      <c r="AN284" s="240" t="str">
        <f t="shared" ca="1" si="353"/>
        <v>7,26748309507334+1,44559226733416i</v>
      </c>
      <c r="AO284" s="240" t="str">
        <f t="shared" ca="1" si="354"/>
        <v>-2,83563123452609+6,84581938429091i</v>
      </c>
      <c r="AP284" s="240" t="str">
        <f t="shared" ca="1" si="355"/>
        <v>-6,16107467374757-4,11669848362246i</v>
      </c>
      <c r="AQ284" s="240" t="str">
        <f t="shared" ca="1" si="356"/>
        <v>5,23956331866371-5,23956331866185i</v>
      </c>
      <c r="AR284" s="240" t="str">
        <f t="shared" ca="1" si="357"/>
        <v>5,23956331866371-5,23956331866185i</v>
      </c>
      <c r="AS284" s="240" t="str">
        <f t="shared" ca="1" si="358"/>
        <v>-6,84581938428906+2,83563123453056i</v>
      </c>
      <c r="AT284" s="240" t="str">
        <f t="shared" ca="1" si="359"/>
        <v>-1,44559226733147-7,26748309507388i</v>
      </c>
      <c r="AU284" s="240" t="str">
        <f t="shared" ca="1" si="360"/>
        <v>7,40986150616549+3,67462568340074E-12i</v>
      </c>
      <c r="AV284" s="240" t="str">
        <f t="shared" ca="1" si="361"/>
        <v>-1,44559226733145+7,26748309507388i</v>
      </c>
      <c r="AW284" s="240" t="str">
        <f t="shared" ca="1" si="362"/>
        <v>-6,84581938428915-2,83563123453034i</v>
      </c>
      <c r="AX284" s="240" t="str">
        <f t="shared" ca="1" si="363"/>
        <v>4,1166984836262-6,16107467374506i</v>
      </c>
      <c r="AY284" s="240" t="str">
        <f t="shared" ca="1" si="364"/>
        <v>5,23956331866389+5,23956331866168i</v>
      </c>
      <c r="AZ284" s="240" t="str">
        <f t="shared" ca="1" si="365"/>
        <v>-6,16107467374755+4,11669848362248i</v>
      </c>
      <c r="BA284" s="240" t="str">
        <f t="shared" ca="1" si="366"/>
        <v>-2,83563123452621-6,84581938429086i</v>
      </c>
      <c r="BB284" s="240" t="str">
        <f t="shared" ca="1" si="367"/>
        <v>7,26748309507332-1,44559226733429i</v>
      </c>
      <c r="BC284" s="240" t="str">
        <f t="shared" ca="1" si="368"/>
        <v>-8,02465352591039E-13+7,40986150616549i</v>
      </c>
      <c r="BD284" s="240" t="str">
        <f t="shared" ca="1" si="369"/>
        <v>-7,26748309507301-1,44559226733586i</v>
      </c>
      <c r="BE284" s="240" t="str">
        <f t="shared" ca="1" si="370"/>
        <v>2,83563123452769-6,84581938429025i</v>
      </c>
      <c r="BF284" s="240" t="str">
        <f t="shared" ca="1" si="371"/>
        <v>6,16107467374654+4,11669848362399i</v>
      </c>
      <c r="BG284" s="240" t="str">
        <f t="shared" ca="1" si="372"/>
        <v>-5,23956331866502+5,23956331866055i</v>
      </c>
      <c r="BH284" s="240" t="str">
        <f t="shared" ca="1" si="373"/>
        <v>-4,11669848362487-6,16107467374596i</v>
      </c>
      <c r="BI284" s="240" t="str">
        <f t="shared" ca="1" si="374"/>
        <v>6,84581938428976-2,83563123452886i</v>
      </c>
      <c r="BJ284" s="240" t="str">
        <f t="shared" ca="1" si="375"/>
        <v>1,44559226732987+7,26748309507419i</v>
      </c>
      <c r="BK284" s="240" t="str">
        <f t="shared" ca="1" si="376"/>
        <v>-7,40986150616549+2,06969497821866E-12i</v>
      </c>
      <c r="BL284" s="240" t="str">
        <f t="shared" ca="1" si="377"/>
        <v>1,44559226733325-7,26748309507353i</v>
      </c>
      <c r="BM284" s="240" t="str">
        <f t="shared" ca="1" si="378"/>
        <v>6,84581938428845+2,83563123453204i</v>
      </c>
      <c r="BN284" s="240" t="str">
        <f t="shared" ca="1" si="379"/>
        <v>-4,1166984836216+6,16107467374814i</v>
      </c>
      <c r="BO284" s="240" t="str">
        <f t="shared" ca="1" si="380"/>
        <v>-5,23956331866258-5,23956331866299i</v>
      </c>
      <c r="BP284" s="240" t="str">
        <f t="shared" ca="1" si="381"/>
        <v>6,16107467374846-4,11669848362113i</v>
      </c>
      <c r="BQ284" s="240" t="str">
        <f t="shared" ca="1" si="382"/>
        <v>2,83563123453132+6,84581938428874i</v>
      </c>
      <c r="BR284" s="240" t="str">
        <f t="shared" ca="1" si="383"/>
        <v>-7,26748309507367+1,44559226733249i</v>
      </c>
      <c r="BS284" s="240" t="str">
        <f t="shared" ca="1" si="384"/>
        <v>2,6397781942914E-12-7,40986150616549i</v>
      </c>
      <c r="BT284" s="240" t="str">
        <f t="shared" ca="1" si="385"/>
        <v>7,26748309507405+1,44559226733064i</v>
      </c>
      <c r="BU284" s="240" t="str">
        <f t="shared" ca="1" si="386"/>
        <v>-2,83563123452958+6,84581938428947i</v>
      </c>
      <c r="BV284" s="240" t="str">
        <f t="shared" ca="1" si="387"/>
        <v>-6,16107467374552-4,11669848362552i</v>
      </c>
      <c r="BW284" s="240" t="str">
        <f t="shared" ca="1" si="388"/>
        <v>5,23956331866096-5,23956331866461i</v>
      </c>
      <c r="BX284" s="240" t="str">
        <f t="shared" ca="1" si="389"/>
        <v>4,11669848362352+6,16107467374686i</v>
      </c>
      <c r="BY284" s="240" t="str">
        <f t="shared" ca="1" si="390"/>
        <v>-6,84581938429055+2,83563123452697i</v>
      </c>
      <c r="BZ284" s="240" t="str">
        <f t="shared" ca="1" si="391"/>
        <v>-1,4455922673353-7,26748309507312i</v>
      </c>
      <c r="CA284" s="240" t="str">
        <f t="shared" ca="1" si="392"/>
        <v>7,40986150616549-2,32382136518294E-13i</v>
      </c>
      <c r="CB284" s="240" t="str">
        <f t="shared" ca="1" si="393"/>
        <v>-1,44559226733484+7,26748309507321i</v>
      </c>
      <c r="CC284" s="240" t="str">
        <f t="shared" ca="1" si="394"/>
        <v>-6,84581938429056-2,83563123452693i</v>
      </c>
      <c r="CD284" s="240" t="str">
        <f t="shared" ca="1" si="395"/>
        <v>4,11669848362313-6,16107467374712i</v>
      </c>
      <c r="CE284" s="240" t="str">
        <f t="shared" ca="1" si="396"/>
        <v>5,23956331866128+5,23956331866428i</v>
      </c>
      <c r="CF284" s="240" t="str">
        <f t="shared" ca="1" si="397"/>
        <v>-6,1610746737455+4,11669848362556i</v>
      </c>
      <c r="CG284" s="240" t="str">
        <f t="shared" ca="1" si="398"/>
        <v>-2,83563123452963-6,84581938428945i</v>
      </c>
      <c r="CH284" s="240" t="str">
        <f t="shared" ca="1" si="399"/>
        <v>7,26748309507404-1,44559226733068i</v>
      </c>
      <c r="CI284" s="240" t="str">
        <f t="shared" ca="1" si="400"/>
        <v>3,104542467328E-12+7,40986150616549i</v>
      </c>
      <c r="CJ284" s="240" t="str">
        <f t="shared" ca="1" si="401"/>
        <v>-7,26748309507377-1,44559226733203i</v>
      </c>
      <c r="CK284" s="240" t="str">
        <f t="shared" ca="1" si="402"/>
        <v>2,83563123453128-6,84581938428876i</v>
      </c>
      <c r="CL284" s="240" t="str">
        <f t="shared" ca="1" si="403"/>
        <v>6,16107467374872+4,11669848362074i</v>
      </c>
      <c r="CM284" s="240" t="str">
        <f t="shared" ca="1" si="404"/>
        <v>-5,23956331866225+5,23956331866331i</v>
      </c>
      <c r="CN284" s="240" t="str">
        <f t="shared" ca="1" si="405"/>
        <v>-4,11669848362199-6,16107467374788i</v>
      </c>
      <c r="CO284" s="240" t="str">
        <f t="shared" ca="1" si="406"/>
        <v>6,84581938428835-2,83563123453228i</v>
      </c>
      <c r="CP284" s="240" t="str">
        <f t="shared" ca="1" si="407"/>
        <v>1,4455922673335+7,26748309507347i</v>
      </c>
      <c r="CQ284" s="240" t="str">
        <f t="shared" ca="1" si="408"/>
        <v>-7,40986150616549-1,60493070518208E-12i</v>
      </c>
      <c r="CR284" s="240" t="str">
        <f t="shared" ca="1" si="409"/>
        <v>1,44559226732963-7,26748309507425i</v>
      </c>
      <c r="CS284" s="240" t="str">
        <f t="shared" ca="1" si="410"/>
        <v>6,84581938428986+2,83563123452863i</v>
      </c>
      <c r="CT284" s="240" t="str">
        <f t="shared" ca="1" si="411"/>
        <v>-4,11669848362466+6,1610746737461i</v>
      </c>
      <c r="CU284" s="240" t="str">
        <f t="shared" ca="1" si="412"/>
        <v>-5,23956331866534-5,23956331866022i</v>
      </c>
      <c r="CV284" s="240" t="str">
        <f t="shared" ca="1" si="413"/>
        <v>6,16107467374652-4,11669848362402i</v>
      </c>
      <c r="CW284" s="240" t="str">
        <f t="shared" ca="1" si="414"/>
        <v>2,83563123452793+6,84581938429015i</v>
      </c>
      <c r="CX284" s="240" t="str">
        <f t="shared" ca="1" si="415"/>
        <v>-7,26748309507439+1,44559226732888i</v>
      </c>
      <c r="CY284" s="240" t="str">
        <f t="shared" ca="1" si="416"/>
        <v>-1,26722962562762E-12-7,40986150616549i</v>
      </c>
      <c r="CZ284" s="240" t="str">
        <f t="shared" ca="1" si="417"/>
        <v>7,26748309507341+1,44559226733383i</v>
      </c>
      <c r="DA284" s="240" t="str">
        <f t="shared" ca="1" si="418"/>
        <v>-2,83563123453298+6,84581938428806i</v>
      </c>
      <c r="DB284" s="240" t="str">
        <f t="shared" ca="1" si="419"/>
        <v>-6,16107467374769-4,11669848362227i</v>
      </c>
      <c r="DC284" s="240" t="str">
        <f t="shared" ca="1" si="420"/>
        <v>5,23956331866355-5,23956331866202i</v>
      </c>
      <c r="DD284" s="240" t="str">
        <f t="shared" ca="1" si="421"/>
        <v>4,11669848362046+6,1610746737489i</v>
      </c>
      <c r="DE284" s="240" t="str">
        <f t="shared" ca="1" si="422"/>
        <v>-6,84581938428905+2,83563123453058i</v>
      </c>
      <c r="DF284" s="240" t="str">
        <f t="shared" ca="1" si="423"/>
        <v>-1,44559226733169-7,26748309507383i</v>
      </c>
      <c r="DG284" s="240" t="str">
        <f t="shared" ca="1" si="424"/>
        <v>7,40986150616549+3,44224354688244E-12i</v>
      </c>
      <c r="DH284" s="240" t="str">
        <f t="shared" ca="1" si="425"/>
        <v>-1,44559226733143+7,26748309507389i</v>
      </c>
      <c r="DI284" s="240" t="str">
        <f t="shared" ca="1" si="426"/>
        <v>-6,84581938428916-2,83563123453032i</v>
      </c>
      <c r="DJ284" s="240" t="str">
        <f t="shared" ca="1" si="427"/>
        <v>4,11669848362619-6,16107467374508i</v>
      </c>
      <c r="DK284" s="240" t="str">
        <f t="shared" ca="1" si="428"/>
        <v>5,23956331866405+5,23956331866152i</v>
      </c>
      <c r="DL284" s="240" t="str">
        <f t="shared" ca="1" si="429"/>
        <v>-6,16107467374731+4,11669848362285i</v>
      </c>
      <c r="DM284" s="240" t="str">
        <f t="shared" ca="1" si="430"/>
        <v>-2,83563123452623-6,84581938429085i</v>
      </c>
      <c r="DN284" s="240" t="str">
        <f t="shared" ca="1" si="431"/>
        <v>7,26748309507327-1,44559226733452i</v>
      </c>
      <c r="DO284" s="240" t="str">
        <f t="shared" ca="1" si="432"/>
        <v>-5,70083216072743E-13+7,40986150616549i</v>
      </c>
      <c r="DP284" s="240" t="str">
        <f t="shared" ca="1" si="433"/>
        <v>-7,26748309507305-1,44559226733563i</v>
      </c>
      <c r="DQ284" s="240" t="str">
        <f t="shared" ca="1" si="434"/>
        <v>2,83563123452767-6,84581938429025i</v>
      </c>
      <c r="DR284" s="240" t="str">
        <f t="shared" ca="1" si="435"/>
        <v>6,16107467374667+4,11669848362379i</v>
      </c>
      <c r="DS284" s="240" t="str">
        <f t="shared" ca="1" si="436"/>
        <v>-5,23956331866486+5,23956331866071i</v>
      </c>
      <c r="DT284" s="240" t="str">
        <f t="shared" ca="1" si="437"/>
        <v>-4,11669848362489-6,16107467374594i</v>
      </c>
      <c r="DU284" s="240" t="str">
        <f t="shared" ca="1" si="438"/>
        <v>6,84581938428976-2,83563123452888i</v>
      </c>
      <c r="DV284" s="240" t="str">
        <f t="shared" ca="1" si="439"/>
        <v>1,44559226732989+7,26748309507419i</v>
      </c>
      <c r="DW284" s="240" t="str">
        <f t="shared" ca="1" si="440"/>
        <v>-7,40986150616549+2,30207711473696E-12i</v>
      </c>
      <c r="DX284" s="240" t="str">
        <f t="shared" ca="1" si="441"/>
        <v>1,44559226733323-7,26748309507353i</v>
      </c>
      <c r="DY284" s="240" t="str">
        <f t="shared" ca="1" si="442"/>
        <v>6,84581938428861+2,83563123453163i</v>
      </c>
      <c r="DZ284" s="240" t="str">
        <f t="shared" ca="1" si="443"/>
        <v>-4,11669848362176+6,16107467374803i</v>
      </c>
      <c r="EA284" s="240" t="str">
        <f t="shared" ca="1" si="444"/>
        <v>-5,23956331866245-5,23956331866312i</v>
      </c>
      <c r="EB284" s="240" t="str">
        <f t="shared" ca="1" si="445"/>
        <v>6,16107467374856-4,11669848362097i</v>
      </c>
      <c r="EC284" s="240" t="str">
        <f t="shared" ca="1" si="446"/>
        <v>2,83563123453154+6,84581938428865i</v>
      </c>
      <c r="ED284" s="240" t="str">
        <f t="shared" ca="1" si="447"/>
        <v>-7,26748309507363+1,44559226733271i</v>
      </c>
      <c r="EE284" s="240" t="str">
        <f t="shared" ca="1" si="448"/>
        <v>2,40739605777312E-12-7,40986150616549i</v>
      </c>
      <c r="EF284" s="240" t="str">
        <f t="shared" ca="1" si="449"/>
        <v>7,26748309507417+1,44559226733i</v>
      </c>
      <c r="EG284" s="240" t="str">
        <f t="shared" ca="1" si="450"/>
        <v>-2,83563123452898+6,84581938428971i</v>
      </c>
      <c r="EH284" s="240" t="str">
        <f t="shared" ca="1" si="451"/>
        <v>-6,16107467374589-4,11669848362497i</v>
      </c>
      <c r="EI284" s="240" t="str">
        <f t="shared" ca="1" si="452"/>
        <v>5,23956331866109-5,23956331866448i</v>
      </c>
      <c r="EJ284" s="240" t="str">
        <f t="shared" ca="1" si="453"/>
        <v>4,11669848362336+6,16107467374697i</v>
      </c>
      <c r="EK284" s="240" t="str">
        <f t="shared" ca="1" si="454"/>
        <v>-6,84581938429046+2,83563123452719i</v>
      </c>
      <c r="EL284" s="240" t="str">
        <f t="shared" ca="1" si="455"/>
        <v>-1,44559226733553-7,26748309507308i</v>
      </c>
      <c r="EM284" s="240" t="str">
        <f t="shared" ca="1" si="456"/>
        <v>7,40986150616549-4,64764273036589E-13i</v>
      </c>
      <c r="EN284" s="240"/>
      <c r="EO284" s="240"/>
      <c r="EP284" s="240"/>
    </row>
    <row r="285" spans="1:146">
      <c r="A285" s="268">
        <f t="shared" si="323"/>
        <v>3.6132812500000028E-3</v>
      </c>
      <c r="B285" s="267">
        <v>185</v>
      </c>
      <c r="C285" s="266">
        <f t="shared" si="324"/>
        <v>37000</v>
      </c>
      <c r="N285" s="265">
        <f t="shared" ca="1" si="327"/>
        <v>22.396528859159528</v>
      </c>
      <c r="O285" s="240">
        <f t="shared" ca="1" si="328"/>
        <v>7.3965288591595275</v>
      </c>
      <c r="P285" s="240" t="str">
        <f t="shared" ca="1" si="329"/>
        <v>-1,26452454403197+7,28763451621447i</v>
      </c>
      <c r="Q285" s="240" t="str">
        <f t="shared" ca="1" si="330"/>
        <v>-6,9641578502966-2,49181552297355i</v>
      </c>
      <c r="R285" s="240" t="str">
        <f t="shared" ca="1" si="331"/>
        <v>3,64573570345512-6,43562353971488i</v>
      </c>
      <c r="S285" s="240" t="str">
        <f t="shared" ca="1" si="332"/>
        <v>5,71759412672952+4,69230823437335i</v>
      </c>
      <c r="T285" s="240" t="str">
        <f t="shared" ca="1" si="333"/>
        <v>-5,60071708559606+4,83121178292694i</v>
      </c>
      <c r="U285" s="241" t="str">
        <f t="shared" ca="1" si="334"/>
        <v>-3,80257578399834-6,34421441719376i</v>
      </c>
      <c r="V285" s="240" t="str">
        <f t="shared" ca="1" si="335"/>
        <v>6,90090816196913-2,6619740239994i</v>
      </c>
      <c r="W285" s="240" t="str">
        <f t="shared" ca="1" si="336"/>
        <v>1,44299119693514+7,25440663114134i</v>
      </c>
      <c r="X285" s="240" t="str">
        <f t="shared" ca="1" si="337"/>
        <v>-7,39430116295416+0,181519905009088i</v>
      </c>
      <c r="Y285" s="240" t="str">
        <f t="shared" ca="1" si="338"/>
        <v>1,08529618882711-7,31647260275723i</v>
      </c>
      <c r="Z285" s="240" t="str">
        <f t="shared" ca="1" si="339"/>
        <v>7,02321259034168+2,32015604545164i</v>
      </c>
      <c r="AA285" s="240" t="str">
        <f t="shared" ca="1" si="340"/>
        <v>-3,48669956804698+6,52315608325915i</v>
      </c>
      <c r="AB285" s="240" t="str">
        <f t="shared" ca="1" si="341"/>
        <v>-5,83102710295562-4,55057821479609i</v>
      </c>
      <c r="AC285" s="240" t="str">
        <f t="shared" ca="1" si="342"/>
        <v>5,48046638191456-4,96720519015312i</v>
      </c>
      <c r="AD285" s="240" t="str">
        <f t="shared" ca="1" si="343"/>
        <v>3,95712533507674+6,24898377713317i</v>
      </c>
      <c r="AE285" s="240" t="str">
        <f t="shared" ca="1" si="344"/>
        <v>-6,83350162460644+2,83052905141085i</v>
      </c>
      <c r="AF285" s="240" t="str">
        <f t="shared" ca="1" si="345"/>
        <v>-1,62058864589814-7,21680896277335i</v>
      </c>
      <c r="AG285" s="240" t="str">
        <f t="shared" ca="1" si="346"/>
        <v>7,38761941621895-0,362930469214866i</v>
      </c>
      <c r="AH285" s="240" t="str">
        <f t="shared" ca="1" si="347"/>
        <v>-0,905414091779975+7,3409035197846i</v>
      </c>
      <c r="AI285" s="240" t="str">
        <f t="shared" ca="1" si="348"/>
        <v>-7,07803680973717-2,14709899268416i</v>
      </c>
      <c r="AJ285" s="240" t="str">
        <f t="shared" ca="1" si="349"/>
        <v>3,32556317519516-6,60675932149535i</v>
      </c>
      <c r="AK285" s="240" t="str">
        <f t="shared" ca="1" si="350"/>
        <v>5,94094768649062+4,40610709705988i</v>
      </c>
      <c r="AL285" s="240" t="str">
        <f t="shared" ca="1" si="351"/>
        <v>-5,35691445021497+5,10020653870583i</v>
      </c>
      <c r="AM285" s="240" t="str">
        <f t="shared" ca="1" si="352"/>
        <v>-4,10929126181975-6,14998898290977i</v>
      </c>
      <c r="AN285" s="240" t="str">
        <f t="shared" ca="1" si="353"/>
        <v>6,76197884138772-2,99737907395854i</v>
      </c>
      <c r="AO285" s="240" t="str">
        <f t="shared" ca="1" si="354"/>
        <v>1,79720991285861+7,17486415854004i</v>
      </c>
      <c r="AP285" s="240" t="str">
        <f t="shared" ca="1" si="355"/>
        <v>-7,37648764378856+0,544122417673163i</v>
      </c>
      <c r="AQ285" s="240" t="str">
        <f t="shared" ca="1" si="356"/>
        <v>0,724986607139513-7,36091255102573i</v>
      </c>
      <c r="AR285" s="240" t="str">
        <f t="shared" ca="1" si="357"/>
        <v>0,724986607139513-7,36091255102573i</v>
      </c>
      <c r="AS285" s="240" t="str">
        <f t="shared" ca="1" si="358"/>
        <v>-3,16242358743737+6,68638289495894i</v>
      </c>
      <c r="AT285" s="240" t="str">
        <f t="shared" ca="1" si="359"/>
        <v>-6,04728966528432-4,25898190516527i</v>
      </c>
      <c r="AU285" s="240" t="str">
        <f t="shared" ca="1" si="360"/>
        <v>5,23013571355333-5,23013571355407i</v>
      </c>
      <c r="AV285" s="240" t="str">
        <f t="shared" ca="1" si="361"/>
        <v>4,25898190515993+6,04728966528808i</v>
      </c>
      <c r="AW285" s="240" t="str">
        <f t="shared" ca="1" si="362"/>
        <v>-6,68638289495858+3,16242358743812i</v>
      </c>
      <c r="AX285" s="240" t="str">
        <f t="shared" ca="1" si="363"/>
        <v>-1,97274860776593-7,12859748442408i</v>
      </c>
      <c r="AY285" s="240" t="str">
        <f t="shared" ca="1" si="364"/>
        <v>7,36091255102563-0,724986607140437i</v>
      </c>
      <c r="AZ285" s="240" t="str">
        <f t="shared" ca="1" si="365"/>
        <v>-0,544122417679575+7,37648764378809i</v>
      </c>
      <c r="BA285" s="240" t="str">
        <f t="shared" ca="1" si="366"/>
        <v>-7,17486415854024-1,79720991285781i</v>
      </c>
      <c r="BB285" s="240" t="str">
        <f t="shared" ca="1" si="367"/>
        <v>2,99737907396442-6,76197884138511i</v>
      </c>
      <c r="BC285" s="240" t="str">
        <f t="shared" ca="1" si="368"/>
        <v>6,14998898291029+4,10929126181898i</v>
      </c>
      <c r="BD285" s="240" t="str">
        <f t="shared" ca="1" si="369"/>
        <v>-5,10020653871056+5,35691445021047i</v>
      </c>
      <c r="BE285" s="240" t="str">
        <f t="shared" ca="1" si="370"/>
        <v>-4,40610709705995-5,94094768649057i</v>
      </c>
      <c r="BF285" s="240" t="str">
        <f t="shared" ca="1" si="371"/>
        <v>6,60675932149658-3,3255631751927i</v>
      </c>
      <c r="BG285" s="240" t="str">
        <f t="shared" ca="1" si="372"/>
        <v>2,14709899268504+7,07803680973691i</v>
      </c>
      <c r="BH285" s="240" t="str">
        <f t="shared" ca="1" si="373"/>
        <v>-7,34090351978495+0,905414091777135i</v>
      </c>
      <c r="BI285" s="240" t="str">
        <f t="shared" ca="1" si="374"/>
        <v>0,362930469213834-7,387619416219i</v>
      </c>
      <c r="BJ285" s="240" t="str">
        <f t="shared" ca="1" si="375"/>
        <v>7,21680896277275+1,62058864590082i</v>
      </c>
      <c r="BK285" s="240" t="str">
        <f t="shared" ca="1" si="376"/>
        <v>-2,83052905140999+6,8335016246068i</v>
      </c>
      <c r="BL285" s="240" t="str">
        <f t="shared" ca="1" si="377"/>
        <v>-6,24898377713164-3,95712533507915i</v>
      </c>
      <c r="BM285" s="240" t="str">
        <f t="shared" ca="1" si="378"/>
        <v>4,96720519015239-5,48046638191522i</v>
      </c>
      <c r="BN285" s="240" t="str">
        <f t="shared" ca="1" si="379"/>
        <v>4,55057821479392+5,83102710295731i</v>
      </c>
      <c r="BO285" s="240" t="str">
        <f t="shared" ca="1" si="380"/>
        <v>-6,52315608325873+3,48669956804774i</v>
      </c>
      <c r="BP285" s="240" t="str">
        <f t="shared" ca="1" si="381"/>
        <v>-2,32015604544893-7,02321259034258i</v>
      </c>
      <c r="BQ285" s="240" t="str">
        <f t="shared" ca="1" si="382"/>
        <v>7,31647260275708-1,08529618882808i</v>
      </c>
      <c r="BR285" s="240" t="str">
        <f t="shared" ca="1" si="383"/>
        <v>-0,181519905011839+7,3943011629541i</v>
      </c>
      <c r="BS285" s="240" t="str">
        <f t="shared" ca="1" si="384"/>
        <v>-7,25440663114151-1,44299119693428i</v>
      </c>
      <c r="BT285" s="240" t="str">
        <f t="shared" ca="1" si="385"/>
        <v>2,66197402400208-6,90090816196809i</v>
      </c>
      <c r="BU285" s="240" t="str">
        <f t="shared" ca="1" si="386"/>
        <v>6,34421441719414+3,8025757839977i</v>
      </c>
      <c r="BV285" s="240" t="str">
        <f t="shared" ca="1" si="387"/>
        <v>-4,83121178292904+5,60071708559425i</v>
      </c>
      <c r="BW285" s="240" t="str">
        <f t="shared" ca="1" si="388"/>
        <v>-4,69230823437401-5,71759412672898i</v>
      </c>
      <c r="BX285" s="240" t="str">
        <f t="shared" ca="1" si="389"/>
        <v>6,43562353971621-3,64573570345278i</v>
      </c>
      <c r="BY285" s="240" t="str">
        <f t="shared" ca="1" si="390"/>
        <v>2,49181552297444+6,96415785029628i</v>
      </c>
      <c r="BZ285" s="240" t="str">
        <f t="shared" ca="1" si="391"/>
        <v>-7,28763451621491+1,26452454402942i</v>
      </c>
      <c r="CA285" s="240" t="str">
        <f t="shared" ca="1" si="392"/>
        <v>-1,03298226866985E-12-7,39652885915953i</v>
      </c>
      <c r="CB285" s="240" t="str">
        <f t="shared" ca="1" si="393"/>
        <v>7,28763451621397+1,26452454403484i</v>
      </c>
      <c r="CC285" s="240" t="str">
        <f t="shared" ca="1" si="394"/>
        <v>-2,49181552297249+6,96415785029699i</v>
      </c>
      <c r="CD285" s="240" t="str">
        <f t="shared" ca="1" si="395"/>
        <v>-6,43562353971349-3,64573570345757i</v>
      </c>
      <c r="CE285" s="240" t="str">
        <f t="shared" ca="1" si="396"/>
        <v>4,69230823437273-5,71759412673002i</v>
      </c>
      <c r="CF285" s="240" t="str">
        <f t="shared" ca="1" si="397"/>
        <v>4,83121178292487+5,60071708559784i</v>
      </c>
      <c r="CG285" s="240" t="str">
        <f t="shared" ca="1" si="398"/>
        <v>-6,3442144171933+3,80257578399912i</v>
      </c>
      <c r="CH285" s="240" t="str">
        <f t="shared" ca="1" si="399"/>
        <v>-2,66197402399695-6,90090816197008i</v>
      </c>
      <c r="CI285" s="240" t="str">
        <f t="shared" ca="1" si="400"/>
        <v>7,25440663114115-1,4429911969361i</v>
      </c>
      <c r="CJ285" s="240" t="str">
        <f t="shared" ca="1" si="401"/>
        <v>0,181519905006128+7,39430116295424i</v>
      </c>
      <c r="CK285" s="240" t="str">
        <f t="shared" ca="1" si="402"/>
        <v>-7,31647260275738-1,08529618882603i</v>
      </c>
      <c r="CL285" s="240" t="str">
        <f t="shared" ca="1" si="403"/>
        <v>2,32015604545435-7,02321259034079i</v>
      </c>
      <c r="CM285" s="240" t="str">
        <f t="shared" ca="1" si="404"/>
        <v>6,52315608325951+3,48669956804629i</v>
      </c>
      <c r="CN285" s="240" t="str">
        <f t="shared" ca="1" si="405"/>
        <v>-4,55057821479825+5,83102710295393i</v>
      </c>
      <c r="CO285" s="240" t="str">
        <f t="shared" ca="1" si="406"/>
        <v>-4,96720519015377-5,48046638191397i</v>
      </c>
      <c r="CP285" s="240" t="str">
        <f t="shared" ca="1" si="407"/>
        <v>6,24898377713458-3,9571253350745i</v>
      </c>
      <c r="CQ285" s="240" t="str">
        <f t="shared" ca="1" si="408"/>
        <v>2,83052905141171+6,83350162460609i</v>
      </c>
      <c r="CR285" s="240" t="str">
        <f t="shared" ca="1" si="409"/>
        <v>-7,2168089627739+1,62058864589566i</v>
      </c>
      <c r="CS285" s="240" t="str">
        <f t="shared" ca="1" si="410"/>
        <v>-0,362930469215897-7,3876194162189i</v>
      </c>
      <c r="CT285" s="240" t="str">
        <f t="shared" ca="1" si="411"/>
        <v>7,34090351978426+0,905414091782808i</v>
      </c>
      <c r="CU285" s="240" t="str">
        <f t="shared" ca="1" si="412"/>
        <v>-2,14709899268347+7,07803680973739i</v>
      </c>
      <c r="CV285" s="240" t="str">
        <f t="shared" ca="1" si="413"/>
        <v>-6,60675932149411-3,32556317519761i</v>
      </c>
      <c r="CW285" s="240" t="str">
        <f t="shared" ca="1" si="414"/>
        <v>4,40610709705863-5,94094768649156i</v>
      </c>
      <c r="CX285" s="240" t="str">
        <f t="shared" ca="1" si="415"/>
        <v>5,10020653870658+5,35691445021426i</v>
      </c>
      <c r="CY285" s="240" t="str">
        <f t="shared" ca="1" si="416"/>
        <v>-6,14998898290925+4,10929126182052i</v>
      </c>
      <c r="CZ285" s="240" t="str">
        <f t="shared" ca="1" si="417"/>
        <v>-2,99737907395958-6,76197884138726i</v>
      </c>
      <c r="DA285" s="240" t="str">
        <f t="shared" ca="1" si="418"/>
        <v>7,17486415853979-1,79720991285961i</v>
      </c>
      <c r="DB285" s="240" t="str">
        <f t="shared" ca="1" si="419"/>
        <v>0,544122417673879+7,37648764378851i</v>
      </c>
      <c r="DC285" s="240" t="str">
        <f t="shared" ca="1" si="420"/>
        <v>-7,36091255102584-0,72498660713838i</v>
      </c>
      <c r="DD285" s="240" t="str">
        <f t="shared" ca="1" si="421"/>
        <v>1,97274860777144-7,12859748442256i</v>
      </c>
      <c r="DE285" s="240" t="str">
        <f t="shared" ca="1" si="422"/>
        <v>6,68638289495929+3,16242358743663i</v>
      </c>
      <c r="DF285" s="240" t="str">
        <f t="shared" ca="1" si="423"/>
        <v>-4,25898190516442+6,04728966528492i</v>
      </c>
      <c r="DG285" s="240" t="str">
        <f t="shared" ca="1" si="424"/>
        <v>-5,23013571355465-5,23013571355275i</v>
      </c>
      <c r="DH285" s="240" t="str">
        <f t="shared" ca="1" si="425"/>
        <v>6,04728966528749-4,25898190516077i</v>
      </c>
      <c r="DI285" s="240" t="str">
        <f t="shared" ca="1" si="426"/>
        <v>3,16242358743905+6,68638289495815i</v>
      </c>
      <c r="DJ285" s="240" t="str">
        <f t="shared" ca="1" si="427"/>
        <v>-7,12859748442386+1,97274860776672i</v>
      </c>
      <c r="DK285" s="240" t="str">
        <f t="shared" ca="1" si="428"/>
        <v>-0,724986607141464-7,36091255102554i</v>
      </c>
      <c r="DL285" s="240" t="str">
        <f t="shared" ca="1" si="429"/>
        <v>7,37648764378815+0,544122417678754i</v>
      </c>
      <c r="DM285" s="240" t="str">
        <f t="shared" ca="1" si="430"/>
        <v>-1,79720991285702+7,17486415854044i</v>
      </c>
      <c r="DN285" s="240" t="str">
        <f t="shared" ca="1" si="431"/>
        <v>-6,76197884138545-2,99737907396366i</v>
      </c>
      <c r="DO285" s="240" t="str">
        <f t="shared" ca="1" si="432"/>
        <v>4,10929126181829-6,14998898291075i</v>
      </c>
      <c r="DP285" s="240" t="str">
        <f t="shared" ca="1" si="433"/>
        <v>5,35691445021118+5,10020653870981i</v>
      </c>
      <c r="DQ285" s="240" t="str">
        <f t="shared" ca="1" si="434"/>
        <v>-5,94094768648996+4,40610709706078i</v>
      </c>
      <c r="DR285" s="240" t="str">
        <f t="shared" ca="1" si="435"/>
        <v>-3,32556317519363-6,60675932149612i</v>
      </c>
      <c r="DS285" s="240" t="str">
        <f t="shared" ca="1" si="436"/>
        <v>7,07803680973661-2,14709899268603i</v>
      </c>
      <c r="DT285" s="240" t="str">
        <f t="shared" ca="1" si="437"/>
        <v>0,905414091777956+7,34090351978485i</v>
      </c>
      <c r="DU285" s="240" t="str">
        <f t="shared" ca="1" si="438"/>
        <v>-7,38761941621905-0,362930469212802i</v>
      </c>
      <c r="DV285" s="240" t="str">
        <f t="shared" ca="1" si="439"/>
        <v>1,62058864590002-7,21680896277293i</v>
      </c>
      <c r="DW285" s="240" t="str">
        <f t="shared" ca="1" si="440"/>
        <v>6,83350162460712+2,83052905140923i</v>
      </c>
      <c r="DX285" s="240" t="str">
        <f t="shared" ca="1" si="441"/>
        <v>-3,95712533507864+6,24898377713197i</v>
      </c>
      <c r="DY285" s="240" t="str">
        <f t="shared" ca="1" si="442"/>
        <v>-5,48046638191577-4,96720519015178i</v>
      </c>
      <c r="DZ285" s="240" t="str">
        <f t="shared" ca="1" si="443"/>
        <v>5,83102710295668-4,55057821479473i</v>
      </c>
      <c r="EA285" s="240" t="str">
        <f t="shared" ca="1" si="444"/>
        <v>3,48669956804828+6,52315608325844i</v>
      </c>
      <c r="EB285" s="240" t="str">
        <f t="shared" ca="1" si="445"/>
        <v>-7,02321259034233+2,32015604544971i</v>
      </c>
      <c r="EC285" s="240" t="str">
        <f t="shared" ca="1" si="446"/>
        <v>-1,0852961888291-7,31647260275693i</v>
      </c>
      <c r="ED285" s="240" t="str">
        <f t="shared" ca="1" si="447"/>
        <v>7,39430116295412+0,181519905010596i</v>
      </c>
      <c r="EE285" s="240" t="str">
        <f t="shared" ca="1" si="448"/>
        <v>-1,44299119693348+7,25440663114167i</v>
      </c>
      <c r="EF285" s="240" t="str">
        <f t="shared" ca="1" si="449"/>
        <v>-6,90090816196846-2,66197402400112i</v>
      </c>
      <c r="EG285" s="240" t="str">
        <f t="shared" ca="1" si="450"/>
        <v>3,80257578399646-6,34421441719489i</v>
      </c>
      <c r="EH285" s="240" t="str">
        <f t="shared" ca="1" si="451"/>
        <v>5,60071708559465+4,83121178292858i</v>
      </c>
      <c r="EI285" s="240" t="str">
        <f t="shared" ca="1" si="452"/>
        <v>-5,71759412672832+4,6923082343748i</v>
      </c>
      <c r="EJ285" s="240" t="str">
        <f t="shared" ca="1" si="453"/>
        <v>-3,64573570345369-6,4356235397157i</v>
      </c>
      <c r="EK285" s="240" t="str">
        <f t="shared" ca="1" si="454"/>
        <v>6,96415785029608-2,49181552297501i</v>
      </c>
      <c r="EL285" s="240" t="str">
        <f t="shared" ca="1" si="455"/>
        <v>1,26452454403003+7,2876345162148i</v>
      </c>
      <c r="EM285" s="240" t="str">
        <f t="shared" ca="1" si="456"/>
        <v>-7,39652885915953+2,06596453733969E-12i</v>
      </c>
      <c r="EN285" s="240"/>
      <c r="EO285" s="240"/>
      <c r="EP285" s="240"/>
    </row>
    <row r="286" spans="1:146">
      <c r="A286" s="268">
        <f t="shared" si="323"/>
        <v>3.6328125000000028E-3</v>
      </c>
      <c r="B286" s="267">
        <v>186</v>
      </c>
      <c r="C286" s="266">
        <f t="shared" si="324"/>
        <v>37200</v>
      </c>
      <c r="N286" s="265">
        <f t="shared" ca="1" si="327"/>
        <v>22.378744617996453</v>
      </c>
      <c r="O286" s="240">
        <f t="shared" ca="1" si="328"/>
        <v>7.3787446179964515</v>
      </c>
      <c r="P286" s="240" t="str">
        <f t="shared" ca="1" si="329"/>
        <v>-1,08268669868355+7,29888084915114i</v>
      </c>
      <c r="Q286" s="240" t="str">
        <f t="shared" ca="1" si="330"/>
        <v>-7,06101835202776-2,14193649997817i</v>
      </c>
      <c r="R286" s="240" t="str">
        <f t="shared" ca="1" si="331"/>
        <v>3,15481984454569-6,67030613136101i</v>
      </c>
      <c r="S286" s="240" t="str">
        <f t="shared" ca="1" si="332"/>
        <v>6,13520192680511+4,09941086681227i</v>
      </c>
      <c r="T286" s="240" t="str">
        <f t="shared" ca="1" si="333"/>
        <v>-4,95526202374498+5,46728912841112i</v>
      </c>
      <c r="U286" s="241" t="str">
        <f t="shared" ca="1" si="334"/>
        <v>-4,68102603121554-5,70384672240534i</v>
      </c>
      <c r="V286" s="240" t="str">
        <f t="shared" ca="1" si="335"/>
        <v>6,328960364741-3,79343285681309i</v>
      </c>
      <c r="W286" s="240" t="str">
        <f t="shared" ca="1" si="336"/>
        <v>2,82372331695999+6,81707112819487i</v>
      </c>
      <c r="X286" s="240" t="str">
        <f t="shared" ca="1" si="337"/>
        <v>-7,15761288879762+1,79288869474091i</v>
      </c>
      <c r="Y286" s="240" t="str">
        <f t="shared" ca="1" si="338"/>
        <v>-0,723243446678277-7,34321394584473i</v>
      </c>
      <c r="Z286" s="240" t="str">
        <f t="shared" ca="1" si="339"/>
        <v>7,36985659695321+0,362057837861405i</v>
      </c>
      <c r="AA286" s="240" t="str">
        <f t="shared" ca="1" si="340"/>
        <v>-1,43952166359982+7,23696410918545i</v>
      </c>
      <c r="AB286" s="240" t="str">
        <f t="shared" ca="1" si="341"/>
        <v>-6,94741320357575-2,48582419257535i</v>
      </c>
      <c r="AC286" s="240" t="str">
        <f t="shared" ca="1" si="342"/>
        <v>3,47831613479561-6,50747178280721i</v>
      </c>
      <c r="AD286" s="240" t="str">
        <f t="shared" ca="1" si="343"/>
        <v>5,92666325004694+4,39551303696789i</v>
      </c>
      <c r="AE286" s="240" t="str">
        <f t="shared" ca="1" si="344"/>
        <v>-5,21756035602901+5,21756035602906i</v>
      </c>
      <c r="AF286" s="240" t="str">
        <f t="shared" ca="1" si="345"/>
        <v>-4,39551303696804-5,92666325004683i</v>
      </c>
      <c r="AG286" s="240" t="str">
        <f t="shared" ca="1" si="346"/>
        <v>6,50747178280715-3,47831613479572i</v>
      </c>
      <c r="AH286" s="240" t="str">
        <f t="shared" ca="1" si="347"/>
        <v>2,48582419257543+6,94741320357572i</v>
      </c>
      <c r="AI286" s="240" t="str">
        <f t="shared" ca="1" si="348"/>
        <v>-7,23696410918543+1,43952166359995i</v>
      </c>
      <c r="AJ286" s="240" t="str">
        <f t="shared" ca="1" si="349"/>
        <v>-0,362057837860748-7,36985659695324i</v>
      </c>
      <c r="AK286" s="240" t="str">
        <f t="shared" ca="1" si="350"/>
        <v>7,34321394584496+0,723243446675957i</v>
      </c>
      <c r="AL286" s="240" t="str">
        <f t="shared" ca="1" si="351"/>
        <v>-1,79288869474368+7,15761288879692i</v>
      </c>
      <c r="AM286" s="240" t="str">
        <f t="shared" ca="1" si="352"/>
        <v>-6,81707112819463-2,82372331696055i</v>
      </c>
      <c r="AN286" s="240" t="str">
        <f t="shared" ca="1" si="353"/>
        <v>3,79343285681111-6,32896036474218i</v>
      </c>
      <c r="AO286" s="240" t="str">
        <f t="shared" ca="1" si="354"/>
        <v>5,7038467224035+4,68102603121777i</v>
      </c>
      <c r="AP286" s="240" t="str">
        <f t="shared" ca="1" si="355"/>
        <v>-5,46728912841154+4,95526202374451i</v>
      </c>
      <c r="AQ286" s="240" t="str">
        <f t="shared" ca="1" si="356"/>
        <v>-4,09941086681422-6,1352019268038i</v>
      </c>
      <c r="AR286" s="240" t="str">
        <f t="shared" ca="1" si="357"/>
        <v>-4,09941086681422-6,1352019268038i</v>
      </c>
      <c r="AS286" s="240" t="str">
        <f t="shared" ca="1" si="358"/>
        <v>2,14193649997792+7,06101835202784i</v>
      </c>
      <c r="AT286" s="240" t="str">
        <f t="shared" ca="1" si="359"/>
        <v>-7,29888084915085+1,08268669868553i</v>
      </c>
      <c r="AU286" s="240" t="str">
        <f t="shared" ca="1" si="360"/>
        <v>2,8601022133894E-12-7,37874461799645i</v>
      </c>
      <c r="AV286" s="240" t="str">
        <f t="shared" ca="1" si="361"/>
        <v>7,29888084915109+1,08268669868393i</v>
      </c>
      <c r="AW286" s="240" t="str">
        <f t="shared" ca="1" si="362"/>
        <v>-2,14193649997617+7,06101835202837i</v>
      </c>
      <c r="AX286" s="240" t="str">
        <f t="shared" ca="1" si="363"/>
        <v>-6,67030613135977-3,15481984454831i</v>
      </c>
      <c r="AY286" s="240" t="str">
        <f t="shared" ca="1" si="364"/>
        <v>4,09941086681279-6,13520192680476i</v>
      </c>
      <c r="AZ286" s="240" t="str">
        <f t="shared" ca="1" si="365"/>
        <v>5,4672891284127+4,95526202374324i</v>
      </c>
      <c r="BA286" s="240" t="str">
        <f t="shared" ca="1" si="366"/>
        <v>-5,7038467224072+4,68102603121327i</v>
      </c>
      <c r="BB286" s="240" t="str">
        <f t="shared" ca="1" si="367"/>
        <v>-3,7934328568125-6,32896036474135i</v>
      </c>
      <c r="BC286" s="240" t="str">
        <f t="shared" ca="1" si="368"/>
        <v>6,81707112819398-2,82372331696215i</v>
      </c>
      <c r="BD286" s="240" t="str">
        <f t="shared" ca="1" si="369"/>
        <v>1,79288869473824+7,15761288879829i</v>
      </c>
      <c r="BE286" s="240" t="str">
        <f t="shared" ca="1" si="370"/>
        <v>-7,3432139458448+0,723243446677569i</v>
      </c>
      <c r="BF286" s="240" t="str">
        <f t="shared" ca="1" si="371"/>
        <v>0,36205783785913-7,36985659695332i</v>
      </c>
      <c r="BG286" s="240" t="str">
        <f t="shared" ca="1" si="372"/>
        <v>7,23696410918491+1,43952166360258i</v>
      </c>
      <c r="BH286" s="240" t="str">
        <f t="shared" ca="1" si="373"/>
        <v>-2,48582419257588+6,94741320357556i</v>
      </c>
      <c r="BI286" s="240" t="str">
        <f t="shared" ca="1" si="374"/>
        <v>-6,50747178280792-3,4783161347943i</v>
      </c>
      <c r="BJ286" s="240" t="str">
        <f t="shared" ca="1" si="375"/>
        <v>4,39551303697019-5,92666325004523i</v>
      </c>
      <c r="BK286" s="240" t="str">
        <f t="shared" ca="1" si="376"/>
        <v>5,21756035602867+5,2175603560294i</v>
      </c>
      <c r="BL286" s="240" t="str">
        <f t="shared" ca="1" si="377"/>
        <v>-5,92666325004597+4,39551303696919i</v>
      </c>
      <c r="BM286" s="240" t="str">
        <f t="shared" ca="1" si="378"/>
        <v>-3,47831613479321-6,5074717828085i</v>
      </c>
      <c r="BN286" s="240" t="str">
        <f t="shared" ca="1" si="379"/>
        <v>6,94741320357592-2,4858241925749i</v>
      </c>
      <c r="BO286" s="240" t="str">
        <f t="shared" ca="1" si="380"/>
        <v>1,43952166360157+7,2369641091851i</v>
      </c>
      <c r="BP286" s="240" t="str">
        <f t="shared" ca="1" si="381"/>
        <v>-7,36985659695338+0,362057837857891i</v>
      </c>
      <c r="BQ286" s="240" t="str">
        <f t="shared" ca="1" si="382"/>
        <v>0,723243446678803-7,34321394584468i</v>
      </c>
      <c r="BR286" s="240" t="str">
        <f t="shared" ca="1" si="383"/>
        <v>7,15761288879804+1,79288869473924i</v>
      </c>
      <c r="BS286" s="240" t="str">
        <f t="shared" ca="1" si="384"/>
        <v>-2,82372331696329+6,8170711281935i</v>
      </c>
      <c r="BT286" s="240" t="str">
        <f t="shared" ca="1" si="385"/>
        <v>-6,32896036474082-3,79343285681339i</v>
      </c>
      <c r="BU286" s="240" t="str">
        <f t="shared" ca="1" si="386"/>
        <v>4,68102603121439-5,70384672240628i</v>
      </c>
      <c r="BV286" s="240" t="str">
        <f t="shared" ca="1" si="387"/>
        <v>4,95526202374248+5,46728912841339i</v>
      </c>
      <c r="BW286" s="240" t="str">
        <f t="shared" ca="1" si="388"/>
        <v>-6,13520192680533+4,09941086681194i</v>
      </c>
      <c r="BX286" s="240" t="str">
        <f t="shared" ca="1" si="389"/>
        <v>-3,15481984454738-6,67030613136021i</v>
      </c>
      <c r="BY286" s="240" t="str">
        <f t="shared" ca="1" si="390"/>
        <v>7,06101835202867-2,14193649997518i</v>
      </c>
      <c r="BZ286" s="240" t="str">
        <f t="shared" ca="1" si="391"/>
        <v>1,08268669868291+7,29888084915124i</v>
      </c>
      <c r="CA286" s="240" t="str">
        <f t="shared" ca="1" si="392"/>
        <v>-7,37874461799645+1,8295908509999E-12i</v>
      </c>
      <c r="CB286" s="240" t="str">
        <f t="shared" ca="1" si="393"/>
        <v>1,08268669868676-7,29888084915067i</v>
      </c>
      <c r="CC286" s="240" t="str">
        <f t="shared" ca="1" si="394"/>
        <v>7,06101835202754+2,14193649997891i</v>
      </c>
      <c r="CD286" s="240" t="str">
        <f t="shared" ca="1" si="395"/>
        <v>-3,15481984454408+6,67030613136177i</v>
      </c>
      <c r="CE286" s="240" t="str">
        <f t="shared" ca="1" si="396"/>
        <v>-6,13520192680317-4,09941086681517i</v>
      </c>
      <c r="CF286" s="240" t="str">
        <f t="shared" ca="1" si="397"/>
        <v>4,95526202374535-5,46728912841078i</v>
      </c>
      <c r="CG286" s="240" t="str">
        <f t="shared" ca="1" si="398"/>
        <v>4,68102603121689+5,70384672240422i</v>
      </c>
      <c r="CH286" s="240" t="str">
        <f t="shared" ca="1" si="399"/>
        <v>-6,32896036474282+3,79343285681005i</v>
      </c>
      <c r="CI286" s="240" t="str">
        <f t="shared" ca="1" si="400"/>
        <v>-2,82372331695951-6,81707112819507i</v>
      </c>
      <c r="CJ286" s="240" t="str">
        <f t="shared" ca="1" si="401"/>
        <v>7,1576128887972-1,79288869474258i</v>
      </c>
      <c r="CK286" s="240" t="str">
        <f t="shared" ca="1" si="402"/>
        <v>0,723243446674723+7,34321394584508i</v>
      </c>
      <c r="CL286" s="240" t="str">
        <f t="shared" ca="1" si="403"/>
        <v>-7,36985659695318-0,362057837861986i</v>
      </c>
      <c r="CM286" s="240" t="str">
        <f t="shared" ca="1" si="404"/>
        <v>1,43952166359819-7,23696410918578i</v>
      </c>
      <c r="CN286" s="240" t="str">
        <f t="shared" ca="1" si="405"/>
        <v>6,94741320357453+2,48582419257876i</v>
      </c>
      <c r="CO286" s="240" t="str">
        <f t="shared" ca="1" si="406"/>
        <v>-3,47831613479682+6,50747178280657i</v>
      </c>
      <c r="CP286" s="240" t="str">
        <f t="shared" ca="1" si="407"/>
        <v>-5,9266632500479-4,39551303696659i</v>
      </c>
      <c r="CQ286" s="240" t="str">
        <f t="shared" ca="1" si="408"/>
        <v>5,21756035603157-5,2175603560265i</v>
      </c>
      <c r="CR286" s="240" t="str">
        <f t="shared" ca="1" si="409"/>
        <v>4,39551303696689+5,92666325004767i</v>
      </c>
      <c r="CS286" s="240" t="str">
        <f t="shared" ca="1" si="410"/>
        <v>-6,50747178280639+3,47831613479715i</v>
      </c>
      <c r="CT286" s="240" t="str">
        <f t="shared" ca="1" si="411"/>
        <v>-2,48582419257201-6,94741320357695i</v>
      </c>
      <c r="CU286" s="240" t="str">
        <f t="shared" ca="1" si="412"/>
        <v>7,2369641091857-1,43952166359856i</v>
      </c>
      <c r="CV286" s="240" t="str">
        <f t="shared" ca="1" si="413"/>
        <v>0,362057837862366+7,36985659695316i</v>
      </c>
      <c r="CW286" s="240" t="str">
        <f t="shared" ca="1" si="414"/>
        <v>-7,34321394584442-0,723243446681441i</v>
      </c>
      <c r="CX286" s="240" t="str">
        <f t="shared" ca="1" si="415"/>
        <v>1,79288869474221-7,15761288879729i</v>
      </c>
      <c r="CY286" s="240" t="str">
        <f t="shared" ca="1" si="416"/>
        <v>6,81707112819522+2,82372331695915i</v>
      </c>
      <c r="CZ286" s="240" t="str">
        <f t="shared" ca="1" si="417"/>
        <v>-3,79343285681584+6,32896036473935i</v>
      </c>
      <c r="DA286" s="240" t="str">
        <f t="shared" ca="1" si="418"/>
        <v>-5,70384672240473-4,68102603121628i</v>
      </c>
      <c r="DB286" s="240" t="str">
        <f t="shared" ca="1" si="419"/>
        <v>5,46728912841052-4,95526202374563i</v>
      </c>
      <c r="DC286" s="240" t="str">
        <f t="shared" ca="1" si="420"/>
        <v>4,09941086680955+6,13520192680692i</v>
      </c>
      <c r="DD286" s="240" t="str">
        <f t="shared" ca="1" si="421"/>
        <v>-6,67030613136143+3,1548198445448i</v>
      </c>
      <c r="DE286" s="240" t="str">
        <f t="shared" ca="1" si="422"/>
        <v>-2,14193649997967-7,06101835202731i</v>
      </c>
      <c r="DF286" s="240" t="str">
        <f t="shared" ca="1" si="423"/>
        <v>7,29888084915166-1,08268669868008i</v>
      </c>
      <c r="DG286" s="240" t="str">
        <f t="shared" ca="1" si="424"/>
        <v>-1,0305113623895E-12+7,37874461799645i</v>
      </c>
      <c r="DH286" s="240" t="str">
        <f t="shared" ca="1" si="425"/>
        <v>-7,29888084915136-1,08268669868212i</v>
      </c>
      <c r="DI286" s="240" t="str">
        <f t="shared" ca="1" si="426"/>
        <v>2,14193649998164-7,06101835202671i</v>
      </c>
      <c r="DJ286" s="240" t="str">
        <f t="shared" ca="1" si="427"/>
        <v>6,67030613136056+3,15481984454666i</v>
      </c>
      <c r="DK286" s="240" t="str">
        <f t="shared" ca="1" si="428"/>
        <v>-4,09941086681127+6,13520192680577i</v>
      </c>
      <c r="DL286" s="240" t="str">
        <f t="shared" ca="1" si="429"/>
        <v>-5,46728912841392-4,95526202374188i</v>
      </c>
      <c r="DM286" s="240" t="str">
        <f t="shared" ca="1" si="430"/>
        <v>5,70384672240604-4,68102603121469i</v>
      </c>
      <c r="DN286" s="240" t="str">
        <f t="shared" ca="1" si="431"/>
        <v>3,79343285681407+6,32896036474041i</v>
      </c>
      <c r="DO286" s="240" t="str">
        <f t="shared" ca="1" si="432"/>
        <v>-6,81707112819328+2,82372331696384i</v>
      </c>
      <c r="DP286" s="240" t="str">
        <f t="shared" ca="1" si="433"/>
        <v>-1,79288869473981-7,1576128887979i</v>
      </c>
      <c r="DQ286" s="240" t="str">
        <f t="shared" ca="1" si="434"/>
        <v>7,34321394584462-0,72324344667939i</v>
      </c>
      <c r="DR286" s="240" t="str">
        <f t="shared" ca="1" si="435"/>
        <v>-0,362057837857302+7,36985659695341i</v>
      </c>
      <c r="DS286" s="240" t="str">
        <f t="shared" ca="1" si="436"/>
        <v>-7,23696410918522-1,43952166360099i</v>
      </c>
      <c r="DT286" s="240" t="str">
        <f t="shared" ca="1" si="437"/>
        <v>2,48582419257435-6,94741320357611i</v>
      </c>
      <c r="DU286" s="240" t="str">
        <f t="shared" ca="1" si="438"/>
        <v>6,50747178280522+3,47831613479934i</v>
      </c>
      <c r="DV286" s="240" t="str">
        <f t="shared" ca="1" si="439"/>
        <v>-4,39551303696888+5,9266632500462i</v>
      </c>
      <c r="DW286" s="240" t="str">
        <f t="shared" ca="1" si="440"/>
        <v>-5,21756035602981-5,21756035602825i</v>
      </c>
      <c r="DX286" s="240" t="str">
        <f t="shared" ca="1" si="441"/>
        <v>5,92666325004938-4,3955130369646i</v>
      </c>
      <c r="DY286" s="240" t="str">
        <f t="shared" ca="1" si="442"/>
        <v>3,478316134795+6,50747178280754i</v>
      </c>
      <c r="DZ286" s="240" t="str">
        <f t="shared" ca="1" si="443"/>
        <v>-6,94741320357537+2,48582419257643i</v>
      </c>
      <c r="EA286" s="240" t="str">
        <f t="shared" ca="1" si="444"/>
        <v>-1,43952166359616-7,23696410918618i</v>
      </c>
      <c r="EB286" s="240" t="str">
        <f t="shared" ca="1" si="445"/>
        <v>7,3698565969533-0,362057837859509i</v>
      </c>
      <c r="EC286" s="240" t="str">
        <f t="shared" ca="1" si="446"/>
        <v>-0,723243446676774+7,34321394584488i</v>
      </c>
      <c r="ED286" s="240" t="str">
        <f t="shared" ca="1" si="447"/>
        <v>-7,1576128887966-1,79288869474499i</v>
      </c>
      <c r="EE286" s="240" t="str">
        <f t="shared" ca="1" si="448"/>
        <v>2,82372331696141-6,81707112819428i</v>
      </c>
      <c r="EF286" s="240" t="str">
        <f t="shared" ca="1" si="449"/>
        <v>6,32896036474154+3,79343285681218i</v>
      </c>
      <c r="EG286" s="240" t="str">
        <f t="shared" ca="1" si="450"/>
        <v>-4,68102603121849+5,70384672240292i</v>
      </c>
      <c r="EH286" s="240" t="str">
        <f t="shared" ca="1" si="451"/>
        <v>-4,95526202374352-5,46728912841244i</v>
      </c>
      <c r="EI286" s="240" t="str">
        <f t="shared" ca="1" si="452"/>
        <v>6,13520192680431-4,09941086681346i</v>
      </c>
      <c r="EJ286" s="240" t="str">
        <f t="shared" ca="1" si="453"/>
        <v>3,15481984454866+6,67030613135961i</v>
      </c>
      <c r="EK286" s="240" t="str">
        <f t="shared" ca="1" si="454"/>
        <v>-7,06101835202814+2,14193649997693i</v>
      </c>
      <c r="EL286" s="240" t="str">
        <f t="shared" ca="1" si="455"/>
        <v>-1,08268669868431-7,29888084915103i</v>
      </c>
      <c r="EM286" s="240" t="str">
        <f t="shared" ca="1" si="456"/>
        <v>7,37874461799645+3,89061357577889E-12i</v>
      </c>
      <c r="EN286" s="240"/>
      <c r="EO286" s="240"/>
      <c r="EP286" s="240"/>
    </row>
    <row r="287" spans="1:146">
      <c r="A287" s="268">
        <f t="shared" si="323"/>
        <v>3.6523437500000028E-3</v>
      </c>
      <c r="B287" s="267">
        <v>187</v>
      </c>
      <c r="C287" s="266">
        <f t="shared" si="324"/>
        <v>37400</v>
      </c>
      <c r="N287" s="265">
        <f t="shared" ca="1" si="327"/>
        <v>22.35385468804521</v>
      </c>
      <c r="O287" s="240">
        <f t="shared" ca="1" si="328"/>
        <v>7.3538546880452103</v>
      </c>
      <c r="P287" s="240" t="str">
        <f t="shared" ca="1" si="329"/>
        <v>-0,900190317680527+7,29855027829765i</v>
      </c>
      <c r="Q287" s="240" t="str">
        <f t="shared" ca="1" si="330"/>
        <v>-7,13346887885507-1,78684093508367i</v>
      </c>
      <c r="R287" s="240" t="str">
        <f t="shared" ca="1" si="331"/>
        <v>2,64661580162713-6,86109346762322i</v>
      </c>
      <c r="S287" s="240" t="str">
        <f t="shared" ca="1" si="332"/>
        <v>6,48552082431507+3,46658310303677i</v>
      </c>
      <c r="T287" s="240" t="str">
        <f t="shared" ca="1" si="333"/>
        <v>-4,23440976787291+6,01239991106937i</v>
      </c>
      <c r="U287" s="241" t="str">
        <f t="shared" ca="1" si="334"/>
        <v>-5,44884690680378-4,93854696840066i</v>
      </c>
      <c r="V287" s="240" t="str">
        <f t="shared" ca="1" si="335"/>
        <v>5,56840382571087-4,80333817325962i</v>
      </c>
      <c r="W287" s="240" t="str">
        <f t="shared" ca="1" si="336"/>
        <v>4,08558276262954+6,11450670639823i</v>
      </c>
      <c r="X287" s="240" t="str">
        <f t="shared" ca="1" si="337"/>
        <v>-6,56864171482271+3,30637638437845i</v>
      </c>
      <c r="Y287" s="240" t="str">
        <f t="shared" ca="1" si="338"/>
        <v>-2,47743902772334-6,92397823774727i</v>
      </c>
      <c r="Z287" s="240" t="str">
        <f t="shared" ca="1" si="339"/>
        <v>7,17517168311956-1,61123868208396i</v>
      </c>
      <c r="AA287" s="240" t="str">
        <f t="shared" ca="1" si="340"/>
        <v>0,72080380692158+7,3184438677093i</v>
      </c>
      <c r="AB287" s="240" t="str">
        <f t="shared" ca="1" si="341"/>
        <v>-7,35163984450234-0,180472628423617i</v>
      </c>
      <c r="AC287" s="240" t="str">
        <f t="shared" ca="1" si="342"/>
        <v>1,07903458745293-7,27426031510866i</v>
      </c>
      <c r="AD287" s="240" t="str">
        <f t="shared" ca="1" si="343"/>
        <v>7,0874691396756+1,96136686191811i</v>
      </c>
      <c r="AE287" s="240" t="str">
        <f t="shared" ca="1" si="344"/>
        <v>-2,81419835313532+6,79407583134712i</v>
      </c>
      <c r="AF287" s="240" t="str">
        <f t="shared" ca="1" si="345"/>
        <v>-6,39849329857211-3,62470168165771i</v>
      </c>
      <c r="AG287" s="240" t="str">
        <f t="shared" ca="1" si="346"/>
        <v>4,38068612300694-5,90667147085217i</v>
      </c>
      <c r="AH287" s="240" t="str">
        <f t="shared" ca="1" si="347"/>
        <v>5,32600780626558+5,07078096751207i</v>
      </c>
      <c r="AI287" s="240" t="str">
        <f t="shared" ca="1" si="348"/>
        <v>-5,68460654636938+4,66523602681139i</v>
      </c>
      <c r="AJ287" s="240" t="str">
        <f t="shared" ca="1" si="349"/>
        <v>-3,93429475509968-6,21293035152332i</v>
      </c>
      <c r="AK287" s="240" t="str">
        <f t="shared" ca="1" si="350"/>
        <v>6,64780590117994-3,14417802821686i</v>
      </c>
      <c r="AL287" s="240" t="str">
        <f t="shared" ca="1" si="351"/>
        <v>2,30676993718458+6,9826922622858i</v>
      </c>
      <c r="AM287" s="240" t="str">
        <f t="shared" ca="1" si="352"/>
        <v>-7,21255243225922+1,43466587914962i</v>
      </c>
      <c r="AN287" s="240" t="str">
        <f t="shared" ca="1" si="353"/>
        <v>-0,540983110901712-7,33392910018931i</v>
      </c>
      <c r="AO287" s="240" t="str">
        <f t="shared" ca="1" si="354"/>
        <v>7,34499664801273+0,360836546882717i</v>
      </c>
      <c r="AP287" s="240" t="str">
        <f t="shared" ca="1" si="355"/>
        <v>-1,25722888713445+7,24558860950849i</v>
      </c>
      <c r="AQ287" s="240" t="str">
        <f t="shared" ca="1" si="356"/>
        <v>-7,03720017410286-2,13471133469875i</v>
      </c>
      <c r="AR287" s="240" t="str">
        <f t="shared" ca="1" si="357"/>
        <v>-7,03720017410286-2,13471133469875i</v>
      </c>
      <c r="AS287" s="240" t="str">
        <f t="shared" ca="1" si="358"/>
        <v>6,30761155972039+3,78063687552325i</v>
      </c>
      <c r="AT287" s="240" t="str">
        <f t="shared" ca="1" si="359"/>
        <v>-4,52432371662489+5,79738507260559i</v>
      </c>
      <c r="AU287" s="240" t="str">
        <f t="shared" ca="1" si="360"/>
        <v>-5,19996051777817-5,19996051777633i</v>
      </c>
      <c r="AV287" s="240" t="str">
        <f t="shared" ca="1" si="361"/>
        <v>5,7973850726041-4,52432371662679i</v>
      </c>
      <c r="AW287" s="240" t="str">
        <f t="shared" ca="1" si="362"/>
        <v>3,78063687552532+6,30761155971915i</v>
      </c>
      <c r="AX287" s="240" t="str">
        <f t="shared" ca="1" si="363"/>
        <v>-6,72296569783811+2,98008573678284i</v>
      </c>
      <c r="AY287" s="240" t="str">
        <f t="shared" ca="1" si="364"/>
        <v>-2,13471133469406-7,03720017410427i</v>
      </c>
      <c r="AZ287" s="240" t="str">
        <f t="shared" ca="1" si="365"/>
        <v>7,2455886095081-1,25722888713672i</v>
      </c>
      <c r="BA287" s="240" t="str">
        <f t="shared" ca="1" si="366"/>
        <v>0,360836546885229+7,34499664801261i</v>
      </c>
      <c r="BB287" s="240" t="str">
        <f t="shared" ca="1" si="367"/>
        <v>-7,33392910018949-0,540983110899204i</v>
      </c>
      <c r="BC287" s="240" t="str">
        <f t="shared" ca="1" si="368"/>
        <v>1,43466587914726-7,21255243225969i</v>
      </c>
      <c r="BD287" s="240" t="str">
        <f t="shared" ca="1" si="369"/>
        <v>6,98269226228426+2,30676993718923i</v>
      </c>
      <c r="BE287" s="240" t="str">
        <f t="shared" ca="1" si="370"/>
        <v>-3,14417802822139+6,6478059011778i</v>
      </c>
      <c r="BF287" s="240" t="str">
        <f t="shared" ca="1" si="371"/>
        <v>-6,21293035152299-3,9342947551002i</v>
      </c>
      <c r="BG287" s="240" t="str">
        <f t="shared" ca="1" si="372"/>
        <v>4,66523602681058-5,68460654637005i</v>
      </c>
      <c r="BH287" s="240" t="str">
        <f t="shared" ca="1" si="373"/>
        <v>5,07078096751336+5,32600780626435i</v>
      </c>
      <c r="BI287" s="240" t="str">
        <f t="shared" ca="1" si="374"/>
        <v>-5,9066714708503+4,38068612300946i</v>
      </c>
      <c r="BJ287" s="240" t="str">
        <f t="shared" ca="1" si="375"/>
        <v>-3,62470168165536-6,39849329857345i</v>
      </c>
      <c r="BK287" s="240" t="str">
        <f t="shared" ca="1" si="376"/>
        <v>6,79407583134787-2,81419835313349i</v>
      </c>
      <c r="BL287" s="240" t="str">
        <f t="shared" ca="1" si="377"/>
        <v>1,96136686191752+7,08746913967576i</v>
      </c>
      <c r="BM287" s="240" t="str">
        <f t="shared" ca="1" si="378"/>
        <v>-7,27426031510862+1,07903458745325i</v>
      </c>
      <c r="BN287" s="240" t="str">
        <f t="shared" ca="1" si="379"/>
        <v>-0,180472628425348-7,35163984450229i</v>
      </c>
      <c r="BO287" s="240" t="str">
        <f t="shared" ca="1" si="380"/>
        <v>7,31844386770961+0,720803806918452i</v>
      </c>
      <c r="BP287" s="240" t="str">
        <f t="shared" ca="1" si="381"/>
        <v>-1,61123868208732+7,17517168311881i</v>
      </c>
      <c r="BQ287" s="240" t="str">
        <f t="shared" ca="1" si="382"/>
        <v>-6,92397823774658-2,47743902772526i</v>
      </c>
      <c r="BR287" s="240" t="str">
        <f t="shared" ca="1" si="383"/>
        <v>3,30637638437947-6,56864171482219i</v>
      </c>
      <c r="BS287" s="240" t="str">
        <f t="shared" ca="1" si="384"/>
        <v>6,11450670639829+4,08558276262944i</v>
      </c>
      <c r="BT287" s="240" t="str">
        <f t="shared" ca="1" si="385"/>
        <v>-4,80333817325831+5,568403825712i</v>
      </c>
      <c r="BU287" s="240" t="str">
        <f t="shared" ca="1" si="386"/>
        <v>-4,9385469684026-5,44884690680202i</v>
      </c>
      <c r="BV287" s="240" t="str">
        <f t="shared" ca="1" si="387"/>
        <v>6,01239991107125-4,23440976787025i</v>
      </c>
      <c r="BW287" s="240" t="str">
        <f t="shared" ca="1" si="388"/>
        <v>3,46658310303498+6,48552082431603i</v>
      </c>
      <c r="BX287" s="240" t="str">
        <f t="shared" ca="1" si="389"/>
        <v>-6,86109346762364+2,64661580162607i</v>
      </c>
      <c r="BY287" s="240" t="str">
        <f t="shared" ca="1" si="390"/>
        <v>-1,7868409350836-7,13346887885509i</v>
      </c>
      <c r="BZ287" s="240" t="str">
        <f t="shared" ca="1" si="391"/>
        <v>7,2985502782975-0,900190317681792i</v>
      </c>
      <c r="CA287" s="240" t="str">
        <f t="shared" ca="1" si="392"/>
        <v>2,61981608403422E-12+7,35385468804521i</v>
      </c>
      <c r="CB287" s="240" t="str">
        <f t="shared" ca="1" si="393"/>
        <v>-7,29855027829722-0,900190317684057i</v>
      </c>
      <c r="CC287" s="240" t="str">
        <f t="shared" ca="1" si="394"/>
        <v>1,78684093508622-7,13346887885444i</v>
      </c>
      <c r="CD287" s="240" t="str">
        <f t="shared" ca="1" si="395"/>
        <v>6,86109346762281+2,6466158016282i</v>
      </c>
      <c r="CE287" s="240" t="str">
        <f t="shared" ca="1" si="396"/>
        <v>-3,46658310303737+6,48552082431475i</v>
      </c>
      <c r="CF287" s="240" t="str">
        <f t="shared" ca="1" si="397"/>
        <v>-6,01239991106993-4,23440976787211i</v>
      </c>
      <c r="CG287" s="240" t="str">
        <f t="shared" ca="1" si="398"/>
        <v>4,93854696839872-5,44884690680554i</v>
      </c>
      <c r="CH287" s="240" t="str">
        <f t="shared" ca="1" si="399"/>
        <v>4,80333817326196+5,56840382570885i</v>
      </c>
      <c r="CI287" s="240" t="str">
        <f t="shared" ca="1" si="400"/>
        <v>-6,11450670639979+4,0855827626272i</v>
      </c>
      <c r="CJ287" s="240" t="str">
        <f t="shared" ca="1" si="401"/>
        <v>-3,30637638437743-6,56864171482322i</v>
      </c>
      <c r="CK287" s="240" t="str">
        <f t="shared" ca="1" si="402"/>
        <v>6,9239782377475-2,47743902772271i</v>
      </c>
      <c r="CL287" s="240" t="str">
        <f t="shared" ca="1" si="403"/>
        <v>1,61123868208489+7,17517168311936i</v>
      </c>
      <c r="CM287" s="240" t="str">
        <f t="shared" ca="1" si="404"/>
        <v>-7,31844386770911+0,720803806923459i</v>
      </c>
      <c r="CN287" s="240" t="str">
        <f t="shared" ca="1" si="405"/>
        <v>0,180472628420528-7,35163984450241i</v>
      </c>
      <c r="CO287" s="240" t="str">
        <f t="shared" ca="1" si="406"/>
        <v>7,27426031510825+1,07903458745571i</v>
      </c>
      <c r="CP287" s="240" t="str">
        <f t="shared" ca="1" si="407"/>
        <v>-1,96136686191992+7,0874691396751i</v>
      </c>
      <c r="CQ287" s="240" t="str">
        <f t="shared" ca="1" si="408"/>
        <v>-6,79407583134684-2,81419835313598i</v>
      </c>
      <c r="CR287" s="240" t="str">
        <f t="shared" ca="1" si="409"/>
        <v>3,62470168165753-6,39849329857222i</v>
      </c>
      <c r="CS287" s="240" t="str">
        <f t="shared" ca="1" si="410"/>
        <v>5,9066714708533+4,38068612300542i</v>
      </c>
      <c r="CT287" s="240" t="str">
        <f t="shared" ca="1" si="411"/>
        <v>-5,07078096750987+5,32600780626767i</v>
      </c>
      <c r="CU287" s="240" t="str">
        <f t="shared" ca="1" si="412"/>
        <v>-4,66523602680865-5,68460654637163i</v>
      </c>
      <c r="CV287" s="240" t="str">
        <f t="shared" ca="1" si="413"/>
        <v>6,21293035152433-3,93429475509809i</v>
      </c>
      <c r="CW287" s="240" t="str">
        <f t="shared" ca="1" si="414"/>
        <v>3,14417802821895+6,64780590117896i</v>
      </c>
      <c r="CX287" s="240" t="str">
        <f t="shared" ca="1" si="415"/>
        <v>-6,98269226228504+2,30676993718687i</v>
      </c>
      <c r="CY287" s="240" t="str">
        <f t="shared" ca="1" si="416"/>
        <v>-1,43466587915219-7,21255243225871i</v>
      </c>
      <c r="CZ287" s="240" t="str">
        <f t="shared" ca="1" si="417"/>
        <v>7,33392910018914-0,540983110904012i</v>
      </c>
      <c r="DA287" s="240" t="str">
        <f t="shared" ca="1" si="418"/>
        <v>-0,36083654688772+7,34499664801249i</v>
      </c>
      <c r="DB287" s="240" t="str">
        <f t="shared" ca="1" si="419"/>
        <v>-7,24558860950767-1,25722888713919i</v>
      </c>
      <c r="DC287" s="240" t="str">
        <f t="shared" ca="1" si="420"/>
        <v>2,13471133469664-7,03720017410349i</v>
      </c>
      <c r="DD287" s="240" t="str">
        <f t="shared" ca="1" si="421"/>
        <v>6,72296569783711+2,98008573678512i</v>
      </c>
      <c r="DE287" s="240" t="str">
        <f t="shared" ca="1" si="422"/>
        <v>-3,780636875521+6,30761155972174i</v>
      </c>
      <c r="DF287" s="240" t="str">
        <f t="shared" ca="1" si="423"/>
        <v>-5,79738507260707-4,52432371662299i</v>
      </c>
      <c r="DG287" s="240" t="str">
        <f t="shared" ca="1" si="424"/>
        <v>5,19996051777994-5,19996051777456i</v>
      </c>
      <c r="DH287" s="240" t="str">
        <f t="shared" ca="1" si="425"/>
        <v>4,52432371662292+5,79738507260712i</v>
      </c>
      <c r="DI287" s="240" t="str">
        <f t="shared" ca="1" si="426"/>
        <v>-6,30761155972178+3,78063687552093i</v>
      </c>
      <c r="DJ287" s="240" t="str">
        <f t="shared" ca="1" si="427"/>
        <v>-2,98008573678505-6,72296569783714i</v>
      </c>
      <c r="DK287" s="240" t="str">
        <f t="shared" ca="1" si="428"/>
        <v>7,03720017410352-2,13471133469656i</v>
      </c>
      <c r="DL287" s="240" t="str">
        <f t="shared" ca="1" si="429"/>
        <v>1,2572288871391+7,24558860950769i</v>
      </c>
      <c r="DM287" s="240" t="str">
        <f t="shared" ca="1" si="430"/>
        <v>-7,34499664801286+0,360836546880122i</v>
      </c>
      <c r="DN287" s="240" t="str">
        <f t="shared" ca="1" si="431"/>
        <v>0,540983110904095-7,33392910018913i</v>
      </c>
      <c r="DO287" s="240" t="str">
        <f t="shared" ca="1" si="432"/>
        <v>7,21255243225869+1,43466587915227i</v>
      </c>
      <c r="DP287" s="240" t="str">
        <f t="shared" ca="1" si="433"/>
        <v>-2,30676993718695+6,98269226228502i</v>
      </c>
      <c r="DQ287" s="240" t="str">
        <f t="shared" ca="1" si="434"/>
        <v>-6,64780590117892-3,14417802821903i</v>
      </c>
      <c r="DR287" s="240" t="str">
        <f t="shared" ca="1" si="435"/>
        <v>3,93429475509816-6,21293035152428i</v>
      </c>
      <c r="DS287" s="240" t="str">
        <f t="shared" ca="1" si="436"/>
        <v>5,68460654637158+4,66523602680871i</v>
      </c>
      <c r="DT287" s="240" t="str">
        <f t="shared" ca="1" si="437"/>
        <v>-5,32600780626773+5,07078096750981i</v>
      </c>
      <c r="DU287" s="240" t="str">
        <f t="shared" ca="1" si="438"/>
        <v>-4,38068612300569-5,9066714708531i</v>
      </c>
      <c r="DV287" s="240" t="str">
        <f t="shared" ca="1" si="439"/>
        <v>6,39849329857226-3,62470168165745i</v>
      </c>
      <c r="DW287" s="240" t="str">
        <f t="shared" ca="1" si="440"/>
        <v>2,81419835313552+6,79407583134703i</v>
      </c>
      <c r="DX287" s="240" t="str">
        <f t="shared" ca="1" si="441"/>
        <v>-7,08746913967501+1,96136686192024i</v>
      </c>
      <c r="DY287" s="240" t="str">
        <f t="shared" ca="1" si="442"/>
        <v>-1,07903458745563-7,27426031510826i</v>
      </c>
      <c r="DZ287" s="240" t="str">
        <f t="shared" ca="1" si="443"/>
        <v>7,35163984450243-0,180472628420028i</v>
      </c>
      <c r="EA287" s="240" t="str">
        <f t="shared" ca="1" si="444"/>
        <v>-0,720803806923125+7,31844386770915i</v>
      </c>
      <c r="EB287" s="240" t="str">
        <f t="shared" ca="1" si="445"/>
        <v>-7,17517168311934-1,61123868208497i</v>
      </c>
      <c r="EC287" s="240" t="str">
        <f t="shared" ca="1" si="446"/>
        <v>2,47743902772318-6,92397823774733i</v>
      </c>
      <c r="ED287" s="240" t="str">
        <f t="shared" ca="1" si="447"/>
        <v>6,56864171482337+3,30637638437713i</v>
      </c>
      <c r="EE287" s="240" t="str">
        <f t="shared" ca="1" si="448"/>
        <v>-4,08558276262727+6,11450670639975i</v>
      </c>
      <c r="EF287" s="240" t="str">
        <f t="shared" ca="1" si="449"/>
        <v>-5,56840382571344-4,80333817325664i</v>
      </c>
      <c r="EG287" s="240" t="str">
        <f t="shared" ca="1" si="450"/>
        <v>5,44884690680531-4,93854696839897i</v>
      </c>
      <c r="EH287" s="240" t="str">
        <f t="shared" ca="1" si="451"/>
        <v>4,23440976787205+6,01239991106998i</v>
      </c>
      <c r="EI287" s="240" t="str">
        <f t="shared" ca="1" si="452"/>
        <v>-6,48552082431499+3,46658310303693i</v>
      </c>
      <c r="EJ287" s="240" t="str">
        <f t="shared" ca="1" si="453"/>
        <v>-2,64661580162852-6,86109346762269i</v>
      </c>
      <c r="EK287" s="240" t="str">
        <f t="shared" ca="1" si="454"/>
        <v>7,13346887885445-1,78684093508614i</v>
      </c>
      <c r="EL287" s="240" t="str">
        <f t="shared" ca="1" si="455"/>
        <v>0,900190317683976+7,29855027829723i</v>
      </c>
      <c r="EM287" s="240" t="str">
        <f t="shared" ca="1" si="456"/>
        <v>-7,35385468804521-2,28469619286482E-12i</v>
      </c>
      <c r="EN287" s="240"/>
      <c r="EO287" s="240"/>
      <c r="EP287" s="240"/>
    </row>
    <row r="288" spans="1:146">
      <c r="A288" s="268">
        <f t="shared" si="323"/>
        <v>3.6718750000000028E-3</v>
      </c>
      <c r="B288" s="267">
        <v>188</v>
      </c>
      <c r="C288" s="266">
        <f t="shared" si="324"/>
        <v>37600</v>
      </c>
      <c r="N288" s="265">
        <f t="shared" ca="1" si="327"/>
        <v>22.316579211319628</v>
      </c>
      <c r="O288" s="240">
        <f t="shared" ca="1" si="328"/>
        <v>7.3165792113196275</v>
      </c>
      <c r="P288" s="240" t="str">
        <f t="shared" ca="1" si="329"/>
        <v>-0,717150171288254+7,2813478825926i</v>
      </c>
      <c r="Q288" s="240" t="str">
        <f t="shared" ca="1" si="330"/>
        <v>-7,17599319336657-1,42739379439284i</v>
      </c>
      <c r="R288" s="240" t="str">
        <f t="shared" ca="1" si="331"/>
        <v>2,12389083496481-7,00152976689145i</v>
      </c>
      <c r="S288" s="240" t="str">
        <f t="shared" ca="1" si="332"/>
        <v>6,75963778133568+2,79993364575909i</v>
      </c>
      <c r="T288" s="240" t="str">
        <f t="shared" ca="1" si="333"/>
        <v>-3,44901156494528+6,45264678875175i</v>
      </c>
      <c r="U288" s="241" t="str">
        <f t="shared" ca="1" si="334"/>
        <v>-6,08351328021698-4,06487361733894i</v>
      </c>
      <c r="V288" s="240" t="str">
        <f t="shared" ca="1" si="335"/>
        <v>4,64158871471232-5,65579221320672i</v>
      </c>
      <c r="W288" s="240" t="str">
        <f t="shared" ca="1" si="336"/>
        <v>5,17360277541278+5,17360277541248i</v>
      </c>
      <c r="X288" s="240" t="str">
        <f t="shared" ca="1" si="337"/>
        <v>-5,65579221320648+4,64158871471261i</v>
      </c>
      <c r="Y288" s="240" t="str">
        <f t="shared" ca="1" si="338"/>
        <v>-4,06487361733929-6,08351328021674i</v>
      </c>
      <c r="Z288" s="240" t="str">
        <f t="shared" ca="1" si="339"/>
        <v>6,4526467887519-3,44901156494501i</v>
      </c>
      <c r="AA288" s="240" t="str">
        <f t="shared" ca="1" si="340"/>
        <v>2,79993364575882+6,75963778133579i</v>
      </c>
      <c r="AB288" s="240" t="str">
        <f t="shared" ca="1" si="341"/>
        <v>-7,00152976689154+2,12389083496451i</v>
      </c>
      <c r="AC288" s="240" t="str">
        <f t="shared" ca="1" si="342"/>
        <v>-1,42739379439264-7,17599319336661i</v>
      </c>
      <c r="AD288" s="240" t="str">
        <f t="shared" ca="1" si="343"/>
        <v>7,28134788259262-0,717150171288058i</v>
      </c>
      <c r="AE288" s="240" t="str">
        <f t="shared" ca="1" si="344"/>
        <v>-2,93999120916385E-13+7,31657921131963i</v>
      </c>
      <c r="AF288" s="240" t="str">
        <f t="shared" ca="1" si="345"/>
        <v>-7,28134788259263-0,717150171287919i</v>
      </c>
      <c r="AG288" s="240" t="str">
        <f t="shared" ca="1" si="346"/>
        <v>1,42739379439261-7,17599319336662i</v>
      </c>
      <c r="AH288" s="240" t="str">
        <f t="shared" ca="1" si="347"/>
        <v>7,00152976689158+2,12389083496437i</v>
      </c>
      <c r="AI288" s="240" t="str">
        <f t="shared" ca="1" si="348"/>
        <v>-2,79993364575869+6,75963778133584i</v>
      </c>
      <c r="AJ288" s="240" t="str">
        <f t="shared" ca="1" si="349"/>
        <v>-6,45264678875194-3,44901156494493i</v>
      </c>
      <c r="AK288" s="240" t="str">
        <f t="shared" ca="1" si="350"/>
        <v>4,06487361734044-6,08351328021599i</v>
      </c>
      <c r="AL288" s="240" t="str">
        <f t="shared" ca="1" si="351"/>
        <v>5,65579221320565+4,64158871471363i</v>
      </c>
      <c r="AM288" s="240" t="str">
        <f t="shared" ca="1" si="352"/>
        <v>-5,17360277541372+5,17360277541154i</v>
      </c>
      <c r="AN288" s="240" t="str">
        <f t="shared" ca="1" si="353"/>
        <v>-4,64158871471126-5,65579221320759i</v>
      </c>
      <c r="AO288" s="240" t="str">
        <f t="shared" ca="1" si="354"/>
        <v>6,08351328021774-4,0648736173378i</v>
      </c>
      <c r="AP288" s="240" t="str">
        <f t="shared" ca="1" si="355"/>
        <v>3,44901156494351+6,45264678875269i</v>
      </c>
      <c r="AQ288" s="240" t="str">
        <f t="shared" ca="1" si="356"/>
        <v>-6,7596377813365+2,79993364575711i</v>
      </c>
      <c r="AR288" s="240" t="str">
        <f t="shared" ca="1" si="357"/>
        <v>-6,7596377813365+2,79993364575711i</v>
      </c>
      <c r="AS288" s="240" t="str">
        <f t="shared" ca="1" si="358"/>
        <v>7,17599319336693-1,42739379439102i</v>
      </c>
      <c r="AT288" s="240" t="str">
        <f t="shared" ca="1" si="359"/>
        <v>0,717150171286214+7,2813478825928i</v>
      </c>
      <c r="AU288" s="240" t="str">
        <f t="shared" ca="1" si="360"/>
        <v>-7,31657921131963-2,0436460604134E-12i</v>
      </c>
      <c r="AV288" s="240" t="str">
        <f t="shared" ca="1" si="361"/>
        <v>0,717150171290282-7,2813478825924i</v>
      </c>
      <c r="AW288" s="240" t="str">
        <f t="shared" ca="1" si="362"/>
        <v>7,17599319336613+1,42739379439503i</v>
      </c>
      <c r="AX288" s="240" t="str">
        <f t="shared" ca="1" si="363"/>
        <v>-2,12389083496674+7,00152976689086i</v>
      </c>
      <c r="AY288" s="240" t="str">
        <f t="shared" ca="1" si="364"/>
        <v>-6,75963778133486-2,79993364576108i</v>
      </c>
      <c r="AZ288" s="240" t="str">
        <f t="shared" ca="1" si="365"/>
        <v>3,44901156494711-6,45264678875077i</v>
      </c>
      <c r="BA288" s="240" t="str">
        <f t="shared" ca="1" si="366"/>
        <v>6,08351328021547+4,0648736173412i</v>
      </c>
      <c r="BB288" s="240" t="str">
        <f t="shared" ca="1" si="367"/>
        <v>-4,6415887147145+5,65579221320493i</v>
      </c>
      <c r="BC288" s="240" t="str">
        <f t="shared" ca="1" si="368"/>
        <v>-5,17360277541083-5,17360277541443i</v>
      </c>
      <c r="BD288" s="240" t="str">
        <f t="shared" ca="1" si="369"/>
        <v>5,6557922132083-4,64158871471039i</v>
      </c>
      <c r="BE288" s="240" t="str">
        <f t="shared" ca="1" si="370"/>
        <v>4,06487361733695+6,08351328021831i</v>
      </c>
      <c r="BF288" s="240" t="str">
        <f t="shared" ca="1" si="371"/>
        <v>-6,45264678875318+3,44901156494261i</v>
      </c>
      <c r="BG288" s="240" t="str">
        <f t="shared" ca="1" si="372"/>
        <v>-2,79993364575617-6,75963778133689i</v>
      </c>
      <c r="BH288" s="240" t="str">
        <f t="shared" ca="1" si="373"/>
        <v>7,00152976689235-2,12389083496185i</v>
      </c>
      <c r="BI288" s="240" t="str">
        <f t="shared" ca="1" si="374"/>
        <v>1,42739379439002+7,17599319336713i</v>
      </c>
      <c r="BJ288" s="240" t="str">
        <f t="shared" ca="1" si="375"/>
        <v>-7,2813478825929+0,717150171285197i</v>
      </c>
      <c r="BK288" s="240" t="str">
        <f t="shared" ca="1" si="376"/>
        <v>3,0654690906201E-12-7,31657921131963i</v>
      </c>
      <c r="BL288" s="240" t="str">
        <f t="shared" ca="1" si="377"/>
        <v>7,28134788259228+0,717150171291505i</v>
      </c>
      <c r="BM288" s="240" t="str">
        <f t="shared" ca="1" si="378"/>
        <v>-1,42739379439604+7,17599319336594i</v>
      </c>
      <c r="BN288" s="240" t="str">
        <f t="shared" ca="1" si="379"/>
        <v>-7,00152976689057-2,12389083496772i</v>
      </c>
      <c r="BO288" s="240" t="str">
        <f t="shared" ca="1" si="380"/>
        <v>2,79993364576202-6,75963778133447i</v>
      </c>
      <c r="BP288" s="240" t="str">
        <f t="shared" ca="1" si="381"/>
        <v>6,45264678875029+3,44901156494801i</v>
      </c>
      <c r="BQ288" s="240" t="str">
        <f t="shared" ca="1" si="382"/>
        <v>-4,06487361734205+6,0835132802149i</v>
      </c>
      <c r="BR288" s="240" t="str">
        <f t="shared" ca="1" si="383"/>
        <v>-5,65579221320429-4,64158871471529i</v>
      </c>
      <c r="BS288" s="240" t="str">
        <f t="shared" ca="1" si="384"/>
        <v>5,1736027754153-5,17360277540996i</v>
      </c>
      <c r="BT288" s="240" t="str">
        <f t="shared" ca="1" si="385"/>
        <v>4,64158871470976+5,65579221320882i</v>
      </c>
      <c r="BU288" s="240" t="str">
        <f t="shared" ca="1" si="386"/>
        <v>-6,08351328021472+4,06487361734232i</v>
      </c>
      <c r="BV288" s="240" t="str">
        <f t="shared" ca="1" si="387"/>
        <v>-3,44901156494152-6,45264678875376i</v>
      </c>
      <c r="BW288" s="240" t="str">
        <f t="shared" ca="1" si="388"/>
        <v>6,75963778133721-2,79993364575541i</v>
      </c>
      <c r="BX288" s="240" t="str">
        <f t="shared" ca="1" si="389"/>
        <v>2,12389083496804+7,00152976689047i</v>
      </c>
      <c r="BY288" s="240" t="str">
        <f t="shared" ca="1" si="390"/>
        <v>-7,17599319336591+1,42739379439616i</v>
      </c>
      <c r="BZ288" s="240" t="str">
        <f t="shared" ca="1" si="391"/>
        <v>-0,717150171291423-7,28134788259229i</v>
      </c>
      <c r="CA288" s="240" t="str">
        <f t="shared" ca="1" si="392"/>
        <v>7,31657921131963-2,98299728370768E-12i</v>
      </c>
      <c r="CB288" s="240" t="str">
        <f t="shared" ca="1" si="393"/>
        <v>-0,717150171285073+7,28134788259292i</v>
      </c>
      <c r="CC288" s="240" t="str">
        <f t="shared" ca="1" si="394"/>
        <v>-7,17599319336716-1,42739379438991i</v>
      </c>
      <c r="CD288" s="240" t="str">
        <f t="shared" ca="1" si="395"/>
        <v>2,12389083496193-7,00152976689232i</v>
      </c>
      <c r="CE288" s="240" t="str">
        <f t="shared" ca="1" si="396"/>
        <v>6,75963778133694+2,79993364575605i</v>
      </c>
      <c r="CF288" s="240" t="str">
        <f t="shared" ca="1" si="397"/>
        <v>-3,4490115649425+6,45264678875323i</v>
      </c>
      <c r="CG288" s="240" t="str">
        <f t="shared" ca="1" si="398"/>
        <v>-6,08351328021827-4,06487361733702i</v>
      </c>
      <c r="CH288" s="240" t="str">
        <f t="shared" ca="1" si="399"/>
        <v>4,64158871471029-5,65579221320838i</v>
      </c>
      <c r="CI288" s="240" t="str">
        <f t="shared" ca="1" si="400"/>
        <v>5,17360277541453+5,17360277541074i</v>
      </c>
      <c r="CJ288" s="240" t="str">
        <f t="shared" ca="1" si="401"/>
        <v>-5,65579221320498+4,64158871471443i</v>
      </c>
      <c r="CK288" s="240" t="str">
        <f t="shared" ca="1" si="402"/>
        <v>-4,06487361734148-6,08351328021529i</v>
      </c>
      <c r="CL288" s="240" t="str">
        <f t="shared" ca="1" si="403"/>
        <v>6,45264678875071-3,44901156494722i</v>
      </c>
      <c r="CM288" s="240" t="str">
        <f t="shared" ca="1" si="404"/>
        <v>2,799933645761+6,75963778133489i</v>
      </c>
      <c r="CN288" s="240" t="str">
        <f t="shared" ca="1" si="405"/>
        <v>-7,00152976689077+2,12389083496706i</v>
      </c>
      <c r="CO288" s="240" t="str">
        <f t="shared" ca="1" si="406"/>
        <v>-1,42739379439516-7,17599319336611i</v>
      </c>
      <c r="CP288" s="240" t="str">
        <f t="shared" ca="1" si="407"/>
        <v>7,28134788259239-0,717150171290406i</v>
      </c>
      <c r="CQ288" s="240" t="str">
        <f t="shared" ca="1" si="408"/>
        <v>1,96117425350099E-12+7,31657921131963i</v>
      </c>
      <c r="CR288" s="240" t="str">
        <f t="shared" ca="1" si="409"/>
        <v>-7,28134788259281-0,717150171286089i</v>
      </c>
      <c r="CS288" s="240" t="str">
        <f t="shared" ca="1" si="410"/>
        <v>1,42739379439091-7,17599319336695i</v>
      </c>
      <c r="CT288" s="240" t="str">
        <f t="shared" ca="1" si="411"/>
        <v>7,00152976689203+2,12389083496291i</v>
      </c>
      <c r="CU288" s="240" t="str">
        <f t="shared" ca="1" si="412"/>
        <v>-2,79993364575699+6,75963778133655i</v>
      </c>
      <c r="CV288" s="240" t="str">
        <f t="shared" ca="1" si="413"/>
        <v>-6,45264678875276-3,4490115649434i</v>
      </c>
      <c r="CW288" s="240" t="str">
        <f t="shared" ca="1" si="414"/>
        <v>4,06487361733787-6,0835132802177i</v>
      </c>
      <c r="CX288" s="240" t="str">
        <f t="shared" ca="1" si="415"/>
        <v>5,65579221320774+4,64158871471108i</v>
      </c>
      <c r="CY288" s="240" t="str">
        <f t="shared" ca="1" si="416"/>
        <v>-5,17360277541146+5,1736027754138i</v>
      </c>
      <c r="CZ288" s="240" t="str">
        <f t="shared" ca="1" si="417"/>
        <v>-4,64158871471364-5,65579221320563i</v>
      </c>
      <c r="DA288" s="240" t="str">
        <f t="shared" ca="1" si="418"/>
        <v>6,08351328021585-4,06487361734063i</v>
      </c>
      <c r="DB288" s="240" t="str">
        <f t="shared" ca="1" si="419"/>
        <v>3,44901156494632+6,45264678875119i</v>
      </c>
      <c r="DC288" s="240" t="str">
        <f t="shared" ca="1" si="420"/>
        <v>-6,75963778133528+2,79993364576006i</v>
      </c>
      <c r="DD288" s="240" t="str">
        <f t="shared" ca="1" si="421"/>
        <v>-2,12389083496608-7,00152976689107i</v>
      </c>
      <c r="DE288" s="240" t="str">
        <f t="shared" ca="1" si="422"/>
        <v>7,17599319336631-1,42739379439416i</v>
      </c>
      <c r="DF288" s="240" t="str">
        <f t="shared" ca="1" si="423"/>
        <v>0,717150171289389+7,28134788259249i</v>
      </c>
      <c r="DG288" s="240" t="str">
        <f t="shared" ca="1" si="424"/>
        <v>-7,31657921131963+9,39351223294284E-13i</v>
      </c>
      <c r="DH288" s="240" t="str">
        <f t="shared" ca="1" si="425"/>
        <v>0,717150171287106-7,28134788259271i</v>
      </c>
      <c r="DI288" s="240" t="str">
        <f t="shared" ca="1" si="426"/>
        <v>7,17599319336675+1,42739379439191i</v>
      </c>
      <c r="DJ288" s="240" t="str">
        <f t="shared" ca="1" si="427"/>
        <v>-2,12389083496389+7,00152976689173i</v>
      </c>
      <c r="DK288" s="240" t="str">
        <f t="shared" ca="1" si="428"/>
        <v>-6,75963778133616-2,79993364575794i</v>
      </c>
      <c r="DL288" s="240" t="str">
        <f t="shared" ca="1" si="429"/>
        <v>3,4490115649443-6,45264678875228i</v>
      </c>
      <c r="DM288" s="240" t="str">
        <f t="shared" ca="1" si="430"/>
        <v>6,08351328021713+4,06487361733872i</v>
      </c>
      <c r="DN288" s="240" t="str">
        <f t="shared" ca="1" si="431"/>
        <v>-4,64158871471187+5,65579221320709i</v>
      </c>
      <c r="DO288" s="240" t="str">
        <f t="shared" ca="1" si="432"/>
        <v>-5,17360277541308-5,17360277541218i</v>
      </c>
      <c r="DP288" s="240" t="str">
        <f t="shared" ca="1" si="433"/>
        <v>5,65579221320628-4,64158871471285i</v>
      </c>
      <c r="DQ288" s="240" t="str">
        <f t="shared" ca="1" si="434"/>
        <v>4,06487361733978+6,08351328021643i</v>
      </c>
      <c r="DR288" s="240" t="str">
        <f t="shared" ca="1" si="435"/>
        <v>-6,45264678875168+3,44901156494542i</v>
      </c>
      <c r="DS288" s="240" t="str">
        <f t="shared" ca="1" si="436"/>
        <v>-2,79993364575911-6,75963778133567i</v>
      </c>
      <c r="DT288" s="240" t="str">
        <f t="shared" ca="1" si="437"/>
        <v>7,00152976689148-2,1238908349647i</v>
      </c>
      <c r="DU288" s="240" t="str">
        <f t="shared" ca="1" si="438"/>
        <v>1,42739379439315+7,17599319336651i</v>
      </c>
      <c r="DV288" s="240" t="str">
        <f t="shared" ca="1" si="439"/>
        <v>-7,28134788259259+0,717150171288372i</v>
      </c>
      <c r="DW288" s="240" t="str">
        <f t="shared" ca="1" si="440"/>
        <v>8,24718069124136E-14-7,31657921131963i</v>
      </c>
      <c r="DX288" s="240" t="str">
        <f t="shared" ca="1" si="441"/>
        <v>7,28134788259257+0,717150171288537i</v>
      </c>
      <c r="DY288" s="240" t="str">
        <f t="shared" ca="1" si="442"/>
        <v>-1,4273937943925+7,17599319336664i</v>
      </c>
      <c r="DZ288" s="240" t="str">
        <f t="shared" ca="1" si="443"/>
        <v>-7,00152976689155-2,12389083496446i</v>
      </c>
      <c r="EA288" s="240" t="str">
        <f t="shared" ca="1" si="444"/>
        <v>2,79993364575888-6,75963778133576i</v>
      </c>
      <c r="EB288" s="240" t="str">
        <f t="shared" ca="1" si="445"/>
        <v>6,45264678875179+3,4490115649452i</v>
      </c>
      <c r="EC288" s="240" t="str">
        <f t="shared" ca="1" si="446"/>
        <v>-4,06487361733957+6,08351328021656i</v>
      </c>
      <c r="ED288" s="240" t="str">
        <f t="shared" ca="1" si="447"/>
        <v>-5,65579221320617-4,64158871471299i</v>
      </c>
      <c r="EE288" s="240" t="str">
        <f t="shared" ca="1" si="448"/>
        <v>5,1736027754132-5,17360277541206i</v>
      </c>
      <c r="EF288" s="240" t="str">
        <f t="shared" ca="1" si="449"/>
        <v>4,64158871471238+5,65579221320666i</v>
      </c>
      <c r="EG288" s="240" t="str">
        <f t="shared" ca="1" si="450"/>
        <v>-6,08351328021699+4,06487361733893i</v>
      </c>
      <c r="EH288" s="240" t="str">
        <f t="shared" ca="1" si="451"/>
        <v>-3,44901156494452-6,45264678875216i</v>
      </c>
      <c r="EI288" s="240" t="str">
        <f t="shared" ca="1" si="452"/>
        <v>6,75963778133606-2,79993364575817i</v>
      </c>
      <c r="EJ288" s="240" t="str">
        <f t="shared" ca="1" si="453"/>
        <v>2,12389083496373+7,00152976689178i</v>
      </c>
      <c r="EK288" s="240" t="str">
        <f t="shared" ca="1" si="454"/>
        <v>-7,17599319336679+1,42739379439174i</v>
      </c>
      <c r="EL288" s="240" t="str">
        <f t="shared" ca="1" si="455"/>
        <v>-0,717150171287769-7,28134788259265i</v>
      </c>
      <c r="EM288" s="240" t="str">
        <f t="shared" ca="1" si="456"/>
        <v>7,31657921131963+6,8839546038179E-13i</v>
      </c>
      <c r="EN288" s="240"/>
      <c r="EO288" s="240"/>
      <c r="EP288" s="240"/>
    </row>
    <row r="289" spans="1:146">
      <c r="A289" s="268">
        <f t="shared" si="323"/>
        <v>3.6914062500000028E-3</v>
      </c>
      <c r="B289" s="267">
        <v>189</v>
      </c>
      <c r="C289" s="266">
        <f t="shared" si="324"/>
        <v>37800</v>
      </c>
      <c r="N289" s="265">
        <f t="shared" ca="1" si="327"/>
        <v>22.254719100604813</v>
      </c>
      <c r="O289" s="240">
        <f t="shared" ca="1" si="328"/>
        <v>7.2547191006048122</v>
      </c>
      <c r="P289" s="240" t="str">
        <f t="shared" ca="1" si="329"/>
        <v>-0,533690244674158+7,23506212491779i</v>
      </c>
      <c r="Q289" s="240" t="str">
        <f t="shared" ca="1" si="330"/>
        <v>-7,1761977207111-1,06448837567211i</v>
      </c>
      <c r="R289" s="240" t="str">
        <f t="shared" ca="1" si="331"/>
        <v>1,58951795193252-7,07844487929125i</v>
      </c>
      <c r="S289" s="240" t="str">
        <f t="shared" ca="1" si="332"/>
        <v>6,9423333317756+2,10593379269097i</v>
      </c>
      <c r="T289" s="240" t="str">
        <f t="shared" ca="1" si="333"/>
        <v>-2,61093739576322+6,76860067843314i</v>
      </c>
      <c r="U289" s="241" t="str">
        <f t="shared" ca="1" si="334"/>
        <v>-6,55818839156497-3,10179210286937i</v>
      </c>
      <c r="V289" s="240" t="str">
        <f t="shared" ca="1" si="335"/>
        <v>3,57583792982334-6,31223671358395i</v>
      </c>
      <c r="W289" s="240" t="str">
        <f t="shared" ca="1" si="336"/>
        <v>6,03207847794361+4,03050598121498i</v>
      </c>
      <c r="X289" s="240" t="str">
        <f t="shared" ca="1" si="337"/>
        <v>-4,46333237148081+5,71923188639627i</v>
      </c>
      <c r="Y289" s="240" t="str">
        <f t="shared" ca="1" si="338"/>
        <v>-5,3753922817273-4,87197157691082i</v>
      </c>
      <c r="Z289" s="240" t="str">
        <f t="shared" ca="1" si="339"/>
        <v>5,25420914624518-5,00242296054559i</v>
      </c>
      <c r="AA289" s="240" t="str">
        <f t="shared" ca="1" si="340"/>
        <v>4,60234507591712+5,60797370097807i</v>
      </c>
      <c r="AB289" s="240" t="str">
        <f t="shared" ca="1" si="341"/>
        <v>-5,93134816033532+4,17732668456359i</v>
      </c>
      <c r="AC289" s="240" t="str">
        <f t="shared" ca="1" si="342"/>
        <v>-3,72967099797187-6,22258013010422i</v>
      </c>
      <c r="AD289" s="240" t="str">
        <f t="shared" ca="1" si="343"/>
        <v>6,48009139900745-3,26180390109367i</v>
      </c>
      <c r="AE289" s="240" t="str">
        <f t="shared" ca="1" si="344"/>
        <v>2,77626080626422+6,70248649116739i</v>
      </c>
      <c r="AF289" s="240" t="str">
        <f t="shared" ca="1" si="345"/>
        <v>-6,88856022831096+2,27567291358245i</v>
      </c>
      <c r="AG289" s="240" t="str">
        <f t="shared" ca="1" si="346"/>
        <v>-1,76275295221247-7,03730426073411i</v>
      </c>
      <c r="AH289" s="240" t="str">
        <f t="shared" ca="1" si="347"/>
        <v>7,14791253163793-1,24028047986484i</v>
      </c>
      <c r="AI289" s="240" t="str">
        <f t="shared" ca="1" si="348"/>
        <v>0,711086820135664+7,21978564521895i</v>
      </c>
      <c r="AJ289" s="240" t="str">
        <f t="shared" ca="1" si="349"/>
        <v>-7,25253411484741+0,178039719317754i</v>
      </c>
      <c r="AK289" s="240" t="str">
        <f t="shared" ca="1" si="350"/>
        <v>0,355972194164966-7,24598047372898i</v>
      </c>
      <c r="AL289" s="240" t="str">
        <f t="shared" ca="1" si="351"/>
        <v>7,20016023661253+0,888055063486576i</v>
      </c>
      <c r="AM289" s="240" t="str">
        <f t="shared" ca="1" si="352"/>
        <v>-1,41532548547571+7,11532170733293i</v>
      </c>
      <c r="AN289" s="240" t="str">
        <f t="shared" ca="1" si="353"/>
        <v>-6,99192463323102-1,93492613603141i</v>
      </c>
      <c r="AO289" s="240" t="str">
        <f t="shared" ca="1" si="354"/>
        <v>2,44404125420214-6,83063771374521i</v>
      </c>
      <c r="AP289" s="240" t="str">
        <f t="shared" ca="1" si="355"/>
        <v>6,63233497666214+2,93991190106511i</v>
      </c>
      <c r="AQ289" s="240" t="str">
        <f t="shared" ca="1" si="356"/>
        <v>-3,41985091061445+6,39809104169751i</v>
      </c>
      <c r="AR289" s="240" t="str">
        <f t="shared" ca="1" si="357"/>
        <v>-3,41985091061445+6,39809104169751i</v>
      </c>
      <c r="AS289" s="240" t="str">
        <f t="shared" ca="1" si="358"/>
        <v>4,32163112252045-5,82704502038065i</v>
      </c>
      <c r="AT289" s="240" t="str">
        <f t="shared" ca="1" si="359"/>
        <v>5,49333748189961+4,73858549977071i</v>
      </c>
      <c r="AU289" s="240" t="str">
        <f t="shared" ca="1" si="360"/>
        <v>-5,12986107163991+5,12986107164256i</v>
      </c>
      <c r="AV289" s="240" t="str">
        <f t="shared" ca="1" si="361"/>
        <v>-4,73858549977354-5,49333748189716i</v>
      </c>
      <c r="AW289" s="240" t="str">
        <f t="shared" ca="1" si="362"/>
        <v>5,82704502038272-4,32163112251766i</v>
      </c>
      <c r="AX289" s="240" t="str">
        <f t="shared" ca="1" si="363"/>
        <v>3,88125745177148+6,12917529703211i</v>
      </c>
      <c r="AY289" s="240" t="str">
        <f t="shared" ca="1" si="364"/>
        <v>-6,39809104169904+3,41985091061156i</v>
      </c>
      <c r="AZ289" s="240" t="str">
        <f t="shared" ca="1" si="365"/>
        <v>-2,93991190106871-6,63233497666055i</v>
      </c>
      <c r="BA289" s="240" t="str">
        <f t="shared" ca="1" si="366"/>
        <v>6,83063771374387-2,44404125420586i</v>
      </c>
      <c r="BB289" s="240" t="str">
        <f t="shared" ca="1" si="367"/>
        <v>1,93492613602826+6,9919246332319i</v>
      </c>
      <c r="BC289" s="240" t="str">
        <f t="shared" ca="1" si="368"/>
        <v>-7,11532170733359+1,41532548547241i</v>
      </c>
      <c r="BD289" s="240" t="str">
        <f t="shared" ca="1" si="369"/>
        <v>-0,888055063483232-7,20016023661294i</v>
      </c>
      <c r="BE289" s="240" t="str">
        <f t="shared" ca="1" si="370"/>
        <v>7,24598047372879-0,355972194168808i</v>
      </c>
      <c r="BF289" s="240" t="str">
        <f t="shared" ca="1" si="371"/>
        <v>-0,178039719315352+7,25253411484747i</v>
      </c>
      <c r="BG289" s="240" t="str">
        <f t="shared" ca="1" si="372"/>
        <v>-7,21978564521905-0,711086820134709i</v>
      </c>
      <c r="BH289" s="240" t="str">
        <f t="shared" ca="1" si="373"/>
        <v>1,24028047986531-7,14791253163785i</v>
      </c>
      <c r="BI289" s="240" t="str">
        <f t="shared" ca="1" si="374"/>
        <v>7,03730426073365+1,76275295221434i</v>
      </c>
      <c r="BJ289" s="240" t="str">
        <f t="shared" ca="1" si="375"/>
        <v>-2,27567291358574+6,88856022830987i</v>
      </c>
      <c r="BK289" s="240" t="str">
        <f t="shared" ca="1" si="376"/>
        <v>-6,70248649116863-2,77626080626124i</v>
      </c>
      <c r="BL289" s="240" t="str">
        <f t="shared" ca="1" si="377"/>
        <v>3,26180390109208-6,48009139900826i</v>
      </c>
      <c r="BM289" s="240" t="str">
        <f t="shared" ca="1" si="378"/>
        <v>6,22258013010439+3,72967099797158i</v>
      </c>
      <c r="BN289" s="240" t="str">
        <f t="shared" ca="1" si="379"/>
        <v>-4,1773266845645+5,93134816033469i</v>
      </c>
      <c r="BO289" s="240" t="str">
        <f t="shared" ca="1" si="380"/>
        <v>-5,60797370097643-4,60234507591913i</v>
      </c>
      <c r="BP289" s="240" t="str">
        <f t="shared" ca="1" si="381"/>
        <v>5,002422960548-5,2542091462429i</v>
      </c>
      <c r="BQ289" s="240" t="str">
        <f t="shared" ca="1" si="382"/>
        <v>4,87197157691264+5,37539228172565i</v>
      </c>
      <c r="BR289" s="240" t="str">
        <f t="shared" ca="1" si="383"/>
        <v>-5,71923188639565+4,4633323714816i</v>
      </c>
      <c r="BS289" s="240" t="str">
        <f t="shared" ca="1" si="384"/>
        <v>-4,03050598121458-6,03207847794388i</v>
      </c>
      <c r="BT289" s="240" t="str">
        <f t="shared" ca="1" si="385"/>
        <v>6,3122367135849-3,57583792982166i</v>
      </c>
      <c r="BU289" s="240" t="str">
        <f t="shared" ca="1" si="386"/>
        <v>3,10179210286697+6,5581883915661i</v>
      </c>
      <c r="BV289" s="240" t="str">
        <f t="shared" ca="1" si="387"/>
        <v>-6,76860067843195+2,6109373957663i</v>
      </c>
      <c r="BW289" s="240" t="str">
        <f t="shared" ca="1" si="388"/>
        <v>-2,10593379269273-6,94233333177506i</v>
      </c>
      <c r="BX289" s="240" t="str">
        <f t="shared" ca="1" si="389"/>
        <v>7,07844487929117-1,58951795193289i</v>
      </c>
      <c r="BY289" s="240" t="str">
        <f t="shared" ca="1" si="390"/>
        <v>1,06448837567148+7,1761977207112i</v>
      </c>
      <c r="BZ289" s="240" t="str">
        <f t="shared" ca="1" si="391"/>
        <v>-7,23506212491793+0,53369024467221i</v>
      </c>
      <c r="CA289" s="240" t="str">
        <f t="shared" ca="1" si="392"/>
        <v>3,26707418302061E-12-7,25471910060481i</v>
      </c>
      <c r="CB289" s="240" t="str">
        <f t="shared" ca="1" si="393"/>
        <v>7,23506212491797+0,533690244671736i</v>
      </c>
      <c r="CC289" s="240" t="str">
        <f t="shared" ca="1" si="394"/>
        <v>-1,064488375671+7,17619772071127i</v>
      </c>
      <c r="CD289" s="240" t="str">
        <f t="shared" ca="1" si="395"/>
        <v>-7,07844487929127-1,58951795193242i</v>
      </c>
      <c r="CE289" s="240" t="str">
        <f t="shared" ca="1" si="396"/>
        <v>2,10593379269227-6,9423333317752i</v>
      </c>
      <c r="CF289" s="240" t="str">
        <f t="shared" ca="1" si="397"/>
        <v>6,76860067843227+2,61093739576546i</v>
      </c>
      <c r="CG289" s="240" t="str">
        <f t="shared" ca="1" si="398"/>
        <v>-3,10179210286654+6,55818839156631i</v>
      </c>
      <c r="CH289" s="240" t="str">
        <f t="shared" ca="1" si="399"/>
        <v>-6,31223671358513-3,57583792982125i</v>
      </c>
      <c r="CI289" s="240" t="str">
        <f t="shared" ca="1" si="400"/>
        <v>4,03050598121419-6,03207847794414i</v>
      </c>
      <c r="CJ289" s="240" t="str">
        <f t="shared" ca="1" si="401"/>
        <v>5,71923188639594+4,46333237148123i</v>
      </c>
      <c r="CK289" s="240" t="str">
        <f t="shared" ca="1" si="402"/>
        <v>-4,87197157691228+5,37539228172597i</v>
      </c>
      <c r="CL289" s="240" t="str">
        <f t="shared" ca="1" si="403"/>
        <v>-5,00242296054312-5,25420914624755i</v>
      </c>
      <c r="CM289" s="240" t="str">
        <f t="shared" ca="1" si="404"/>
        <v>5,60797370097599-4,60234507591965i</v>
      </c>
      <c r="CN289" s="240" t="str">
        <f t="shared" ca="1" si="405"/>
        <v>4,17732668456506+5,93134816033429i</v>
      </c>
      <c r="CO289" s="240" t="str">
        <f t="shared" ca="1" si="406"/>
        <v>-6,22258013010404+3,72967099797216i</v>
      </c>
      <c r="CP289" s="240" t="str">
        <f t="shared" ca="1" si="407"/>
        <v>-3,26180390109269-6,48009139900795i</v>
      </c>
      <c r="CQ289" s="240" t="str">
        <f t="shared" ca="1" si="408"/>
        <v>6,70248649116837-2,77626080626187i</v>
      </c>
      <c r="CR289" s="240" t="str">
        <f t="shared" ca="1" si="409"/>
        <v>2,27567291357934+6,88856022831198i</v>
      </c>
      <c r="CS289" s="240" t="str">
        <f t="shared" ca="1" si="410"/>
        <v>-7,03730426073348+1,762752952215i</v>
      </c>
      <c r="CT289" s="240" t="str">
        <f t="shared" ca="1" si="411"/>
        <v>-1,24028047986598-7,14791253163773i</v>
      </c>
      <c r="CU289" s="240" t="str">
        <f t="shared" ca="1" si="412"/>
        <v>7,21978564521898-0,711086820135388i</v>
      </c>
      <c r="CV289" s="240" t="str">
        <f t="shared" ca="1" si="413"/>
        <v>0,178039719316034+7,25253411484745i</v>
      </c>
      <c r="CW289" s="240" t="str">
        <f t="shared" ca="1" si="414"/>
        <v>-7,24598047372883-0,355972194168126i</v>
      </c>
      <c r="CX289" s="240" t="str">
        <f t="shared" ca="1" si="415"/>
        <v>0,88805506348276-7,200160236613i</v>
      </c>
      <c r="CY289" s="240" t="str">
        <f t="shared" ca="1" si="416"/>
        <v>7,11532170733369+1,41532548547194i</v>
      </c>
      <c r="CZ289" s="240" t="str">
        <f t="shared" ca="1" si="417"/>
        <v>-1,9349261360278+6,99192463323203i</v>
      </c>
      <c r="DA289" s="240" t="str">
        <f t="shared" ca="1" si="418"/>
        <v>-6,83063771374404-2,44404125420541i</v>
      </c>
      <c r="DB289" s="240" t="str">
        <f t="shared" ca="1" si="419"/>
        <v>2,93991190106828-6,63233497666074i</v>
      </c>
      <c r="DC289" s="240" t="str">
        <f t="shared" ca="1" si="420"/>
        <v>6,39809104169587+3,41985091061751i</v>
      </c>
      <c r="DD289" s="240" t="str">
        <f t="shared" ca="1" si="421"/>
        <v>-3,8812574517709+6,12917529703247i</v>
      </c>
      <c r="DE289" s="240" t="str">
        <f t="shared" ca="1" si="422"/>
        <v>-5,827045020383-4,32163112251728i</v>
      </c>
      <c r="DF289" s="240" t="str">
        <f t="shared" ca="1" si="423"/>
        <v>4,73858549977318-5,49333748189748i</v>
      </c>
      <c r="DG289" s="240" t="str">
        <f t="shared" ca="1" si="424"/>
        <v>5,12986107164025+5,12986107164222i</v>
      </c>
      <c r="DH289" s="240" t="str">
        <f t="shared" ca="1" si="425"/>
        <v>-5,4933374818993+4,73858549977107i</v>
      </c>
      <c r="DI289" s="240" t="str">
        <f t="shared" ca="1" si="426"/>
        <v>-4,321631122521-5,82704502038024i</v>
      </c>
      <c r="DJ289" s="240" t="str">
        <f t="shared" ca="1" si="427"/>
        <v>6,12917529703-3,88125745177481i</v>
      </c>
      <c r="DK289" s="240" t="str">
        <f t="shared" ca="1" si="428"/>
        <v>3,41985091061505+6,39809104169718i</v>
      </c>
      <c r="DL289" s="240" t="str">
        <f t="shared" ca="1" si="429"/>
        <v>-6,63233497666187+2,93991190106573i</v>
      </c>
      <c r="DM289" s="240" t="str">
        <f t="shared" ca="1" si="430"/>
        <v>-2,44404125420278-6,83063771374497i</v>
      </c>
      <c r="DN289" s="240" t="str">
        <f t="shared" ca="1" si="431"/>
        <v>6,99192463323277-1,93492613602511i</v>
      </c>
      <c r="DO289" s="240" t="str">
        <f t="shared" ca="1" si="432"/>
        <v>1,41532548547608+7,11532170733286i</v>
      </c>
      <c r="DP289" s="240" t="str">
        <f t="shared" ca="1" si="433"/>
        <v>-7,20016023661248+0,888055063486946i</v>
      </c>
      <c r="DQ289" s="240" t="str">
        <f t="shared" ca="1" si="434"/>
        <v>-0,355972194165339-7,24598047372897i</v>
      </c>
      <c r="DR289" s="240" t="str">
        <f t="shared" ca="1" si="435"/>
        <v>7,25253411484739+0,178039719318824i</v>
      </c>
      <c r="DS289" s="240" t="str">
        <f t="shared" ca="1" si="436"/>
        <v>-0,711086820138165+7,21978564521871i</v>
      </c>
      <c r="DT289" s="240" t="str">
        <f t="shared" ca="1" si="437"/>
        <v>-7,14791253163725-1,24028047986873i</v>
      </c>
      <c r="DU289" s="240" t="str">
        <f t="shared" ca="1" si="438"/>
        <v>1,76275295221051-7,0373042607346i</v>
      </c>
      <c r="DV289" s="240" t="str">
        <f t="shared" ca="1" si="439"/>
        <v>6,8885602283111+2,27567291358199i</v>
      </c>
      <c r="DW289" s="240" t="str">
        <f t="shared" ca="1" si="440"/>
        <v>-2,77626080626445+6,7024864911673i</v>
      </c>
      <c r="DX289" s="240" t="str">
        <f t="shared" ca="1" si="441"/>
        <v>-6,4800913990067-3,26180390109518i</v>
      </c>
      <c r="DY289" s="240" t="str">
        <f t="shared" ca="1" si="442"/>
        <v>3,72967099797455-6,22258013010261i</v>
      </c>
      <c r="DZ289" s="240" t="str">
        <f t="shared" ca="1" si="443"/>
        <v>5,93134816033696+4,17732668456127i</v>
      </c>
      <c r="EA289" s="240" t="str">
        <f t="shared" ca="1" si="444"/>
        <v>-4,60234507591608+5,60797370097894i</v>
      </c>
      <c r="EB289" s="240" t="str">
        <f t="shared" ca="1" si="445"/>
        <v>-5,25420914624562-5,00242296054514i</v>
      </c>
      <c r="EC289" s="240" t="str">
        <f t="shared" ca="1" si="446"/>
        <v>5,37539228172785-4,87197157691021i</v>
      </c>
      <c r="ED289" s="240" t="str">
        <f t="shared" ca="1" si="447"/>
        <v>4,46333237147903+5,71923188639766i</v>
      </c>
      <c r="EE289" s="240" t="str">
        <f t="shared" ca="1" si="448"/>
        <v>-6,0320784779457+4,03050598121186i</v>
      </c>
      <c r="EF289" s="240" t="str">
        <f t="shared" ca="1" si="449"/>
        <v>-3,57583792982527-6,31223671358284i</v>
      </c>
      <c r="EG289" s="240" t="str">
        <f t="shared" ca="1" si="450"/>
        <v>6,55818839156433-3,10179210287072i</v>
      </c>
      <c r="EH289" s="240" t="str">
        <f t="shared" ca="1" si="451"/>
        <v>2,61093739576325+6,76860067843312i</v>
      </c>
      <c r="EI289" s="240" t="str">
        <f t="shared" ca="1" si="452"/>
        <v>-6,94233333177602+2,1059337926896i</v>
      </c>
      <c r="EJ289" s="240" t="str">
        <f t="shared" ca="1" si="453"/>
        <v>-1,5895179519297-7,07844487929188i</v>
      </c>
      <c r="EK289" s="240" t="str">
        <f t="shared" ca="1" si="454"/>
        <v>7,17619772071059-1,06448837567559i</v>
      </c>
      <c r="EL289" s="240" t="str">
        <f t="shared" ca="1" si="455"/>
        <v>0,533690244676355+7,23506212491763i</v>
      </c>
      <c r="EM289" s="240" t="str">
        <f t="shared" ca="1" si="456"/>
        <v>-7,25471910060481+8,88746291916088E-13i</v>
      </c>
      <c r="EN289" s="240"/>
      <c r="EO289" s="240"/>
      <c r="EP289" s="240"/>
    </row>
    <row r="290" spans="1:146">
      <c r="A290" s="268">
        <f t="shared" si="323"/>
        <v>3.7109375000000029E-3</v>
      </c>
      <c r="B290" s="267">
        <v>190</v>
      </c>
      <c r="C290" s="266">
        <f t="shared" si="324"/>
        <v>38000</v>
      </c>
      <c r="N290" s="265">
        <f t="shared" ca="1" si="327"/>
        <v>22.132460895964151</v>
      </c>
      <c r="O290" s="240">
        <f t="shared" ca="1" si="328"/>
        <v>7.1324608959641518</v>
      </c>
      <c r="P290" s="240" t="str">
        <f t="shared" ca="1" si="329"/>
        <v>-0,349973268396207+7,12386953445006i</v>
      </c>
      <c r="Q290" s="240" t="str">
        <f t="shared" ca="1" si="330"/>
        <v>-7,09811614725022-0,69910342053481i</v>
      </c>
      <c r="R290" s="240" t="str">
        <f t="shared" ca="1" si="331"/>
        <v>1,04654937129947-7,05526277653004i</v>
      </c>
      <c r="S290" s="240" t="str">
        <f t="shared" ca="1" si="332"/>
        <v>6,99541265981328+1,39147409296107i</v>
      </c>
      <c r="T290" s="240" t="str">
        <f t="shared" ca="1" si="333"/>
        <v>-1,73304663165469+6,91870998127311i</v>
      </c>
      <c r="U290" s="241" t="str">
        <f t="shared" ca="1" si="334"/>
        <v>-6,8253395243808-2,070444109215i</v>
      </c>
      <c r="V290" s="240" t="str">
        <f t="shared" ca="1" si="335"/>
        <v>2,40285370556739-6,71552622674491i</v>
      </c>
      <c r="W290" s="240" t="str">
        <f t="shared" ca="1" si="336"/>
        <v>6,58953463821841+2,7294746168773i</v>
      </c>
      <c r="X290" s="240" t="str">
        <f t="shared" ca="1" si="337"/>
        <v>-3,04951998476206+6,4476682835731i</v>
      </c>
      <c r="Y290" s="240" t="str">
        <f t="shared" ca="1" si="338"/>
        <v>-6,29026893128393-3,36221879189649i</v>
      </c>
      <c r="Z290" s="240" t="str">
        <f t="shared" ca="1" si="339"/>
        <v>3,66681771946627-6,11771577017647i</v>
      </c>
      <c r="AA290" s="240" t="str">
        <f t="shared" ca="1" si="340"/>
        <v>5,9304244959304+3,96258296197397i</v>
      </c>
      <c r="AB290" s="240" t="str">
        <f t="shared" ca="1" si="341"/>
        <v>-4,24880199504557+5,72884630962941i</v>
      </c>
      <c r="AC290" s="240" t="str">
        <f t="shared" ca="1" si="342"/>
        <v>-5,51346683078131-4,5247852919594i</v>
      </c>
      <c r="AD290" s="240" t="str">
        <f t="shared" ca="1" si="343"/>
        <v>4,7898679847811-5,28480492741471i</v>
      </c>
      <c r="AE290" s="240" t="str">
        <f t="shared" ca="1" si="344"/>
        <v>5,0434114660842+5,04341146608406i</v>
      </c>
      <c r="AF290" s="240" t="str">
        <f t="shared" ca="1" si="345"/>
        <v>-5,28480492741505+4,78986798478073i</v>
      </c>
      <c r="AG290" s="240" t="str">
        <f t="shared" ca="1" si="346"/>
        <v>-4,52478529195955-5,51346683078118i</v>
      </c>
      <c r="AH290" s="240" t="str">
        <f t="shared" ca="1" si="347"/>
        <v>5,72884630962975-4,24880199504512i</v>
      </c>
      <c r="AI290" s="240" t="str">
        <f t="shared" ca="1" si="348"/>
        <v>3,96258296197409+5,93042449593032i</v>
      </c>
      <c r="AJ290" s="240" t="str">
        <f t="shared" ca="1" si="349"/>
        <v>-6,11771577017676+3,6668177194658i</v>
      </c>
      <c r="AK290" s="240" t="str">
        <f t="shared" ca="1" si="350"/>
        <v>-3,3622187918985-6,29026893128286i</v>
      </c>
      <c r="AL290" s="240" t="str">
        <f t="shared" ca="1" si="351"/>
        <v>6,44766828357335-3,04951998476156i</v>
      </c>
      <c r="AM290" s="240" t="str">
        <f t="shared" ca="1" si="352"/>
        <v>2,72947461687481+6,58953463821944i</v>
      </c>
      <c r="AN290" s="240" t="str">
        <f t="shared" ca="1" si="353"/>
        <v>-6,71552622674438+2,40285370556887i</v>
      </c>
      <c r="AO290" s="240" t="str">
        <f t="shared" ca="1" si="354"/>
        <v>-2,07044410921444-6,82533952438097i</v>
      </c>
      <c r="AP290" s="240" t="str">
        <f t="shared" ca="1" si="355"/>
        <v>6,91870998127393-1,73304663165136i</v>
      </c>
      <c r="AQ290" s="240" t="str">
        <f t="shared" ca="1" si="356"/>
        <v>1,39147409296268+6,99541265981296i</v>
      </c>
      <c r="AR290" s="240" t="str">
        <f t="shared" ca="1" si="357"/>
        <v>1,39147409296268+6,99541265981296i</v>
      </c>
      <c r="AS290" s="240" t="str">
        <f t="shared" ca="1" si="358"/>
        <v>-0,699103420531489-7,09811614725055i</v>
      </c>
      <c r="AT290" s="240" t="str">
        <f t="shared" ca="1" si="359"/>
        <v>7,12386953445001-0,349973268397374i</v>
      </c>
      <c r="AU290" s="240" t="str">
        <f t="shared" ca="1" si="360"/>
        <v>-1,21979803594031E-12+7,13246089596415i</v>
      </c>
      <c r="AV290" s="240" t="str">
        <f t="shared" ca="1" si="361"/>
        <v>-7,12386953445023-0,349973268392926i</v>
      </c>
      <c r="AW290" s="240" t="str">
        <f t="shared" ca="1" si="362"/>
        <v>0,699103420533917-7,0981161472503i</v>
      </c>
      <c r="AX290" s="240" t="str">
        <f t="shared" ca="1" si="363"/>
        <v>7,05526277652985+1,04654937130079i</v>
      </c>
      <c r="AY290" s="240" t="str">
        <f t="shared" ca="1" si="364"/>
        <v>-1,39147409295811+6,99541265981387i</v>
      </c>
      <c r="AZ290" s="240" t="str">
        <f t="shared" ca="1" si="365"/>
        <v>-6,91870998127329-1,73304663165392i</v>
      </c>
      <c r="BA290" s="240" t="str">
        <f t="shared" ca="1" si="366"/>
        <v>2,07044410921687-6,82533952438022i</v>
      </c>
      <c r="BB290" s="240" t="str">
        <f t="shared" ca="1" si="367"/>
        <v>6,71552622674589+2,40285370556467i</v>
      </c>
      <c r="BC290" s="240" t="str">
        <f t="shared" ca="1" si="368"/>
        <v>-2,72947461687716+6,58953463821847i</v>
      </c>
      <c r="BD290" s="240" t="str">
        <f t="shared" ca="1" si="369"/>
        <v>-6,44766828357221-3,04951998476395i</v>
      </c>
      <c r="BE290" s="240" t="str">
        <f t="shared" ca="1" si="370"/>
        <v>3,36221879189448-6,290268931285i</v>
      </c>
      <c r="BF290" s="240" t="str">
        <f t="shared" ca="1" si="371"/>
        <v>6,1177157701766+3,66681771946606i</v>
      </c>
      <c r="BG290" s="240" t="str">
        <f t="shared" ca="1" si="372"/>
        <v>-3,9625829619762+5,93042449592891i</v>
      </c>
      <c r="BH290" s="240" t="str">
        <f t="shared" ca="1" si="373"/>
        <v>-5,72884630963083-4,24880199504366i</v>
      </c>
      <c r="BI290" s="240" t="str">
        <f t="shared" ca="1" si="374"/>
        <v>4,52478529195987-5,51346683078091i</v>
      </c>
      <c r="BJ290" s="240" t="str">
        <f t="shared" ca="1" si="375"/>
        <v>5,28480492741294+4,78986798478306i</v>
      </c>
      <c r="BK290" s="240" t="str">
        <f t="shared" ca="1" si="376"/>
        <v>-5,04341146608299+5,04341146608528i</v>
      </c>
      <c r="BL290" s="240" t="str">
        <f t="shared" ca="1" si="377"/>
        <v>-4,78986798478035-5,28480492741539i</v>
      </c>
      <c r="BM290" s="240" t="str">
        <f t="shared" ca="1" si="378"/>
        <v>5,51346683078337-4,52478529195688i</v>
      </c>
      <c r="BN290" s="240" t="str">
        <f t="shared" ca="1" si="379"/>
        <v>4,24880199504642+5,72884630962878i</v>
      </c>
      <c r="BO290" s="240" t="str">
        <f t="shared" ca="1" si="380"/>
        <v>-5,93042449593105+3,96258296197299i</v>
      </c>
      <c r="BP290" s="240" t="str">
        <f t="shared" ca="1" si="381"/>
        <v>-3,66681771946901-6,11771577017483i</v>
      </c>
      <c r="BQ290" s="240" t="str">
        <f t="shared" ca="1" si="382"/>
        <v>6,29026893128348-3,36221879189733i</v>
      </c>
      <c r="BR290" s="240" t="str">
        <f t="shared" ca="1" si="383"/>
        <v>3,04951998476027+6,44766828357395i</v>
      </c>
      <c r="BS290" s="240" t="str">
        <f t="shared" ca="1" si="384"/>
        <v>-6,58953463821715+2,72947461688034i</v>
      </c>
      <c r="BT290" s="240" t="str">
        <f t="shared" ca="1" si="385"/>
        <v>-2,40285370556753-6,71552622674486i</v>
      </c>
      <c r="BU290" s="240" t="str">
        <f t="shared" ca="1" si="386"/>
        <v>6,82533952438135-2,07044410921318i</v>
      </c>
      <c r="BV290" s="240" t="str">
        <f t="shared" ca="1" si="387"/>
        <v>1,73304663165687+6,91870998127256i</v>
      </c>
      <c r="BW290" s="240" t="str">
        <f t="shared" ca="1" si="388"/>
        <v>-6,99541265981324+1,39147409296128i</v>
      </c>
      <c r="BX290" s="240" t="str">
        <f t="shared" ca="1" si="389"/>
        <v>-1,04654937129698-7,05526277653042i</v>
      </c>
      <c r="BY290" s="240" t="str">
        <f t="shared" ca="1" si="390"/>
        <v>7,09811614724999-0,699103420537135i</v>
      </c>
      <c r="BZ290" s="240" t="str">
        <f t="shared" ca="1" si="391"/>
        <v>0,349973268396156+7,12386953445007i</v>
      </c>
      <c r="CA290" s="240" t="str">
        <f t="shared" ca="1" si="392"/>
        <v>-7,13246089596415-2,43959607188061E-12i</v>
      </c>
      <c r="CB290" s="240" t="str">
        <f t="shared" ca="1" si="393"/>
        <v>0,349973268394145-7,12386953445017i</v>
      </c>
      <c r="CC290" s="240" t="str">
        <f t="shared" ca="1" si="394"/>
        <v>7,09811614725019+0,699103420535131i</v>
      </c>
      <c r="CD290" s="240" t="str">
        <f t="shared" ca="1" si="395"/>
        <v>-1,0465493713018+7,0552627765297i</v>
      </c>
      <c r="CE290" s="240" t="str">
        <f t="shared" ca="1" si="396"/>
        <v>-6,99541265981363-1,3914740929593i</v>
      </c>
      <c r="CF290" s="240" t="str">
        <f t="shared" ca="1" si="397"/>
        <v>1,73304663165491-6,91870998127305i</v>
      </c>
      <c r="CG290" s="240" t="str">
        <f t="shared" ca="1" si="398"/>
        <v>6,82533952437981+2,07044410921823i</v>
      </c>
      <c r="CH290" s="240" t="str">
        <f t="shared" ca="1" si="399"/>
        <v>-2,40285370556564+6,71552622674555i</v>
      </c>
      <c r="CI290" s="240" t="str">
        <f t="shared" ca="1" si="400"/>
        <v>-6,58953463821793-2,72947461687847i</v>
      </c>
      <c r="CJ290" s="240" t="str">
        <f t="shared" ca="1" si="401"/>
        <v>3,04951998476505-6,44766828357169i</v>
      </c>
      <c r="CK290" s="240" t="str">
        <f t="shared" ca="1" si="402"/>
        <v>6,29026893128433+3,36221879189574i</v>
      </c>
      <c r="CL290" s="240" t="str">
        <f t="shared" ca="1" si="403"/>
        <v>-3,66681771946728+6,11771577017587i</v>
      </c>
      <c r="CM290" s="240" t="str">
        <f t="shared" ca="1" si="404"/>
        <v>-5,93042449593206-3,96258296197149i</v>
      </c>
      <c r="CN290" s="240" t="str">
        <f t="shared" ca="1" si="405"/>
        <v>4,2488019950448-5,72884630962998i</v>
      </c>
      <c r="CO290" s="240" t="str">
        <f t="shared" ca="1" si="406"/>
        <v>5,51346683078014+4,52478529196081i</v>
      </c>
      <c r="CP290" s="240" t="str">
        <f t="shared" ca="1" si="407"/>
        <v>-4,78986798477886+5,28480492741675i</v>
      </c>
      <c r="CQ290" s="240" t="str">
        <f t="shared" ca="1" si="408"/>
        <v>-5,04341146608441-5,04341146608385i</v>
      </c>
      <c r="CR290" s="240" t="str">
        <f t="shared" ca="1" si="409"/>
        <v>5,28480492741621-4,78986798477944i</v>
      </c>
      <c r="CS290" s="240" t="str">
        <f t="shared" ca="1" si="410"/>
        <v>4,52478529196143+5,51346683077964i</v>
      </c>
      <c r="CT290" s="240" t="str">
        <f t="shared" ca="1" si="411"/>
        <v>-5,72884630962951+4,24880199504543i</v>
      </c>
      <c r="CU290" s="240" t="str">
        <f t="shared" ca="1" si="412"/>
        <v>-3,96258296197181-5,93042449593185i</v>
      </c>
      <c r="CV290" s="240" t="str">
        <f t="shared" ca="1" si="413"/>
        <v>6,11771577017546-3,66681771946796i</v>
      </c>
      <c r="CW290" s="240" t="str">
        <f t="shared" ca="1" si="414"/>
        <v>3,36221879189644+6,29026893128396i</v>
      </c>
      <c r="CX290" s="240" t="str">
        <f t="shared" ca="1" si="415"/>
        <v>-6,44766828357447+3,04951998475917i</v>
      </c>
      <c r="CY290" s="240" t="str">
        <f t="shared" ca="1" si="416"/>
        <v>-2,72947461687921-6,58953463821762i</v>
      </c>
      <c r="CZ290" s="240" t="str">
        <f t="shared" ca="1" si="417"/>
        <v>6,71552622674528-2,40285370556638i</v>
      </c>
      <c r="DA290" s="240" t="str">
        <f t="shared" ca="1" si="418"/>
        <v>2,07044410921201+6,8253395243817i</v>
      </c>
      <c r="DB290" s="240" t="str">
        <f t="shared" ca="1" si="419"/>
        <v>-6,91870998127286+1,73304663165568i</v>
      </c>
      <c r="DC290" s="240" t="str">
        <f t="shared" ca="1" si="420"/>
        <v>-1,39147409296008-6,99541265981347i</v>
      </c>
      <c r="DD290" s="240" t="str">
        <f t="shared" ca="1" si="421"/>
        <v>7,05526277653059-1,04654937129576i</v>
      </c>
      <c r="DE290" s="240" t="str">
        <f t="shared" ca="1" si="422"/>
        <v>0,699103420535921+7,09811614725011i</v>
      </c>
      <c r="DF290" s="240" t="str">
        <f t="shared" ca="1" si="423"/>
        <v>-7,12386953445013+0,349973268394937i</v>
      </c>
      <c r="DG290" s="240" t="str">
        <f t="shared" ca="1" si="424"/>
        <v>-3,23297474987869E-12-7,13246089596415i</v>
      </c>
      <c r="DH290" s="240" t="str">
        <f t="shared" ca="1" si="425"/>
        <v>7,12386953445011+0,349973268395364i</v>
      </c>
      <c r="DI290" s="240" t="str">
        <f t="shared" ca="1" si="426"/>
        <v>-0,699103420536345+7,09811614725007i</v>
      </c>
      <c r="DJ290" s="240" t="str">
        <f t="shared" ca="1" si="427"/>
        <v>-7,05526277653053-1,04654937129619i</v>
      </c>
      <c r="DK290" s="240" t="str">
        <f t="shared" ca="1" si="428"/>
        <v>1,3914740929605-6,99541265981339i</v>
      </c>
      <c r="DL290" s="240" t="str">
        <f t="shared" ca="1" si="429"/>
        <v>6,91870998127265+1,73304663165649i</v>
      </c>
      <c r="DM290" s="240" t="str">
        <f t="shared" ca="1" si="430"/>
        <v>-2,07044410921242+6,82533952438158i</v>
      </c>
      <c r="DN290" s="240" t="str">
        <f t="shared" ca="1" si="431"/>
        <v>-6,715526226745-2,40285370556716i</v>
      </c>
      <c r="DO290" s="240" t="str">
        <f t="shared" ca="1" si="432"/>
        <v>2,7294746168796-6,58953463821746i</v>
      </c>
      <c r="DP290" s="240" t="str">
        <f t="shared" ca="1" si="433"/>
        <v>6,44766828357429+3,04951998475955i</v>
      </c>
      <c r="DQ290" s="240" t="str">
        <f t="shared" ca="1" si="434"/>
        <v>-3,36221879189681+6,29026893128376i</v>
      </c>
      <c r="DR290" s="240" t="str">
        <f t="shared" ca="1" si="435"/>
        <v>-6,11771577017524-3,66681771946833i</v>
      </c>
      <c r="DS290" s="240" t="str">
        <f t="shared" ca="1" si="436"/>
        <v>3,9625829619725-5,93042449593138i</v>
      </c>
      <c r="DT290" s="240" t="str">
        <f t="shared" ca="1" si="437"/>
        <v>5,72884630962925+4,24880199504578i</v>
      </c>
      <c r="DU290" s="240" t="str">
        <f t="shared" ca="1" si="438"/>
        <v>-4,52478529196207+5,51346683077911i</v>
      </c>
      <c r="DV290" s="240" t="str">
        <f t="shared" ca="1" si="439"/>
        <v>-5,28480492741593-4,78986798477976i</v>
      </c>
      <c r="DW290" s="240" t="str">
        <f t="shared" ca="1" si="440"/>
        <v>5,04341146608471-5,04341146608355i</v>
      </c>
      <c r="DX290" s="240" t="str">
        <f t="shared" ca="1" si="441"/>
        <v>4,78986798477854+5,28480492741703i</v>
      </c>
      <c r="DY290" s="240" t="str">
        <f t="shared" ca="1" si="442"/>
        <v>-5,51346683078067+4,52478529196017i</v>
      </c>
      <c r="DZ290" s="240" t="str">
        <f t="shared" ca="1" si="443"/>
        <v>-4,24880199504413-5,72884630963048i</v>
      </c>
      <c r="EA290" s="240" t="str">
        <f t="shared" ca="1" si="444"/>
        <v>5,93042449592847-3,96258296197686i</v>
      </c>
      <c r="EB290" s="240" t="str">
        <f t="shared" ca="1" si="445"/>
        <v>3,66681771946692+6,11771577017608i</v>
      </c>
      <c r="EC290" s="240" t="str">
        <f t="shared" ca="1" si="446"/>
        <v>-6,29026893128453+3,36221879189536i</v>
      </c>
      <c r="ED290" s="240" t="str">
        <f t="shared" ca="1" si="447"/>
        <v>-3,0495199847643-6,44766828357205i</v>
      </c>
      <c r="EE290" s="240" t="str">
        <f t="shared" ca="1" si="448"/>
        <v>6,58953463821825-2,72947461687771i</v>
      </c>
      <c r="EF290" s="240" t="str">
        <f t="shared" ca="1" si="449"/>
        <v>2,40285370556523+6,71552622674569i</v>
      </c>
      <c r="EG290" s="240" t="str">
        <f t="shared" ca="1" si="450"/>
        <v>-6,82533952437994+2,07044410921783i</v>
      </c>
      <c r="EH290" s="240" t="str">
        <f t="shared" ca="1" si="451"/>
        <v>-1,73304663165489-6,91870998127305i</v>
      </c>
      <c r="EI290" s="240" t="str">
        <f t="shared" ca="1" si="452"/>
        <v>6,99541265981379-1,39147409295849i</v>
      </c>
      <c r="EJ290" s="240" t="str">
        <f t="shared" ca="1" si="453"/>
        <v>1,04654937130138+7,05526277652976i</v>
      </c>
      <c r="EK290" s="240" t="str">
        <f t="shared" ca="1" si="454"/>
        <v>-7,09811614725023+0,699103420534707i</v>
      </c>
      <c r="EL290" s="240" t="str">
        <f t="shared" ca="1" si="455"/>
        <v>-0,349973268393719-7,12386953445019i</v>
      </c>
      <c r="EM290" s="240" t="str">
        <f t="shared" ca="1" si="456"/>
        <v>7,13246089596415-2,41861017615601E-12i</v>
      </c>
      <c r="EN290" s="240"/>
      <c r="EO290" s="240"/>
      <c r="EP290" s="240"/>
    </row>
    <row r="291" spans="1:146">
      <c r="A291" s="268">
        <f t="shared" si="323"/>
        <v>3.7304687500000029E-3</v>
      </c>
      <c r="B291" s="267">
        <v>191</v>
      </c>
      <c r="C291" s="266">
        <f t="shared" si="324"/>
        <v>38200</v>
      </c>
      <c r="N291" s="265">
        <f t="shared" ca="1" si="327"/>
        <v>21.782732567010019</v>
      </c>
      <c r="O291" s="240">
        <f t="shared" ca="1" si="328"/>
        <v>6.7827325670100187</v>
      </c>
      <c r="P291" s="240" t="str">
        <f t="shared" ca="1" si="329"/>
        <v>-0,166456589936787+6,78068973477219i</v>
      </c>
      <c r="Q291" s="240" t="str">
        <f t="shared" ca="1" si="330"/>
        <v>-6,77456246858446-0,332812912648009i</v>
      </c>
      <c r="R291" s="240" t="str">
        <f t="shared" ca="1" si="331"/>
        <v>0,498968761305064-6,76435445928287i</v>
      </c>
      <c r="S291" s="240" t="str">
        <f t="shared" ca="1" si="332"/>
        <v>6,75007185579049+0,664824049838361i</v>
      </c>
      <c r="T291" s="240" t="str">
        <f t="shared" ca="1" si="333"/>
        <v>-0,830278873223394+6,73172326141362i</v>
      </c>
      <c r="U291" s="241" t="str">
        <f t="shared" ca="1" si="334"/>
        <v>-6,70931972865942-0,995233567661324i</v>
      </c>
      <c r="V291" s="240" t="str">
        <f t="shared" ca="1" si="335"/>
        <v>1,1595887706123-6,68287475257828i</v>
      </c>
      <c r="W291" s="240" t="str">
        <f t="shared" ca="1" si="336"/>
        <v>6,6524042626351+1,32324548064698i</v>
      </c>
      <c r="X291" s="240" t="str">
        <f t="shared" ca="1" si="337"/>
        <v>-1,48610511708413+6,61792661311341i</v>
      </c>
      <c r="Y291" s="240" t="str">
        <f t="shared" ca="1" si="338"/>
        <v>-6,57946257206018-1,64806957936779i</v>
      </c>
      <c r="Z291" s="240" t="str">
        <f t="shared" ca="1" si="339"/>
        <v>1,80904130616213-6,53703530877549i</v>
      </c>
      <c r="AA291" s="240" t="str">
        <f t="shared" ca="1" si="340"/>
        <v>6,49067037985629+1,96892333411805i</v>
      </c>
      <c r="AB291" s="240" t="str">
        <f t="shared" ca="1" si="341"/>
        <v>-2,12761935627963+6,44039571380226i</v>
      </c>
      <c r="AC291" s="240" t="str">
        <f t="shared" ca="1" si="342"/>
        <v>-6,38624159419193-2,28503378009851i</v>
      </c>
      <c r="AD291" s="240" t="str">
        <f t="shared" ca="1" si="343"/>
        <v>2,4410717850111-6,32824064144222i</v>
      </c>
      <c r="AE291" s="240" t="str">
        <f t="shared" ca="1" si="344"/>
        <v>6,26642779315826+2,59563937955797i</v>
      </c>
      <c r="AF291" s="240" t="str">
        <f t="shared" ca="1" si="345"/>
        <v>-2,74864345799979+6,20084028308852i</v>
      </c>
      <c r="AG291" s="240" t="str">
        <f t="shared" ca="1" si="346"/>
        <v>-6,13151761869688-2,8999918564003i</v>
      </c>
      <c r="AH291" s="240" t="str">
        <f t="shared" ca="1" si="347"/>
        <v>3,04959340814481-6,05850155736367i</v>
      </c>
      <c r="AI291" s="240" t="str">
        <f t="shared" ca="1" si="348"/>
        <v>5,98183608123427+3,19735799885189i</v>
      </c>
      <c r="AJ291" s="240" t="str">
        <f t="shared" ca="1" si="349"/>
        <v>-3,34319662065738+5,90156737072478i</v>
      </c>
      <c r="AK291" s="240" t="str">
        <f t="shared" ca="1" si="350"/>
        <v>-5,81774377670359-3,48702142583107i</v>
      </c>
      <c r="AL291" s="240" t="str">
        <f t="shared" ca="1" si="351"/>
        <v>3,62874577968076-5,7304157913739i</v>
      </c>
      <c r="AM291" s="240" t="str">
        <f t="shared" ca="1" si="352"/>
        <v>5,63963601784192+3,76828431276602i</v>
      </c>
      <c r="AN291" s="240" t="str">
        <f t="shared" ca="1" si="353"/>
        <v>-3,90555297228088+5,5454591384561i</v>
      </c>
      <c r="AO291" s="240" t="str">
        <f t="shared" ca="1" si="354"/>
        <v>-5,44794188184349-4,04046907272336i</v>
      </c>
      <c r="AP291" s="240" t="str">
        <f t="shared" ca="1" si="355"/>
        <v>4,17295134568471-5,34714298874889i</v>
      </c>
      <c r="AQ291" s="240" t="str">
        <f t="shared" ca="1" si="356"/>
        <v>5,24312317666451+4,30291998878688i</v>
      </c>
      <c r="AR291" s="240" t="str">
        <f t="shared" ca="1" si="357"/>
        <v>5,24312317666451+4,30291998878688i</v>
      </c>
      <c r="AS291" s="240" t="str">
        <f t="shared" ca="1" si="358"/>
        <v>-5,02567332850964-4,55500479370605i</v>
      </c>
      <c r="AT291" s="240" t="str">
        <f t="shared" ca="1" si="359"/>
        <v>4,67696910906248-4,9123742760964i</v>
      </c>
      <c r="AU291" s="240" t="str">
        <f t="shared" ca="1" si="360"/>
        <v>4,79611619310938+4,79611619310587i</v>
      </c>
      <c r="AV291" s="240" t="str">
        <f t="shared" ca="1" si="361"/>
        <v>-4,91237427609762+4,67696910906119i</v>
      </c>
      <c r="AW291" s="240" t="str">
        <f t="shared" ca="1" si="362"/>
        <v>-4,55500479370973-5,0256733285063i</v>
      </c>
      <c r="AX291" s="240" t="str">
        <f t="shared" ca="1" si="363"/>
        <v>5,13594510322845-4,43029671378814i</v>
      </c>
      <c r="AY291" s="240" t="str">
        <f t="shared" ca="1" si="364"/>
        <v>4,30291998879073+5,24312317666136i</v>
      </c>
      <c r="AZ291" s="240" t="str">
        <f t="shared" ca="1" si="365"/>
        <v>-5,34714298874993+4,17295134568339i</v>
      </c>
      <c r="BA291" s="240" t="str">
        <f t="shared" ca="1" si="366"/>
        <v>-4,04046907272743-5,44794188184047i</v>
      </c>
      <c r="BB291" s="240" t="str">
        <f t="shared" ca="1" si="367"/>
        <v>5,54545913845707-3,9055529722795i</v>
      </c>
      <c r="BC291" s="240" t="str">
        <f t="shared" ca="1" si="368"/>
        <v>3,76828431276462+5,63963601784285i</v>
      </c>
      <c r="BD291" s="240" t="str">
        <f t="shared" ca="1" si="369"/>
        <v>-5,7304157913748+3,62874577967934i</v>
      </c>
      <c r="BE291" s="240" t="str">
        <f t="shared" ca="1" si="370"/>
        <v>-3,48702142582963-5,81774377670446i</v>
      </c>
      <c r="BF291" s="240" t="str">
        <f t="shared" ca="1" si="371"/>
        <v>5,90156737072594-3,34319662065533i</v>
      </c>
      <c r="BG291" s="240" t="str">
        <f t="shared" ca="1" si="372"/>
        <v>3,19735799885279+5,98183608123378i</v>
      </c>
      <c r="BH291" s="240" t="str">
        <f t="shared" ca="1" si="373"/>
        <v>-6,05850155736473+3,04959340814271i</v>
      </c>
      <c r="BI291" s="240" t="str">
        <f t="shared" ca="1" si="374"/>
        <v>-2,89999185640122-6,13151761869644i</v>
      </c>
      <c r="BJ291" s="240" t="str">
        <f t="shared" ca="1" si="375"/>
        <v>6,20084028308975-2,74864345799702i</v>
      </c>
      <c r="BK291" s="240" t="str">
        <f t="shared" ca="1" si="376"/>
        <v>2,59563937955829+6,26642779315812i</v>
      </c>
      <c r="BL291" s="240" t="str">
        <f t="shared" ca="1" si="377"/>
        <v>-6,32824064144331+2,44107178500827i</v>
      </c>
      <c r="BM291" s="240" t="str">
        <f t="shared" ca="1" si="378"/>
        <v>-2,28503378009882-6,38624159419181i</v>
      </c>
      <c r="BN291" s="240" t="str">
        <f t="shared" ca="1" si="379"/>
        <v>6,4403957138032-2,12761935627681i</v>
      </c>
      <c r="BO291" s="240" t="str">
        <f t="shared" ca="1" si="380"/>
        <v>1,96892333411778+6,49067037985637i</v>
      </c>
      <c r="BP291" s="240" t="str">
        <f t="shared" ca="1" si="381"/>
        <v>-6,53703530877467+1,80904130616511i</v>
      </c>
      <c r="BQ291" s="240" t="str">
        <f t="shared" ca="1" si="382"/>
        <v>-1,64806957936752-6,57946257206025i</v>
      </c>
      <c r="BR291" s="240" t="str">
        <f t="shared" ca="1" si="383"/>
        <v>6,61792661311277-1,48610511708696i</v>
      </c>
      <c r="BS291" s="240" t="str">
        <f t="shared" ca="1" si="384"/>
        <v>1,32324548064671+6,65240426263516i</v>
      </c>
      <c r="BT291" s="240" t="str">
        <f t="shared" ca="1" si="385"/>
        <v>-6,68287475257787+1,15958877061468i</v>
      </c>
      <c r="BU291" s="240" t="str">
        <f t="shared" ca="1" si="386"/>
        <v>-0,995233567660212-6,70931972865958i</v>
      </c>
      <c r="BV291" s="240" t="str">
        <f t="shared" ca="1" si="387"/>
        <v>6,73172326141335-0,830278873225626i</v>
      </c>
      <c r="BW291" s="240" t="str">
        <f t="shared" ca="1" si="388"/>
        <v>0,66482404983743+6,75007185579058i</v>
      </c>
      <c r="BX291" s="240" t="str">
        <f t="shared" ca="1" si="389"/>
        <v>-6,76435445928269+0,498968761307508i</v>
      </c>
      <c r="BY291" s="240" t="str">
        <f t="shared" ca="1" si="390"/>
        <v>-0,332812912646497-6,77456246858452i</v>
      </c>
      <c r="BZ291" s="240" t="str">
        <f t="shared" ca="1" si="391"/>
        <v>6,78068973477215-0,166456589938515i</v>
      </c>
      <c r="CA291" s="240" t="str">
        <f t="shared" ca="1" si="392"/>
        <v>-1,58542828195315E-12+6,78273256701002i</v>
      </c>
      <c r="CB291" s="240" t="str">
        <f t="shared" ca="1" si="393"/>
        <v>-6,78068973477223-0,166456589935132i</v>
      </c>
      <c r="CC291" s="240" t="str">
        <f t="shared" ca="1" si="394"/>
        <v>0,33281291265005-6,77456246858435i</v>
      </c>
      <c r="CD291" s="240" t="str">
        <f t="shared" ca="1" si="395"/>
        <v>6,76435445928293+0,498968761304133i</v>
      </c>
      <c r="CE291" s="240" t="str">
        <f t="shared" ca="1" si="396"/>
        <v>-0,664824049840586+6,75007185579027i</v>
      </c>
      <c r="CF291" s="240" t="str">
        <f t="shared" ca="1" si="397"/>
        <v>-6,73172326141376-0,830278873222268i</v>
      </c>
      <c r="CG291" s="240" t="str">
        <f t="shared" ca="1" si="398"/>
        <v>0,995233567663725-6,70931972865906i</v>
      </c>
      <c r="CH291" s="240" t="str">
        <f t="shared" ca="1" si="399"/>
        <v>6,68287475257844+1,15958877061135i</v>
      </c>
      <c r="CI291" s="240" t="str">
        <f t="shared" ca="1" si="400"/>
        <v>-1,32324548064982+6,65240426263454i</v>
      </c>
      <c r="CJ291" s="240" t="str">
        <f t="shared" ca="1" si="401"/>
        <v>-6,61792661311351-1,48610511708365i</v>
      </c>
      <c r="CK291" s="240" t="str">
        <f t="shared" ca="1" si="402"/>
        <v>1,64806957937078-6,57946257205943i</v>
      </c>
      <c r="CL291" s="240" t="str">
        <f t="shared" ca="1" si="403"/>
        <v>6,53703530877558+1,80904130616185i</v>
      </c>
      <c r="CM291" s="240" t="str">
        <f t="shared" ca="1" si="404"/>
        <v>-1,96892333412118+6,49067037985534i</v>
      </c>
      <c r="CN291" s="240" t="str">
        <f t="shared" ca="1" si="405"/>
        <v>-6,44039571380208-2,12761935628018i</v>
      </c>
      <c r="CO291" s="240" t="str">
        <f t="shared" ca="1" si="406"/>
        <v>2,28503378009546-6,38624159419302i</v>
      </c>
      <c r="CP291" s="240" t="str">
        <f t="shared" ca="1" si="407"/>
        <v>6,3282406414421+2,44107178501142i</v>
      </c>
      <c r="CQ291" s="240" t="str">
        <f t="shared" ca="1" si="408"/>
        <v>-2,59563937955516+6,26642779315942i</v>
      </c>
      <c r="CR291" s="240" t="str">
        <f t="shared" ca="1" si="409"/>
        <v>-6,2008402830883-2,74864345800027i</v>
      </c>
      <c r="CS291" s="240" t="str">
        <f t="shared" ca="1" si="410"/>
        <v>2,89999185639834-6,13151761869781i</v>
      </c>
      <c r="CT291" s="240" t="str">
        <f t="shared" ca="1" si="411"/>
        <v>6,05850155736322+3,04959340814571i</v>
      </c>
      <c r="CU291" s="240" t="str">
        <f t="shared" ca="1" si="412"/>
        <v>-3,1973579988498+5,98183608123539i</v>
      </c>
      <c r="CV291" s="240" t="str">
        <f t="shared" ca="1" si="413"/>
        <v>-5,90156737072419-3,34319662065843i</v>
      </c>
      <c r="CW291" s="240" t="str">
        <f t="shared" ca="1" si="414"/>
        <v>3,48702142582689-5,8177437767061i</v>
      </c>
      <c r="CX291" s="240" t="str">
        <f t="shared" ca="1" si="415"/>
        <v>5,730415791373+3,62874577968219i</v>
      </c>
      <c r="CY291" s="240" t="str">
        <f t="shared" ca="1" si="416"/>
        <v>-3,76828431276181+5,63963601784473i</v>
      </c>
      <c r="CZ291" s="240" t="str">
        <f t="shared" ca="1" si="417"/>
        <v>-5,54545913845503-3,90555297228241i</v>
      </c>
      <c r="DA291" s="240" t="str">
        <f t="shared" ca="1" si="418"/>
        <v>4,04046907272486-5,44794188184237i</v>
      </c>
      <c r="DB291" s="240" t="str">
        <f t="shared" ca="1" si="419"/>
        <v>5,34714298874785+4,17295134568604i</v>
      </c>
      <c r="DC291" s="240" t="str">
        <f t="shared" ca="1" si="420"/>
        <v>-4,30291998878811+5,24312317666351i</v>
      </c>
      <c r="DD291" s="240" t="str">
        <f t="shared" ca="1" si="421"/>
        <v>-5,13594510322613-4,43029671379083i</v>
      </c>
      <c r="DE291" s="240" t="str">
        <f t="shared" ca="1" si="422"/>
        <v>4,55500479370737-5,02567332850845i</v>
      </c>
      <c r="DF291" s="240" t="str">
        <f t="shared" ca="1" si="423"/>
        <v>4,9123742760953+4,67696910906364i</v>
      </c>
      <c r="DG291" s="240" t="str">
        <f t="shared" ca="1" si="424"/>
        <v>-4,79611619310699+4,79611619310826i</v>
      </c>
      <c r="DH291" s="240" t="str">
        <f t="shared" ca="1" si="425"/>
        <v>-4,67696910905991-4,91237427609885i</v>
      </c>
      <c r="DI291" s="240" t="str">
        <f t="shared" ca="1" si="426"/>
        <v>5,0256733285075-4,55500479370842i</v>
      </c>
      <c r="DJ291" s="240" t="str">
        <f t="shared" ca="1" si="427"/>
        <v>4,43029671378694+5,13594510322949i</v>
      </c>
      <c r="DK291" s="240" t="str">
        <f t="shared" ca="1" si="428"/>
        <v>-5,24312317666236+4,3029199887895i</v>
      </c>
      <c r="DL291" s="240" t="str">
        <f t="shared" ca="1" si="429"/>
        <v>-4,17295134568199-5,34714298875102i</v>
      </c>
      <c r="DM291" s="240" t="str">
        <f t="shared" ca="1" si="430"/>
        <v>5,44794188184153-4,040469072726i</v>
      </c>
      <c r="DN291" s="240" t="str">
        <f t="shared" ca="1" si="431"/>
        <v>3,90555297227821+5,54545913845798i</v>
      </c>
      <c r="DO291" s="240" t="str">
        <f t="shared" ca="1" si="432"/>
        <v>-5,63963601784373+3,7682843127633i</v>
      </c>
      <c r="DP291" s="240" t="str">
        <f t="shared" ca="1" si="433"/>
        <v>-3,6287457796837-5,73041579137204i</v>
      </c>
      <c r="DQ291" s="240" t="str">
        <f t="shared" ca="1" si="434"/>
        <v>5,81774377670537-3,4870214258281i</v>
      </c>
      <c r="DR291" s="240" t="str">
        <f t="shared" ca="1" si="435"/>
        <v>3,34319662065965+5,90156737072349i</v>
      </c>
      <c r="DS291" s="240" t="str">
        <f t="shared" ca="1" si="436"/>
        <v>-5,98183608123454+3,19735799885139i</v>
      </c>
      <c r="DT291" s="240" t="str">
        <f t="shared" ca="1" si="437"/>
        <v>-3,04959340814732-6,05850155736241i</v>
      </c>
      <c r="DU291" s="240" t="str">
        <f t="shared" ca="1" si="438"/>
        <v>6,13151761869704-2,89999185639996i</v>
      </c>
      <c r="DV291" s="240" t="str">
        <f t="shared" ca="1" si="439"/>
        <v>2,74864345800157+6,20084028308773i</v>
      </c>
      <c r="DW291" s="240" t="str">
        <f t="shared" ca="1" si="440"/>
        <v>-6,26642779315873+2,59563937955682i</v>
      </c>
      <c r="DX291" s="240" t="str">
        <f t="shared" ca="1" si="441"/>
        <v>-2,44107178501273-6,32824064144159i</v>
      </c>
      <c r="DY291" s="240" t="str">
        <f t="shared" ca="1" si="442"/>
        <v>6,38624159419241-2,28503378009715i</v>
      </c>
      <c r="DZ291" s="240" t="str">
        <f t="shared" ca="1" si="443"/>
        <v>2,12761935628189+6,44039571380152i</v>
      </c>
      <c r="EA291" s="240" t="str">
        <f t="shared" ca="1" si="444"/>
        <v>-6,49067037985694+1,96892333411589i</v>
      </c>
      <c r="EB291" s="240" t="str">
        <f t="shared" ca="1" si="445"/>
        <v>-1,80904130616358-6,53703530877509i</v>
      </c>
      <c r="EC291" s="240" t="str">
        <f t="shared" ca="1" si="446"/>
        <v>6,57946257206078-1,64806957936542i</v>
      </c>
      <c r="ED291" s="240" t="str">
        <f t="shared" ca="1" si="447"/>
        <v>1,48610511708541+6,61792661311312i</v>
      </c>
      <c r="EE291" s="240" t="str">
        <f t="shared" ca="1" si="448"/>
        <v>-6,65240426263546+1,32324548064515i</v>
      </c>
      <c r="EF291" s="240" t="str">
        <f t="shared" ca="1" si="449"/>
        <v>-1,15958877061274-6,6828747525782i</v>
      </c>
      <c r="EG291" s="240" t="str">
        <f t="shared" ca="1" si="450"/>
        <v>6,70931972865981-0,995233567658638i</v>
      </c>
      <c r="EH291" s="240" t="str">
        <f t="shared" ca="1" si="451"/>
        <v>0,830278873223666+6,73172326141358i</v>
      </c>
      <c r="EI291" s="240" t="str">
        <f t="shared" ca="1" si="452"/>
        <v>-6,75007185579077+0,664824049835469i</v>
      </c>
      <c r="EJ291" s="240" t="str">
        <f t="shared" ca="1" si="453"/>
        <v>-0,498968761305926-6,7643544592828i</v>
      </c>
      <c r="EK291" s="240" t="str">
        <f t="shared" ca="1" si="454"/>
        <v>6,77456246858428-0,33281291265146i</v>
      </c>
      <c r="EL291" s="240" t="str">
        <f t="shared" ca="1" si="455"/>
        <v>0,166456589936929+6,78068973477219i</v>
      </c>
      <c r="EM291" s="240" t="str">
        <f t="shared" ca="1" si="456"/>
        <v>-6,78273256701002-3,1708565639063E-12i</v>
      </c>
      <c r="EN291" s="240"/>
      <c r="EO291" s="240"/>
      <c r="EP291" s="240"/>
    </row>
    <row r="292" spans="1:146">
      <c r="A292" s="268">
        <f t="shared" si="323"/>
        <v>3.7500000000000029E-3</v>
      </c>
      <c r="B292" s="267">
        <v>192</v>
      </c>
      <c r="C292" s="266">
        <f t="shared" si="324"/>
        <v>38400</v>
      </c>
      <c r="N292" s="265">
        <f t="shared" ca="1" si="327"/>
        <v>15.579482704209237</v>
      </c>
      <c r="O292" s="240">
        <f t="shared" ca="1" si="328"/>
        <v>0.57948270420923775</v>
      </c>
      <c r="P292" s="240" t="str">
        <f t="shared" ca="1" si="329"/>
        <v>-1,06492850956232E-16+0,579482704209238i</v>
      </c>
      <c r="Q292" s="240" t="str">
        <f t="shared" ca="1" si="330"/>
        <v>-0,579482704209238-2,12985701912465E-16i</v>
      </c>
      <c r="R292" s="240" t="str">
        <f t="shared" ca="1" si="331"/>
        <v>-1,71797785510473E-14-0,579482704209238i</v>
      </c>
      <c r="S292" s="240" t="str">
        <f t="shared" ca="1" si="332"/>
        <v>0,579482704209238-2,42788621546446E-14i</v>
      </c>
      <c r="T292" s="240" t="str">
        <f t="shared" ca="1" si="333"/>
        <v>-2,83254020080594E-14+0,579482704209238i</v>
      </c>
      <c r="U292" s="241" t="str">
        <f t="shared" ca="1" si="334"/>
        <v>-0,579482704209238-2,32850545343345E-14i</v>
      </c>
      <c r="V292" s="240" t="str">
        <f t="shared" ca="1" si="335"/>
        <v>1,61859709307371E-14-0,579482704209238i</v>
      </c>
      <c r="W292" s="240" t="str">
        <f t="shared" ca="1" si="336"/>
        <v>0,579482704209238+9,08688732713969E-15i</v>
      </c>
      <c r="X292" s="240" t="str">
        <f t="shared" ca="1" si="337"/>
        <v>-6,10527598328726E-15+0,579482704209238i</v>
      </c>
      <c r="Y292" s="240" t="str">
        <f t="shared" ca="1" si="338"/>
        <v>-0,579482704209238+9,93807620310138E-16i</v>
      </c>
      <c r="Z292" s="240" t="str">
        <f t="shared" ca="1" si="339"/>
        <v>-8,09289122390751E-15-0,579482704209238i</v>
      </c>
      <c r="AA292" s="240" t="str">
        <f t="shared" ca="1" si="340"/>
        <v>0,579482704209238-1,107450256776E-14i</v>
      </c>
      <c r="AB292" s="240" t="str">
        <f t="shared" ca="1" si="341"/>
        <v>1,81735861713574E-14+0,579482704209238i</v>
      </c>
      <c r="AC292" s="240" t="str">
        <f t="shared" ca="1" si="342"/>
        <v>-0,579482704209238+2,52726697749548E-14i</v>
      </c>
      <c r="AD292" s="240" t="str">
        <f t="shared" ca="1" si="343"/>
        <v>2,52728582578768E-14-0,579482704209238i</v>
      </c>
      <c r="AE292" s="240" t="str">
        <f t="shared" ca="1" si="344"/>
        <v>0,579482704209238+1,81737746542794E-14i</v>
      </c>
      <c r="AF292" s="240" t="str">
        <f t="shared" ca="1" si="345"/>
        <v>-1,93096355701719E-14+0,579482704209238i</v>
      </c>
      <c r="AG292" s="240" t="str">
        <f t="shared" ca="1" si="346"/>
        <v>-0,579482704209238-1,22105519665745E-14i</v>
      </c>
      <c r="AH292" s="240" t="str">
        <f t="shared" ca="1" si="347"/>
        <v>5,11146836297711E-15-0,579482704209238i</v>
      </c>
      <c r="AI292" s="240" t="str">
        <f t="shared" ca="1" si="348"/>
        <v>0,579482704209238-1,98761524062028E-15i</v>
      </c>
      <c r="AJ292" s="240" t="str">
        <f t="shared" ca="1" si="349"/>
        <v>9,08669884421767E-15+0,579482704209238i</v>
      </c>
      <c r="AK292" s="240" t="str">
        <f t="shared" ca="1" si="350"/>
        <v>-0,579482704209238-9,91034408250429E-14i</v>
      </c>
      <c r="AL292" s="240" t="str">
        <f t="shared" ca="1" si="351"/>
        <v>-8,09294776878417E-14-0,579482704209238i</v>
      </c>
      <c r="AM292" s="240" t="str">
        <f t="shared" ca="1" si="352"/>
        <v>0,579482704209238-2,60962396200726E-13i</v>
      </c>
      <c r="AN292" s="240" t="str">
        <f t="shared" ca="1" si="353"/>
        <v>-1,4368574617017E-13+0,579482704209238i</v>
      </c>
      <c r="AO292" s="240" t="str">
        <f t="shared" ca="1" si="354"/>
        <v>-0,579482704209238+3,63471723427148E-14i</v>
      </c>
      <c r="AP292" s="240" t="str">
        <f t="shared" ca="1" si="355"/>
        <v>-2,16380090855599E-13-0,579482704209238i</v>
      </c>
      <c r="AQ292" s="240" t="str">
        <f t="shared" ca="1" si="356"/>
        <v>0,579482704209238+1,80033106995806E-13i</v>
      </c>
      <c r="AR292" s="240" t="str">
        <f t="shared" ca="1" si="357"/>
        <v>0,579482704209238+1,80033106995806E-13i</v>
      </c>
      <c r="AS292" s="240" t="str">
        <f t="shared" ca="1" si="358"/>
        <v>-0,579482704209238+1,80032730029962E-13i</v>
      </c>
      <c r="AT292" s="240" t="str">
        <f t="shared" ca="1" si="359"/>
        <v>2,24615412340933E-13-0,579482704209238i</v>
      </c>
      <c r="AU292" s="240" t="str">
        <f t="shared" ca="1" si="360"/>
        <v>0,579482704209238+3,63475493085589E-14i</v>
      </c>
      <c r="AV292" s="240" t="str">
        <f t="shared" ca="1" si="361"/>
        <v>1,35450424684836E-13+0,579482704209238i</v>
      </c>
      <c r="AW292" s="240" t="str">
        <f t="shared" ca="1" si="362"/>
        <v>-0,579482704209238-2,6919771768606E-13i</v>
      </c>
      <c r="AX292" s="240" t="str">
        <f t="shared" ca="1" si="363"/>
        <v>8,09298546536855E-14-0,579482704209238i</v>
      </c>
      <c r="AY292" s="240" t="str">
        <f t="shared" ca="1" si="364"/>
        <v>0,579482704209238-9,08681193397087E-14i</v>
      </c>
      <c r="AZ292" s="240" t="str">
        <f t="shared" ca="1" si="365"/>
        <v>2,79135982372083E-13+0,579482704209238i</v>
      </c>
      <c r="BA292" s="240" t="str">
        <f t="shared" ca="1" si="366"/>
        <v>-0,579482704209238-1,25512159998812E-13i</v>
      </c>
      <c r="BB292" s="240" t="str">
        <f t="shared" ca="1" si="367"/>
        <v>-6,27557030335621E-14-0,579482704209238i</v>
      </c>
      <c r="BC292" s="240" t="str">
        <f t="shared" ca="1" si="368"/>
        <v>0,579482704209238-2,34553677026956E-13i</v>
      </c>
      <c r="BD292" s="240" t="str">
        <f t="shared" ca="1" si="369"/>
        <v>-1,70094465343939E-13+0,579482704209238i</v>
      </c>
      <c r="BE292" s="240" t="str">
        <f t="shared" ca="1" si="370"/>
        <v>-0,579482704209238+1,81733976884353E-14i</v>
      </c>
      <c r="BF292" s="240" t="str">
        <f t="shared" ca="1" si="371"/>
        <v>-1,8997137168183E-13-0,579482704209238i</v>
      </c>
      <c r="BG292" s="240" t="str">
        <f t="shared" ca="1" si="372"/>
        <v>0,579482704209238+1,98206881650086E-13i</v>
      </c>
      <c r="BH292" s="240" t="str">
        <f t="shared" ca="1" si="373"/>
        <v>-2,64089076566913E-14+0,579482704209238i</v>
      </c>
      <c r="BI292" s="240" t="str">
        <f t="shared" ca="1" si="374"/>
        <v>-0,579482704209238+1,61858955375683E-13i</v>
      </c>
      <c r="BJ292" s="240" t="str">
        <f t="shared" ca="1" si="375"/>
        <v>2,42789186995213E-13-0,579482704209238i</v>
      </c>
      <c r="BK292" s="240" t="str">
        <f t="shared" ca="1" si="376"/>
        <v>0,579482704209238+7,09912130018179E-14i</v>
      </c>
      <c r="BL292" s="240" t="str">
        <f t="shared" ca="1" si="377"/>
        <v>1,17276650030556E-13+0,579482704209238i</v>
      </c>
      <c r="BM292" s="240" t="str">
        <f t="shared" ca="1" si="378"/>
        <v>-0,579482704209238-2,87371492340339E-13i</v>
      </c>
      <c r="BN292" s="240" t="str">
        <f t="shared" ca="1" si="379"/>
        <v>9,91036293079651E-14-0,579482704209238i</v>
      </c>
      <c r="BO292" s="240" t="str">
        <f t="shared" ca="1" si="380"/>
        <v>0,579482704209238-7,26943446854296E-14i</v>
      </c>
      <c r="BP292" s="240" t="str">
        <f t="shared" ca="1" si="381"/>
        <v>2,60962207717804E-13+0,579482704209238i</v>
      </c>
      <c r="BQ292" s="240" t="str">
        <f t="shared" ca="1" si="382"/>
        <v>-0,579482704209238-1,43685934653091E-13i</v>
      </c>
      <c r="BR292" s="240" t="str">
        <f t="shared" ca="1" si="383"/>
        <v>-4,45819283792826E-14-0,579482704209238i</v>
      </c>
      <c r="BS292" s="240" t="str">
        <f t="shared" ca="1" si="384"/>
        <v>0,579482704209238-1,99910013333698E-13i</v>
      </c>
      <c r="BT292" s="240" t="str">
        <f t="shared" ca="1" si="385"/>
        <v>-1,71798350959239E-13+0,579482704209238i</v>
      </c>
      <c r="BU292" s="240" t="str">
        <f t="shared" ca="1" si="386"/>
        <v>-0,579482704209238-1,64702660048238E-14i</v>
      </c>
      <c r="BV292" s="240" t="str">
        <f t="shared" ca="1" si="387"/>
        <v>-1,7179759702755E-13-0,579482704209238i</v>
      </c>
      <c r="BW292" s="240" t="str">
        <f t="shared" ca="1" si="388"/>
        <v>0,579482704209238+2,32850545343345E-13i</v>
      </c>
      <c r="BX292" s="240" t="str">
        <f t="shared" ca="1" si="389"/>
        <v>-4,45826823109707E-14+0,579482704209238i</v>
      </c>
      <c r="BY292" s="240" t="str">
        <f t="shared" ca="1" si="390"/>
        <v>-0,579482704209238+1,43685180721403E-13i</v>
      </c>
      <c r="BZ292" s="240" t="str">
        <f t="shared" ca="1" si="391"/>
        <v>2,60962961649492E-13-0,579482704209238i</v>
      </c>
      <c r="CA292" s="240" t="str">
        <f t="shared" ca="1" si="392"/>
        <v>0,579482704209238+7,26950986171178E-14i</v>
      </c>
      <c r="CB292" s="240" t="str">
        <f t="shared" ca="1" si="393"/>
        <v>8,26329863372972E-14+0,579482704209238i</v>
      </c>
      <c r="CC292" s="240" t="str">
        <f t="shared" ca="1" si="394"/>
        <v>-0,579482704209238+2,70900849369671E-13i</v>
      </c>
      <c r="CD292" s="240" t="str">
        <f t="shared" ca="1" si="395"/>
        <v>1,33747293001224E-13-0,579482704209238i</v>
      </c>
      <c r="CE292" s="240" t="str">
        <f t="shared" ca="1" si="396"/>
        <v>0,579482704209238-5,45205700311501E-14i</v>
      </c>
      <c r="CF292" s="240" t="str">
        <f t="shared" ca="1" si="397"/>
        <v>2,42788433063524E-13+0,579482704209238i</v>
      </c>
      <c r="CG292" s="240" t="str">
        <f t="shared" ca="1" si="398"/>
        <v>-0,579482704209238-1,61859709307371E-13i</v>
      </c>
      <c r="CH292" s="240" t="str">
        <f t="shared" ca="1" si="399"/>
        <v>-2,64081537250032E-14-0,579482704209238i</v>
      </c>
      <c r="CI292" s="240" t="str">
        <f t="shared" ca="1" si="400"/>
        <v>0,579482704209238-1,81736238679418E-13i</v>
      </c>
      <c r="CJ292" s="240" t="str">
        <f t="shared" ca="1" si="401"/>
        <v>-2,22911903691478E-13+0,579482704209238i</v>
      </c>
      <c r="CK292" s="240" t="str">
        <f t="shared" ca="1" si="402"/>
        <v>-0,579482704209238-3,46440406591032E-14i</v>
      </c>
      <c r="CL292" s="240" t="str">
        <f t="shared" ca="1" si="403"/>
        <v>-1,53623822373271E-13-0,579482704209238i</v>
      </c>
      <c r="CM292" s="240" t="str">
        <f t="shared" ca="1" si="404"/>
        <v>0,579482704209238+2,51024319997624E-13i</v>
      </c>
      <c r="CN292" s="240" t="str">
        <f t="shared" ca="1" si="405"/>
        <v>-6,27564569652503E-14+0,579482704209238i</v>
      </c>
      <c r="CO292" s="240" t="str">
        <f t="shared" ca="1" si="406"/>
        <v>-0,579482704209238+1,25511406067124E-13i</v>
      </c>
      <c r="CP292" s="240" t="str">
        <f t="shared" ca="1" si="407"/>
        <v>-2,80839491021539E-13-0,579482704209238i</v>
      </c>
      <c r="CQ292" s="240" t="str">
        <f t="shared" ca="1" si="408"/>
        <v>0,579482704209238+1,23808651349356E-13i</v>
      </c>
      <c r="CR292" s="240" t="str">
        <f t="shared" ca="1" si="409"/>
        <v>6,44592116830176E-14+0,579482704209238i</v>
      </c>
      <c r="CS292" s="240" t="str">
        <f t="shared" ca="1" si="410"/>
        <v>-0,579482704209238-3,40188930687878E-13i</v>
      </c>
      <c r="CT292" s="240" t="str">
        <f t="shared" ca="1" si="411"/>
        <v>1,51921067655503E-13-0,579482704209238i</v>
      </c>
      <c r="CU292" s="240" t="str">
        <f t="shared" ca="1" si="412"/>
        <v>0,579482704209238-3,63467953768707E-14i</v>
      </c>
      <c r="CV292" s="240" t="str">
        <f t="shared" ca="1" si="413"/>
        <v>2,24614658409245E-13+0,579482704209238i</v>
      </c>
      <c r="CW292" s="240" t="str">
        <f t="shared" ca="1" si="414"/>
        <v>-0,579482704209238-1,80033483961651E-13i</v>
      </c>
      <c r="CX292" s="240" t="str">
        <f t="shared" ca="1" si="415"/>
        <v>2,47053990072357E-14-0,579482704209238i</v>
      </c>
      <c r="CY292" s="240" t="str">
        <f t="shared" ca="1" si="416"/>
        <v>0,579482704209238-1,63562464025138E-13i</v>
      </c>
      <c r="CZ292" s="240" t="str">
        <f t="shared" ca="1" si="417"/>
        <v>-2,41085678345757E-13+0,579482704209238i</v>
      </c>
      <c r="DA292" s="240" t="str">
        <f t="shared" ca="1" si="418"/>
        <v>-0,579482704209238-5,28178153133827E-14i</v>
      </c>
      <c r="DB292" s="240" t="str">
        <f t="shared" ca="1" si="419"/>
        <v>-1,35450047718992E-13-0,579482704209238i</v>
      </c>
      <c r="DC292" s="240" t="str">
        <f t="shared" ca="1" si="420"/>
        <v>0,579482704209238+2,69198094651904E-13i</v>
      </c>
      <c r="DD292" s="240" t="str">
        <f t="shared" ca="1" si="421"/>
        <v>-8,09302316195299E-14+0,579482704209238i</v>
      </c>
      <c r="DE292" s="240" t="str">
        <f t="shared" ca="1" si="422"/>
        <v>-0,579482704209238+7,43978533348852E-14i</v>
      </c>
      <c r="DF292" s="240" t="str">
        <f t="shared" ca="1" si="423"/>
        <v>-2,6266571636726E-13-0,579482704209238i</v>
      </c>
      <c r="DG292" s="240" t="str">
        <f t="shared" ca="1" si="424"/>
        <v>0,579482704209238+1,41982426003636E-13i</v>
      </c>
      <c r="DH292" s="240" t="str">
        <f t="shared" ca="1" si="425"/>
        <v>4,62854370287382E-14+0,579482704209238i</v>
      </c>
      <c r="DI292" s="240" t="str">
        <f t="shared" ca="1" si="426"/>
        <v>-0,579482704209238+2,34553300061112E-13i</v>
      </c>
      <c r="DJ292" s="240" t="str">
        <f t="shared" ca="1" si="427"/>
        <v>1,70094842309783E-13-0,579482704209238i</v>
      </c>
      <c r="DK292" s="240" t="str">
        <f t="shared" ca="1" si="428"/>
        <v>0,579482704209238-1,81730207225912E-14i</v>
      </c>
      <c r="DL292" s="240" t="str">
        <f t="shared" ca="1" si="429"/>
        <v>1,73501105677006E-13+0,579482704209238i</v>
      </c>
      <c r="DM292" s="240" t="str">
        <f t="shared" ca="1" si="430"/>
        <v>-0,579482704209238-1,9820725861593E-13i</v>
      </c>
      <c r="DN292" s="240" t="str">
        <f t="shared" ca="1" si="431"/>
        <v>4,28791736615151E-14-0,579482704209238i</v>
      </c>
      <c r="DO292" s="240" t="str">
        <f t="shared" ca="1" si="432"/>
        <v>0,579482704209238-1,45388689370859E-13i</v>
      </c>
      <c r="DP292" s="240" t="str">
        <f t="shared" ca="1" si="433"/>
        <v>-2,59259453000036E-13+0,579482704209238i</v>
      </c>
      <c r="DQ292" s="240" t="str">
        <f t="shared" ca="1" si="434"/>
        <v>-0,579482704209238-7,09915899676623E-14i</v>
      </c>
      <c r="DR292" s="240" t="str">
        <f t="shared" ca="1" si="435"/>
        <v>-1,17276273064712E-13-0,579482704209238i</v>
      </c>
      <c r="DS292" s="240" t="str">
        <f t="shared" ca="1" si="436"/>
        <v>0,579482704209238+2,87371869306183E-13i</v>
      </c>
      <c r="DT292" s="240" t="str">
        <f t="shared" ca="1" si="437"/>
        <v>-1,32043784351768E-13+0,579482704209238i</v>
      </c>
      <c r="DU292" s="240" t="str">
        <f t="shared" ca="1" si="438"/>
        <v>-0,579482704209238+8,9163856758565E-14i</v>
      </c>
      <c r="DV292" s="240" t="str">
        <f t="shared" ca="1" si="439"/>
        <v>-2,4449194171298E-13-0,579482704209238i</v>
      </c>
      <c r="DW292" s="240" t="str">
        <f t="shared" ca="1" si="440"/>
        <v>0,579482704209238+1,27216422579956E-13i</v>
      </c>
      <c r="DX292" s="240" t="str">
        <f t="shared" ca="1" si="441"/>
        <v>2,81116623744588E-14+0,579482704209238i</v>
      </c>
      <c r="DY292" s="240" t="str">
        <f t="shared" ca="1" si="442"/>
        <v>-0,579482704209238+1,83439747328873E-13i</v>
      </c>
      <c r="DZ292" s="240" t="str">
        <f t="shared" ca="1" si="443"/>
        <v>1,88268616964063E-13-0,579482704209238i</v>
      </c>
      <c r="EA292" s="240" t="str">
        <f t="shared" ca="1" si="444"/>
        <v>0,579482704209238+3,29405320096476E-14i</v>
      </c>
      <c r="EB292" s="240" t="str">
        <f t="shared" ca="1" si="445"/>
        <v>1,88267109100686E-13+0,579482704209238i</v>
      </c>
      <c r="EC292" s="240" t="str">
        <f t="shared" ca="1" si="446"/>
        <v>-0,579482704209238-2,49320811348169E-13i</v>
      </c>
      <c r="ED292" s="240" t="str">
        <f t="shared" ca="1" si="447"/>
        <v>2,81131702378351E-14-0,579482704209238i</v>
      </c>
      <c r="EE292" s="240" t="str">
        <f t="shared" ca="1" si="448"/>
        <v>0,579482704209238-1,2721491471658E-13i</v>
      </c>
      <c r="EF292" s="240" t="str">
        <f t="shared" ca="1" si="449"/>
        <v>2,82542999670994E-13+0,579482704209238i</v>
      </c>
      <c r="EG292" s="240" t="str">
        <f t="shared" ca="1" si="450"/>
        <v>-0,579482704209238-8,91653646219414E-14i</v>
      </c>
      <c r="EH292" s="240" t="str">
        <f t="shared" ca="1" si="451"/>
        <v>-6,61627203324731E-14-0,579482704209238i</v>
      </c>
      <c r="EI292" s="240" t="str">
        <f t="shared" ca="1" si="452"/>
        <v>0,579482704209238+3,05545643960462E-13i</v>
      </c>
      <c r="EJ292" s="240" t="str">
        <f t="shared" ca="1" si="453"/>
        <v>-1,50217559006048E-13+0,579482704209238i</v>
      </c>
      <c r="EK292" s="240" t="str">
        <f t="shared" ca="1" si="454"/>
        <v>-0,579482704209238+7,09900821042859E-14i</v>
      </c>
      <c r="EL292" s="240" t="str">
        <f t="shared" ca="1" si="455"/>
        <v>-2,263181670587E-13-0,579482704209238i</v>
      </c>
      <c r="EM292" s="240" t="str">
        <f t="shared" ca="1" si="456"/>
        <v>0,579482704209238+1,45390197234236E-13i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8.2258113148073235</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40" t="str">
        <f t="shared" ref="P293:P355" ca="1" si="465">IMPRODUCT(O293,IMEXP(COMPLEX(0,-2*PI()*1*B293/Nt_load2)))</f>
        <v>-0,166246912580638-6,77214842621231i</v>
      </c>
      <c r="Q293" s="240" t="str">
        <f t="shared" ref="Q293:Q355" ca="1" si="466">IMPRODUCT(O293,IMEXP(COMPLEX(0,-2*PI()*2*B293/Nt_load2)))</f>
        <v>6,76602887824693-0,332393684237511i</v>
      </c>
      <c r="R293" s="240" t="str">
        <f t="shared" ref="R293:R355" ca="1" si="467">IMPRODUCT(O293,IMEXP(COMPLEX(0,-2*PI()*3*B293/Nt_load2)))</f>
        <v>0,498340234368137+6,75583372748341i</v>
      </c>
      <c r="S293" s="240" t="str">
        <f t="shared" ref="S293:S355" ca="1" si="468">IMPRODUCT(O293,IMEXP(COMPLEX(0,-2*PI()*4*B293/Nt_load2)))</f>
        <v>-6,74156911509939+0,663986602975181i</v>
      </c>
      <c r="T293" s="240" t="str">
        <f t="shared" ref="T293:T355" ca="1" si="469">IMPRODUCT(O293,IMEXP(COMPLEX(0,-2*PI()*5*B293/Nt_load2)))</f>
        <v>-0,829233010881325-6,72324363356387i</v>
      </c>
      <c r="U293" s="241" t="str">
        <f t="shared" ref="U293:U355" ca="1" si="470">IMPRODUCT(O293,IMEXP(COMPLEX(0,-2*PI()*6*B293/Nt_load2)))</f>
        <v>6,70086832146176-0,99397991982873i</v>
      </c>
      <c r="V293" s="240" t="str">
        <f t="shared" ref="V293:V355" ca="1" si="471">IMPRODUCT(O293,IMEXP(COMPLEX(0,-2*PI()*7*B293/Nt_load2)))</f>
        <v>1,15812809243904+6,67445665684451i</v>
      </c>
      <c r="W293" s="240" t="str">
        <f t="shared" ref="W293:W355" ca="1" si="472">IMPRODUCT(O293,IMEXP(COMPLEX(0,-2*PI()*8*B293/Nt_load2)))</f>
        <v>-6,64402454911107+1,32157865199238i</v>
      </c>
      <c r="X293" s="240" t="str">
        <f t="shared" ref="X293:X355" ca="1" si="473">IMPRODUCT(O293,IMEXP(COMPLEX(0,-2*PI()*9*B293/Nt_load2)))</f>
        <v>-1,48423314198206-6,60959032942546i</v>
      </c>
      <c r="Y293" s="240" t="str">
        <f t="shared" ref="Y293:Y355" ca="1" si="474">IMPRODUCT(O293,IMEXP(COMPLEX(0,-2*PI()*10*B293/Nt_load2)))</f>
        <v>6,57117473967375-1,64599358542677i</v>
      </c>
      <c r="Z293" s="240" t="str">
        <f t="shared" ref="Z293:Z355" ca="1" si="475">IMPRODUCT(O293,IMEXP(COMPLEX(0,-2*PI()*11*B293/Nt_load2)))</f>
        <v>1,80676254388322+6,52880091997092i</v>
      </c>
      <c r="AA293" s="240" t="str">
        <f t="shared" ref="AA293:AA355" ca="1" si="476">IMPRODUCT(O293,IMEXP(COMPLEX(0,-2*PI()*12*B293/Nt_load2)))</f>
        <v>-6,48249439472165+1,96644317614185i</v>
      </c>
      <c r="AB293" s="240" t="str">
        <f t="shared" ref="AB293:AB355" ca="1" si="477">IMPRODUCT(O293,IMEXP(COMPLEX(0,-2*PI()*13*B293/Nt_load2)))</f>
        <v>-2,12493929656182-6,43228305724491i</v>
      </c>
      <c r="AC293" s="240" t="str">
        <f t="shared" ref="AC293:AC355" ca="1" si="478">IMPRODUCT(O293,IMEXP(COMPLEX(0,-2*PI()*14*B293/Nt_load2)))</f>
        <v>6,37819715297324-2,28215543300549i</v>
      </c>
      <c r="AD293" s="240" t="str">
        <f t="shared" ref="AD293:AD355" ca="1" si="479">IMPRODUCT(O293,IMEXP(COMPLEX(0,-2*PI()*15*B293/Nt_load2)))</f>
        <v>2,43799688435229+6,32026926123255i</v>
      </c>
      <c r="AE293" s="240" t="str">
        <f t="shared" ref="AE293:AE355" ca="1" si="480">IMPRODUCT(O293,IMEXP(COMPLEX(0,-2*PI()*16*B293/Nt_load2)))</f>
        <v>-6,25853427561896+2,59236977753853i</v>
      </c>
      <c r="AF293" s="240" t="str">
        <f t="shared" ref="AF293:AF355" ca="1" si="481">IMPRODUCT(O293,IMEXP(COMPLEX(0,-2*PI()*17*B293/Nt_load2)))</f>
        <v>-2,74518112410511-6,19302938297967i</v>
      </c>
      <c r="AG293" s="240" t="str">
        <f t="shared" ref="AG293:AG355" ca="1" si="482">IMPRODUCT(O293,IMEXP(COMPLEX(0,-2*PI()*18*B293/Nt_load2)))</f>
        <v>6,12379404101213-2,89633887621198i</v>
      </c>
      <c r="AH293" s="240" t="str">
        <f t="shared" ref="AH293:AH355" ca="1" si="483">IMPRODUCT(O293,IMEXP(COMPLEX(0,-2*PI()*19*B293/Nt_load2)))</f>
        <v>3,0457519820804+6,05086995449794i</v>
      </c>
      <c r="AI293" s="240" t="str">
        <f t="shared" ref="AI293:AI355" ca="1" si="484">IMPRODUCT(O293,IMEXP(COMPLEX(0,-2*PI()*20*B293/Nt_load2)))</f>
        <v>-5,97430105017945+3,19333044084341i</v>
      </c>
      <c r="AJ293" s="240" t="str">
        <f t="shared" ref="AJ293:AJ355" ca="1" si="485">IMPRODUCT(O293,IMEXP(COMPLEX(0,-2*PI()*21*B293/Nt_load2)))</f>
        <v>-3,33898535675517-5,89413345030184i</v>
      </c>
      <c r="AK293" s="240" t="str">
        <f t="shared" ref="AK293:AK355" ca="1" si="486">IMPRODUCT(O293,IMEXP(COMPLEX(0,-2*PI()*22*B293/Nt_load2)))</f>
        <v>5,81041544482964-3,48262899274064i</v>
      </c>
      <c r="AL293" s="240" t="str">
        <f t="shared" ref="AL293:AL355" ca="1" si="487">IMPRODUCT(O293,IMEXP(COMPLEX(0,-2*PI()*23*B293/Nt_load2)))</f>
        <v>3,6241748232454+5,72319746235849i</v>
      </c>
      <c r="AM293" s="240" t="str">
        <f t="shared" ref="AM293:AM355" ca="1" si="488">IMPRODUCT(O293,IMEXP(COMPLEX(0,-2*PI()*24*B293/Nt_load2)))</f>
        <v>-5,63253203974011+3,76353758635325i</v>
      </c>
      <c r="AN293" s="240" t="str">
        <f t="shared" ref="AN293:AN355" ca="1" si="489">IMPRODUCT(O293,IMEXP(COMPLEX(0,-2*PI()*25*B293/Nt_load2)))</f>
        <v>-3,90063333514679-5,53847379043489i</v>
      </c>
      <c r="AO293" s="240" t="str">
        <f t="shared" ref="AO293:AO355" ca="1" si="490">IMPRODUCT(O293,IMEXP(COMPLEX(0,-2*PI()*26*B293/Nt_load2)))</f>
        <v>5,44107937161921-4,03537948826779i</v>
      </c>
      <c r="AP293" s="240" t="str">
        <f t="shared" ref="AP293:AP355" ca="1" si="491">IMPRODUCT(O293,IMEXP(COMPLEX(0,-2*PI()*27*B293/Nt_load2)))</f>
        <v>4,16769487968318+5,34040745004116i</v>
      </c>
      <c r="AQ293" s="240" t="str">
        <f t="shared" ref="AQ293:AQ355" ca="1" si="492">IMPRODUCT(O293,IMEXP(COMPLEX(0,-2*PI()*28*B293/Nt_load2)))</f>
        <v>-5,23651866670593+4,29749980754309i</v>
      </c>
      <c r="AR293" s="240" t="str">
        <f t="shared" ref="AR293:AR355" ca="1" si="493">IMPRODUCT(O293,IMEXP(COMPLEX(0,-2*PI()*28*B293/Nt_load2)))</f>
        <v>-5,23651866670593+4,29749980754309i</v>
      </c>
      <c r="AS293" s="240" t="str">
        <f t="shared" ref="AS293:AS355" ca="1" si="494">IMPRODUCT(O293,IMEXP(COMPLEX(0,-2*PI()*30*B293/Nt_load2)))</f>
        <v>5,01934272965948-4,54926707336544i</v>
      </c>
      <c r="AT293" s="240" t="str">
        <f t="shared" ref="AT293:AT355" ca="1" si="495">IMPRODUCT(O293,IMEXP(COMPLEX(0,-2*PI()*31*B293/Nt_load2)))</f>
        <v>4,67107775614106+4,90618639461208i</v>
      </c>
      <c r="AU293" s="240" t="str">
        <f t="shared" ref="AU293:AU355" ca="1" si="496">IMPRODUCT(O293,IMEXP(COMPLEX(0,-2*PI()*32*B293/Nt_load2)))</f>
        <v>-4,79007475633465+4,7900747563392i</v>
      </c>
      <c r="AV293" s="240" t="str">
        <f t="shared" ref="AV293:AV355" ca="1" si="497">IMPRODUCT(O293,IMEXP(COMPLEX(0,-2*PI()*33*B293/Nt_load2)))</f>
        <v>-4,90618639461187-4,67107775614128i</v>
      </c>
      <c r="AW293" s="240" t="str">
        <f t="shared" ref="AW293:AW355" ca="1" si="498">IMPRODUCT(O293,IMEXP(COMPLEX(0,-2*PI()*34*B293/Nt_load2)))</f>
        <v>4,54926707336567-5,01934272965927i</v>
      </c>
      <c r="AX293" s="240" t="str">
        <f t="shared" ref="AX293:AX355" ca="1" si="499">IMPRODUCT(O293,IMEXP(COMPLEX(0,-2*PI()*35*B293/Nt_load2)))</f>
        <v>5,12947560033162+4,42471608221308i</v>
      </c>
      <c r="AY293" s="240" t="str">
        <f t="shared" ref="AY293:AY355" ca="1" si="500">IMPRODUCT(O293,IMEXP(COMPLEX(0,-2*PI()*36*B293/Nt_load2)))</f>
        <v>-4,29749980754347+5,23651866670561i</v>
      </c>
      <c r="AZ293" s="240" t="str">
        <f t="shared" ref="AZ293:AZ355" ca="1" si="501">IMPRODUCT(O293,IMEXP(COMPLEX(0,-2*PI()*37*B293/Nt_load2)))</f>
        <v>-5,34040745004091-4,1676948796835i</v>
      </c>
      <c r="BA293" s="240" t="str">
        <f t="shared" ref="BA293:BA355" ca="1" si="502">IMPRODUCT(O293,IMEXP(COMPLEX(0,-2*PI()*38*B293/Nt_load2)))</f>
        <v>4,03537948826811-5,44107937161897i</v>
      </c>
      <c r="BB293" s="240" t="str">
        <f t="shared" ref="BB293:BB355" ca="1" si="503">IMPRODUCT(O293,IMEXP(COMPLEX(0,-2*PI()*39*B293/Nt_load2)))</f>
        <v>5,53847379043858+3,90063333514153i</v>
      </c>
      <c r="BC293" s="240" t="str">
        <f t="shared" ref="BC293:BC355" ca="1" si="504">IMPRODUCT(O293,IMEXP(COMPLEX(0,-2*PI()*40*B293/Nt_load2)))</f>
        <v>-3,76353758635351+5,63253203973993i</v>
      </c>
      <c r="BD293" s="240" t="str">
        <f t="shared" ref="BD293:BD355" ca="1" si="505">IMPRODUCT(O293,IMEXP(COMPLEX(0,-2*PI()*41*B293/Nt_load2)))</f>
        <v>-5,72319746235832-3,62417482324567i</v>
      </c>
      <c r="BE293" s="240" t="str">
        <f t="shared" ref="BE293:BE355" ca="1" si="506">IMPRODUCT(O293,IMEXP(COMPLEX(0,-2*PI()*42*B293/Nt_load2)))</f>
        <v>3,4826289927409-5,81041544482948i</v>
      </c>
      <c r="BF293" s="240" t="str">
        <f t="shared" ref="BF293:BF355" ca="1" si="507">IMPRODUCT(O293,IMEXP(COMPLEX(0,-2*PI()*43*B293/Nt_load2)))</f>
        <v>5,89413345030207+3,33898535675477i</v>
      </c>
      <c r="BG293" s="240" t="str">
        <f t="shared" ref="BG293:BG355" ca="1" si="508">IMPRODUCT(O293,IMEXP(COMPLEX(0,-2*PI()*44*B293/Nt_load2)))</f>
        <v>-3,19333044084258+5,97430105017989i</v>
      </c>
      <c r="BH293" s="240" t="str">
        <f t="shared" ref="BH293:BH355" ca="1" si="509">IMPRODUCT(O293,IMEXP(COMPLEX(0,-2*PI()*45*B293/Nt_load2)))</f>
        <v>-6,05086995449866-3,04575198207895i</v>
      </c>
      <c r="BI293" s="240" t="str">
        <f t="shared" ref="BI293:BI355" ca="1" si="510">IMPRODUCT(O293,IMEXP(COMPLEX(0,-2*PI()*46*B293/Nt_load2)))</f>
        <v>2,89633887620931-6,12379404101339i</v>
      </c>
      <c r="BJ293" s="240" t="str">
        <f t="shared" ref="BJ293:BJ355" ca="1" si="511">IMPRODUCT(O293,IMEXP(COMPLEX(0,-2*PI()*47*B293/Nt_load2)))</f>
        <v>6,19302938297845+2,74518112410785i</v>
      </c>
      <c r="BK293" s="240" t="str">
        <f t="shared" ref="BK293:BK355" ca="1" si="512">IMPRODUCT(O293,IMEXP(COMPLEX(0,-2*PI()*48*B293/Nt_load2)))</f>
        <v>-2,59236977754006+6,25853427561832i</v>
      </c>
      <c r="BL293" s="240" t="str">
        <f t="shared" ref="BL293:BL355" ca="1" si="513">IMPRODUCT(O293,IMEXP(COMPLEX(0,-2*PI()*49*B293/Nt_load2)))</f>
        <v>-6,32026926123219-2,43799688435321i</v>
      </c>
      <c r="BM293" s="240" t="str">
        <f t="shared" ref="BM293:BM355" ca="1" si="514">IMPRODUCT(O293,IMEXP(COMPLEX(0,-2*PI()*50*B293/Nt_load2)))</f>
        <v>2,28215543300578-6,37819715297314i</v>
      </c>
      <c r="BN293" s="240" t="str">
        <f t="shared" ref="BN293:BN355" ca="1" si="515">IMPRODUCT(O293,IMEXP(COMPLEX(0,-2*PI()*51*B293/Nt_load2)))</f>
        <v>6,43228305724524+2,12493929656079i</v>
      </c>
      <c r="BO293" s="240" t="str">
        <f t="shared" ref="BO293:BO355" ca="1" si="516">IMPRODUCT(O293,IMEXP(COMPLEX(0,-2*PI()*52*B293/Nt_load2)))</f>
        <v>-1,96644317614012+6,48249439472218i</v>
      </c>
      <c r="BP293" s="240" t="str">
        <f t="shared" ref="BP293:BP355" ca="1" si="517">IMPRODUCT(O293,IMEXP(COMPLEX(0,-2*PI()*53*B293/Nt_load2)))</f>
        <v>-6,52880091997171-1,80676254388037i</v>
      </c>
      <c r="BQ293" s="240" t="str">
        <f t="shared" ref="BQ293:BQ355" ca="1" si="518">IMPRODUCT(O293,IMEXP(COMPLEX(0,-2*PI()*54*B293/Nt_load2)))</f>
        <v>1,64599358542973-6,57117473967301i</v>
      </c>
      <c r="BR293" s="240" t="str">
        <f t="shared" ref="BR293:BR355" ca="1" si="519">IMPRODUCT(O293,IMEXP(COMPLEX(0,-2*PI()*55*B293/Nt_load2)))</f>
        <v>6,60959032942494+1,48423314198438i</v>
      </c>
      <c r="BS293" s="240" t="str">
        <f t="shared" ref="BS293:BS355" ca="1" si="520">IMPRODUCT(O293,IMEXP(COMPLEX(0,-2*PI()*56*B293/Nt_load2)))</f>
        <v>-1,32157865199353+6,64402454911084i</v>
      </c>
      <c r="BT293" s="240" t="str">
        <f t="shared" ref="BT293:BT355" ca="1" si="521">IMPRODUCT(O293,IMEXP(COMPLEX(0,-2*PI()*57*B293/Nt_load2)))</f>
        <v>-6,67445665684446-1,15812809243934i</v>
      </c>
      <c r="BU293" s="240" t="str">
        <f t="shared" ref="BU293:BU355" ca="1" si="522">IMPRODUCT(O293,IMEXP(COMPLEX(0,-2*PI()*58*B293/Nt_load2)))</f>
        <v>0,993979919827843-6,7008683214619i</v>
      </c>
      <c r="BV293" s="240" t="str">
        <f t="shared" ref="BV293:BV355" ca="1" si="523">IMPRODUCT(O293,IMEXP(COMPLEX(0,-2*PI()*59*B293/Nt_load2)))</f>
        <v>6,72324363356409+0,82923301087955i</v>
      </c>
      <c r="BW293" s="240" t="str">
        <f t="shared" ref="BW293:BW355" ca="1" si="524">IMPRODUCT(O293,IMEXP(COMPLEX(0,-2*PI()*60*B293/Nt_load2)))</f>
        <v>-0,663986602972902+6,74156911509961i</v>
      </c>
      <c r="BX293" s="240" t="str">
        <f t="shared" ref="BX293:BX355" ca="1" si="525">IMPRODUCT(O293,IMEXP(COMPLEX(0,-2*PI()*61*B293/Nt_load2)))</f>
        <v>-6,75583372748318-0,498340234371205i</v>
      </c>
      <c r="BY293" s="240" t="str">
        <f t="shared" ref="BY293:BY355" ca="1" si="526">IMPRODUCT(O293,IMEXP(COMPLEX(0,-2*PI()*62*B293/Nt_load2)))</f>
        <v>0,332393684239562-6,76602887824684i</v>
      </c>
      <c r="BZ293" s="240" t="str">
        <f t="shared" ref="BZ293:BZ355" ca="1" si="527">IMPRODUCT(O293,IMEXP(COMPLEX(0,-2*PI()*63*B293/Nt_load2)))</f>
        <v>6,77214842621228+0,166246912581915i</v>
      </c>
      <c r="CA293" s="240" t="str">
        <f t="shared" ref="CA293:CA355" ca="1" si="528">IMPRODUCT(O293,IMEXP(COMPLEX(0,-2*PI()*64*B293/Nt_load2)))</f>
        <v>-5,01257256710452E-13+6,77418868519268i</v>
      </c>
      <c r="CB293" s="240" t="str">
        <f t="shared" ref="CB293:CB355" ca="1" si="529">IMPRODUCT(O293,IMEXP(COMPLEX(0,-2*PI()*65*B293/Nt_load2)))</f>
        <v>-6,7721484262123+0,166246912581298i</v>
      </c>
      <c r="CC293" s="240" t="str">
        <f t="shared" ref="CC293:CC355" ca="1" si="530">IMPRODUCT(O293,IMEXP(COMPLEX(0,-2*PI()*66*B293/Nt_load2)))</f>
        <v>-0,332393684238945-6,76602887824687i</v>
      </c>
      <c r="CD293" s="240" t="str">
        <f t="shared" ref="CD293:CD355" ca="1" si="531">IMPRODUCT(O293,IMEXP(COMPLEX(0,-2*PI()*67*B293/Nt_load2)))</f>
        <v>6,75583372748323-0,498340234370589i</v>
      </c>
      <c r="CE293" s="240" t="str">
        <f t="shared" ref="CE293:CE355" ca="1" si="532">IMPRODUCT(O293,IMEXP(COMPLEX(0,-2*PI()*68*B293/Nt_load2)))</f>
        <v>0,663986602972287+6,74156911509967i</v>
      </c>
      <c r="CF293" s="240" t="str">
        <f t="shared" ref="CF293:CF355" ca="1" si="533">IMPRODUCT(O293,IMEXP(COMPLEX(0,-2*PI()*69*B293/Nt_load2)))</f>
        <v>-6,72324363356417+0,82923301087894i</v>
      </c>
      <c r="CG293" s="240" t="str">
        <f t="shared" ref="CG293:CG355" ca="1" si="534">IMPRODUCT(O293,IMEXP(COMPLEX(0,-2*PI()*70*B293/Nt_load2)))</f>
        <v>-0,993979919827233-6,70086832146198i</v>
      </c>
      <c r="CH293" s="240" t="str">
        <f t="shared" ref="CH293:CH355" ca="1" si="535">IMPRODUCT(O293,IMEXP(COMPLEX(0,-2*PI()*71*B293/Nt_load2)))</f>
        <v>6,67445665684456-1,15812809243874i</v>
      </c>
      <c r="CI293" s="240" t="str">
        <f t="shared" ref="CI293:CI355" ca="1" si="536">IMPRODUCT(O293,IMEXP(COMPLEX(0,-2*PI()*72*B293/Nt_load2)))</f>
        <v>1,32157865199255+6,64402454911103i</v>
      </c>
      <c r="CJ293" s="240" t="str">
        <f t="shared" ref="CJ293:CJ355" ca="1" si="537">IMPRODUCT(O293,IMEXP(COMPLEX(0,-2*PI()*73*B293/Nt_load2)))</f>
        <v>-6,60959032942507+1,48423314198377i</v>
      </c>
      <c r="CK293" s="240" t="str">
        <f t="shared" ref="CK293:CK355" ca="1" si="538">IMPRODUCT(O293,IMEXP(COMPLEX(0,-2*PI()*74*B293/Nt_load2)))</f>
        <v>-1,64599358542894-6,57117473967321i</v>
      </c>
      <c r="CL293" s="240" t="str">
        <f t="shared" ref="CL293:CL355" ca="1" si="539">IMPRODUCT(O293,IMEXP(COMPLEX(0,-2*PI()*75*B293/Nt_load2)))</f>
        <v>6,52880091997192-1,80676254387958i</v>
      </c>
      <c r="CM293" s="240" t="str">
        <f t="shared" ref="CM293:CM355" ca="1" si="540">IMPRODUCT(O293,IMEXP(COMPLEX(0,-2*PI()*76*B293/Nt_load2)))</f>
        <v>1,96644317613971+6,4824943947223i</v>
      </c>
      <c r="CN293" s="240" t="str">
        <f t="shared" ref="CN293:CN355" ca="1" si="541">IMPRODUCT(O293,IMEXP(COMPLEX(0,-2*PI()*77*B293/Nt_load2)))</f>
        <v>-6,43228305724544+2,1249392965602i</v>
      </c>
      <c r="CO293" s="240" t="str">
        <f t="shared" ref="CO293:CO355" ca="1" si="542">IMPRODUCT(O293,IMEXP(COMPLEX(0,-2*PI()*78*B293/Nt_load2)))</f>
        <v>-2,28215543300538-6,37819715297329i</v>
      </c>
      <c r="CP293" s="240" t="str">
        <f t="shared" ref="CP293:CP355" ca="1" si="543">IMPRODUCT(O293,IMEXP(COMPLEX(0,-2*PI()*79*B293/Nt_load2)))</f>
        <v>6,32026926123241-2,43799688435263i</v>
      </c>
      <c r="CQ293" s="240" t="str">
        <f t="shared" ref="CQ293:CQ355" ca="1" si="544">IMPRODUCT(O293,IMEXP(COMPLEX(0,-2*PI()*80*B293/Nt_load2)))</f>
        <v>2,59236977753931+6,25853427561863i</v>
      </c>
      <c r="CR293" s="240" t="str">
        <f t="shared" ref="CR293:CR355" ca="1" si="545">IMPRODUCT(O293,IMEXP(COMPLEX(0,-2*PI()*81*B293/Nt_load2)))</f>
        <v>-6,1930293829787+2,74518112410729i</v>
      </c>
      <c r="CS293" s="240" t="str">
        <f t="shared" ref="CS293:CS355" ca="1" si="546">IMPRODUCT(O293,IMEXP(COMPLEX(0,-2*PI()*82*B293/Nt_load2)))</f>
        <v>-2,89633887620874-6,12379404101366i</v>
      </c>
      <c r="CT293" s="240" t="str">
        <f t="shared" ref="CT293:CT355" ca="1" si="547">IMPRODUCT(O293,IMEXP(COMPLEX(0,-2*PI()*83*B293/Nt_load2)))</f>
        <v>6,05086995449903-3,04575198207823i</v>
      </c>
      <c r="CU293" s="240" t="str">
        <f t="shared" ref="CU293:CU355" ca="1" si="548">IMPRODUCT(O293,IMEXP(COMPLEX(0,-2*PI()*84*B293/Nt_load2)))</f>
        <v>3,19333044084204+5,97430105018018i</v>
      </c>
      <c r="CV293" s="240" t="str">
        <f t="shared" ref="CV293:CV355" ca="1" si="549">IMPRODUCT(O293,IMEXP(COMPLEX(0,-2*PI()*85*B293/Nt_load2)))</f>
        <v>-5,89413345030237+3,33898535675424i</v>
      </c>
      <c r="CW293" s="240" t="str">
        <f t="shared" ref="CW293:CW355" ca="1" si="550">IMPRODUCT(O293,IMEXP(COMPLEX(0,-2*PI()*86*B293/Nt_load2)))</f>
        <v>-3,48262899274054-5,8104154448297i</v>
      </c>
      <c r="CX293" s="240" t="str">
        <f t="shared" ref="CX293:CX355" ca="1" si="551">IMPRODUCT(O293,IMEXP(COMPLEX(0,-2*PI()*87*B293/Nt_load2)))</f>
        <v>5,72319746235865-3,62417482324515i</v>
      </c>
      <c r="CY293" s="240" t="str">
        <f t="shared" ref="CY293:CY355" ca="1" si="552">IMPRODUCT(O293,IMEXP(COMPLEX(0,-2*PI()*88*B293/Nt_load2)))</f>
        <v>3,76353758635284+5,63253203974039i</v>
      </c>
      <c r="CZ293" s="240" t="str">
        <f t="shared" ref="CZ293:CZ355" ca="1" si="553">IMPRODUCT(O293,IMEXP(COMPLEX(0,-2*PI()*89*B293/Nt_load2)))</f>
        <v>-5,53847379043506+3,90063333514654i</v>
      </c>
      <c r="DA293" s="240" t="str">
        <f t="shared" ref="DA293:DA355" ca="1" si="554">IMPRODUCT(O293,IMEXP(COMPLEX(0,-2*PI()*90*B293/Nt_load2)))</f>
        <v>-4,03537948826762-5,44107937161934i</v>
      </c>
      <c r="DB293" s="240" t="str">
        <f t="shared" ref="DB293:DB355" ca="1" si="555">IMPRODUCT(O293,IMEXP(COMPLEX(0,-2*PI()*91*B293/Nt_load2)))</f>
        <v>5,34040745004141-4,16769487968285i</v>
      </c>
      <c r="DC293" s="240" t="str">
        <f t="shared" ref="DC293:DC355" ca="1" si="556">IMPRODUCT(O293,IMEXP(COMPLEX(0,-2*PI()*92*B293/Nt_load2)))</f>
        <v>4,297499807543+5,236518666706i</v>
      </c>
      <c r="DD293" s="240" t="str">
        <f t="shared" ref="DD293:DD355" ca="1" si="557">IMPRODUCT(O293,IMEXP(COMPLEX(0,-2*PI()*93*B293/Nt_load2)))</f>
        <v>-5,12947560033202+4,42471608221261i</v>
      </c>
      <c r="DE293" s="240" t="str">
        <f t="shared" ref="DE293:DE355" ca="1" si="558">IMPRODUCT(O293,IMEXP(COMPLEX(0,-2*PI()*94*B293/Nt_load2)))</f>
        <v>-4,54926707336536-5,01934272965956i</v>
      </c>
      <c r="DF293" s="240" t="str">
        <f t="shared" ref="DF293:DF355" ca="1" si="559">IMPRODUCT(O293,IMEXP(COMPLEX(0,-2*PI()*95*B293/Nt_load2)))</f>
        <v>4,90618639461229-4,67107775614084i</v>
      </c>
      <c r="DG293" s="240" t="str">
        <f t="shared" ref="DG293:DG355" ca="1" si="560">IMPRODUCT(O293,IMEXP(COMPLEX(0,-2*PI()*96*B293/Nt_load2)))</f>
        <v>4,79007475633884+4,790074756335i</v>
      </c>
      <c r="DH293" s="240" t="str">
        <f t="shared" ref="DH293:DH355" ca="1" si="561">IMPRODUCT(O293,IMEXP(COMPLEX(0,-2*PI()*97*B293/Nt_load2)))</f>
        <v>-4,67107775614165+4,90618639461152i</v>
      </c>
      <c r="DI293" s="240" t="str">
        <f t="shared" ref="DI293:DI355" ca="1" si="562">IMPRODUCT(O293,IMEXP(COMPLEX(0,-2*PI()*98*B293/Nt_load2)))</f>
        <v>-5,01934272965907-4,5492670733659i</v>
      </c>
      <c r="DJ293" s="240" t="str">
        <f t="shared" ref="DJ293:DJ355" ca="1" si="563">IMPRODUCT(O293,IMEXP(COMPLEX(0,-2*PI()*99*B293/Nt_load2)))</f>
        <v>4,42471608221346-5,12947560033129i</v>
      </c>
      <c r="DK293" s="240" t="str">
        <f t="shared" ref="DK293:DK355" ca="1" si="564">IMPRODUCT(O293,IMEXP(COMPLEX(0,-2*PI()*100*B293/Nt_load2)))</f>
        <v>5,23651866670553+4,29749980754356i</v>
      </c>
      <c r="DL293" s="240" t="str">
        <f t="shared" ref="DL293:DL355" ca="1" si="565">IMPRODUCT(O293,IMEXP(COMPLEX(0,-2*PI()*101*B293/Nt_load2)))</f>
        <v>-4,16769487968374+5,34040745004072i</v>
      </c>
      <c r="DM293" s="240" t="str">
        <f t="shared" ref="DM293:DM355" ca="1" si="566">IMPRODUCT(O293,IMEXP(COMPLEX(0,-2*PI()*102*B293/Nt_load2)))</f>
        <v>-5,4410793716189-4,03537948826821i</v>
      </c>
      <c r="DN293" s="240" t="str">
        <f t="shared" ref="DN293:DN355" ca="1" si="567">IMPRODUCT(O293,IMEXP(COMPLEX(0,-2*PI()*103*B293/Nt_load2)))</f>
        <v>3,90063333514178-5,53847379043841i</v>
      </c>
      <c r="DO293" s="240" t="str">
        <f t="shared" ref="DO293:DO355" ca="1" si="568">IMPRODUCT(O293,IMEXP(COMPLEX(0,-2*PI()*104*B293/Nt_load2)))</f>
        <v>5,63253203973976+3,76353758635377i</v>
      </c>
      <c r="DP293" s="240" t="str">
        <f t="shared" ref="DP293:DP355" ca="1" si="569">IMPRODUCT(O293,IMEXP(COMPLEX(0,-2*PI()*105*B293/Nt_load2)))</f>
        <v>-3,62417482324609+5,72319746235805i</v>
      </c>
      <c r="DQ293" s="240" t="str">
        <f t="shared" ref="DQ293:DQ355" ca="1" si="570">IMPRODUCT(O293,IMEXP(COMPLEX(0,-2*PI()*106*B293/Nt_load2)))</f>
        <v>-5,81041544482932-3,48262899274116i</v>
      </c>
      <c r="DR293" s="240" t="str">
        <f t="shared" ref="DR293:DR355" ca="1" si="571">IMPRODUCT(O293,IMEXP(COMPLEX(0,-2*PI()*107*B293/Nt_load2)))</f>
        <v>3,33898535675521-5,89413345030182i</v>
      </c>
      <c r="DS293" s="240" t="str">
        <f t="shared" ref="DS293:DS355" ca="1" si="572">IMPRODUCT(O293,IMEXP(COMPLEX(0,-2*PI()*108*B293/Nt_load2)))</f>
        <v>5,97430105017984+3,19333044084268i</v>
      </c>
      <c r="DT293" s="240" t="str">
        <f t="shared" ref="DT293:DT355" ca="1" si="573">IMPRODUCT(O293,IMEXP(COMPLEX(0,-2*PI()*109*B293/Nt_load2)))</f>
        <v>-3,04575198207888+6,05086995449869i</v>
      </c>
      <c r="DU293" s="240" t="str">
        <f t="shared" ref="DU293:DU355" ca="1" si="574">IMPRODUCT(O293,IMEXP(COMPLEX(0,-2*PI()*110*B293/Nt_load2)))</f>
        <v>-6,12379404101334-2,89633887620941i</v>
      </c>
      <c r="DV293" s="240" t="str">
        <f t="shared" ref="DV293:DV355" ca="1" si="575">IMPRODUCT(O293,IMEXP(COMPLEX(0,-2*PI()*111*B293/Nt_load2)))</f>
        <v>2,74518112410831-6,19302938297824i</v>
      </c>
      <c r="DW293" s="240" t="str">
        <f t="shared" ref="DW293:DW355" ca="1" si="576">IMPRODUCT(O293,IMEXP(COMPLEX(0,-2*PI()*112*B293/Nt_load2)))</f>
        <v>6,25853427561806+2,5923697775407i</v>
      </c>
      <c r="DX293" s="240" t="str">
        <f t="shared" ref="DX293:DX355" ca="1" si="577">IMPRODUCT(O293,IMEXP(COMPLEX(0,-2*PI()*113*B293/Nt_load2)))</f>
        <v>-2,43799688435332+6,32026926123215i</v>
      </c>
      <c r="DY293" s="240" t="str">
        <f t="shared" ref="DY293:DY355" ca="1" si="578">IMPRODUCT(O293,IMEXP(COMPLEX(0,-2*PI()*114*B293/Nt_load2)))</f>
        <v>-6,37819715297304-2,28215543300607i</v>
      </c>
      <c r="DZ293" s="240" t="str">
        <f t="shared" ref="DZ293:DZ355" ca="1" si="579">IMPRODUCT(O293,IMEXP(COMPLEX(0,-2*PI()*115*B293/Nt_load2)))</f>
        <v>2,12493929656126-6,43228305724509i</v>
      </c>
      <c r="EA293" s="240" t="str">
        <f t="shared" ref="EA293:EA355" ca="1" si="580">IMPRODUCT(O293,IMEXP(COMPLEX(0,-2*PI()*116*B293/Nt_load2)))</f>
        <v>6,48249439472198+1,96644317614079i</v>
      </c>
      <c r="EB293" s="240" t="str">
        <f t="shared" ref="EB293:EB355" ca="1" si="581">IMPRODUCT(O293,IMEXP(COMPLEX(0,-2*PI()*117*B293/Nt_load2)))</f>
        <v>-1,8067625438803+6,52880091997173i</v>
      </c>
      <c r="EC293" s="240" t="str">
        <f t="shared" ref="EC293:EC355" ca="1" si="582">IMPRODUCT(O293,IMEXP(COMPLEX(0,-2*PI()*118*B293/Nt_load2)))</f>
        <v>-6,57117473967294-1,64599358543002i</v>
      </c>
      <c r="ED293" s="240" t="str">
        <f t="shared" ref="ED293:ED355" ca="1" si="583">IMPRODUCT(O293,IMEXP(COMPLEX(0,-2*PI()*119*B293/Nt_load2)))</f>
        <v>1,48423314198487-6,60959032942483i</v>
      </c>
      <c r="EE293" s="240" t="str">
        <f t="shared" ref="EE293:EE355" ca="1" si="584">IMPRODUCT(O293,IMEXP(COMPLEX(0,-2*PI()*120*B293/Nt_load2)))</f>
        <v>6,64402454911074+1,32157865199402i</v>
      </c>
      <c r="EF293" s="240" t="str">
        <f t="shared" ref="EF293:EF355" ca="1" si="585">IMPRODUCT(O293,IMEXP(COMPLEX(0,-2*PI()*121*B293/Nt_load2)))</f>
        <v>-1,15812809243946+6,67445665684444i</v>
      </c>
      <c r="EG293" s="240" t="str">
        <f t="shared" ref="EG293:EG355" ca="1" si="586">IMPRODUCT(O293,IMEXP(COMPLEX(0,-2*PI()*122*B293/Nt_load2)))</f>
        <v>-6,70086832146187-0,993979919827958i</v>
      </c>
      <c r="EH293" s="240" t="str">
        <f t="shared" ref="EH293:EH355" ca="1" si="587">IMPRODUCT(O293,IMEXP(COMPLEX(0,-2*PI()*123*B293/Nt_load2)))</f>
        <v>0,829233010880051-6,72324363356403i</v>
      </c>
      <c r="EI293" s="240" t="str">
        <f t="shared" ref="EI293:EI355" ca="1" si="588">IMPRODUCT(O293,IMEXP(COMPLEX(0,-2*PI()*124*B293/Nt_load2)))</f>
        <v>6,74156911509957+0,663986602973401i</v>
      </c>
      <c r="EJ293" s="240" t="str">
        <f t="shared" ref="EJ293:EJ355" ca="1" si="589">IMPRODUCT(O293,IMEXP(COMPLEX(0,-2*PI()*125*B293/Nt_load2)))</f>
        <v>-0,498340234371321+6,75583372748318i</v>
      </c>
      <c r="EK293" s="240" t="str">
        <f t="shared" ref="EK293:EK355" ca="1" si="590">IMPRODUCT(O293,IMEXP(COMPLEX(0,-2*PI()*126*B293/Nt_load2)))</f>
        <v>-6,76602887824681-0,332393684240063i</v>
      </c>
      <c r="EL293" s="240" t="str">
        <f t="shared" ref="EL293:EL355" ca="1" si="591">IMPRODUCT(O293,IMEXP(COMPLEX(0,-2*PI()*127*B293/Nt_load2)))</f>
        <v>0,166246912582416-6,77214842621227i</v>
      </c>
      <c r="EM293" s="240" t="str">
        <f t="shared" ref="EM293:EM355" ca="1" si="592">IMPRODUCT(O293,IMEXP(COMPLEX(0,-2*PI()*128*B293/Nt_load2)))</f>
        <v>6,77418868519268+1,00251451342091E-12i</v>
      </c>
      <c r="EN293" s="240"/>
      <c r="EO293" s="240"/>
      <c r="EP293" s="240"/>
    </row>
    <row r="294" spans="1:146">
      <c r="A294" s="268">
        <f t="shared" si="461"/>
        <v>3.7890625000000029E-3</v>
      </c>
      <c r="B294" s="267">
        <v>194</v>
      </c>
      <c r="C294" s="266">
        <f t="shared" si="462"/>
        <v>38800</v>
      </c>
      <c r="N294" s="265">
        <f t="shared" ca="1" si="463"/>
        <v>7.8762946553052675</v>
      </c>
      <c r="O294" s="240">
        <f t="shared" ca="1" si="464"/>
        <v>-7.1237053446947325</v>
      </c>
      <c r="P294" s="240" t="str">
        <f t="shared" ca="1" si="465"/>
        <v>-0,349543653857966-7,1151245296256i</v>
      </c>
      <c r="Q294" s="240" t="str">
        <f t="shared" ca="1" si="466"/>
        <v>7,0894027563533-0,698245226437379i</v>
      </c>
      <c r="R294" s="240" t="str">
        <f t="shared" ca="1" si="467"/>
        <v>1,04526466510732+7,04660199088259i</v>
      </c>
      <c r="S294" s="240" t="str">
        <f t="shared" ca="1" si="468"/>
        <v>-6,98682534400645+1,38976596964435i</v>
      </c>
      <c r="T294" s="240" t="str">
        <f t="shared" ca="1" si="469"/>
        <v>-1,7309192062321-6,91021682290282i</v>
      </c>
      <c r="U294" s="241" t="str">
        <f t="shared" ca="1" si="470"/>
        <v>6,81696098420947-2,06790250684073i</v>
      </c>
      <c r="V294" s="240" t="str">
        <f t="shared" ca="1" si="471"/>
        <v>2,3999040491835+6,70728248940992i</v>
      </c>
      <c r="W294" s="240" t="str">
        <f t="shared" ca="1" si="472"/>
        <v>-6,58144556360485+2,72612401246502i</v>
      </c>
      <c r="X294" s="240" t="str">
        <f t="shared" ca="1" si="473"/>
        <v>-3,04577650422094-6,4397533589702i</v>
      </c>
      <c r="Y294" s="240" t="str">
        <f t="shared" ca="1" si="474"/>
        <v>6,28254722443833-3,358091453599i</v>
      </c>
      <c r="Z294" s="240" t="str">
        <f t="shared" ca="1" si="475"/>
        <v>3,66231646653126+6,11020588335666i</v>
      </c>
      <c r="AA294" s="240" t="str">
        <f t="shared" ca="1" si="476"/>
        <v>-5,92314452111075+3,95771863831526i</v>
      </c>
      <c r="AB294" s="240" t="str">
        <f t="shared" ca="1" si="477"/>
        <v>-4,24358631924372-5,7218137849077i</v>
      </c>
      <c r="AC294" s="240" t="str">
        <f t="shared" ca="1" si="478"/>
        <v>5,50669869812515-4,51923082903486i</v>
      </c>
      <c r="AD294" s="240" t="str">
        <f t="shared" ca="1" si="479"/>
        <v>4,78398811592104+5,27831749184895i</v>
      </c>
      <c r="AE294" s="240" t="str">
        <f t="shared" ca="1" si="480"/>
        <v>-5,03722035640845+5,03722035640854i</v>
      </c>
      <c r="AF294" s="240" t="str">
        <f t="shared" ca="1" si="481"/>
        <v>-5,27831749184862-4,7839881159214i</v>
      </c>
      <c r="AG294" s="240" t="str">
        <f t="shared" ca="1" si="482"/>
        <v>4,51923082903524-5,50669869812484i</v>
      </c>
      <c r="AH294" s="240" t="str">
        <f t="shared" ca="1" si="483"/>
        <v>5,72181378490781+4,24358631924358i</v>
      </c>
      <c r="AI294" s="240" t="str">
        <f t="shared" ca="1" si="484"/>
        <v>-3,95771863831508+5,92314452111087i</v>
      </c>
      <c r="AJ294" s="240" t="str">
        <f t="shared" ca="1" si="485"/>
        <v>-6,1102058833564-3,66231646653168i</v>
      </c>
      <c r="AK294" s="240" t="str">
        <f t="shared" ca="1" si="486"/>
        <v>3,35809145359697-6,28254722443941i</v>
      </c>
      <c r="AL294" s="240" t="str">
        <f t="shared" ca="1" si="487"/>
        <v>6,4397533589712+3,04577650421882i</v>
      </c>
      <c r="AM294" s="240" t="str">
        <f t="shared" ca="1" si="488"/>
        <v>-2,7261240124635+6,58144556360547i</v>
      </c>
      <c r="AN294" s="240" t="str">
        <f t="shared" ca="1" si="489"/>
        <v>-6,70728248941045-2,399904049182i</v>
      </c>
      <c r="AO294" s="240" t="str">
        <f t="shared" ca="1" si="490"/>
        <v>2,06790250683916-6,81696098420994i</v>
      </c>
      <c r="AP294" s="240" t="str">
        <f t="shared" ca="1" si="491"/>
        <v>6,91021682290322+1,73091920623049i</v>
      </c>
      <c r="AQ294" s="240" t="str">
        <f t="shared" ca="1" si="492"/>
        <v>-1,38976596964349+6,98682534400662i</v>
      </c>
      <c r="AR294" s="240" t="str">
        <f t="shared" ca="1" si="493"/>
        <v>-1,38976596964349+6,98682534400662i</v>
      </c>
      <c r="AS294" s="240" t="str">
        <f t="shared" ca="1" si="494"/>
        <v>0,698245226436704-7,08940275635336i</v>
      </c>
      <c r="AT294" s="240" t="str">
        <f t="shared" ca="1" si="495"/>
        <v>7,11512452962562+0,349543653857566i</v>
      </c>
      <c r="AU294" s="240" t="str">
        <f t="shared" ca="1" si="496"/>
        <v>1,22176311750024E-13+7,12370534469473i</v>
      </c>
      <c r="AV294" s="240" t="str">
        <f t="shared" ca="1" si="497"/>
        <v>-7,1151245296256+0,349543653858012i</v>
      </c>
      <c r="AW294" s="240" t="str">
        <f t="shared" ca="1" si="498"/>
        <v>-0,698245226437149-7,08940275635332i</v>
      </c>
      <c r="AX294" s="240" t="str">
        <f t="shared" ca="1" si="499"/>
        <v>7,04660199088267-1,04526466510674i</v>
      </c>
      <c r="AY294" s="240" t="str">
        <f t="shared" ca="1" si="500"/>
        <v>1,38976596964392+6,98682534400653i</v>
      </c>
      <c r="AZ294" s="240" t="str">
        <f t="shared" ca="1" si="501"/>
        <v>-6,91021682290312+1,73091920623091i</v>
      </c>
      <c r="BA294" s="240" t="str">
        <f t="shared" ca="1" si="502"/>
        <v>-2,06790250683949-6,81696098420984i</v>
      </c>
      <c r="BB294" s="240" t="str">
        <f t="shared" ca="1" si="503"/>
        <v>6,70728248941031-2,39990404918242i</v>
      </c>
      <c r="BC294" s="240" t="str">
        <f t="shared" ca="1" si="504"/>
        <v>2,72612401246391+6,5814455636053i</v>
      </c>
      <c r="BD294" s="240" t="str">
        <f t="shared" ca="1" si="505"/>
        <v>-6,43975335897105+3,04577650421913i</v>
      </c>
      <c r="BE294" s="240" t="str">
        <f t="shared" ca="1" si="506"/>
        <v>-3,35809145359736-6,2825472244392i</v>
      </c>
      <c r="BF294" s="240" t="str">
        <f t="shared" ca="1" si="507"/>
        <v>6,11020588335763-3,66231646652963i</v>
      </c>
      <c r="BG294" s="240" t="str">
        <f t="shared" ca="1" si="508"/>
        <v>3,95771863831301+5,92314452111225i</v>
      </c>
      <c r="BH294" s="240" t="str">
        <f t="shared" ca="1" si="509"/>
        <v>-5,72181378490923+4,24358631924166i</v>
      </c>
      <c r="BI294" s="240" t="str">
        <f t="shared" ca="1" si="510"/>
        <v>-4,51923082903284-5,5066986981268i</v>
      </c>
      <c r="BJ294" s="240" t="str">
        <f t="shared" ca="1" si="511"/>
        <v>5,27831749185076-4,78398811591903i</v>
      </c>
      <c r="BK294" s="240" t="str">
        <f t="shared" ca="1" si="512"/>
        <v>5,03722035640612+5,03722035641087i</v>
      </c>
      <c r="BL294" s="240" t="str">
        <f t="shared" ca="1" si="513"/>
        <v>-4,78398811592386+5,27831749184639i</v>
      </c>
      <c r="BM294" s="240" t="str">
        <f t="shared" ca="1" si="514"/>
        <v>-5,50669869812717-4,5192308290324i</v>
      </c>
      <c r="BN294" s="240" t="str">
        <f t="shared" ca="1" si="515"/>
        <v>4,24358631924104-5,72181378490969i</v>
      </c>
      <c r="BO294" s="240" t="str">
        <f t="shared" ca="1" si="516"/>
        <v>5,92314452111257+3,95771863831254i</v>
      </c>
      <c r="BP294" s="240" t="str">
        <f t="shared" ca="1" si="517"/>
        <v>-3,66231646652914+6,11020588335792i</v>
      </c>
      <c r="BQ294" s="240" t="str">
        <f t="shared" ca="1" si="518"/>
        <v>-6,28254722443956-3,35809145359668i</v>
      </c>
      <c r="BR294" s="240" t="str">
        <f t="shared" ca="1" si="519"/>
        <v>3,04577650421862-6,4397533589713i</v>
      </c>
      <c r="BS294" s="240" t="str">
        <f t="shared" ca="1" si="520"/>
        <v>6,58144556360552+2,72612401246339i</v>
      </c>
      <c r="BT294" s="240" t="str">
        <f t="shared" ca="1" si="521"/>
        <v>-2,39990404918188+6,7072824894105i</v>
      </c>
      <c r="BU294" s="240" t="str">
        <f t="shared" ca="1" si="522"/>
        <v>-6,81696098420995-2,06790250683914i</v>
      </c>
      <c r="BV294" s="240" t="str">
        <f t="shared" ca="1" si="523"/>
        <v>1,73091920623017-6,9102168229033i</v>
      </c>
      <c r="BW294" s="240" t="str">
        <f t="shared" ca="1" si="524"/>
        <v>6,98682534400668+1,38976596964317i</v>
      </c>
      <c r="BX294" s="240" t="str">
        <f t="shared" ca="1" si="525"/>
        <v>-1,04526466510618+7,04660199088275i</v>
      </c>
      <c r="BY294" s="240" t="str">
        <f t="shared" ca="1" si="526"/>
        <v>-7,08940275635338-0,698245226436582i</v>
      </c>
      <c r="BZ294" s="240" t="str">
        <f t="shared" ca="1" si="527"/>
        <v>0,349543653857444-7,11512452962563i</v>
      </c>
      <c r="CA294" s="240" t="str">
        <f t="shared" ca="1" si="528"/>
        <v>7,12370534469473-2,44352623500049E-13i</v>
      </c>
      <c r="CB294" s="240" t="str">
        <f t="shared" ca="1" si="529"/>
        <v>0,349543653858336+7,11512452962558i</v>
      </c>
      <c r="CC294" s="240" t="str">
        <f t="shared" ca="1" si="530"/>
        <v>-7,08940275635329+0,698245226437471i</v>
      </c>
      <c r="CD294" s="240" t="str">
        <f t="shared" ca="1" si="531"/>
        <v>-1,04526466510706-7,04660199088262i</v>
      </c>
      <c r="CE294" s="240" t="str">
        <f t="shared" ca="1" si="532"/>
        <v>6,9868253440065-1,38976596964404i</v>
      </c>
      <c r="CF294" s="240" t="str">
        <f t="shared" ca="1" si="533"/>
        <v>1,73091920623104+6,91021682290309i</v>
      </c>
      <c r="CG294" s="240" t="str">
        <f t="shared" ca="1" si="534"/>
        <v>-6,81696098420981+2,06790250683961i</v>
      </c>
      <c r="CH294" s="240" t="str">
        <f t="shared" ca="1" si="535"/>
        <v>-2,39990404918234-6,70728248941033i</v>
      </c>
      <c r="CI294" s="240" t="str">
        <f t="shared" ca="1" si="536"/>
        <v>6,58144556360518-2,72612401246421i</v>
      </c>
      <c r="CJ294" s="240" t="str">
        <f t="shared" ca="1" si="537"/>
        <v>3,04577650421942+6,43975335897092i</v>
      </c>
      <c r="CK294" s="240" t="str">
        <f t="shared" ca="1" si="538"/>
        <v>-6,28254722443914+3,35809145359747i</v>
      </c>
      <c r="CL294" s="240" t="str">
        <f t="shared" ca="1" si="539"/>
        <v>-3,66231646652974-6,11020588335757i</v>
      </c>
      <c r="CM294" s="240" t="str">
        <f t="shared" ca="1" si="540"/>
        <v>5,92314452111219-3,95771863831311i</v>
      </c>
      <c r="CN294" s="240" t="str">
        <f t="shared" ca="1" si="541"/>
        <v>4,24358631924159+5,72181378490928i</v>
      </c>
      <c r="CO294" s="240" t="str">
        <f t="shared" ca="1" si="542"/>
        <v>-5,5066986981266+4,51923082903309i</v>
      </c>
      <c r="CP294" s="240" t="str">
        <f t="shared" ca="1" si="543"/>
        <v>-4,78398811591927-5,27831749185055i</v>
      </c>
      <c r="CQ294" s="240" t="str">
        <f t="shared" ca="1" si="544"/>
        <v>5,03722035641064-5,03722035640635i</v>
      </c>
      <c r="CR294" s="240" t="str">
        <f t="shared" ca="1" si="545"/>
        <v>5,27831749184647+4,78398811592377i</v>
      </c>
      <c r="CS294" s="240" t="str">
        <f t="shared" ca="1" si="546"/>
        <v>-4,51923082903779+5,50669869812275i</v>
      </c>
      <c r="CT294" s="240" t="str">
        <f t="shared" ca="1" si="547"/>
        <v>-5,72181378490976-4,24358631924094i</v>
      </c>
      <c r="CU294" s="240" t="str">
        <f t="shared" ca="1" si="548"/>
        <v>3,95771863831244-5,92314452111264i</v>
      </c>
      <c r="CV294" s="240" t="str">
        <f t="shared" ca="1" si="549"/>
        <v>6,11020588335799+3,66231646652904i</v>
      </c>
      <c r="CW294" s="240" t="str">
        <f t="shared" ca="1" si="550"/>
        <v>-3,35809145359675+6,28254722443952i</v>
      </c>
      <c r="CX294" s="240" t="str">
        <f t="shared" ca="1" si="551"/>
        <v>-6,43975335897144-3,04577650421832i</v>
      </c>
      <c r="CY294" s="240" t="str">
        <f t="shared" ca="1" si="552"/>
        <v>2,72612401246309-6,58144556360564i</v>
      </c>
      <c r="CZ294" s="240" t="str">
        <f t="shared" ca="1" si="553"/>
        <v>6,70728248941061+2,39990404918157i</v>
      </c>
      <c r="DA294" s="240" t="str">
        <f t="shared" ca="1" si="554"/>
        <v>-2,06790250683883+6,81696098421004i</v>
      </c>
      <c r="DB294" s="240" t="str">
        <f t="shared" ca="1" si="555"/>
        <v>-6,91021682290328-1,73091920623024i</v>
      </c>
      <c r="DC294" s="240" t="str">
        <f t="shared" ca="1" si="556"/>
        <v>1,38976596964325-6,98682534400667i</v>
      </c>
      <c r="DD294" s="240" t="str">
        <f t="shared" ca="1" si="557"/>
        <v>7,0466019908828+1,04526466510586i</v>
      </c>
      <c r="DE294" s="240" t="str">
        <f t="shared" ca="1" si="558"/>
        <v>-0,698245226436259+7,0894027563534i</v>
      </c>
      <c r="DF294" s="240" t="str">
        <f t="shared" ca="1" si="559"/>
        <v>-7,11512452962564-0,34954365385712i</v>
      </c>
      <c r="DG294" s="240" t="str">
        <f t="shared" ca="1" si="560"/>
        <v>-5,68996818624803E-13-7,12370534469473i</v>
      </c>
      <c r="DH294" s="240" t="str">
        <f t="shared" ca="1" si="561"/>
        <v>7,11512452962558-0,349543653858256i</v>
      </c>
      <c r="DI294" s="240" t="str">
        <f t="shared" ca="1" si="562"/>
        <v>0,698245226437392+7,0894027563533i</v>
      </c>
      <c r="DJ294" s="240" t="str">
        <f t="shared" ca="1" si="563"/>
        <v>-7,04660199088257+1,04526466510738i</v>
      </c>
      <c r="DK294" s="240" t="str">
        <f t="shared" ca="1" si="564"/>
        <v>-1,38976596964436-6,98682534400645i</v>
      </c>
      <c r="DL294" s="240" t="str">
        <f t="shared" ca="1" si="565"/>
        <v>6,91021682290301-1,73091920623135i</v>
      </c>
      <c r="DM294" s="240" t="str">
        <f t="shared" ca="1" si="566"/>
        <v>2,06790250683992+6,81696098420972i</v>
      </c>
      <c r="DN294" s="240" t="str">
        <f t="shared" ca="1" si="567"/>
        <v>-6,70728248941023+2,39990404918265i</v>
      </c>
      <c r="DO294" s="240" t="str">
        <f t="shared" ca="1" si="568"/>
        <v>-2,72612401246414-6,58144556360521i</v>
      </c>
      <c r="DP294" s="240" t="str">
        <f t="shared" ca="1" si="569"/>
        <v>6,43975335897078-3,04577650421972i</v>
      </c>
      <c r="DQ294" s="240" t="str">
        <f t="shared" ca="1" si="570"/>
        <v>3,35809145359776+6,28254722443899i</v>
      </c>
      <c r="DR294" s="240" t="str">
        <f t="shared" ca="1" si="571"/>
        <v>-6,1102058833574+3,66231646653002i</v>
      </c>
      <c r="DS294" s="240" t="str">
        <f t="shared" ca="1" si="572"/>
        <v>-3,95771863831338-5,92314452111201i</v>
      </c>
      <c r="DT294" s="240" t="str">
        <f t="shared" ca="1" si="573"/>
        <v>5,72181378490909-4,24358631924186i</v>
      </c>
      <c r="DU294" s="240" t="str">
        <f t="shared" ca="1" si="574"/>
        <v>4,51923082903303+5,50669869812665i</v>
      </c>
      <c r="DV294" s="240" t="str">
        <f t="shared" ca="1" si="575"/>
        <v>-5,2783174918506+4,78398811591922i</v>
      </c>
      <c r="DW294" s="240" t="str">
        <f t="shared" ca="1" si="576"/>
        <v>-5,03722035640629-5,0372203564107i</v>
      </c>
      <c r="DX294" s="240" t="str">
        <f t="shared" ca="1" si="577"/>
        <v>4,78398811592383-5,27831749184642i</v>
      </c>
      <c r="DY294" s="240" t="str">
        <f t="shared" ca="1" si="578"/>
        <v>5,50669869812269+4,51923082903785i</v>
      </c>
      <c r="DZ294" s="240" t="str">
        <f t="shared" ca="1" si="579"/>
        <v>-4,24358631924101+5,72181378490971i</v>
      </c>
      <c r="EA294" s="240" t="str">
        <f t="shared" ca="1" si="580"/>
        <v>-5,92314452110899-3,95771863831789i</v>
      </c>
      <c r="EB294" s="240" t="str">
        <f t="shared" ca="1" si="581"/>
        <v>3,66231646653466-6,11020588335461i</v>
      </c>
      <c r="EC294" s="240" t="str">
        <f t="shared" ca="1" si="582"/>
        <v>6,28254722443987+3,3580914535961i</v>
      </c>
      <c r="ED294" s="240" t="str">
        <f t="shared" ca="1" si="583"/>
        <v>-3,04577650421803+6,43975335897157i</v>
      </c>
      <c r="EE294" s="240" t="str">
        <f t="shared" ca="1" si="584"/>
        <v>-6,58144556360577-2,72612401246279i</v>
      </c>
      <c r="EF294" s="240" t="str">
        <f t="shared" ca="1" si="585"/>
        <v>2,39990404918127-6,70728248941072i</v>
      </c>
      <c r="EG294" s="240" t="str">
        <f t="shared" ca="1" si="586"/>
        <v>6,81696098421014+2,06790250683852i</v>
      </c>
      <c r="EH294" s="240" t="str">
        <f t="shared" ca="1" si="587"/>
        <v>-1,73091920622993+6,91021682290337i</v>
      </c>
      <c r="EI294" s="240" t="str">
        <f t="shared" ca="1" si="588"/>
        <v>-6,98682534400673-1,38976596964293i</v>
      </c>
      <c r="EJ294" s="240" t="str">
        <f t="shared" ca="1" si="589"/>
        <v>1,04526466510594-7,04660199088278i</v>
      </c>
      <c r="EK294" s="240" t="str">
        <f t="shared" ca="1" si="590"/>
        <v>7,0894027563534+0,698245226436339i</v>
      </c>
      <c r="EL294" s="240" t="str">
        <f t="shared" ca="1" si="591"/>
        <v>-0,349543653857199+7,11512452962564i</v>
      </c>
      <c r="EM294" s="240" t="str">
        <f t="shared" ca="1" si="592"/>
        <v>-7,12370534469473+4,88705247000097E-13i</v>
      </c>
      <c r="EN294" s="240"/>
      <c r="EO294" s="240"/>
      <c r="EP294" s="240"/>
    </row>
    <row r="295" spans="1:146">
      <c r="A295" s="268">
        <f t="shared" si="461"/>
        <v>3.8085937500000029E-3</v>
      </c>
      <c r="B295" s="267">
        <v>195</v>
      </c>
      <c r="C295" s="266">
        <f t="shared" si="462"/>
        <v>39000</v>
      </c>
      <c r="N295" s="265">
        <f t="shared" ca="1" si="463"/>
        <v>7.7540756277569312</v>
      </c>
      <c r="O295" s="240">
        <f t="shared" ca="1" si="464"/>
        <v>-7.2459243722430688</v>
      </c>
      <c r="P295" s="240" t="str">
        <f t="shared" ca="1" si="465"/>
        <v>-0,533043264320252-7,22629122625354i</v>
      </c>
      <c r="Q295" s="240" t="str">
        <f t="shared" ca="1" si="466"/>
        <v>7,16749818200415-1,06319792100689i</v>
      </c>
      <c r="R295" s="240" t="str">
        <f t="shared" ca="1" si="467"/>
        <v>1,58759101604133+7,06986384409565i</v>
      </c>
      <c r="S295" s="240" t="str">
        <f t="shared" ca="1" si="468"/>
        <v>-6,93391730146448+2,10338081780681i</v>
      </c>
      <c r="T295" s="240" t="str">
        <f t="shared" ca="1" si="469"/>
        <v>-2,60777221667816-6,76039526020392i</v>
      </c>
      <c r="U295" s="241" t="str">
        <f t="shared" ca="1" si="470"/>
        <v>6,55023805128995-3,09803187196311i</v>
      </c>
      <c r="V295" s="240" t="str">
        <f t="shared" ca="1" si="471"/>
        <v>3,57150302411233+6,30458453484625i</v>
      </c>
      <c r="W295" s="240" t="str">
        <f t="shared" ca="1" si="472"/>
        <v>-6,02476592856252+4,02561989192947i</v>
      </c>
      <c r="X295" s="240" t="str">
        <f t="shared" ca="1" si="473"/>
        <v>-4,45792157676201-5,7122985937104i</v>
      </c>
      <c r="Y295" s="240" t="str">
        <f t="shared" ca="1" si="474"/>
        <v>5,36887581785046-4,86606539832406i</v>
      </c>
      <c r="Z295" s="240" t="str">
        <f t="shared" ca="1" si="475"/>
        <v>5,24783958988395+4,99635863876011i</v>
      </c>
      <c r="AA295" s="240" t="str">
        <f t="shared" ca="1" si="476"/>
        <v>-4,59676575930873+5,60117528401968i</v>
      </c>
      <c r="AB295" s="240" t="str">
        <f t="shared" ca="1" si="477"/>
        <v>-5,92415772399081-4,17226260793183i</v>
      </c>
      <c r="AC295" s="240" t="str">
        <f t="shared" ca="1" si="478"/>
        <v>3,72514960398673-6,21503663997113i</v>
      </c>
      <c r="AD295" s="240" t="str">
        <f t="shared" ca="1" si="479"/>
        <v>6,47223573391233+3,25784969158101i</v>
      </c>
      <c r="AE295" s="240" t="str">
        <f t="shared" ca="1" si="480"/>
        <v>-2,77289520942788+6,69436122164004i</v>
      </c>
      <c r="AF295" s="240" t="str">
        <f t="shared" ca="1" si="481"/>
        <v>-6,88020938589067-2,27291416788406i</v>
      </c>
      <c r="AG295" s="240" t="str">
        <f t="shared" ca="1" si="482"/>
        <v>1,76061600753313-7,02877309935982i</v>
      </c>
      <c r="AH295" s="240" t="str">
        <f t="shared" ca="1" si="483"/>
        <v>7,1392472824122+1,2387769164931i</v>
      </c>
      <c r="AI295" s="240" t="str">
        <f t="shared" ca="1" si="484"/>
        <v>-0,710224786011621+7,21103326587812i</v>
      </c>
      <c r="AJ295" s="240" t="str">
        <f t="shared" ca="1" si="485"/>
        <v>-7,24374203529339-0,177823885880548i</v>
      </c>
      <c r="AK295" s="240" t="str">
        <f t="shared" ca="1" si="486"/>
        <v>-0,355540657295336-7,23719633900284i</v>
      </c>
      <c r="AL295" s="240" t="str">
        <f t="shared" ca="1" si="487"/>
        <v>7,1914316487009-0,886978494851526i</v>
      </c>
      <c r="AM295" s="240" t="str">
        <f t="shared" ca="1" si="488"/>
        <v>1,4136097190867+7,10669596721076i</v>
      </c>
      <c r="AN295" s="240" t="str">
        <f t="shared" ca="1" si="489"/>
        <v>-6,98344848453174+1,93258046977544i</v>
      </c>
      <c r="AO295" s="240" t="str">
        <f t="shared" ca="1" si="490"/>
        <v>-2,44107839945459-6,822357089451i</v>
      </c>
      <c r="AP295" s="240" t="str">
        <f t="shared" ca="1" si="491"/>
        <v>6,62429475019581-2,93634791378583i</v>
      </c>
      <c r="AQ295" s="240" t="str">
        <f t="shared" ca="1" si="492"/>
        <v>3,41570510436584+6,39033478373984i</v>
      </c>
      <c r="AR295" s="240" t="str">
        <f t="shared" ca="1" si="493"/>
        <v>3,41570510436584+6,39033478373984i</v>
      </c>
      <c r="AS295" s="240" t="str">
        <f t="shared" ca="1" si="494"/>
        <v>-4,31639210894982-5,81998102832491i</v>
      </c>
      <c r="AT295" s="240" t="str">
        <f t="shared" ca="1" si="495"/>
        <v>5,48667803578043-4,73284102204486i</v>
      </c>
      <c r="AU295" s="240" t="str">
        <f t="shared" ca="1" si="496"/>
        <v>5,12364225957584+5,12364225958006i</v>
      </c>
      <c r="AV295" s="240" t="str">
        <f t="shared" ca="1" si="497"/>
        <v>-4,73284102204393+5,48667803578124i</v>
      </c>
      <c r="AW295" s="240" t="str">
        <f t="shared" ca="1" si="498"/>
        <v>-5,81998102832552-4,31639210894899i</v>
      </c>
      <c r="AX295" s="240" t="str">
        <f t="shared" ca="1" si="499"/>
        <v>3,8765522930321-6,12174503941921i</v>
      </c>
      <c r="AY295" s="240" t="str">
        <f t="shared" ca="1" si="500"/>
        <v>6,39033478374042+3,41570510436474i</v>
      </c>
      <c r="AZ295" s="240" t="str">
        <f t="shared" ca="1" si="501"/>
        <v>-2,93634791379129+6,62429475019339i</v>
      </c>
      <c r="BA295" s="240" t="str">
        <f t="shared" ca="1" si="502"/>
        <v>-6,82235708945135-2,44107839945361i</v>
      </c>
      <c r="BB295" s="240" t="str">
        <f t="shared" ca="1" si="503"/>
        <v>1,93258046977434-6,98344848453204i</v>
      </c>
      <c r="BC295" s="240" t="str">
        <f t="shared" ca="1" si="504"/>
        <v>7,10669596721099+1,41360971908558i</v>
      </c>
      <c r="BD295" s="240" t="str">
        <f t="shared" ca="1" si="505"/>
        <v>-0,886978494850294+7,19143164870106i</v>
      </c>
      <c r="BE295" s="240" t="str">
        <f t="shared" ca="1" si="506"/>
        <v>-7,23719633900254-0,355540657301503i</v>
      </c>
      <c r="BF295" s="240" t="str">
        <f t="shared" ca="1" si="507"/>
        <v>-0,177823885881581-7,24374203529336i</v>
      </c>
      <c r="BG295" s="240" t="str">
        <f t="shared" ca="1" si="508"/>
        <v>7,21103326587801-0,710224786012752i</v>
      </c>
      <c r="BH295" s="240" t="str">
        <f t="shared" ca="1" si="509"/>
        <v>1,2387769164928+7,13924728241225i</v>
      </c>
      <c r="BI295" s="240" t="str">
        <f t="shared" ca="1" si="510"/>
        <v>-7,02877309936022+1,76061600753154i</v>
      </c>
      <c r="BJ295" s="240" t="str">
        <f t="shared" ca="1" si="511"/>
        <v>-2,27291416788093-6,8802093858917i</v>
      </c>
      <c r="BK295" s="240" t="str">
        <f t="shared" ca="1" si="512"/>
        <v>6,69436122163906-2,77289520943027i</v>
      </c>
      <c r="BL295" s="240" t="str">
        <f t="shared" ca="1" si="513"/>
        <v>3,25784969158202+6,47223573391182i</v>
      </c>
      <c r="BM295" s="240" t="str">
        <f t="shared" ca="1" si="514"/>
        <v>-6,21503663997123+3,72514960398656i</v>
      </c>
      <c r="BN295" s="240" t="str">
        <f t="shared" ca="1" si="515"/>
        <v>-4,17226260793032-5,92415772399188i</v>
      </c>
      <c r="BO295" s="240" t="str">
        <f t="shared" ca="1" si="516"/>
        <v>5,60117528402173-4,59676575930623i</v>
      </c>
      <c r="BP295" s="240" t="str">
        <f t="shared" ca="1" si="517"/>
        <v>4,99635863876198+5,24783958988216i</v>
      </c>
      <c r="BQ295" s="240" t="str">
        <f t="shared" ca="1" si="518"/>
        <v>-4,86606539832333+5,36887581785111i</v>
      </c>
      <c r="BR295" s="240" t="str">
        <f t="shared" ca="1" si="519"/>
        <v>-5,71229859371016-4,45792157676232i</v>
      </c>
      <c r="BS295" s="240" t="str">
        <f t="shared" ca="1" si="520"/>
        <v>4,02561989193097-6,02476592856152i</v>
      </c>
      <c r="BT295" s="240" t="str">
        <f t="shared" ca="1" si="521"/>
        <v>6,30458453484469+3,5715030241151i</v>
      </c>
      <c r="BU295" s="240" t="str">
        <f t="shared" ca="1" si="522"/>
        <v>-3,09803187196095+6,55023805129098i</v>
      </c>
      <c r="BV295" s="240" t="str">
        <f t="shared" ca="1" si="523"/>
        <v>-6,76039526020428-2,60777221667722i</v>
      </c>
      <c r="BW295" s="240" t="str">
        <f t="shared" ca="1" si="524"/>
        <v>2,10338081780717-6,93391730146437i</v>
      </c>
      <c r="BX295" s="240" t="str">
        <f t="shared" ca="1" si="525"/>
        <v>7,06986384409526+1,58759101604307i</v>
      </c>
      <c r="BY295" s="240" t="str">
        <f t="shared" ca="1" si="526"/>
        <v>-1,06319792101003+7,16749818200368i</v>
      </c>
      <c r="BZ295" s="240" t="str">
        <f t="shared" ca="1" si="527"/>
        <v>-7,22629122625372-0,533043264317829i</v>
      </c>
      <c r="CA295" s="240" t="str">
        <f t="shared" ca="1" si="528"/>
        <v>-1,03325321929963E-12-7,24592437224307i</v>
      </c>
      <c r="CB295" s="240" t="str">
        <f t="shared" ca="1" si="529"/>
        <v>7,22629122625357-0,53304326431989i</v>
      </c>
      <c r="CC295" s="240" t="str">
        <f t="shared" ca="1" si="530"/>
        <v>1,06319792100515+7,16749818200441i</v>
      </c>
      <c r="CD295" s="240" t="str">
        <f t="shared" ca="1" si="531"/>
        <v>-7,06986384409634+1,58759101603825i</v>
      </c>
      <c r="CE295" s="240" t="str">
        <f t="shared" ca="1" si="532"/>
        <v>-2,10338081780915-6,93391730146377i</v>
      </c>
      <c r="CF295" s="240" t="str">
        <f t="shared" ca="1" si="533"/>
        <v>6,76039526020353-2,60777221667915i</v>
      </c>
      <c r="CG295" s="240" t="str">
        <f t="shared" ca="1" si="534"/>
        <v>3,09803187196282+6,5502380512901i</v>
      </c>
      <c r="CH295" s="240" t="str">
        <f t="shared" ca="1" si="535"/>
        <v>-6,30458453484712+3,5715030241108i</v>
      </c>
      <c r="CI295" s="240" t="str">
        <f t="shared" ca="1" si="536"/>
        <v>-4,02561989192686-6,02476592856427i</v>
      </c>
      <c r="CJ295" s="240" t="str">
        <f t="shared" ca="1" si="537"/>
        <v>5,71229859370888-4,45792157676395i</v>
      </c>
      <c r="CK295" s="240" t="str">
        <f t="shared" ca="1" si="538"/>
        <v>4,86606539832487+5,36887581784973i</v>
      </c>
      <c r="CL295" s="240" t="str">
        <f t="shared" ca="1" si="539"/>
        <v>-4,99635863876034+5,24783958988374i</v>
      </c>
      <c r="CM295" s="240" t="str">
        <f t="shared" ca="1" si="540"/>
        <v>-5,6011752840186-4,59676575931004i</v>
      </c>
      <c r="CN295" s="240" t="str">
        <f t="shared" ca="1" si="541"/>
        <v>4,17226260793435-5,92415772398904i</v>
      </c>
      <c r="CO295" s="240" t="str">
        <f t="shared" ca="1" si="542"/>
        <v>6,21503663997239+3,72514960398461i</v>
      </c>
      <c r="CP295" s="240" t="str">
        <f t="shared" ca="1" si="543"/>
        <v>-3,25784969157999+6,47223573391284i</v>
      </c>
      <c r="CQ295" s="240" t="str">
        <f t="shared" ca="1" si="544"/>
        <v>-6,69436122163993-2,77289520942816i</v>
      </c>
      <c r="CR295" s="240" t="str">
        <f t="shared" ca="1" si="545"/>
        <v>2,27291416788562-6,88020938589015i</v>
      </c>
      <c r="CS295" s="240" t="str">
        <f t="shared" ca="1" si="546"/>
        <v>7,02877309935907+1,76061600753612i</v>
      </c>
      <c r="CT295" s="240" t="str">
        <f t="shared" ca="1" si="547"/>
        <v>-1,23877691649057+7,13924728241264i</v>
      </c>
      <c r="CU295" s="240" t="str">
        <f t="shared" ca="1" si="548"/>
        <v>-7,21103326587823-0,71022478601049i</v>
      </c>
      <c r="CV295" s="240" t="str">
        <f t="shared" ca="1" si="549"/>
        <v>0,177823885879309-7,24374203529342i</v>
      </c>
      <c r="CW295" s="240" t="str">
        <f t="shared" ca="1" si="550"/>
        <v>7,23719633900278-0,355540657296574i</v>
      </c>
      <c r="CX295" s="240" t="str">
        <f t="shared" ca="1" si="551"/>
        <v>0,886978494845599+7,19143164870164i</v>
      </c>
      <c r="CY295" s="240" t="str">
        <f t="shared" ca="1" si="552"/>
        <v>-7,10669596721054+1,41360971908782i</v>
      </c>
      <c r="CZ295" s="240" t="str">
        <f t="shared" ca="1" si="553"/>
        <v>-1,93258046977653-6,98344848453144i</v>
      </c>
      <c r="DA295" s="240" t="str">
        <f t="shared" ca="1" si="554"/>
        <v>6,82235708945058-2,44107839945575i</v>
      </c>
      <c r="DB295" s="240" t="str">
        <f t="shared" ca="1" si="555"/>
        <v>2,93634791378696+6,62429475019531i</v>
      </c>
      <c r="DC295" s="240" t="str">
        <f t="shared" ca="1" si="556"/>
        <v>-6,39033478374265+3,41570510436057i</v>
      </c>
      <c r="DD295" s="240" t="str">
        <f t="shared" ca="1" si="557"/>
        <v>-3,87655229303402-6,12174503941799i</v>
      </c>
      <c r="DE295" s="240" t="str">
        <f t="shared" ca="1" si="558"/>
        <v>5,81998102832417-4,31639210895081i</v>
      </c>
      <c r="DF295" s="240" t="str">
        <f t="shared" ca="1" si="559"/>
        <v>4,73284102204581+5,48667803577962i</v>
      </c>
      <c r="DG295" s="240" t="str">
        <f t="shared" ca="1" si="560"/>
        <v>-5,12364225957919+5,12364225957672i</v>
      </c>
      <c r="DH295" s="240" t="str">
        <f t="shared" ca="1" si="561"/>
        <v>-5,48667803577734-4,73284102204844i</v>
      </c>
      <c r="DI295" s="240" t="str">
        <f t="shared" ca="1" si="562"/>
        <v>4,31639210894799-5,81998102832626i</v>
      </c>
      <c r="DJ295" s="240" t="str">
        <f t="shared" ca="1" si="563"/>
        <v>6,12174503941987+3,87655229303106i</v>
      </c>
      <c r="DK295" s="240" t="str">
        <f t="shared" ca="1" si="564"/>
        <v>-3,41570510436365+6,39033478374101i</v>
      </c>
      <c r="DL295" s="240" t="str">
        <f t="shared" ca="1" si="565"/>
        <v>-6,62429475019389-2,93634791379016i</v>
      </c>
      <c r="DM295" s="240" t="str">
        <f t="shared" ca="1" si="566"/>
        <v>2,44107839945943-6,82235708944927i</v>
      </c>
      <c r="DN295" s="240" t="str">
        <f t="shared" ca="1" si="567"/>
        <v>6,98344848453237+1,93258046977315i</v>
      </c>
      <c r="DO295" s="240" t="str">
        <f t="shared" ca="1" si="568"/>
        <v>-1,41360971908437+7,10669596721123i</v>
      </c>
      <c r="DP295" s="240" t="str">
        <f t="shared" ca="1" si="569"/>
        <v>-7,19143164870121-0,88697849484907i</v>
      </c>
      <c r="DQ295" s="240" t="str">
        <f t="shared" ca="1" si="570"/>
        <v>0,35554065730006-7,23719633900261i</v>
      </c>
      <c r="DR295" s="240" t="str">
        <f t="shared" ca="1" si="571"/>
        <v>7,24374203529351-0,17782388587582i</v>
      </c>
      <c r="DS295" s="240" t="str">
        <f t="shared" ca="1" si="572"/>
        <v>0,710224786013575+7,21103326587793i</v>
      </c>
      <c r="DT295" s="240" t="str">
        <f t="shared" ca="1" si="573"/>
        <v>-7,13924728241211+1,23877691649362i</v>
      </c>
      <c r="DU295" s="240" t="str">
        <f t="shared" ca="1" si="574"/>
        <v>-1,76061600753234-7,02877309936001i</v>
      </c>
      <c r="DV295" s="240" t="str">
        <f t="shared" ca="1" si="575"/>
        <v>6,88020938589138-2,27291416788191i</v>
      </c>
      <c r="DW295" s="240" t="str">
        <f t="shared" ca="1" si="576"/>
        <v>2,77289520942456+6,69436122164142i</v>
      </c>
      <c r="DX295" s="240" t="str">
        <f t="shared" ca="1" si="577"/>
        <v>-6,47223573391126+3,25784969158313i</v>
      </c>
      <c r="DY295" s="240" t="str">
        <f t="shared" ca="1" si="578"/>
        <v>-3,72514960398762-6,21503663997059i</v>
      </c>
      <c r="DZ295" s="240" t="str">
        <f t="shared" ca="1" si="579"/>
        <v>5,92415772399105-4,1722626079315i</v>
      </c>
      <c r="EA295" s="240" t="str">
        <f t="shared" ca="1" si="580"/>
        <v>4,59676575930734+5,60117528402082i</v>
      </c>
      <c r="EB295" s="240" t="str">
        <f t="shared" ca="1" si="581"/>
        <v>-5,24783958988614+4,99635863875781i</v>
      </c>
      <c r="EC295" s="240" t="str">
        <f t="shared" ca="1" si="582"/>
        <v>-5,36887581785181-4,86606539832257i</v>
      </c>
      <c r="ED295" s="240" t="str">
        <f t="shared" ca="1" si="583"/>
        <v>4,45792157676151-5,71229859371079i</v>
      </c>
      <c r="EE295" s="240" t="str">
        <f t="shared" ca="1" si="584"/>
        <v>6,0247659285621+4,02561989193011i</v>
      </c>
      <c r="EF295" s="240" t="str">
        <f t="shared" ca="1" si="585"/>
        <v>-3,5715030241142+6,3045845348452i</v>
      </c>
      <c r="EG295" s="240" t="str">
        <f t="shared" ca="1" si="586"/>
        <v>-6,55023805128843-3,09803187196635i</v>
      </c>
      <c r="EH295" s="240" t="str">
        <f t="shared" ca="1" si="587"/>
        <v>2,60777221667587-6,7603952602048i</v>
      </c>
      <c r="EI295" s="240" t="str">
        <f t="shared" ca="1" si="588"/>
        <v>6,93391730146479+2,10338081780579i</v>
      </c>
      <c r="EJ295" s="240" t="str">
        <f t="shared" ca="1" si="589"/>
        <v>-1,58759101604166+7,06986384409558i</v>
      </c>
      <c r="EK295" s="240" t="str">
        <f t="shared" ca="1" si="590"/>
        <v>-7,16749818200389-1,0631979210086i</v>
      </c>
      <c r="EL295" s="240" t="str">
        <f t="shared" ca="1" si="591"/>
        <v>0,533043264316798-7,22629122625379i</v>
      </c>
      <c r="EM295" s="240" t="str">
        <f t="shared" ca="1" si="592"/>
        <v>7,24592437224307-2,06650643859925E-12i</v>
      </c>
      <c r="EN295" s="240"/>
      <c r="EO295" s="240"/>
      <c r="EP295" s="240"/>
    </row>
    <row r="296" spans="1:146">
      <c r="A296" s="268">
        <f t="shared" si="461"/>
        <v>3.828125000000003E-3</v>
      </c>
      <c r="B296" s="267">
        <v>196</v>
      </c>
      <c r="C296" s="266">
        <f t="shared" si="462"/>
        <v>39200</v>
      </c>
      <c r="N296" s="265">
        <f t="shared" ca="1" si="463"/>
        <v>7.6922292270084336</v>
      </c>
      <c r="O296" s="240">
        <f t="shared" ca="1" si="464"/>
        <v>-7.3077707729915664</v>
      </c>
      <c r="P296" s="240" t="str">
        <f t="shared" ca="1" si="465"/>
        <v>-0,716286793352572-7,27258185930268i</v>
      </c>
      <c r="Q296" s="240" t="str">
        <f t="shared" ca="1" si="466"/>
        <v>7,16735400671107-1,42567535332297i</v>
      </c>
      <c r="R296" s="240" t="str">
        <f t="shared" ca="1" si="467"/>
        <v>2,12133388028737+6,9931006169606i</v>
      </c>
      <c r="S296" s="240" t="str">
        <f t="shared" ca="1" si="468"/>
        <v>-6,75149984545105+2,7965628023458i</v>
      </c>
      <c r="T296" s="240" t="str">
        <f t="shared" ca="1" si="469"/>
        <v>-3,44485929586092-6,44487843968452i</v>
      </c>
      <c r="U296" s="241" t="str">
        <f t="shared" ca="1" si="470"/>
        <v>6,07618933141527-4,05997991120462i</v>
      </c>
      <c r="V296" s="240" t="str">
        <f t="shared" ca="1" si="471"/>
        <v>4,63600070059323+5,64898319830116i</v>
      </c>
      <c r="W296" s="240" t="str">
        <f t="shared" ca="1" si="472"/>
        <v>-5,16737426893903+5,16737426893936i</v>
      </c>
      <c r="X296" s="240" t="str">
        <f t="shared" ca="1" si="473"/>
        <v>-5,64898319830099-4,63600070059344i</v>
      </c>
      <c r="Y296" s="240" t="str">
        <f t="shared" ca="1" si="474"/>
        <v>4,05997991120482-6,07618933141513i</v>
      </c>
      <c r="Z296" s="240" t="str">
        <f t="shared" ca="1" si="475"/>
        <v>6,44487843968475+3,44485929586049i</v>
      </c>
      <c r="AA296" s="240" t="str">
        <f t="shared" ca="1" si="476"/>
        <v>-2,79656280234536+6,75149984545123i</v>
      </c>
      <c r="AB296" s="240" t="str">
        <f t="shared" ca="1" si="477"/>
        <v>-6,99310061696053-2,12133388028759i</v>
      </c>
      <c r="AC296" s="240" t="str">
        <f t="shared" ca="1" si="478"/>
        <v>1,42567535332295-7,16735400671107i</v>
      </c>
      <c r="AD296" s="240" t="str">
        <f t="shared" ca="1" si="479"/>
        <v>7,27258185930271+0,716286793352284i</v>
      </c>
      <c r="AE296" s="240" t="str">
        <f t="shared" ca="1" si="480"/>
        <v>-2,68578068248908E-13+7,30777077299157i</v>
      </c>
      <c r="AF296" s="240" t="str">
        <f t="shared" ca="1" si="481"/>
        <v>-7,27258185930268+0,716286793352576i</v>
      </c>
      <c r="AG296" s="240" t="str">
        <f t="shared" ca="1" si="482"/>
        <v>-1,42567535332313-7,16735400671103i</v>
      </c>
      <c r="AH296" s="240" t="str">
        <f t="shared" ca="1" si="483"/>
        <v>6,99310061696066-2,12133388028717i</v>
      </c>
      <c r="AI296" s="240" t="str">
        <f t="shared" ca="1" si="484"/>
        <v>2,79656280234558+6,75149984545115i</v>
      </c>
      <c r="AJ296" s="240" t="str">
        <f t="shared" ca="1" si="485"/>
        <v>-6,44487843968392+3,44485929586203i</v>
      </c>
      <c r="AK296" s="240" t="str">
        <f t="shared" ca="1" si="486"/>
        <v>-4,05997991120381-6,0761893314158i</v>
      </c>
      <c r="AL296" s="240" t="str">
        <f t="shared" ca="1" si="487"/>
        <v>5,64898319829903-4,63600070059583i</v>
      </c>
      <c r="AM296" s="240" t="str">
        <f t="shared" ca="1" si="488"/>
        <v>5,16737426893972+5,16737426893867i</v>
      </c>
      <c r="AN296" s="240" t="str">
        <f t="shared" ca="1" si="489"/>
        <v>-4,63600070059477+5,6489831982999i</v>
      </c>
      <c r="AO296" s="240" t="str">
        <f t="shared" ca="1" si="490"/>
        <v>-6,07618933141663-4,05997991120258i</v>
      </c>
      <c r="AP296" s="240" t="str">
        <f t="shared" ca="1" si="491"/>
        <v>3,44485929586073-6,44487843968463i</v>
      </c>
      <c r="AQ296" s="240" t="str">
        <f t="shared" ca="1" si="492"/>
        <v>6,75149984545+2,79656280234834i</v>
      </c>
      <c r="AR296" s="240" t="str">
        <f t="shared" ca="1" si="493"/>
        <v>6,75149984545+2,79656280234834i</v>
      </c>
      <c r="AS296" s="240" t="str">
        <f t="shared" ca="1" si="494"/>
        <v>-7,16735400671089-1,42567535332383i</v>
      </c>
      <c r="AT296" s="240" t="str">
        <f t="shared" ca="1" si="495"/>
        <v>0,716286793356168-7,27258185930233i</v>
      </c>
      <c r="AU296" s="240" t="str">
        <f t="shared" ca="1" si="496"/>
        <v>7,30777077299157-9,16739225959938E-13i</v>
      </c>
      <c r="AV296" s="240" t="str">
        <f t="shared" ca="1" si="497"/>
        <v>0,716286793350759+7,27258185930286i</v>
      </c>
      <c r="AW296" s="240" t="str">
        <f t="shared" ca="1" si="498"/>
        <v>-7,1673540067105+1,42567535332583i</v>
      </c>
      <c r="AX296" s="240" t="str">
        <f t="shared" ca="1" si="499"/>
        <v>-2,12133388028761-6,99310061696052i</v>
      </c>
      <c r="AY296" s="240" t="str">
        <f t="shared" ca="1" si="500"/>
        <v>6,75149984545208-2,79656280234332i</v>
      </c>
      <c r="AZ296" s="240" t="str">
        <f t="shared" ca="1" si="501"/>
        <v>3,44485929586234+6,44487843968376i</v>
      </c>
      <c r="BA296" s="240" t="str">
        <f t="shared" ca="1" si="502"/>
        <v>-6,0761893314155+4,05997991120428i</v>
      </c>
      <c r="BB296" s="240" t="str">
        <f t="shared" ca="1" si="503"/>
        <v>-4,63600070059065-5,64898319830328i</v>
      </c>
      <c r="BC296" s="240" t="str">
        <f t="shared" ca="1" si="504"/>
        <v>5,16737426893835-5,16737426894004i</v>
      </c>
      <c r="BD296" s="240" t="str">
        <f t="shared" ca="1" si="505"/>
        <v>5,64898319830019+4,63600070059442i</v>
      </c>
      <c r="BE296" s="240" t="str">
        <f t="shared" ca="1" si="506"/>
        <v>-4,05997991120211+6,07618933141694i</v>
      </c>
      <c r="BF296" s="240" t="str">
        <f t="shared" ca="1" si="507"/>
        <v>-6,44487843968489-3,44485929586023i</v>
      </c>
      <c r="BG296" s="240" t="str">
        <f t="shared" ca="1" si="508"/>
        <v>2,79656280234782-6,75149984545022i</v>
      </c>
      <c r="BH296" s="240" t="str">
        <f t="shared" ca="1" si="509"/>
        <v>6,99310061696122+2,12133388028531i</v>
      </c>
      <c r="BI296" s="240" t="str">
        <f t="shared" ca="1" si="510"/>
        <v>-1,42567535332348+7,16735400671097i</v>
      </c>
      <c r="BJ296" s="240" t="str">
        <f t="shared" ca="1" si="511"/>
        <v>-7,27258185930236-0,716286793355815i</v>
      </c>
      <c r="BK296" s="240" t="str">
        <f t="shared" ca="1" si="512"/>
        <v>-1,47895850768689E-12-7,30777077299157i</v>
      </c>
      <c r="BL296" s="240" t="str">
        <f t="shared" ca="1" si="513"/>
        <v>7,27258185930281-0,716286793351318i</v>
      </c>
      <c r="BM296" s="240" t="str">
        <f t="shared" ca="1" si="514"/>
        <v>1,42567535332617+7,16735400671043i</v>
      </c>
      <c r="BN296" s="240" t="str">
        <f t="shared" ca="1" si="515"/>
        <v>-6,99310061696042+2,12133388028794i</v>
      </c>
      <c r="BO296" s="240" t="str">
        <f t="shared" ca="1" si="516"/>
        <v>-2,79656280234384-6,75149984545186i</v>
      </c>
      <c r="BP296" s="240" t="str">
        <f t="shared" ca="1" si="517"/>
        <v>6,44487843968349-3,44485929586284i</v>
      </c>
      <c r="BQ296" s="240" t="str">
        <f t="shared" ca="1" si="518"/>
        <v>4,05997991120457+6,0761893314153i</v>
      </c>
      <c r="BR296" s="240" t="str">
        <f t="shared" ca="1" si="519"/>
        <v>-5,64898319830292+4,63600070059108i</v>
      </c>
      <c r="BS296" s="240" t="str">
        <f t="shared" ca="1" si="520"/>
        <v>-5,16737426894044-5,16737426893795i</v>
      </c>
      <c r="BT296" s="240" t="str">
        <f t="shared" ca="1" si="521"/>
        <v>4,63600070059414-5,64898319830042i</v>
      </c>
      <c r="BU296" s="240" t="str">
        <f t="shared" ca="1" si="522"/>
        <v>6,07618933141725+4,05997991120164i</v>
      </c>
      <c r="BV296" s="240" t="str">
        <f t="shared" ca="1" si="523"/>
        <v>-3,44485929585992+6,44487843968506i</v>
      </c>
      <c r="BW296" s="240" t="str">
        <f t="shared" ca="1" si="524"/>
        <v>-6,75149984545043-2,7965628023473i</v>
      </c>
      <c r="BX296" s="240" t="str">
        <f t="shared" ca="1" si="525"/>
        <v>2,12133388028478-6,99310061696139i</v>
      </c>
      <c r="BY296" s="240" t="str">
        <f t="shared" ca="1" si="526"/>
        <v>7,16735400671103+1,42567535332313i</v>
      </c>
      <c r="BZ296" s="240" t="str">
        <f t="shared" ca="1" si="527"/>
        <v>-0,716286793355256+7,27258185930242i</v>
      </c>
      <c r="CA296" s="240" t="str">
        <f t="shared" ca="1" si="528"/>
        <v>-7,30777077299157+1,83347845191988E-12i</v>
      </c>
      <c r="CB296" s="240" t="str">
        <f t="shared" ca="1" si="529"/>
        <v>-0,716286793351878-7,27258185930275i</v>
      </c>
      <c r="CC296" s="240" t="str">
        <f t="shared" ca="1" si="530"/>
        <v>7,16735400671178-1,42567535331939i</v>
      </c>
      <c r="CD296" s="240" t="str">
        <f t="shared" ca="1" si="531"/>
        <v>2,12133388028868+6,9931006169602i</v>
      </c>
      <c r="CE296" s="240" t="str">
        <f t="shared" ca="1" si="532"/>
        <v>-6,75149984545173+2,79656280234417i</v>
      </c>
      <c r="CF296" s="240" t="str">
        <f t="shared" ca="1" si="533"/>
        <v>-3,44485929586315-6,44487843968333i</v>
      </c>
      <c r="CG296" s="240" t="str">
        <f t="shared" ca="1" si="534"/>
        <v>6,07618933141498-4,05997991120504i</v>
      </c>
      <c r="CH296" s="240" t="str">
        <f t="shared" ca="1" si="535"/>
        <v>4,63600070059119+5,64898319830283i</v>
      </c>
      <c r="CI296" s="240" t="str">
        <f t="shared" ca="1" si="536"/>
        <v>-5,16737426893755+5,16737426894083i</v>
      </c>
      <c r="CJ296" s="240" t="str">
        <f t="shared" ca="1" si="537"/>
        <v>-5,64898319830077-4,63600070059371i</v>
      </c>
      <c r="CK296" s="240" t="str">
        <f t="shared" ca="1" si="538"/>
        <v>4,05997991120739-6,07618933141341i</v>
      </c>
      <c r="CL296" s="240" t="str">
        <f t="shared" ca="1" si="539"/>
        <v>6,44487843968532+3,44485929585942i</v>
      </c>
      <c r="CM296" s="240" t="str">
        <f t="shared" ca="1" si="540"/>
        <v>-2,79656280234678+6,75149984545064i</v>
      </c>
      <c r="CN296" s="240" t="str">
        <f t="shared" ca="1" si="541"/>
        <v>-6,99310061696155-2,12133388028424i</v>
      </c>
      <c r="CO296" s="240" t="str">
        <f t="shared" ca="1" si="542"/>
        <v>1,42567535332258-7,16735400671114i</v>
      </c>
      <c r="CP296" s="240" t="str">
        <f t="shared" ca="1" si="543"/>
        <v>7,27258185930247+0,716286793354697i</v>
      </c>
      <c r="CQ296" s="240" t="str">
        <f t="shared" ca="1" si="544"/>
        <v>2,39569773364683E-12+7,30777077299157i</v>
      </c>
      <c r="CR296" s="240" t="str">
        <f t="shared" ca="1" si="545"/>
        <v>-7,2725818593027+0,716286793352437i</v>
      </c>
      <c r="CS296" s="240" t="str">
        <f t="shared" ca="1" si="546"/>
        <v>-1,42567535331995-7,16735400671167i</v>
      </c>
      <c r="CT296" s="240" t="str">
        <f t="shared" ca="1" si="547"/>
        <v>6,99310061696016-2,12133388028883i</v>
      </c>
      <c r="CU296" s="240" t="str">
        <f t="shared" ca="1" si="548"/>
        <v>2,79656280234468+6,75149984545151i</v>
      </c>
      <c r="CV296" s="240" t="str">
        <f t="shared" ca="1" si="549"/>
        <v>-6,44487843968306+3,44485929586364i</v>
      </c>
      <c r="CW296" s="240" t="str">
        <f t="shared" ca="1" si="550"/>
        <v>-4,05997991120551-6,07618933141467i</v>
      </c>
      <c r="CX296" s="240" t="str">
        <f t="shared" ca="1" si="551"/>
        <v>5,64898319830248-4,63600070059163i</v>
      </c>
      <c r="CY296" s="240" t="str">
        <f t="shared" ca="1" si="552"/>
        <v>5,16737426894094+5,16737426893745i</v>
      </c>
      <c r="CZ296" s="240" t="str">
        <f t="shared" ca="1" si="553"/>
        <v>-4,63600070059327+5,64898319830113i</v>
      </c>
      <c r="DA296" s="240" t="str">
        <f t="shared" ca="1" si="554"/>
        <v>-6,07618933141373-4,05997991120693i</v>
      </c>
      <c r="DB296" s="240" t="str">
        <f t="shared" ca="1" si="555"/>
        <v>3,44485929585892-6,44487843968558i</v>
      </c>
      <c r="DC296" s="240" t="str">
        <f t="shared" ca="1" si="556"/>
        <v>6,7514998454507+2,79656280234664i</v>
      </c>
      <c r="DD296" s="240" t="str">
        <f t="shared" ca="1" si="557"/>
        <v>-2,12133388029086+6,99310061695954i</v>
      </c>
      <c r="DE296" s="240" t="str">
        <f t="shared" ca="1" si="558"/>
        <v>-7,16735400671125-1,42567535332203i</v>
      </c>
      <c r="DF296" s="240" t="str">
        <f t="shared" ca="1" si="559"/>
        <v>0,716286793354137-7,27258185930253i</v>
      </c>
      <c r="DG296" s="240" t="str">
        <f t="shared" ca="1" si="560"/>
        <v>7,30777077299157-2,95791701537379E-12i</v>
      </c>
      <c r="DH296" s="240" t="str">
        <f t="shared" ca="1" si="561"/>
        <v>0,716286793352583+7,27258185930268i</v>
      </c>
      <c r="DI296" s="240" t="str">
        <f t="shared" ca="1" si="562"/>
        <v>-7,16735400671156+1,4256753533205i</v>
      </c>
      <c r="DJ296" s="240" t="str">
        <f t="shared" ca="1" si="563"/>
        <v>-2,12133388028936-6,99310061695999i</v>
      </c>
      <c r="DK296" s="240" t="str">
        <f t="shared" ca="1" si="564"/>
        <v>6,7514998454513-2,7965628023452i</v>
      </c>
      <c r="DL296" s="240" t="str">
        <f t="shared" ca="1" si="565"/>
        <v>3,44485929585755+6,44487843968632i</v>
      </c>
      <c r="DM296" s="240" t="str">
        <f t="shared" ca="1" si="566"/>
        <v>-6,07618933141459+4,05997991120563i</v>
      </c>
      <c r="DN296" s="240" t="str">
        <f t="shared" ca="1" si="567"/>
        <v>-4,63600070059206-5,64898319830212i</v>
      </c>
      <c r="DO296" s="240" t="str">
        <f t="shared" ca="1" si="568"/>
        <v>5,16737426893705-5,16737426894134i</v>
      </c>
      <c r="DP296" s="240" t="str">
        <f t="shared" ca="1" si="569"/>
        <v>5,64898319830148+4,63600070059284i</v>
      </c>
      <c r="DQ296" s="240" t="str">
        <f t="shared" ca="1" si="570"/>
        <v>-4,05997991120681+6,07618933141381i</v>
      </c>
      <c r="DR296" s="240" t="str">
        <f t="shared" ca="1" si="571"/>
        <v>-6,44487843968566-3,4448592958588i</v>
      </c>
      <c r="DS296" s="240" t="str">
        <f t="shared" ca="1" si="572"/>
        <v>2,79656280234612-6,75149984545092i</v>
      </c>
      <c r="DT296" s="240" t="str">
        <f t="shared" ca="1" si="573"/>
        <v>6,9931006169597+2,12133388029032i</v>
      </c>
      <c r="DU296" s="240" t="str">
        <f t="shared" ca="1" si="574"/>
        <v>-1,42567535332188+7,16735400671128i</v>
      </c>
      <c r="DV296" s="240" t="str">
        <f t="shared" ca="1" si="575"/>
        <v>-7,27258185930254-0,716286793353991i</v>
      </c>
      <c r="DW296" s="240" t="str">
        <f t="shared" ca="1" si="576"/>
        <v>-3,52013629710074E-12-7,30777077299157i</v>
      </c>
      <c r="DX296" s="240" t="str">
        <f t="shared" ca="1" si="577"/>
        <v>7,27258185930259-0,716286793353556i</v>
      </c>
      <c r="DY296" s="240" t="str">
        <f t="shared" ca="1" si="578"/>
        <v>1,42567535332064+7,16735400671153i</v>
      </c>
      <c r="DZ296" s="240" t="str">
        <f t="shared" ca="1" si="579"/>
        <v>-6,99310061695983+2,1213338802899i</v>
      </c>
      <c r="EA296" s="240" t="str">
        <f t="shared" ca="1" si="580"/>
        <v>-2,79656280234572-6,75149984545108i</v>
      </c>
      <c r="EB296" s="240" t="str">
        <f t="shared" ca="1" si="581"/>
        <v>6,44487843968586-3,44485929585841i</v>
      </c>
      <c r="EC296" s="240" t="str">
        <f t="shared" ca="1" si="582"/>
        <v>4,05997991120609+6,07618933141428i</v>
      </c>
      <c r="ED296" s="240" t="str">
        <f t="shared" ca="1" si="583"/>
        <v>-5,64898319830176+4,6360007005925i</v>
      </c>
      <c r="EE296" s="240" t="str">
        <f t="shared" ca="1" si="584"/>
        <v>-5,16737426893674-5,16737426894165i</v>
      </c>
      <c r="EF296" s="240" t="str">
        <f t="shared" ca="1" si="585"/>
        <v>4,63600070059272-5,64898319830158i</v>
      </c>
      <c r="EG296" s="240" t="str">
        <f t="shared" ca="1" si="586"/>
        <v>6,07618933141412+4,05997991120634i</v>
      </c>
      <c r="EH296" s="240" t="str">
        <f t="shared" ca="1" si="587"/>
        <v>-3,44485929585794+6,44487843968612i</v>
      </c>
      <c r="EI296" s="240" t="str">
        <f t="shared" ca="1" si="588"/>
        <v>-6,75149984545097-2,79656280234599i</v>
      </c>
      <c r="EJ296" s="240" t="str">
        <f t="shared" ca="1" si="589"/>
        <v>2,12133388029018-6,99310061695975i</v>
      </c>
      <c r="EK296" s="240" t="str">
        <f t="shared" ca="1" si="590"/>
        <v>7,16735400671147+1,42567535332093i</v>
      </c>
      <c r="EL296" s="240" t="str">
        <f t="shared" ca="1" si="591"/>
        <v>-0,716286793353018+7,27258185930264i</v>
      </c>
      <c r="EM296" s="240" t="str">
        <f t="shared" ca="1" si="592"/>
        <v>-7,30777077299157-3,81021924594299E-12i</v>
      </c>
      <c r="EN296" s="240"/>
      <c r="EO296" s="240"/>
      <c r="EP296" s="240"/>
    </row>
    <row r="297" spans="1:146">
      <c r="A297" s="268">
        <f t="shared" si="461"/>
        <v>3.847656250000003E-3</v>
      </c>
      <c r="B297" s="267">
        <v>197</v>
      </c>
      <c r="C297" s="266">
        <f t="shared" si="462"/>
        <v>39400</v>
      </c>
      <c r="N297" s="265">
        <f t="shared" ca="1" si="463"/>
        <v>7.654960095222112</v>
      </c>
      <c r="O297" s="240">
        <f t="shared" ca="1" si="464"/>
        <v>-7.345039904777888</v>
      </c>
      <c r="P297" s="240" t="str">
        <f t="shared" ca="1" si="465"/>
        <v>-0,899111294109039-7,28980178630291i</v>
      </c>
      <c r="Q297" s="240" t="str">
        <f t="shared" ca="1" si="466"/>
        <v>7,12491826359564-1,78469911745956i</v>
      </c>
      <c r="R297" s="240" t="str">
        <f t="shared" ca="1" si="467"/>
        <v>2,64344340488082+6,85286933831163i</v>
      </c>
      <c r="S297" s="240" t="str">
        <f t="shared" ca="1" si="468"/>
        <v>-6,47774687951071+3,46242784296927i</v>
      </c>
      <c r="T297" s="240" t="str">
        <f t="shared" ca="1" si="469"/>
        <v>-4,22933414346203-6,00519307813878i</v>
      </c>
      <c r="U297" s="241" t="str">
        <f t="shared" ca="1" si="470"/>
        <v>5,44231558322249-4,93262732176202i</v>
      </c>
      <c r="V297" s="240" t="str">
        <f t="shared" ca="1" si="471"/>
        <v>5,56172919384103+4,79758059621264i</v>
      </c>
      <c r="W297" s="240" t="str">
        <f t="shared" ca="1" si="472"/>
        <v>-4,08068553143589+6,10717748197229i</v>
      </c>
      <c r="X297" s="240" t="str">
        <f t="shared" ca="1" si="473"/>
        <v>-6,5607681361985-3,30241315795315i</v>
      </c>
      <c r="Y297" s="240" t="str">
        <f t="shared" ca="1" si="474"/>
        <v>2,47446941668071-6,91567873087605i</v>
      </c>
      <c r="Z297" s="240" t="str">
        <f t="shared" ca="1" si="475"/>
        <v>7,1665710803097+1,60930735213889i</v>
      </c>
      <c r="AA297" s="240" t="str">
        <f t="shared" ca="1" si="476"/>
        <v>-0,719939807072812+7,30967153003276i</v>
      </c>
      <c r="AB297" s="240" t="str">
        <f t="shared" ca="1" si="477"/>
        <v>-7,34282771608294+0,180256302812804i</v>
      </c>
      <c r="AC297" s="240" t="str">
        <f t="shared" ca="1" si="478"/>
        <v>-1,07774119012181-7,26554093856021i</v>
      </c>
      <c r="AD297" s="240" t="str">
        <f t="shared" ca="1" si="479"/>
        <v>7,07897366253738-1,95901584676633i</v>
      </c>
      <c r="AE297" s="240" t="str">
        <f t="shared" ca="1" si="480"/>
        <v>2,8108250816186+6,78593203350309i</v>
      </c>
      <c r="AF297" s="240" t="str">
        <f t="shared" ca="1" si="481"/>
        <v>-6,39082367032161+3,62035689092065i</v>
      </c>
      <c r="AG297" s="240" t="str">
        <f t="shared" ca="1" si="482"/>
        <v>-4,37543516274509-5,89959137054367i</v>
      </c>
      <c r="AH297" s="240" t="str">
        <f t="shared" ca="1" si="483"/>
        <v>5,31962372519739-5,06470281705616i</v>
      </c>
      <c r="AI297" s="240" t="str">
        <f t="shared" ca="1" si="484"/>
        <v>5,67779262675965+4,6596439875052i</v>
      </c>
      <c r="AJ297" s="240" t="str">
        <f t="shared" ca="1" si="485"/>
        <v>-3,9295788670342+6,20548315045153i</v>
      </c>
      <c r="AK297" s="240" t="str">
        <f t="shared" ca="1" si="486"/>
        <v>-6,63983743148396-3,14040922273581i</v>
      </c>
      <c r="AL297" s="240" t="str">
        <f t="shared" ca="1" si="487"/>
        <v>2,30400490063314-6,97432237716597i</v>
      </c>
      <c r="AM297" s="240" t="str">
        <f t="shared" ca="1" si="488"/>
        <v>7,20390702258051+1,43294620024438i</v>
      </c>
      <c r="AN297" s="240" t="str">
        <f t="shared" ca="1" si="489"/>
        <v>-0,540334655213667+7,3251382009594i</v>
      </c>
      <c r="AO297" s="240" t="str">
        <f t="shared" ca="1" si="490"/>
        <v>-7,33619248253785+0,360404025969011i</v>
      </c>
      <c r="AP297" s="240" t="str">
        <f t="shared" ca="1" si="491"/>
        <v>-1,25572189514336-7,23690360063177i</v>
      </c>
      <c r="AQ297" s="240" t="str">
        <f t="shared" ca="1" si="492"/>
        <v>7,02876495244494-2,13215253817855i</v>
      </c>
      <c r="AR297" s="240" t="str">
        <f t="shared" ca="1" si="493"/>
        <v>7,02876495244494-2,13215253817855i</v>
      </c>
      <c r="AS297" s="240" t="str">
        <f t="shared" ca="1" si="494"/>
        <v>-6,30005086792258+3,77610517125352i</v>
      </c>
      <c r="AT297" s="240" t="str">
        <f t="shared" ca="1" si="495"/>
        <v>-4,51890058349598-5,7904359697055i</v>
      </c>
      <c r="AU297" s="240" t="str">
        <f t="shared" ca="1" si="496"/>
        <v>5,19372752475581-5,19372752475266i</v>
      </c>
      <c r="AV297" s="240" t="str">
        <f t="shared" ca="1" si="497"/>
        <v>5,79043596970712+4,5189005834939i</v>
      </c>
      <c r="AW297" s="240" t="str">
        <f t="shared" ca="1" si="498"/>
        <v>-3,77610517125752+6,30005086792018i</v>
      </c>
      <c r="AX297" s="240" t="str">
        <f t="shared" ca="1" si="499"/>
        <v>-6,71490713697989-2,97651362243081i</v>
      </c>
      <c r="AY297" s="240" t="str">
        <f t="shared" ca="1" si="500"/>
        <v>2,13215253818302-7,02876495244358i</v>
      </c>
      <c r="AZ297" s="240" t="str">
        <f t="shared" ca="1" si="501"/>
        <v>7,23690360063223+1,25572189514076i</v>
      </c>
      <c r="BA297" s="240" t="str">
        <f t="shared" ca="1" si="502"/>
        <v>-0,360404025966272+7,33619248253799i</v>
      </c>
      <c r="BB297" s="240" t="str">
        <f t="shared" ca="1" si="503"/>
        <v>-7,32513820095921+0,540334655216298i</v>
      </c>
      <c r="BC297" s="240" t="str">
        <f t="shared" ca="1" si="504"/>
        <v>-1,43294620024697-7,20390702258i</v>
      </c>
      <c r="BD297" s="240" t="str">
        <f t="shared" ca="1" si="505"/>
        <v>6,97432237716741-2,30400490062881i</v>
      </c>
      <c r="BE297" s="240" t="str">
        <f t="shared" ca="1" si="506"/>
        <v>3,14040922273819+6,63983743148283i</v>
      </c>
      <c r="BF297" s="240" t="str">
        <f t="shared" ca="1" si="507"/>
        <v>-6,20548315045402+3,92957886703025i</v>
      </c>
      <c r="BG297" s="240" t="str">
        <f t="shared" ca="1" si="508"/>
        <v>-4,6596439875062-5,67779262675883i</v>
      </c>
      <c r="BH297" s="240" t="str">
        <f t="shared" ca="1" si="509"/>
        <v>5,06470281705796-5,31962372519568i</v>
      </c>
      <c r="BI297" s="240" t="str">
        <f t="shared" ca="1" si="510"/>
        <v>5,89959137054394+4,37543516274474i</v>
      </c>
      <c r="BJ297" s="240" t="str">
        <f t="shared" ca="1" si="511"/>
        <v>-3,62035689092336+6,39082367032008i</v>
      </c>
      <c r="BK297" s="240" t="str">
        <f t="shared" ca="1" si="512"/>
        <v>-6,78593203350298-2,81082508161886i</v>
      </c>
      <c r="BL297" s="240" t="str">
        <f t="shared" ca="1" si="513"/>
        <v>1,95901584677012-7,07897366253633i</v>
      </c>
      <c r="BM297" s="240" t="str">
        <f t="shared" ca="1" si="514"/>
        <v>7,26554093856019+1,07774119012199i</v>
      </c>
      <c r="BN297" s="240" t="str">
        <f t="shared" ca="1" si="515"/>
        <v>-0,180256302810219+7,34282771608301i</v>
      </c>
      <c r="BO297" s="240" t="str">
        <f t="shared" ca="1" si="516"/>
        <v>-7,30967153003287+0,719939807071802i</v>
      </c>
      <c r="BP297" s="240" t="str">
        <f t="shared" ca="1" si="517"/>
        <v>-1,60930735214065-7,1665710803093i</v>
      </c>
      <c r="BQ297" s="240" t="str">
        <f t="shared" ca="1" si="518"/>
        <v>6,91567873087659-2,47446941667921i</v>
      </c>
      <c r="BR297" s="240" t="str">
        <f t="shared" ca="1" si="519"/>
        <v>3,30241315795504+6,56076813619754i</v>
      </c>
      <c r="BS297" s="240" t="str">
        <f t="shared" ca="1" si="520"/>
        <v>-6,1071774819736+4,08068553143391i</v>
      </c>
      <c r="BT297" s="240" t="str">
        <f t="shared" ca="1" si="521"/>
        <v>-4,79758059621365-5,56172919384015i</v>
      </c>
      <c r="BU297" s="240" t="str">
        <f t="shared" ca="1" si="522"/>
        <v>4,93262732176439-5,44231558322034i</v>
      </c>
      <c r="BV297" s="240" t="str">
        <f t="shared" ca="1" si="523"/>
        <v>6,00519307813908+4,22933414346159i</v>
      </c>
      <c r="BW297" s="240" t="str">
        <f t="shared" ca="1" si="524"/>
        <v>-3,46242784297214+6,47774687950918i</v>
      </c>
      <c r="BX297" s="240" t="str">
        <f t="shared" ca="1" si="525"/>
        <v>-6,85286933831153-2,64344340488109i</v>
      </c>
      <c r="BY297" s="240" t="str">
        <f t="shared" ca="1" si="526"/>
        <v>1,78469911745637-7,12491826359644i</v>
      </c>
      <c r="BZ297" s="240" t="str">
        <f t="shared" ca="1" si="527"/>
        <v>7,28980178630282+0,899111294109825i</v>
      </c>
      <c r="CA297" s="240" t="str">
        <f t="shared" ca="1" si="528"/>
        <v>2,63827125267645E-12+7,34503990477789i</v>
      </c>
      <c r="CB297" s="240" t="str">
        <f t="shared" ca="1" si="529"/>
        <v>-7,28980178630309+0,899111294107599i</v>
      </c>
      <c r="CC297" s="240" t="str">
        <f t="shared" ca="1" si="530"/>
        <v>-1,78469911746149-7,12491826359515i</v>
      </c>
      <c r="CD297" s="240" t="str">
        <f t="shared" ca="1" si="531"/>
        <v>6,85286933831218-2,64344340487939i</v>
      </c>
      <c r="CE297" s="240" t="str">
        <f t="shared" ca="1" si="532"/>
        <v>3,46242784297017+6,47774687951023i</v>
      </c>
      <c r="CF297" s="240" t="str">
        <f t="shared" ca="1" si="533"/>
        <v>-6,00519307814013+4,22933414346011i</v>
      </c>
      <c r="CG297" s="240" t="str">
        <f t="shared" ca="1" si="534"/>
        <v>-4,93262732176305-5,44231558322157i</v>
      </c>
      <c r="CH297" s="240" t="str">
        <f t="shared" ca="1" si="535"/>
        <v>4,79758059621503-5,56172919383896i</v>
      </c>
      <c r="CI297" s="240" t="str">
        <f t="shared" ca="1" si="536"/>
        <v>6,10717748197259+4,08068553143543i</v>
      </c>
      <c r="CJ297" s="240" t="str">
        <f t="shared" ca="1" si="537"/>
        <v>-3,30241315795667+6,56076813619673i</v>
      </c>
      <c r="CK297" s="240" t="str">
        <f t="shared" ca="1" si="538"/>
        <v>-6,91567873087597-2,47446941668093i</v>
      </c>
      <c r="CL297" s="240" t="str">
        <f t="shared" ca="1" si="539"/>
        <v>1,6093073521355-7,16657108031046i</v>
      </c>
      <c r="CM297" s="240" t="str">
        <f t="shared" ca="1" si="540"/>
        <v>7,30967153003267+0,719939807073822i</v>
      </c>
      <c r="CN297" s="240" t="str">
        <f t="shared" ca="1" si="541"/>
        <v>0,180256302815494+7,34282771608287i</v>
      </c>
      <c r="CO297" s="240" t="str">
        <f t="shared" ca="1" si="542"/>
        <v>-7,26554093856048+1,07774119011998i</v>
      </c>
      <c r="CP297" s="240" t="str">
        <f t="shared" ca="1" si="543"/>
        <v>-1,95901584676817-7,07897366253688i</v>
      </c>
      <c r="CQ297" s="240" t="str">
        <f t="shared" ca="1" si="544"/>
        <v>6,78593203350384-2,8108250816168i</v>
      </c>
      <c r="CR297" s="240" t="str">
        <f t="shared" ca="1" si="545"/>
        <v>3,62035689092159+6,39082367032108i</v>
      </c>
      <c r="CS297" s="240" t="str">
        <f t="shared" ca="1" si="546"/>
        <v>-5,89959137054502+4,37543516274327i</v>
      </c>
      <c r="CT297" s="240" t="str">
        <f t="shared" ca="1" si="547"/>
        <v>-5,06470281705663-5,31962372519694i</v>
      </c>
      <c r="CU297" s="240" t="str">
        <f t="shared" ca="1" si="548"/>
        <v>4,6596439875076-5,67779262675768i</v>
      </c>
      <c r="CV297" s="240" t="str">
        <f t="shared" ca="1" si="549"/>
        <v>6,20548315045305+3,92957886703179i</v>
      </c>
      <c r="CW297" s="240" t="str">
        <f t="shared" ca="1" si="550"/>
        <v>-3,14040922273323+6,63983743148517i</v>
      </c>
      <c r="CX297" s="240" t="str">
        <f t="shared" ca="1" si="551"/>
        <v>-6,97432237716683-2,30400490063053i</v>
      </c>
      <c r="CY297" s="240" t="str">
        <f t="shared" ca="1" si="552"/>
        <v>1,43294620024159-7,20390702258106i</v>
      </c>
      <c r="CZ297" s="240" t="str">
        <f t="shared" ca="1" si="553"/>
        <v>7,32513820095905+0,540334655218323i</v>
      </c>
      <c r="DA297" s="240" t="str">
        <f t="shared" ca="1" si="554"/>
        <v>0,360404025971751+7,33619248253772i</v>
      </c>
      <c r="DB297" s="240" t="str">
        <f t="shared" ca="1" si="555"/>
        <v>-7,23690360063257+1,25572189513877i</v>
      </c>
      <c r="DC297" s="240" t="str">
        <f t="shared" ca="1" si="556"/>
        <v>-2,13215253818108-7,02876495244418i</v>
      </c>
      <c r="DD297" s="240" t="str">
        <f t="shared" ca="1" si="557"/>
        <v>6,71490713698071-2,97651362242895i</v>
      </c>
      <c r="DE297" s="240" t="str">
        <f t="shared" ca="1" si="558"/>
        <v>3,77610517125578+6,30005086792122i</v>
      </c>
      <c r="DF297" s="240" t="str">
        <f t="shared" ca="1" si="559"/>
        <v>-5,79043596970824+4,51890058349247i</v>
      </c>
      <c r="DG297" s="240" t="str">
        <f t="shared" ca="1" si="560"/>
        <v>-5,19372752475438-5,19372752475409i</v>
      </c>
      <c r="DH297" s="240" t="str">
        <f t="shared" ca="1" si="561"/>
        <v>4,51890058349742-5,79043596970438i</v>
      </c>
      <c r="DI297" s="240" t="str">
        <f t="shared" ca="1" si="562"/>
        <v>6,30005086792164+3,77610517125508i</v>
      </c>
      <c r="DJ297" s="240" t="str">
        <f t="shared" ca="1" si="563"/>
        <v>-2,97651362242858+6,71490713698087i</v>
      </c>
      <c r="DK297" s="240" t="str">
        <f t="shared" ca="1" si="564"/>
        <v>-7,02876495244441-2,1321525381803i</v>
      </c>
      <c r="DL297" s="240" t="str">
        <f t="shared" ca="1" si="565"/>
        <v>1,25572189513796-7,23690360063271i</v>
      </c>
      <c r="DM297" s="240" t="str">
        <f t="shared" ca="1" si="566"/>
        <v>7,33619248253776+0,360404025970935i</v>
      </c>
      <c r="DN297" s="240" t="str">
        <f t="shared" ca="1" si="567"/>
        <v>0,540334655219137+7,325138200959i</v>
      </c>
      <c r="DO297" s="240" t="str">
        <f t="shared" ca="1" si="568"/>
        <v>-7,20390702258091+1,43294620024239i</v>
      </c>
      <c r="DP297" s="240" t="str">
        <f t="shared" ca="1" si="569"/>
        <v>-2,30400490063131-6,97432237716658i</v>
      </c>
      <c r="DQ297" s="240" t="str">
        <f t="shared" ca="1" si="570"/>
        <v>6,63983743148464-3,14040922273434i</v>
      </c>
      <c r="DR297" s="240" t="str">
        <f t="shared" ca="1" si="571"/>
        <v>3,92957886703249+6,20548315045261i</v>
      </c>
      <c r="DS297" s="240" t="str">
        <f t="shared" ca="1" si="572"/>
        <v>-5,67779262676166+4,65964398750275i</v>
      </c>
      <c r="DT297" s="240" t="str">
        <f t="shared" ca="1" si="573"/>
        <v>-5,3196237251975-5,06470281705605i</v>
      </c>
      <c r="DU297" s="240" t="str">
        <f t="shared" ca="1" si="574"/>
        <v>4,37543516274228-5,89959137054576i</v>
      </c>
      <c r="DV297" s="240" t="str">
        <f t="shared" ca="1" si="575"/>
        <v>6,39082367032128+3,62035689092124i</v>
      </c>
      <c r="DW297" s="240" t="str">
        <f t="shared" ca="1" si="576"/>
        <v>-2,81082508161604+6,78593203350415i</v>
      </c>
      <c r="DX297" s="240" t="str">
        <f t="shared" ca="1" si="577"/>
        <v>-7,07897366253699-1,95901584676778i</v>
      </c>
      <c r="DY297" s="240" t="str">
        <f t="shared" ca="1" si="578"/>
        <v>1,07774119011917-7,26554093856061i</v>
      </c>
      <c r="DZ297" s="240" t="str">
        <f t="shared" ca="1" si="579"/>
        <v>7,34282771608288+0,180256302815094i</v>
      </c>
      <c r="EA297" s="240" t="str">
        <f t="shared" ca="1" si="580"/>
        <v>0,719939807074635+7,30967153003259i</v>
      </c>
      <c r="EB297" s="240" t="str">
        <f t="shared" ca="1" si="581"/>
        <v>-7,16657108031037+1,60930735213589i</v>
      </c>
      <c r="EC297" s="240" t="str">
        <f t="shared" ca="1" si="582"/>
        <v>-2,47446941668169-6,9156787308757i</v>
      </c>
      <c r="ED297" s="240" t="str">
        <f t="shared" ca="1" si="583"/>
        <v>6,56076813619955-3,30241315795106i</v>
      </c>
      <c r="EE297" s="240" t="str">
        <f t="shared" ca="1" si="584"/>
        <v>4,08068553143611+6,10717748197214i</v>
      </c>
      <c r="EF297" s="240" t="str">
        <f t="shared" ca="1" si="585"/>
        <v>-5,56172919384307+4,79758059621027i</v>
      </c>
      <c r="EG297" s="240" t="str">
        <f t="shared" ca="1" si="586"/>
        <v>-5,44231558322211-4,93262732176244i</v>
      </c>
      <c r="EH297" s="240" t="str">
        <f t="shared" ca="1" si="587"/>
        <v>4,22933414346524-6,00519307813652i</v>
      </c>
      <c r="EI297" s="240" t="str">
        <f t="shared" ca="1" si="588"/>
        <v>6,47774687951042+3,46242784296982i</v>
      </c>
      <c r="EJ297" s="240" t="str">
        <f t="shared" ca="1" si="589"/>
        <v>-2,64344340487824+6,85286933831262i</v>
      </c>
      <c r="EK297" s="240" t="str">
        <f t="shared" ca="1" si="590"/>
        <v>-7,12491826359525-1,7846991174611i</v>
      </c>
      <c r="EL297" s="240" t="str">
        <f t="shared" ca="1" si="591"/>
        <v>0,899111294106791-7,28980178630319i</v>
      </c>
      <c r="EM297" s="240" t="str">
        <f t="shared" ca="1" si="592"/>
        <v>7,34503990477789+2,23876673206659E-12i</v>
      </c>
      <c r="EN297" s="240"/>
      <c r="EO297" s="240"/>
      <c r="EP297" s="240"/>
    </row>
    <row r="298" spans="1:146">
      <c r="A298" s="268">
        <f t="shared" si="461"/>
        <v>3.867187500000003E-3</v>
      </c>
      <c r="B298" s="267">
        <v>198</v>
      </c>
      <c r="C298" s="266">
        <f t="shared" si="462"/>
        <v>39600</v>
      </c>
      <c r="N298" s="265">
        <f t="shared" ca="1" si="463"/>
        <v>7.6300736112476235</v>
      </c>
      <c r="O298" s="240">
        <f t="shared" ca="1" si="464"/>
        <v>-7.3699263887523765</v>
      </c>
      <c r="P298" s="240" t="str">
        <f t="shared" ca="1" si="465"/>
        <v>-1,08139279572271-7,29015806392342i</v>
      </c>
      <c r="Q298" s="240" t="str">
        <f t="shared" ca="1" si="466"/>
        <v>7,05257983277437-2,1393767031481i</v>
      </c>
      <c r="R298" s="240" t="str">
        <f t="shared" ca="1" si="467"/>
        <v>3,15104956571709+6,66233454654018i</v>
      </c>
      <c r="S298" s="240" t="str">
        <f t="shared" ca="1" si="468"/>
        <v>-6,12786983715442+4,09451172113619i</v>
      </c>
      <c r="T298" s="240" t="str">
        <f t="shared" ca="1" si="469"/>
        <v>-4,94934006293024-5,46075525152907i</v>
      </c>
      <c r="U298" s="241" t="str">
        <f t="shared" ca="1" si="470"/>
        <v>4,67543180580476-5,69703013901962i</v>
      </c>
      <c r="V298" s="240" t="str">
        <f t="shared" ca="1" si="471"/>
        <v>6,32139671722899+3,78889938095948i</v>
      </c>
      <c r="W298" s="240" t="str">
        <f t="shared" ca="1" si="472"/>
        <v>-2,82034872672575+6,80892414668317i</v>
      </c>
      <c r="X298" s="240" t="str">
        <f t="shared" ca="1" si="473"/>
        <v>-7,149058930833-1,79074603981291i</v>
      </c>
      <c r="Y298" s="240" t="str">
        <f t="shared" ca="1" si="474"/>
        <v>0,722379109064976-7,33443817878473i</v>
      </c>
      <c r="Z298" s="240" t="str">
        <f t="shared" ca="1" si="475"/>
        <v>7,36104898965248-0,361625147860132i</v>
      </c>
      <c r="AA298" s="240" t="str">
        <f t="shared" ca="1" si="476"/>
        <v>1,4378013124166+7,22831531974372i</v>
      </c>
      <c r="AB298" s="240" t="str">
        <f t="shared" ca="1" si="477"/>
        <v>-6,93911045216539+2,48285342061862i</v>
      </c>
      <c r="AC298" s="240" t="str">
        <f t="shared" ca="1" si="478"/>
        <v>-3,47415925030598-6,49969479892264i</v>
      </c>
      <c r="AD298" s="240" t="str">
        <f t="shared" ca="1" si="479"/>
        <v>5,91958038190372-4,39026002394041i</v>
      </c>
      <c r="AE298" s="240" t="str">
        <f t="shared" ca="1" si="480"/>
        <v>5,21132492633258+5,2113249263324i</v>
      </c>
      <c r="AF298" s="240" t="str">
        <f t="shared" ca="1" si="481"/>
        <v>-4,3902600239402+5,91958038190387i</v>
      </c>
      <c r="AG298" s="240" t="str">
        <f t="shared" ca="1" si="482"/>
        <v>-6,49969479892276-3,47415925030576i</v>
      </c>
      <c r="AH298" s="240" t="str">
        <f t="shared" ca="1" si="483"/>
        <v>2,48285342061833-6,9391104521655i</v>
      </c>
      <c r="AI298" s="240" t="str">
        <f t="shared" ca="1" si="484"/>
        <v>7,22831531974363+1,43780131241707i</v>
      </c>
      <c r="AJ298" s="240" t="str">
        <f t="shared" ca="1" si="485"/>
        <v>-0,361625147859929+7,36104898965249i</v>
      </c>
      <c r="AK298" s="240" t="str">
        <f t="shared" ca="1" si="486"/>
        <v>-7,33443817878449+0,722379109067472i</v>
      </c>
      <c r="AL298" s="240" t="str">
        <f t="shared" ca="1" si="487"/>
        <v>-1,79074603981032-7,14905893083365i</v>
      </c>
      <c r="AM298" s="240" t="str">
        <f t="shared" ca="1" si="488"/>
        <v>6,80892414668335-2,82034872672531i</v>
      </c>
      <c r="AN298" s="240" t="str">
        <f t="shared" ca="1" si="489"/>
        <v>3,78889938096097+6,3213967172281i</v>
      </c>
      <c r="AO298" s="240" t="str">
        <f t="shared" ca="1" si="490"/>
        <v>-5,6970301390171+4,67543180580783i</v>
      </c>
      <c r="AP298" s="240" t="str">
        <f t="shared" ca="1" si="491"/>
        <v>-5,46075525152821-4,9493400629312i</v>
      </c>
      <c r="AQ298" s="240" t="str">
        <f t="shared" ca="1" si="492"/>
        <v>4,0945117211359-6,12786983715462i</v>
      </c>
      <c r="AR298" s="240" t="str">
        <f t="shared" ca="1" si="493"/>
        <v>4,0945117211359-6,12786983715462i</v>
      </c>
      <c r="AS298" s="240" t="str">
        <f t="shared" ca="1" si="494"/>
        <v>-2,13937670315048+7,05257983277365i</v>
      </c>
      <c r="AT298" s="240" t="str">
        <f t="shared" ca="1" si="495"/>
        <v>-7,29015806392337-1,08139279572309i</v>
      </c>
      <c r="AU298" s="240" t="str">
        <f t="shared" ca="1" si="496"/>
        <v>-1,722673777839E-12-7,36992638875238i</v>
      </c>
      <c r="AV298" s="240" t="str">
        <f t="shared" ca="1" si="497"/>
        <v>7,29015806392393-1,08139279571924i</v>
      </c>
      <c r="AW298" s="240" t="str">
        <f t="shared" ca="1" si="498"/>
        <v>2,13937670314676+7,05257983277478i</v>
      </c>
      <c r="AX298" s="240" t="str">
        <f t="shared" ca="1" si="499"/>
        <v>-6,66233454653979+3,15104956571792i</v>
      </c>
      <c r="AY298" s="240" t="str">
        <f t="shared" ca="1" si="500"/>
        <v>-4,09451172113893-6,12786983715259i</v>
      </c>
      <c r="AZ298" s="240" t="str">
        <f t="shared" ca="1" si="501"/>
        <v>5,46075525153082-4,94934006292832i</v>
      </c>
      <c r="BA298" s="240" t="str">
        <f t="shared" ca="1" si="502"/>
        <v>5,69703013901935+4,67543180580509i</v>
      </c>
      <c r="BB298" s="240" t="str">
        <f t="shared" ca="1" si="503"/>
        <v>-3,78889938095801+6,32139671722987i</v>
      </c>
      <c r="BC298" s="240" t="str">
        <f t="shared" ca="1" si="504"/>
        <v>-6,80892414668186-2,8203487267289i</v>
      </c>
      <c r="BD298" s="240" t="str">
        <f t="shared" ca="1" si="505"/>
        <v>1,79074603981408-7,14905893083271i</v>
      </c>
      <c r="BE298" s="240" t="str">
        <f t="shared" ca="1" si="506"/>
        <v>7,33443817878483+0,722379109064044i</v>
      </c>
      <c r="BF298" s="240" t="str">
        <f t="shared" ca="1" si="507"/>
        <v>0,361625147863265+7,36104898965233i</v>
      </c>
      <c r="BG298" s="240" t="str">
        <f t="shared" ca="1" si="508"/>
        <v>-7,22831531974412+1,43780131241459i</v>
      </c>
      <c r="BH298" s="240" t="str">
        <f t="shared" ca="1" si="509"/>
        <v>-2,48285342061823-6,93911045216554i</v>
      </c>
      <c r="BI298" s="240" t="str">
        <f t="shared" ca="1" si="510"/>
        <v>6,49969479892183-3,4741592503075i</v>
      </c>
      <c r="BJ298" s="240" t="str">
        <f t="shared" ca="1" si="511"/>
        <v>4,39026002393768+5,91958038190575i</v>
      </c>
      <c r="BK298" s="240" t="str">
        <f t="shared" ca="1" si="512"/>
        <v>-5,21132492633325+5,21132492633173i</v>
      </c>
      <c r="BL298" s="240" t="str">
        <f t="shared" ca="1" si="513"/>
        <v>-5,91958038190446-4,39026002393941i</v>
      </c>
      <c r="BM298" s="240" t="str">
        <f t="shared" ca="1" si="514"/>
        <v>3,47415925030295-6,49969479892426i</v>
      </c>
      <c r="BN298" s="240" t="str">
        <f t="shared" ca="1" si="515"/>
        <v>6,93911045216481+2,48285342062026i</v>
      </c>
      <c r="BO298" s="240" t="str">
        <f t="shared" ca="1" si="516"/>
        <v>-1,43780131241692+7,22831531974366i</v>
      </c>
      <c r="BP298" s="240" t="str">
        <f t="shared" ca="1" si="517"/>
        <v>-7,36104898965257-0,361625147858313i</v>
      </c>
      <c r="BQ298" s="240" t="str">
        <f t="shared" ca="1" si="518"/>
        <v>-0,722379109061682-7,33443817878506i</v>
      </c>
      <c r="BR298" s="240" t="str">
        <f t="shared" ca="1" si="519"/>
        <v>7,14905893083323-1,79074603981198i</v>
      </c>
      <c r="BS298" s="240" t="str">
        <f t="shared" ca="1" si="520"/>
        <v>2,82034872672709+6,8089241466826i</v>
      </c>
      <c r="BT298" s="240" t="str">
        <f t="shared" ca="1" si="521"/>
        <v>-6,32139671722722+3,78889938096244i</v>
      </c>
      <c r="BU298" s="240" t="str">
        <f t="shared" ca="1" si="522"/>
        <v>-4,67543180580341-5,69703013902073i</v>
      </c>
      <c r="BV298" s="240" t="str">
        <f t="shared" ca="1" si="523"/>
        <v>4,94934006292976-5,4607552515295i</v>
      </c>
      <c r="BW298" s="240" t="str">
        <f t="shared" ca="1" si="524"/>
        <v>6,12786983715546+4,09451172113464i</v>
      </c>
      <c r="BX298" s="240" t="str">
        <f t="shared" ca="1" si="525"/>
        <v>-3,15104956572007+6,66233454653877i</v>
      </c>
      <c r="BY298" s="240" t="str">
        <f t="shared" ca="1" si="526"/>
        <v>-7,05257983277415-2,13937670314883i</v>
      </c>
      <c r="BZ298" s="240" t="str">
        <f t="shared" ca="1" si="527"/>
        <v>1,08139279572159-7,29015806392359i</v>
      </c>
      <c r="CA298" s="240" t="str">
        <f t="shared" ca="1" si="528"/>
        <v>7,36992638875238-3,44534755567799E-12i</v>
      </c>
      <c r="CB298" s="240" t="str">
        <f t="shared" ca="1" si="529"/>
        <v>1,08139279572095+7,29015806392368i</v>
      </c>
      <c r="CC298" s="240" t="str">
        <f t="shared" ca="1" si="530"/>
        <v>-7,05257983277422+2,13937670314861i</v>
      </c>
      <c r="CD298" s="240" t="str">
        <f t="shared" ca="1" si="531"/>
        <v>-3,15104956571948-6,66233454653905i</v>
      </c>
      <c r="CE298" s="240" t="str">
        <f t="shared" ca="1" si="532"/>
        <v>6,12786983715583-4,0945117211341i</v>
      </c>
      <c r="CF298" s="240" t="str">
        <f t="shared" ca="1" si="533"/>
        <v>4,94934006292959+5,46075525152966i</v>
      </c>
      <c r="CG298" s="240" t="str">
        <f t="shared" ca="1" si="534"/>
        <v>-4,67543180580392+5,69703013902031i</v>
      </c>
      <c r="CH298" s="240" t="str">
        <f t="shared" ca="1" si="535"/>
        <v>-6,32139671722689-3,788899380963i</v>
      </c>
      <c r="CI298" s="240" t="str">
        <f t="shared" ca="1" si="536"/>
        <v>2,82034872672731-6,80892414668252i</v>
      </c>
      <c r="CJ298" s="240" t="str">
        <f t="shared" ca="1" si="537"/>
        <v>7,14905893083317+1,79074603981221i</v>
      </c>
      <c r="CK298" s="240" t="str">
        <f t="shared" ca="1" si="538"/>
        <v>-0,722379109062329+7,334438178785i</v>
      </c>
      <c r="CL298" s="240" t="str">
        <f t="shared" ca="1" si="539"/>
        <v>-7,3610489896526+0,361625147857663i</v>
      </c>
      <c r="CM298" s="240" t="str">
        <f t="shared" ca="1" si="540"/>
        <v>-1,43780131241648-7,22831531974374i</v>
      </c>
      <c r="CN298" s="240" t="str">
        <f t="shared" ca="1" si="541"/>
        <v>6,93911045216503-2,48285342061965i</v>
      </c>
      <c r="CO298" s="240" t="str">
        <f t="shared" ca="1" si="542"/>
        <v>3,47415925030237+6,49969479892457i</v>
      </c>
      <c r="CP298" s="240" t="str">
        <f t="shared" ca="1" si="543"/>
        <v>-5,91958038190472+4,39026002393905i</v>
      </c>
      <c r="CQ298" s="240" t="str">
        <f t="shared" ca="1" si="544"/>
        <v>-5,21132492633279-5,21132492633218i</v>
      </c>
      <c r="CR298" s="240" t="str">
        <f t="shared" ca="1" si="545"/>
        <v>4,39026002393803-5,91958038190549i</v>
      </c>
      <c r="CS298" s="240" t="str">
        <f t="shared" ca="1" si="546"/>
        <v>6,49969479892161+3,47415925030789i</v>
      </c>
      <c r="CT298" s="240" t="str">
        <f t="shared" ca="1" si="547"/>
        <v>-2,48285342061844+6,93911045216546i</v>
      </c>
      <c r="CU298" s="240" t="str">
        <f t="shared" ca="1" si="548"/>
        <v>-7,228315319744-1,43780131241522i</v>
      </c>
      <c r="CV298" s="240" t="str">
        <f t="shared" ca="1" si="549"/>
        <v>0,361625147863915-7,3610489896523i</v>
      </c>
      <c r="CW298" s="240" t="str">
        <f t="shared" ca="1" si="550"/>
        <v>7,33443817878487-0,722379109063605i</v>
      </c>
      <c r="CX298" s="240" t="str">
        <f t="shared" ca="1" si="551"/>
        <v>1,79074603981345+7,14905893083286i</v>
      </c>
      <c r="CY298" s="240" t="str">
        <f t="shared" ca="1" si="552"/>
        <v>-6,80892414668203+2,82034872672849i</v>
      </c>
      <c r="CZ298" s="240" t="str">
        <f t="shared" ca="1" si="553"/>
        <v>-3,78889938095763-6,3213967172301i</v>
      </c>
      <c r="DA298" s="240" t="str">
        <f t="shared" ca="1" si="554"/>
        <v>5,6970301390195-4,6754318058049i</v>
      </c>
      <c r="DB298" s="240" t="str">
        <f t="shared" ca="1" si="555"/>
        <v>5,46075525153052+4,94934006292864i</v>
      </c>
      <c r="DC298" s="240" t="str">
        <f t="shared" ca="1" si="556"/>
        <v>-4,0945117211393+6,12786983715235i</v>
      </c>
      <c r="DD298" s="240" t="str">
        <f t="shared" ca="1" si="557"/>
        <v>-6,66233454653961-3,15104956571832i</v>
      </c>
      <c r="DE298" s="240" t="str">
        <f t="shared" ca="1" si="558"/>
        <v>2,13937670314738-7,05257983277459i</v>
      </c>
      <c r="DF298" s="240" t="str">
        <f t="shared" ca="1" si="559"/>
        <v>7,29015806392387+1,08139279571969i</v>
      </c>
      <c r="DG298" s="240" t="str">
        <f t="shared" ca="1" si="560"/>
        <v>-2,16328538854354E-12+7,36992638875238i</v>
      </c>
      <c r="DH298" s="240" t="str">
        <f t="shared" ca="1" si="561"/>
        <v>-7,2901580639234+1,08139279572286i</v>
      </c>
      <c r="DI298" s="240" t="str">
        <f t="shared" ca="1" si="562"/>
        <v>-2,13937670315006-7,05257983277378i</v>
      </c>
      <c r="DJ298" s="240" t="str">
        <f t="shared" ca="1" si="563"/>
        <v>6,66233454654146-3,1510495657144i</v>
      </c>
      <c r="DK298" s="240" t="str">
        <f t="shared" ca="1" si="564"/>
        <v>4,09451172113571+6,12786983715475i</v>
      </c>
      <c r="DL298" s="240" t="str">
        <f t="shared" ca="1" si="565"/>
        <v>-5,46075525152864+4,94934006293071i</v>
      </c>
      <c r="DM298" s="240" t="str">
        <f t="shared" ca="1" si="566"/>
        <v>-5,69703013902154-4,67543180580242i</v>
      </c>
      <c r="DN298" s="240" t="str">
        <f t="shared" ca="1" si="567"/>
        <v>3,78889938096134-6,32139671722788i</v>
      </c>
      <c r="DO298" s="240" t="str">
        <f t="shared" ca="1" si="568"/>
        <v>6,8089241466831+2,82034872672591i</v>
      </c>
      <c r="DP298" s="240" t="str">
        <f t="shared" ca="1" si="569"/>
        <v>-1,79074603981074+7,14905893083354i</v>
      </c>
      <c r="DQ298" s="240" t="str">
        <f t="shared" ca="1" si="570"/>
        <v>-7,33443817878449-0,722379109067493i</v>
      </c>
      <c r="DR298" s="240" t="str">
        <f t="shared" ca="1" si="571"/>
        <v>-0,361625147859594-7,3610489896525i</v>
      </c>
      <c r="DS298" s="240" t="str">
        <f t="shared" ca="1" si="572"/>
        <v>7,22831531974345-1,43780131241797i</v>
      </c>
      <c r="DT298" s="240" t="str">
        <f t="shared" ca="1" si="573"/>
        <v>2,48285342061476+6,93911045216678i</v>
      </c>
      <c r="DU298" s="240" t="str">
        <f t="shared" ca="1" si="574"/>
        <v>-6,49969479892366+3,47415925030408i</v>
      </c>
      <c r="DV298" s="240" t="str">
        <f t="shared" ca="1" si="575"/>
        <v>-4,39026002394027-5,91958038190382i</v>
      </c>
      <c r="DW298" s="240" t="str">
        <f t="shared" ca="1" si="576"/>
        <v>5,21132492633052-5,21132492633445i</v>
      </c>
      <c r="DX298" s="240" t="str">
        <f t="shared" ca="1" si="577"/>
        <v>5,91958038190214+4,39026002394253i</v>
      </c>
      <c r="DY298" s="240" t="str">
        <f t="shared" ca="1" si="578"/>
        <v>-3,47415925030656+6,49969479892233i</v>
      </c>
      <c r="DZ298" s="240" t="str">
        <f t="shared" ca="1" si="579"/>
        <v>-6,93911045216611-2,48285342061662i</v>
      </c>
      <c r="EA298" s="240" t="str">
        <f t="shared" ca="1" si="580"/>
        <v>1,43780131241333-7,22831531974437i</v>
      </c>
      <c r="EB298" s="240" t="str">
        <f t="shared" ca="1" si="581"/>
        <v>7,36104898965237+0,361625147862404i</v>
      </c>
      <c r="EC298" s="240" t="str">
        <f t="shared" ca="1" si="582"/>
        <v>0,722379109065528+7,33443817878468i</v>
      </c>
      <c r="ED298" s="240" t="str">
        <f t="shared" ca="1" si="583"/>
        <v>-7,14905893083239+1,79074603981533i</v>
      </c>
      <c r="EE298" s="240" t="str">
        <f t="shared" ca="1" si="584"/>
        <v>-2,82034872672292-6,80892414668434i</v>
      </c>
      <c r="EF298" s="240" t="str">
        <f t="shared" ca="1" si="585"/>
        <v>6,32139671722911-3,78889938095929i</v>
      </c>
      <c r="EG298" s="240" t="str">
        <f t="shared" ca="1" si="586"/>
        <v>4,67543180580607+5,69703013901854i</v>
      </c>
      <c r="EH298" s="240" t="str">
        <f t="shared" ca="1" si="587"/>
        <v>-4,94934006292752+5,46075525153154i</v>
      </c>
      <c r="EI298" s="240" t="str">
        <f t="shared" ca="1" si="588"/>
        <v>-6,12786983715342-4,0945117211377i</v>
      </c>
      <c r="EJ298" s="240" t="str">
        <f t="shared" ca="1" si="589"/>
        <v>3,15104956571695-6,66233454654025i</v>
      </c>
      <c r="EK298" s="240" t="str">
        <f t="shared" ca="1" si="590"/>
        <v>7,05257983277503+2,13937670314594i</v>
      </c>
      <c r="EL298" s="240" t="str">
        <f t="shared" ca="1" si="591"/>
        <v>-1,08139279572523+7,29015806392305i</v>
      </c>
      <c r="EM298" s="240" t="str">
        <f t="shared" ca="1" si="592"/>
        <v>-7,36992638875238-6,50077517049131E-13i</v>
      </c>
      <c r="EN298" s="240"/>
      <c r="EO298" s="240"/>
      <c r="EP298" s="240"/>
    </row>
    <row r="299" spans="1:146">
      <c r="A299" s="268">
        <f t="shared" si="461"/>
        <v>3.886718750000003E-3</v>
      </c>
      <c r="B299" s="267">
        <v>199</v>
      </c>
      <c r="C299" s="266">
        <f t="shared" si="462"/>
        <v>39800</v>
      </c>
      <c r="N299" s="265">
        <f t="shared" ca="1" si="463"/>
        <v>7.61229144726315</v>
      </c>
      <c r="O299" s="240">
        <f t="shared" ca="1" si="464"/>
        <v>-7.38770855273685</v>
      </c>
      <c r="P299" s="240" t="str">
        <f t="shared" ca="1" si="465"/>
        <v>-1,26301660778651-7,27894406549719i</v>
      </c>
      <c r="Q299" s="240" t="str">
        <f t="shared" ca="1" si="466"/>
        <v>6,95585314313123-2,48884405123595i</v>
      </c>
      <c r="R299" s="240" t="str">
        <f t="shared" ca="1" si="467"/>
        <v>3,64138819036421+6,42794910583907i</v>
      </c>
      <c r="S299" s="240" t="str">
        <f t="shared" ca="1" si="468"/>
        <v>-5,71077593766301+4,68671269121442i</v>
      </c>
      <c r="T299" s="240" t="str">
        <f t="shared" ca="1" si="469"/>
        <v>-5,59403827154392-4,82545059830511i</v>
      </c>
      <c r="U299" s="241" t="str">
        <f t="shared" ca="1" si="470"/>
        <v>3,79804124026168-6,33664898802614i</v>
      </c>
      <c r="V299" s="240" t="str">
        <f t="shared" ca="1" si="471"/>
        <v>6,89267887959337+2,65879963949689i</v>
      </c>
      <c r="W299" s="240" t="str">
        <f t="shared" ca="1" si="472"/>
        <v>-1,44127044051442+7,24575580443342i</v>
      </c>
      <c r="X299" s="240" t="str">
        <f t="shared" ca="1" si="473"/>
        <v>-7,38548351304286-0,18130344385363i</v>
      </c>
      <c r="Y299" s="240" t="str">
        <f t="shared" ca="1" si="474"/>
        <v>-1,08400198108089-7,30774776283322i</v>
      </c>
      <c r="Z299" s="240" t="str">
        <f t="shared" ca="1" si="475"/>
        <v>7,01483746083184-2,31738927638227i</v>
      </c>
      <c r="AA299" s="240" t="str">
        <f t="shared" ca="1" si="476"/>
        <v>3,48254170438182+6,51537726746676i</v>
      </c>
      <c r="AB299" s="240" t="str">
        <f t="shared" ca="1" si="477"/>
        <v>-5,82407364589644+4,54515168364662i</v>
      </c>
      <c r="AC299" s="240" t="str">
        <f t="shared" ca="1" si="478"/>
        <v>-5,4739309659446-4,96128183439058i</v>
      </c>
      <c r="AD299" s="240" t="str">
        <f t="shared" ca="1" si="479"/>
        <v>3,95240649213394-6,24153190980537i</v>
      </c>
      <c r="AE299" s="240" t="str">
        <f t="shared" ca="1" si="480"/>
        <v>6,82535272403212+2,82715366627435i</v>
      </c>
      <c r="AF299" s="240" t="str">
        <f t="shared" ca="1" si="481"/>
        <v>-1,61865610582203+7,20820297100923i</v>
      </c>
      <c r="AG299" s="240" t="str">
        <f t="shared" ca="1" si="482"/>
        <v>-7,37880973424167-0,362497677291321i</v>
      </c>
      <c r="AH299" s="240" t="str">
        <f t="shared" ca="1" si="483"/>
        <v>-0,904334392115179-7,33214954617122i</v>
      </c>
      <c r="AI299" s="240" t="str">
        <f t="shared" ca="1" si="484"/>
        <v>7,06959630274778-2,14453859288102i</v>
      </c>
      <c r="AJ299" s="240" t="str">
        <f t="shared" ca="1" si="485"/>
        <v>3,3215974654999+6,59888080945291i</v>
      </c>
      <c r="AK299" s="240" t="str">
        <f t="shared" ca="1" si="486"/>
        <v>-5,93386314994397+4,40085284665578i</v>
      </c>
      <c r="AL299" s="240" t="str">
        <f t="shared" ca="1" si="487"/>
        <v>-5,35052636901382-5,09412457981437i</v>
      </c>
      <c r="AM299" s="240" t="str">
        <f t="shared" ca="1" si="488"/>
        <v>4,10439096212586-6,14265516614768i</v>
      </c>
      <c r="AN299" s="240" t="str">
        <f t="shared" ca="1" si="489"/>
        <v>6,75391523120632+2,99380472139724i</v>
      </c>
      <c r="AO299" s="240" t="str">
        <f t="shared" ca="1" si="490"/>
        <v>-1,79506675321633+7,16630818564752i</v>
      </c>
      <c r="AP299" s="240" t="str">
        <f t="shared" ca="1" si="491"/>
        <v>-7,36769123636811-0,543473555682089i</v>
      </c>
      <c r="AQ299" s="240" t="str">
        <f t="shared" ca="1" si="492"/>
        <v>-0,724122065929773-7,35213471678905i</v>
      </c>
      <c r="AR299" s="240" t="str">
        <f t="shared" ca="1" si="493"/>
        <v>-0,724122065929773-7,35213471678905i</v>
      </c>
      <c r="AS299" s="240" t="str">
        <f t="shared" ca="1" si="494"/>
        <v>3,15865242049806+6,67840943239204i</v>
      </c>
      <c r="AT299" s="240" t="str">
        <f t="shared" ca="1" si="495"/>
        <v>-6,0400783167091+4,25390310047159i</v>
      </c>
      <c r="AU299" s="240" t="str">
        <f t="shared" ca="1" si="496"/>
        <v>-5,22389881506891-5,22389881507125i</v>
      </c>
      <c r="AV299" s="240" t="str">
        <f t="shared" ca="1" si="497"/>
        <v>4,25390310047412-6,04007831670732i</v>
      </c>
      <c r="AW299" s="240" t="str">
        <f t="shared" ca="1" si="498"/>
        <v>6,67840943239072+3,15865242050086i</v>
      </c>
      <c r="AX299" s="240" t="str">
        <f t="shared" ca="1" si="499"/>
        <v>-1,97039611952036+7,12009668420031i</v>
      </c>
      <c r="AY299" s="240" t="str">
        <f t="shared" ca="1" si="500"/>
        <v>-7,35213471678947-0,72412206592554i</v>
      </c>
      <c r="AZ299" s="240" t="str">
        <f t="shared" ca="1" si="501"/>
        <v>-0,543473555686331-7,3676912363678i</v>
      </c>
      <c r="BA299" s="240" t="str">
        <f t="shared" ca="1" si="502"/>
        <v>7,16630818564827-1,79506675321332i</v>
      </c>
      <c r="BB299" s="240" t="str">
        <f t="shared" ca="1" si="503"/>
        <v>2,99380472139432+6,75391523120762i</v>
      </c>
      <c r="BC299" s="240" t="str">
        <f t="shared" ca="1" si="504"/>
        <v>-6,1426551661494+4,10439096212329i</v>
      </c>
      <c r="BD299" s="240" t="str">
        <f t="shared" ca="1" si="505"/>
        <v>-5,09412457981213-5,35052636901596i</v>
      </c>
      <c r="BE299" s="240" t="str">
        <f t="shared" ca="1" si="506"/>
        <v>4,40085284665835-5,93386314994207i</v>
      </c>
      <c r="BF299" s="240" t="str">
        <f t="shared" ca="1" si="507"/>
        <v>6,59888080945482+3,32159746549609i</v>
      </c>
      <c r="BG299" s="240" t="str">
        <f t="shared" ca="1" si="508"/>
        <v>-2,14453859287986+7,06959630274813i</v>
      </c>
      <c r="BH299" s="240" t="str">
        <f t="shared" ca="1" si="509"/>
        <v>-7,33214954617147-0,904334392113147i</v>
      </c>
      <c r="BI299" s="240" t="str">
        <f t="shared" ca="1" si="510"/>
        <v>-0,36249767729494-7,37880973424149i</v>
      </c>
      <c r="BJ299" s="240" t="str">
        <f t="shared" ca="1" si="511"/>
        <v>7,20820297100991-1,618656105819i</v>
      </c>
      <c r="BK299" s="240" t="str">
        <f t="shared" ca="1" si="512"/>
        <v>2,82715366627217+6,82535272403302i</v>
      </c>
      <c r="BL299" s="240" t="str">
        <f t="shared" ca="1" si="513"/>
        <v>-6,24153190980629+3,95240649213248i</v>
      </c>
      <c r="BM299" s="240" t="str">
        <f t="shared" ca="1" si="514"/>
        <v>-4,96128183438992-5,4739309659452i</v>
      </c>
      <c r="BN299" s="240" t="str">
        <f t="shared" ca="1" si="515"/>
        <v>4,54515168364625-5,82407364589674i</v>
      </c>
      <c r="BO299" s="240" t="str">
        <f t="shared" ca="1" si="516"/>
        <v>6,51537726746738+3,48254170438066i</v>
      </c>
      <c r="BP299" s="240" t="str">
        <f t="shared" ca="1" si="517"/>
        <v>-2,31738927638047+7,01483746083243i</v>
      </c>
      <c r="BQ299" s="240" t="str">
        <f t="shared" ca="1" si="518"/>
        <v>-7,30774776283365-1,08400198107798i</v>
      </c>
      <c r="BR299" s="240" t="str">
        <f t="shared" ca="1" si="519"/>
        <v>-0,181303443849644-7,38548351304297i</v>
      </c>
      <c r="BS299" s="240" t="str">
        <f t="shared" ca="1" si="520"/>
        <v>7,24575580443385-1,44127044051221i</v>
      </c>
      <c r="BT299" s="240" t="str">
        <f t="shared" ca="1" si="521"/>
        <v>2,65879963949537+6,89267887959395i</v>
      </c>
      <c r="BU299" s="240" t="str">
        <f t="shared" ca="1" si="522"/>
        <v>-6,33664898802665+3,79804124026082i</v>
      </c>
      <c r="BV299" s="240" t="str">
        <f t="shared" ca="1" si="523"/>
        <v>-4,82545059830481-5,59403827154418i</v>
      </c>
      <c r="BW299" s="240" t="str">
        <f t="shared" ca="1" si="524"/>
        <v>4,68671269121394-5,71077593766341i</v>
      </c>
      <c r="BX299" s="240" t="str">
        <f t="shared" ca="1" si="525"/>
        <v>6,42794910583968+3,64138819036313i</v>
      </c>
      <c r="BY299" s="240" t="str">
        <f t="shared" ca="1" si="526"/>
        <v>-2,48884405123377+6,95585314313201i</v>
      </c>
      <c r="BZ299" s="240" t="str">
        <f t="shared" ca="1" si="527"/>
        <v>-7,27894406549778-1,26301660778307i</v>
      </c>
      <c r="CA299" s="240" t="str">
        <f t="shared" ca="1" si="528"/>
        <v>3,30524346591278E-12-7,38770855273685i</v>
      </c>
      <c r="CB299" s="240" t="str">
        <f t="shared" ca="1" si="529"/>
        <v>7,27894406549755-1,26301660778442i</v>
      </c>
      <c r="CC299" s="240" t="str">
        <f t="shared" ca="1" si="530"/>
        <v>2,48884405123466+6,95585314313169i</v>
      </c>
      <c r="CD299" s="240" t="str">
        <f t="shared" ca="1" si="531"/>
        <v>-6,42794910583921+3,64138819036395i</v>
      </c>
      <c r="CE299" s="240" t="str">
        <f t="shared" ca="1" si="532"/>
        <v>-4,68671269121499-5,71077593766254i</v>
      </c>
      <c r="CF299" s="240" t="str">
        <f t="shared" ca="1" si="533"/>
        <v>4,82545059830409-5,5940382715448i</v>
      </c>
      <c r="CG299" s="240" t="str">
        <f t="shared" ca="1" si="534"/>
        <v>6,33664898802714+3,79804124026001i</v>
      </c>
      <c r="CH299" s="240" t="str">
        <f t="shared" ca="1" si="535"/>
        <v>-2,65879963949448+6,89267887959429i</v>
      </c>
      <c r="CI299" s="240" t="str">
        <f t="shared" ca="1" si="536"/>
        <v>-7,24575580443265-1,44127044051828i</v>
      </c>
      <c r="CJ299" s="240" t="str">
        <f t="shared" ca="1" si="537"/>
        <v>0,181303443856252-7,38548351304281i</v>
      </c>
      <c r="CK299" s="240" t="str">
        <f t="shared" ca="1" si="538"/>
        <v>7,30774776283345-1,08400198107934i</v>
      </c>
      <c r="CL299" s="240" t="str">
        <f t="shared" ca="1" si="539"/>
        <v>2,31738927638137+7,01483746083214i</v>
      </c>
      <c r="CM299" s="240" t="str">
        <f t="shared" ca="1" si="540"/>
        <v>-6,51537726746693+3,48254170438149i</v>
      </c>
      <c r="CN299" s="240" t="str">
        <f t="shared" ca="1" si="541"/>
        <v>-4,54515168364715-5,82407364589602i</v>
      </c>
      <c r="CO299" s="240" t="str">
        <f t="shared" ca="1" si="542"/>
        <v>4,96128183438906-5,47393096594598i</v>
      </c>
      <c r="CP299" s="240" t="str">
        <f t="shared" ca="1" si="543"/>
        <v>6,2415319098068+3,95240649213168i</v>
      </c>
      <c r="CQ299" s="240" t="str">
        <f t="shared" ca="1" si="544"/>
        <v>-2,82715366627091+6,82535272403355i</v>
      </c>
      <c r="CR299" s="240" t="str">
        <f t="shared" ca="1" si="545"/>
        <v>-7,2082029710085-1,61865610582525i</v>
      </c>
      <c r="CS299" s="240" t="str">
        <f t="shared" ca="1" si="546"/>
        <v>0,362497677293574-7,37880973424156i</v>
      </c>
      <c r="CT299" s="240" t="str">
        <f t="shared" ca="1" si="547"/>
        <v>7,33214954617133-0,904334392114299i</v>
      </c>
      <c r="CU299" s="240" t="str">
        <f t="shared" ca="1" si="548"/>
        <v>2,14453859288076+7,06959630274786i</v>
      </c>
      <c r="CV299" s="240" t="str">
        <f t="shared" ca="1" si="549"/>
        <v>-6,5988808094544+3,32159746549694i</v>
      </c>
      <c r="CW299" s="240" t="str">
        <f t="shared" ca="1" si="550"/>
        <v>-4,40085284665928-5,93386314994137i</v>
      </c>
      <c r="CX299" s="240" t="str">
        <f t="shared" ca="1" si="551"/>
        <v>5,09412457981129-5,35052636901676i</v>
      </c>
      <c r="CY299" s="240" t="str">
        <f t="shared" ca="1" si="552"/>
        <v>6,14265516614992+4,1043909621225i</v>
      </c>
      <c r="CZ299" s="240" t="str">
        <f t="shared" ca="1" si="553"/>
        <v>-2,99380472140017+6,75391523120503i</v>
      </c>
      <c r="DA299" s="240" t="str">
        <f t="shared" ca="1" si="554"/>
        <v>-7,16630818564671-1,79506675321953i</v>
      </c>
      <c r="DB299" s="240" t="str">
        <f t="shared" ca="1" si="555"/>
        <v>0,543473555685176-7,36769123636789i</v>
      </c>
      <c r="DC299" s="240" t="str">
        <f t="shared" ca="1" si="556"/>
        <v>7,35213471678936-0,724122065926692i</v>
      </c>
      <c r="DD299" s="240" t="str">
        <f t="shared" ca="1" si="557"/>
        <v>1,97039611952127+7,12009668420006i</v>
      </c>
      <c r="DE299" s="240" t="str">
        <f t="shared" ca="1" si="558"/>
        <v>-6,67840943239013+3,15865242050209i</v>
      </c>
      <c r="DF299" s="240" t="str">
        <f t="shared" ca="1" si="559"/>
        <v>-4,25390310047506-6,04007831670665i</v>
      </c>
      <c r="DG299" s="240" t="str">
        <f t="shared" ca="1" si="560"/>
        <v>5,22389881506825-5,22389881507192i</v>
      </c>
      <c r="DH299" s="240" t="str">
        <f t="shared" ca="1" si="561"/>
        <v>6,04007831670553+4,25390310047665i</v>
      </c>
      <c r="DI299" s="240" t="str">
        <f t="shared" ca="1" si="562"/>
        <v>-3,15865242050385+6,6784094323893i</v>
      </c>
      <c r="DJ299" s="240" t="str">
        <f t="shared" ca="1" si="563"/>
        <v>-7,12009668419943-1,97039611952354i</v>
      </c>
      <c r="DK299" s="240" t="str">
        <f t="shared" ca="1" si="564"/>
        <v>0,72412206592862-7,35213471678916i</v>
      </c>
      <c r="DL299" s="240" t="str">
        <f t="shared" ca="1" si="565"/>
        <v>7,36769123636803-0,543473555683244i</v>
      </c>
      <c r="DM299" s="240" t="str">
        <f t="shared" ca="1" si="566"/>
        <v>1,79506675321724+7,16630818564729i</v>
      </c>
      <c r="DN299" s="240" t="str">
        <f t="shared" ca="1" si="567"/>
        <v>-6,75391523120581+2,9938047213984i</v>
      </c>
      <c r="DO299" s="240" t="str">
        <f t="shared" ca="1" si="568"/>
        <v>-4,10439096212682-6,14265516614703i</v>
      </c>
      <c r="DP299" s="240" t="str">
        <f t="shared" ca="1" si="569"/>
        <v>5,35052636901317-5,09412457981506i</v>
      </c>
      <c r="DQ299" s="240" t="str">
        <f t="shared" ca="1" si="570"/>
        <v>5,93386314993997+4,40085284666117i</v>
      </c>
      <c r="DR299" s="240" t="str">
        <f t="shared" ca="1" si="571"/>
        <v>-3,32159746549867+6,59888080945353i</v>
      </c>
      <c r="DS299" s="240" t="str">
        <f t="shared" ca="1" si="572"/>
        <v>-7,0695963027473-2,14453859288262i</v>
      </c>
      <c r="DT299" s="240" t="str">
        <f t="shared" ca="1" si="573"/>
        <v>0,90433439211622-7,3321495461711i</v>
      </c>
      <c r="DU299" s="240" t="str">
        <f t="shared" ca="1" si="574"/>
        <v>7,37880973424165-0,36249767729164i</v>
      </c>
      <c r="DV299" s="240" t="str">
        <f t="shared" ca="1" si="575"/>
        <v>1,61865610582296+7,20820297100902i</v>
      </c>
      <c r="DW299" s="240" t="str">
        <f t="shared" ca="1" si="576"/>
        <v>-6,82535272403156+2,82715366627571i</v>
      </c>
      <c r="DX299" s="240" t="str">
        <f t="shared" ca="1" si="577"/>
        <v>-3,95240649213643-6,2415319098038i</v>
      </c>
      <c r="DY299" s="240" t="str">
        <f t="shared" ca="1" si="578"/>
        <v>5,47393096594728-4,96128183438763i</v>
      </c>
      <c r="DZ299" s="240" t="str">
        <f t="shared" ca="1" si="579"/>
        <v>5,82407364589483+4,54515168364868i</v>
      </c>
      <c r="EA299" s="240" t="str">
        <f t="shared" ca="1" si="580"/>
        <v>-3,48254170438357+6,51537726746582i</v>
      </c>
      <c r="EB299" s="240" t="str">
        <f t="shared" ca="1" si="581"/>
        <v>-7,0148374608314-2,31738927638361i</v>
      </c>
      <c r="EC299" s="240" t="str">
        <f t="shared" ca="1" si="582"/>
        <v>1,08400198108166-7,3077477628331i</v>
      </c>
      <c r="ED299" s="240" t="str">
        <f t="shared" ca="1" si="583"/>
        <v>7,38548351304285-0,181303443854316i</v>
      </c>
      <c r="EE299" s="240" t="str">
        <f t="shared" ca="1" si="584"/>
        <v>1,44127044051638+7,24575580443303i</v>
      </c>
      <c r="EF299" s="240" t="str">
        <f t="shared" ca="1" si="585"/>
        <v>-6,89267887959242+2,65879963949933i</v>
      </c>
      <c r="EG299" s="240" t="str">
        <f t="shared" ca="1" si="586"/>
        <v>-3,79804124026447-6,33664898802447i</v>
      </c>
      <c r="EH299" s="240" t="str">
        <f t="shared" ca="1" si="587"/>
        <v>5,59403827154634-4,82545059830231i</v>
      </c>
      <c r="EI299" s="240" t="str">
        <f t="shared" ca="1" si="588"/>
        <v>5,71077593766158+4,68671269121617i</v>
      </c>
      <c r="EJ299" s="240" t="str">
        <f t="shared" ca="1" si="589"/>
        <v>-3,64138819036564+6,42794910583826i</v>
      </c>
      <c r="EK299" s="240" t="str">
        <f t="shared" ca="1" si="590"/>
        <v>-6,95585314313104-2,48884405123648i</v>
      </c>
      <c r="EL299" s="240" t="str">
        <f t="shared" ca="1" si="591"/>
        <v>1,26301660778633-7,27894406549722i</v>
      </c>
      <c r="EM299" s="240" t="str">
        <f t="shared" ca="1" si="592"/>
        <v>7,38770855273685-9,4848007850074E-13i</v>
      </c>
      <c r="EN299" s="240"/>
      <c r="EO299" s="240"/>
      <c r="EP299" s="240"/>
    </row>
    <row r="300" spans="1:146">
      <c r="A300" s="268">
        <f t="shared" si="461"/>
        <v>3.9062500000000026E-3</v>
      </c>
      <c r="B300" s="267">
        <v>200</v>
      </c>
      <c r="C300" s="266">
        <f t="shared" si="462"/>
        <v>40000</v>
      </c>
      <c r="N300" s="265">
        <f t="shared" ca="1" si="463"/>
        <v>7.5989601477823951</v>
      </c>
      <c r="O300" s="240">
        <f t="shared" ca="1" si="464"/>
        <v>-7.4010398522176049</v>
      </c>
      <c r="P300" s="240" t="str">
        <f t="shared" ca="1" si="465"/>
        <v>-1,44387124802332-7,25883094673273i</v>
      </c>
      <c r="Q300" s="240" t="str">
        <f t="shared" ca="1" si="466"/>
        <v>6,83766923876421-2,83225533371743i</v>
      </c>
      <c r="R300" s="240" t="str">
        <f t="shared" ca="1" si="467"/>
        <v>4,11179743528416+6,15373973655888i</v>
      </c>
      <c r="S300" s="240" t="str">
        <f t="shared" ca="1" si="468"/>
        <v>-5,23332546733499+5,23332546733492i</v>
      </c>
      <c r="T300" s="240" t="str">
        <f t="shared" ca="1" si="469"/>
        <v>-6,15373973655923-4,11179743528365i</v>
      </c>
      <c r="U300" s="241" t="str">
        <f t="shared" ca="1" si="470"/>
        <v>2,83225533371753-6,83766923876417i</v>
      </c>
      <c r="V300" s="240" t="str">
        <f t="shared" ca="1" si="471"/>
        <v>7,25883094673278+1,44387124802306i</v>
      </c>
      <c r="W300" s="240" t="str">
        <f t="shared" ca="1" si="472"/>
        <v>-1,03362429995701E-13+7,4010398522176i</v>
      </c>
      <c r="X300" s="240" t="str">
        <f t="shared" ca="1" si="473"/>
        <v>-7,25883094673268+1,44387124802357i</v>
      </c>
      <c r="Y300" s="240" t="str">
        <f t="shared" ca="1" si="474"/>
        <v>-2,83225533371732-6,83766923876426i</v>
      </c>
      <c r="Z300" s="240" t="str">
        <f t="shared" ca="1" si="475"/>
        <v>6,15373973655895-4,11179743528407i</v>
      </c>
      <c r="AA300" s="240" t="str">
        <f t="shared" ca="1" si="476"/>
        <v>5,23332546733482+5,23332546733508i</v>
      </c>
      <c r="AB300" s="240" t="str">
        <f t="shared" ca="1" si="477"/>
        <v>-4,11179743528375+6,15373973655915i</v>
      </c>
      <c r="AC300" s="240" t="str">
        <f t="shared" ca="1" si="478"/>
        <v>-6,83766923876414-2,83225533371761i</v>
      </c>
      <c r="AD300" s="240" t="str">
        <f t="shared" ca="1" si="479"/>
        <v>1,44387124802315-7,25883094673276i</v>
      </c>
      <c r="AE300" s="240" t="str">
        <f t="shared" ca="1" si="480"/>
        <v>7,4010398522176+2,06724859991402E-13i</v>
      </c>
      <c r="AF300" s="240" t="str">
        <f t="shared" ca="1" si="481"/>
        <v>1,44387124802347+7,2588309467327i</v>
      </c>
      <c r="AG300" s="240" t="str">
        <f t="shared" ca="1" si="482"/>
        <v>-6,8376692387643+2,83225533371722i</v>
      </c>
      <c r="AH300" s="240" t="str">
        <f t="shared" ca="1" si="483"/>
        <v>-4,11179743528398-6,153739736559i</v>
      </c>
      <c r="AI300" s="240" t="str">
        <f t="shared" ca="1" si="484"/>
        <v>5,23332546733516-5,23332546733475i</v>
      </c>
      <c r="AJ300" s="240" t="str">
        <f t="shared" ca="1" si="485"/>
        <v>6,15373973655869+4,11179743528446i</v>
      </c>
      <c r="AK300" s="240" t="str">
        <f t="shared" ca="1" si="486"/>
        <v>-2,83225533371843+6,8376692387638i</v>
      </c>
      <c r="AL300" s="240" t="str">
        <f t="shared" ca="1" si="487"/>
        <v>-7,25883094673244-1,44387124802475i</v>
      </c>
      <c r="AM300" s="240" t="str">
        <f t="shared" ca="1" si="488"/>
        <v>1,83512627016573E-12-7,4010398522176i</v>
      </c>
      <c r="AN300" s="240" t="str">
        <f t="shared" ca="1" si="489"/>
        <v>7,25883094673316-1,44387124802115i</v>
      </c>
      <c r="AO300" s="240" t="str">
        <f t="shared" ca="1" si="490"/>
        <v>2,83225533371504+6,8376692387652i</v>
      </c>
      <c r="AP300" s="240" t="str">
        <f t="shared" ca="1" si="491"/>
        <v>-6,15373973656066+4,11179743528149i</v>
      </c>
      <c r="AQ300" s="240" t="str">
        <f t="shared" ca="1" si="492"/>
        <v>-5,23332546733263-5,23332546733727i</v>
      </c>
      <c r="AR300" s="240" t="str">
        <f t="shared" ca="1" si="493"/>
        <v>-5,23332546733263-5,23332546733727i</v>
      </c>
      <c r="AS300" s="240" t="str">
        <f t="shared" ca="1" si="494"/>
        <v>6,83766923876547+2,83225533371439i</v>
      </c>
      <c r="AT300" s="240" t="str">
        <f t="shared" ca="1" si="495"/>
        <v>-1,44387124802046+7,25883094673329i</v>
      </c>
      <c r="AU300" s="240" t="str">
        <f t="shared" ca="1" si="496"/>
        <v>-7,4010398522176+2,53145313829316E-12i</v>
      </c>
      <c r="AV300" s="240" t="str">
        <f t="shared" ca="1" si="497"/>
        <v>-1,44387124802543-7,25883094673231i</v>
      </c>
      <c r="AW300" s="240" t="str">
        <f t="shared" ca="1" si="498"/>
        <v>6,83766923876353-2,83225533371907i</v>
      </c>
      <c r="AX300" s="240" t="str">
        <f t="shared" ca="1" si="499"/>
        <v>4,11179743528504+6,1537397365583i</v>
      </c>
      <c r="AY300" s="240" t="str">
        <f t="shared" ca="1" si="500"/>
        <v>-5,23332546733426+5,23332546733564i</v>
      </c>
      <c r="AZ300" s="240" t="str">
        <f t="shared" ca="1" si="501"/>
        <v>-6,15373973655939-4,11179743528341i</v>
      </c>
      <c r="BA300" s="240" t="str">
        <f t="shared" ca="1" si="502"/>
        <v>2,83225533371726-6,83766923876428i</v>
      </c>
      <c r="BB300" s="240" t="str">
        <f t="shared" ca="1" si="503"/>
        <v>7,25883094673269+1,44387124802351i</v>
      </c>
      <c r="BC300" s="240" t="str">
        <f t="shared" ca="1" si="504"/>
        <v>-5,69399701019146E-13+7,4010398522176i</v>
      </c>
      <c r="BD300" s="240" t="str">
        <f t="shared" ca="1" si="505"/>
        <v>-7,25883094673292+1,44387124802239i</v>
      </c>
      <c r="BE300" s="240" t="str">
        <f t="shared" ca="1" si="506"/>
        <v>-2,83225533371621-6,83766923876472i</v>
      </c>
      <c r="BF300" s="240" t="str">
        <f t="shared" ca="1" si="507"/>
        <v>6,15373973656002-4,11179743528246i</v>
      </c>
      <c r="BG300" s="240" t="str">
        <f t="shared" ca="1" si="508"/>
        <v>5,23332546733345+5,23332546733645i</v>
      </c>
      <c r="BH300" s="240" t="str">
        <f t="shared" ca="1" si="509"/>
        <v>-4,11179743528598+6,15373973655767i</v>
      </c>
      <c r="BI300" s="240" t="str">
        <f t="shared" ca="1" si="510"/>
        <v>-6,83766923876309-2,83225533372012i</v>
      </c>
      <c r="BJ300" s="240" t="str">
        <f t="shared" ca="1" si="511"/>
        <v>1,44387124802655-7,25883094673209i</v>
      </c>
      <c r="BK300" s="240" t="str">
        <f t="shared" ca="1" si="512"/>
        <v>7,4010398522176+3,67025254033145E-12i</v>
      </c>
      <c r="BL300" s="240" t="str">
        <f t="shared" ca="1" si="513"/>
        <v>1,44387124802657+7,25883094673208i</v>
      </c>
      <c r="BM300" s="240" t="str">
        <f t="shared" ca="1" si="514"/>
        <v>-6,83766923876309+2,83225533372015i</v>
      </c>
      <c r="BN300" s="240" t="str">
        <f t="shared" ca="1" si="515"/>
        <v>-4,111797435286-6,15373973655765i</v>
      </c>
      <c r="BO300" s="240" t="str">
        <f t="shared" ca="1" si="516"/>
        <v>5,23332546733344-5,23332546733647i</v>
      </c>
      <c r="BP300" s="240" t="str">
        <f t="shared" ca="1" si="517"/>
        <v>6,15373973656003+4,11179743528244i</v>
      </c>
      <c r="BQ300" s="240" t="str">
        <f t="shared" ca="1" si="518"/>
        <v>-2,83225533371619+6,83766923876472i</v>
      </c>
      <c r="BR300" s="240" t="str">
        <f t="shared" ca="1" si="519"/>
        <v>-7,25883094673292-1,44387124802237i</v>
      </c>
      <c r="BS300" s="240" t="str">
        <f t="shared" ca="1" si="520"/>
        <v>-5,9115176604615E-13-7,4010398522176i</v>
      </c>
      <c r="BT300" s="240" t="str">
        <f t="shared" ca="1" si="521"/>
        <v>7,25883094673269-1,44387124802353i</v>
      </c>
      <c r="BU300" s="240" t="str">
        <f t="shared" ca="1" si="522"/>
        <v>2,83225533371728+6,83766923876427i</v>
      </c>
      <c r="BV300" s="240" t="str">
        <f t="shared" ca="1" si="523"/>
        <v>-6,15373973655938+4,11179743528342i</v>
      </c>
      <c r="BW300" s="240" t="str">
        <f t="shared" ca="1" si="524"/>
        <v>-5,23332546733427-5,23332546733563i</v>
      </c>
      <c r="BX300" s="240" t="str">
        <f t="shared" ca="1" si="525"/>
        <v>4,11179743528502-6,15373973655831i</v>
      </c>
      <c r="BY300" s="240" t="str">
        <f t="shared" ca="1" si="526"/>
        <v>6,83766923876354+2,83225533371905i</v>
      </c>
      <c r="BZ300" s="240" t="str">
        <f t="shared" ca="1" si="527"/>
        <v>-1,44387124802541+7,25883094673231i</v>
      </c>
      <c r="CA300" s="240" t="str">
        <f t="shared" ca="1" si="528"/>
        <v>-7,4010398522176-2,50970107326616E-12i</v>
      </c>
      <c r="CB300" s="240" t="str">
        <f t="shared" ca="1" si="529"/>
        <v>-1,44387124802049-7,25883094673329i</v>
      </c>
      <c r="CC300" s="240" t="str">
        <f t="shared" ca="1" si="530"/>
        <v>6,83766923876546-2,83225533371442i</v>
      </c>
      <c r="CD300" s="240" t="str">
        <f t="shared" ca="1" si="531"/>
        <v>4,11179743528085+6,1537397365611i</v>
      </c>
      <c r="CE300" s="240" t="str">
        <f t="shared" ca="1" si="532"/>
        <v>-5,23332546733247+5,23332546733743i</v>
      </c>
      <c r="CF300" s="240" t="str">
        <f t="shared" ca="1" si="533"/>
        <v>-6,1537397365608-4,1117974352813i</v>
      </c>
      <c r="CG300" s="240" t="str">
        <f t="shared" ca="1" si="534"/>
        <v>2,83225533371492-6,83766923876525i</v>
      </c>
      <c r="CH300" s="240" t="str">
        <f t="shared" ca="1" si="535"/>
        <v>7,25883094673318+1,44387124802103i</v>
      </c>
      <c r="CI300" s="240" t="str">
        <f t="shared" ca="1" si="536"/>
        <v>1,96205343727401E-12+7,4010398522176i</v>
      </c>
      <c r="CJ300" s="240" t="str">
        <f t="shared" ca="1" si="537"/>
        <v>-7,25883094673242+1,44387124802488i</v>
      </c>
      <c r="CK300" s="240" t="str">
        <f t="shared" ca="1" si="538"/>
        <v>-2,83225533371855-6,83766923876375i</v>
      </c>
      <c r="CL300" s="240" t="str">
        <f t="shared" ca="1" si="539"/>
        <v>6,15373973655861-4,11179743528456i</v>
      </c>
      <c r="CM300" s="240" t="str">
        <f t="shared" ca="1" si="540"/>
        <v>5,23332546733524+5,23332546733466i</v>
      </c>
      <c r="CN300" s="240" t="str">
        <f t="shared" ca="1" si="541"/>
        <v>-4,11179743528388+6,15373973655907i</v>
      </c>
      <c r="CO300" s="240" t="str">
        <f t="shared" ca="1" si="542"/>
        <v>-6,83766923876406-2,83225533371778i</v>
      </c>
      <c r="CP300" s="240" t="str">
        <f t="shared" ca="1" si="543"/>
        <v>1,44387124802407-7,25883094673258i</v>
      </c>
      <c r="CQ300" s="240" t="str">
        <f t="shared" ca="1" si="544"/>
        <v>7,4010398522176+1,13879940203829E-12i</v>
      </c>
      <c r="CR300" s="240" t="str">
        <f t="shared" ca="1" si="545"/>
        <v>1,44387124802183+7,25883094673303i</v>
      </c>
      <c r="CS300" s="240" t="str">
        <f t="shared" ca="1" si="546"/>
        <v>-6,83766923876494+2,83225533371568i</v>
      </c>
      <c r="CT300" s="240" t="str">
        <f t="shared" ca="1" si="547"/>
        <v>-4,11179743528199-6,15373973656034i</v>
      </c>
      <c r="CU300" s="240" t="str">
        <f t="shared" ca="1" si="548"/>
        <v>5,23332546733685-5,23332546733305i</v>
      </c>
      <c r="CV300" s="240" t="str">
        <f t="shared" ca="1" si="549"/>
        <v>6,15373973655735+4,11179743528646i</v>
      </c>
      <c r="CW300" s="240" t="str">
        <f t="shared" ca="1" si="550"/>
        <v>-2,83225533372065+6,83766923876288i</v>
      </c>
      <c r="CX300" s="240" t="str">
        <f t="shared" ca="1" si="551"/>
        <v>-7,25883094673198-1,44387124802711i</v>
      </c>
      <c r="CY300" s="240" t="str">
        <f t="shared" ca="1" si="552"/>
        <v>-3,33295510850188E-12-7,4010398522176i</v>
      </c>
      <c r="CZ300" s="240" t="str">
        <f t="shared" ca="1" si="553"/>
        <v>7,25883094673215-1,44387124802622i</v>
      </c>
      <c r="DA300" s="240" t="str">
        <f t="shared" ca="1" si="554"/>
        <v>2,83225533371981+6,83766923876323i</v>
      </c>
      <c r="DB300" s="240" t="str">
        <f t="shared" ca="1" si="555"/>
        <v>-6,15373973655785+4,1117974352857i</v>
      </c>
      <c r="DC300" s="240" t="str">
        <f t="shared" ca="1" si="556"/>
        <v>-5,23332546733621-5,23332546733369i</v>
      </c>
      <c r="DD300" s="240" t="str">
        <f t="shared" ca="1" si="557"/>
        <v>4,11179743528274-6,15373973655983i</v>
      </c>
      <c r="DE300" s="240" t="str">
        <f t="shared" ca="1" si="558"/>
        <v>6,83766923876459+2,83225533371652i</v>
      </c>
      <c r="DF300" s="240" t="str">
        <f t="shared" ca="1" si="559"/>
        <v>-1,44387124802272+7,25883094673285i</v>
      </c>
      <c r="DG300" s="240" t="str">
        <f t="shared" ca="1" si="560"/>
        <v>-7,4010398522176+2,32102269189573E-13i</v>
      </c>
      <c r="DH300" s="240" t="str">
        <f t="shared" ca="1" si="561"/>
        <v>-1,44387124802318-7,25883094673276i</v>
      </c>
      <c r="DI300" s="240" t="str">
        <f t="shared" ca="1" si="562"/>
        <v>6,83766923876441-2,83225533371695i</v>
      </c>
      <c r="DJ300" s="240" t="str">
        <f t="shared" ca="1" si="563"/>
        <v>4,11179743528313+6,15373973655957i</v>
      </c>
      <c r="DK300" s="240" t="str">
        <f t="shared" ca="1" si="564"/>
        <v>-5,23332546733588+5,23332546733402i</v>
      </c>
      <c r="DL300" s="240" t="str">
        <f t="shared" ca="1" si="565"/>
        <v>-6,15373973655811-4,11179743528532i</v>
      </c>
      <c r="DM300" s="240" t="str">
        <f t="shared" ca="1" si="566"/>
        <v>2,83225533371938-6,8376692387634i</v>
      </c>
      <c r="DN300" s="240" t="str">
        <f t="shared" ca="1" si="567"/>
        <v>7,25883094673224+1,44387124802576i</v>
      </c>
      <c r="DO300" s="240" t="str">
        <f t="shared" ca="1" si="568"/>
        <v>-2,86875057012274E-12+7,4010398522176i</v>
      </c>
      <c r="DP300" s="240" t="str">
        <f t="shared" ca="1" si="569"/>
        <v>-7,25883094673344+1,44387124801972i</v>
      </c>
      <c r="DQ300" s="240" t="str">
        <f t="shared" ca="1" si="570"/>
        <v>-2,83225533372069-6,83766923876286i</v>
      </c>
      <c r="DR300" s="240" t="str">
        <f t="shared" ca="1" si="571"/>
        <v>6,15373973655733-4,11179743528649i</v>
      </c>
      <c r="DS300" s="240" t="str">
        <f t="shared" ca="1" si="572"/>
        <v>5,23332546733689+5,23332546733302i</v>
      </c>
      <c r="DT300" s="240" t="str">
        <f t="shared" ca="1" si="573"/>
        <v>-4,11179743528195+6,15373973656036i</v>
      </c>
      <c r="DU300" s="240" t="str">
        <f t="shared" ca="1" si="574"/>
        <v>-6,83766923876495-2,83225533371564i</v>
      </c>
      <c r="DV300" s="240" t="str">
        <f t="shared" ca="1" si="575"/>
        <v>1,44387124802179-7,25883094673303i</v>
      </c>
      <c r="DW300" s="240" t="str">
        <f t="shared" ca="1" si="576"/>
        <v>7,4010398522176-1,1823035320923E-12i</v>
      </c>
      <c r="DX300" s="240" t="str">
        <f t="shared" ca="1" si="577"/>
        <v>1,44387124802411+7,25883094673257i</v>
      </c>
      <c r="DY300" s="240" t="str">
        <f t="shared" ca="1" si="578"/>
        <v>-6,83766923876405+2,83225533371783i</v>
      </c>
      <c r="DZ300" s="240" t="str">
        <f t="shared" ca="1" si="579"/>
        <v>-4,11179743528391-6,15373973655905i</v>
      </c>
      <c r="EA300" s="240" t="str">
        <f t="shared" ca="1" si="580"/>
        <v>5,23332546733521-5,23332546733469i</v>
      </c>
      <c r="EB300" s="240" t="str">
        <f t="shared" ca="1" si="581"/>
        <v>6,15373973655864+4,11179743528452i</v>
      </c>
      <c r="EC300" s="240" t="str">
        <f t="shared" ca="1" si="582"/>
        <v>-2,83225533371851+6,83766923876377i</v>
      </c>
      <c r="ED300" s="240" t="str">
        <f t="shared" ca="1" si="583"/>
        <v>-7,25883094673243-1,44387124802483i</v>
      </c>
      <c r="EE300" s="240" t="str">
        <f t="shared" ca="1" si="584"/>
        <v>1,91854930722001E-12-7,4010398522176i</v>
      </c>
      <c r="EF300" s="240" t="str">
        <f t="shared" ca="1" si="585"/>
        <v>7,25883094673318-1,44387124802107i</v>
      </c>
      <c r="EG300" s="240" t="str">
        <f t="shared" ca="1" si="586"/>
        <v>2,83225533371496+6,83766923876523i</v>
      </c>
      <c r="EH300" s="240" t="str">
        <f t="shared" ca="1" si="587"/>
        <v>-6,15373973656077+4,11179743528133i</v>
      </c>
      <c r="EI300" s="240" t="str">
        <f t="shared" ca="1" si="588"/>
        <v>-5,2333254673325-5,23332546733741i</v>
      </c>
      <c r="EJ300" s="240" t="str">
        <f t="shared" ca="1" si="589"/>
        <v>4,1117974352871-6,15373973655692i</v>
      </c>
      <c r="EK300" s="240" t="str">
        <f t="shared" ca="1" si="590"/>
        <v>6,83766923876548+2,83225533371437i</v>
      </c>
      <c r="EL300" s="240" t="str">
        <f t="shared" ca="1" si="591"/>
        <v>-1,44387124802045+7,2588309467333i</v>
      </c>
      <c r="EM300" s="240" t="str">
        <f t="shared" ca="1" si="592"/>
        <v>-7,4010398522176+2,55320520332017E-12i</v>
      </c>
      <c r="EN300" s="240"/>
      <c r="EO300" s="240"/>
      <c r="EP300" s="240"/>
    </row>
    <row r="301" spans="1:146">
      <c r="A301" s="268">
        <f t="shared" si="461"/>
        <v>3.9257812500000022E-3</v>
      </c>
      <c r="B301" s="267">
        <v>201</v>
      </c>
      <c r="C301" s="266">
        <f t="shared" si="462"/>
        <v>40200</v>
      </c>
      <c r="N301" s="265">
        <f t="shared" ca="1" si="463"/>
        <v>7.5886007273752263</v>
      </c>
      <c r="O301" s="240">
        <f t="shared" ca="1" si="464"/>
        <v>-7.4113992726247737</v>
      </c>
      <c r="P301" s="240" t="str">
        <f t="shared" ca="1" si="465"/>
        <v>-1,6238467719298-7,231318056866i</v>
      </c>
      <c r="Q301" s="240" t="str">
        <f t="shared" ca="1" si="466"/>
        <v>6,69982558951568-3,16878150845619i</v>
      </c>
      <c r="R301" s="240" t="str">
        <f t="shared" ca="1" si="467"/>
        <v>4,55972696292523+5,84275014028802i</v>
      </c>
      <c r="S301" s="240" t="str">
        <f t="shared" ca="1" si="468"/>
        <v>-4,70174192480842+5,72908911178399i</v>
      </c>
      <c r="T301" s="240" t="str">
        <f t="shared" ca="1" si="469"/>
        <v>-6,62004193617117-3,33224908156608i</v>
      </c>
      <c r="U301" s="241" t="str">
        <f t="shared" ca="1" si="470"/>
        <v>1,80082312859752-7,18928892434928i</v>
      </c>
      <c r="V301" s="240" t="str">
        <f t="shared" ca="1" si="471"/>
        <v>7,4091670977289+0,181884843223717i</v>
      </c>
      <c r="W301" s="240" t="str">
        <f t="shared" ca="1" si="472"/>
        <v>1,44589227068662+7,26899131378155i</v>
      </c>
      <c r="X301" s="240" t="str">
        <f t="shared" ca="1" si="473"/>
        <v>-6,77557351844762+3,00340517985408i</v>
      </c>
      <c r="Y301" s="240" t="str">
        <f t="shared" ca="1" si="474"/>
        <v>-4,41496539201818-5,95289171458249i</v>
      </c>
      <c r="Z301" s="240" t="str">
        <f t="shared" ca="1" si="475"/>
        <v>4,84092473316612-5,61197709422299i</v>
      </c>
      <c r="AA301" s="240" t="str">
        <f t="shared" ca="1" si="476"/>
        <v>6,53627061710384+3,49370943242966i</v>
      </c>
      <c r="AB301" s="240" t="str">
        <f t="shared" ca="1" si="477"/>
        <v>-1,97671473674916+7,1429292330095i</v>
      </c>
      <c r="AC301" s="240" t="str">
        <f t="shared" ca="1" si="478"/>
        <v>-7,40247191761994-0,363660125819726i</v>
      </c>
      <c r="AD301" s="240" t="str">
        <f t="shared" ca="1" si="479"/>
        <v>-1,26706681800439-7,30228600213489i</v>
      </c>
      <c r="AE301" s="240" t="str">
        <f t="shared" ca="1" si="480"/>
        <v>6,84724009524695-2,83621971227646i</v>
      </c>
      <c r="AF301" s="240" t="str">
        <f t="shared" ca="1" si="481"/>
        <v>4,26754441104573+6,05944748950062i</v>
      </c>
      <c r="AG301" s="240" t="str">
        <f t="shared" ca="1" si="482"/>
        <v>-4,97719154947785+5,49148463150624i</v>
      </c>
      <c r="AH301" s="240" t="str">
        <f t="shared" ca="1" si="483"/>
        <v>-6,4485620930233-3,65306530337003i</v>
      </c>
      <c r="AI301" s="240" t="str">
        <f t="shared" ca="1" si="484"/>
        <v>2,15141564585815-7,0922669081909i</v>
      </c>
      <c r="AJ301" s="240" t="str">
        <f t="shared" ca="1" si="485"/>
        <v>7,39131776522426+0,545216353151074i</v>
      </c>
      <c r="AK301" s="240" t="str">
        <f t="shared" ca="1" si="486"/>
        <v>1,08747813165118+7,33118206645036i</v>
      </c>
      <c r="AL301" s="240" t="str">
        <f t="shared" ca="1" si="487"/>
        <v>-6,91478215064823+2,66732581199594i</v>
      </c>
      <c r="AM301" s="240" t="str">
        <f t="shared" ca="1" si="488"/>
        <v>-4,11755282089143-6,16235327983004i</v>
      </c>
      <c r="AN301" s="240" t="str">
        <f t="shared" ca="1" si="489"/>
        <v>5,11046029170719-5,3676843037894i</v>
      </c>
      <c r="AO301" s="240" t="str">
        <f t="shared" ca="1" si="490"/>
        <v>6,35696919626628+3,8102207043667i</v>
      </c>
      <c r="AP301" s="240" t="str">
        <f t="shared" ca="1" si="491"/>
        <v>-2,32482062262798+7,03733246698397i</v>
      </c>
      <c r="AQ301" s="240" t="str">
        <f t="shared" ca="1" si="492"/>
        <v>-7,37571135938544-0,726444162544954i</v>
      </c>
      <c r="AR301" s="240" t="str">
        <f t="shared" ca="1" si="493"/>
        <v>-7,37571135938544-0,726444162544954i</v>
      </c>
      <c r="AS301" s="240" t="str">
        <f t="shared" ca="1" si="494"/>
        <v>6,9781589998408-2,49682521438803i</v>
      </c>
      <c r="AT301" s="240" t="str">
        <f t="shared" ca="1" si="495"/>
        <v>3,96508097088796+6,26154709896565i</v>
      </c>
      <c r="AU301" s="240" t="str">
        <f t="shared" ca="1" si="496"/>
        <v>-5,24065068375463+5,24065068375342i</v>
      </c>
      <c r="AV301" s="240" t="str">
        <f t="shared" ca="1" si="497"/>
        <v>-6,26154709896485-3,96508097088923i</v>
      </c>
      <c r="AW301" s="240" t="str">
        <f t="shared" ca="1" si="498"/>
        <v>2,49682521438271-6,97815899984271i</v>
      </c>
      <c r="AX301" s="240" t="str">
        <f t="shared" ca="1" si="499"/>
        <v>7,35566210082006+0,907234389131265i</v>
      </c>
      <c r="AY301" s="240" t="str">
        <f t="shared" ca="1" si="500"/>
        <v>0,726444162543252+7,37571135938561i</v>
      </c>
      <c r="AZ301" s="240" t="str">
        <f t="shared" ca="1" si="501"/>
        <v>-7,03733246698444+2,32482062262655i</v>
      </c>
      <c r="BA301" s="240" t="str">
        <f t="shared" ca="1" si="502"/>
        <v>-3,81022070436523-6,35696919626716i</v>
      </c>
      <c r="BB301" s="240" t="str">
        <f t="shared" ca="1" si="503"/>
        <v>5,36768430378535-5,11046029171145i</v>
      </c>
      <c r="BC301" s="240" t="str">
        <f t="shared" ca="1" si="504"/>
        <v>6,16235327982914+4,11755282089277i</v>
      </c>
      <c r="BD301" s="240" t="str">
        <f t="shared" ca="1" si="505"/>
        <v>-2,66732581199753+6,91478215064761i</v>
      </c>
      <c r="BE301" s="240" t="str">
        <f t="shared" ca="1" si="506"/>
        <v>-7,33118206645013-1,08747813165277i</v>
      </c>
      <c r="BF301" s="240" t="str">
        <f t="shared" ca="1" si="507"/>
        <v>-0,545216353156931-7,39131776522382i</v>
      </c>
      <c r="BG301" s="240" t="str">
        <f t="shared" ca="1" si="508"/>
        <v>7,09226690819052-2,15141564585944i</v>
      </c>
      <c r="BH301" s="240" t="str">
        <f t="shared" ca="1" si="509"/>
        <v>3,65306530336983+6,44856209302342i</v>
      </c>
      <c r="BI301" s="240" t="str">
        <f t="shared" ca="1" si="510"/>
        <v>-5,49148463150733+4,97719154947666i</v>
      </c>
      <c r="BJ301" s="240" t="str">
        <f t="shared" ca="1" si="511"/>
        <v>-6,05944748949878-4,26754441104833i</v>
      </c>
      <c r="BK301" s="240" t="str">
        <f t="shared" ca="1" si="512"/>
        <v>2,83621971227386-6,84724009524802i</v>
      </c>
      <c r="BL301" s="240" t="str">
        <f t="shared" ca="1" si="513"/>
        <v>7,30228600213498+1,2670668180039i</v>
      </c>
      <c r="BM301" s="240" t="str">
        <f t="shared" ca="1" si="514"/>
        <v>0,363660125818859+7,40247191761998i</v>
      </c>
      <c r="BN301" s="240" t="str">
        <f t="shared" ca="1" si="515"/>
        <v>-7,14292923301016+1,97671473674681i</v>
      </c>
      <c r="BO301" s="240" t="str">
        <f t="shared" ca="1" si="516"/>
        <v>-3,49370943243266-6,53627061710224i</v>
      </c>
      <c r="BP301" s="240" t="str">
        <f t="shared" ca="1" si="517"/>
        <v>5,61197709422215-4,84092473316709i</v>
      </c>
      <c r="BQ301" s="240" t="str">
        <f t="shared" ca="1" si="518"/>
        <v>5,95289171458244+4,41496539201824i</v>
      </c>
      <c r="BR301" s="240" t="str">
        <f t="shared" ca="1" si="519"/>
        <v>-3,00340517985541+6,77557351844704i</v>
      </c>
      <c r="BS301" s="240" t="str">
        <f t="shared" ca="1" si="520"/>
        <v>-7,26899131378092-1,44589227068979i</v>
      </c>
      <c r="BT301" s="240" t="str">
        <f t="shared" ca="1" si="521"/>
        <v>-0,181884843226693-7,40916709772883i</v>
      </c>
      <c r="BU301" s="240" t="str">
        <f t="shared" ca="1" si="522"/>
        <v>7,18928892434917-1,80082312859798i</v>
      </c>
      <c r="BV301" s="240" t="str">
        <f t="shared" ca="1" si="523"/>
        <v>3,33224908156529+6,62004193617158i</v>
      </c>
      <c r="BW301" s="240" t="str">
        <f t="shared" ca="1" si="524"/>
        <v>-5,72908911178542+4,70174192480667i</v>
      </c>
      <c r="BX301" s="240" t="str">
        <f t="shared" ca="1" si="525"/>
        <v>-5,8427501402902-4,55972696292245i</v>
      </c>
      <c r="BY301" s="240" t="str">
        <f t="shared" ca="1" si="526"/>
        <v>3,16878150845462-6,69982558951642i</v>
      </c>
      <c r="BZ301" s="240" t="str">
        <f t="shared" ca="1" si="527"/>
        <v>7,23131805686595+1,62384677192999i</v>
      </c>
      <c r="CA301" s="240" t="str">
        <f t="shared" ca="1" si="528"/>
        <v>-1,71058529075077E-12+7,41139927262477i</v>
      </c>
      <c r="CB301" s="240" t="str">
        <f t="shared" ca="1" si="529"/>
        <v>-7,2313180568667+1,62384677192665i</v>
      </c>
      <c r="CC301" s="240" t="str">
        <f t="shared" ca="1" si="530"/>
        <v>-3,16878150845837-6,69982558951465i</v>
      </c>
      <c r="CD301" s="240" t="str">
        <f t="shared" ca="1" si="531"/>
        <v>5,84275014028763-4,55972696292572i</v>
      </c>
      <c r="CE301" s="240" t="str">
        <f t="shared" ca="1" si="532"/>
        <v>5,72908911178352+4,70174192480899i</v>
      </c>
      <c r="CF301" s="240" t="str">
        <f t="shared" ca="1" si="533"/>
        <v>-3,33224908156834+6,62004193617004i</v>
      </c>
      <c r="CG301" s="240" t="str">
        <f t="shared" ca="1" si="534"/>
        <v>-7,18928892435018-1,80082312859394i</v>
      </c>
      <c r="CH301" s="240" t="str">
        <f t="shared" ca="1" si="535"/>
        <v>0,181884843222532-7,40916709772893i</v>
      </c>
      <c r="CI301" s="240" t="str">
        <f t="shared" ca="1" si="536"/>
        <v>7,26899131378159-1,44589227068643i</v>
      </c>
      <c r="CJ301" s="240" t="str">
        <f t="shared" ca="1" si="537"/>
        <v>3,00340517985267+6,77557351844825i</v>
      </c>
      <c r="CK301" s="240" t="str">
        <f t="shared" ca="1" si="538"/>
        <v>-5,95289171458423+4,41496539201583i</v>
      </c>
      <c r="CL301" s="240" t="str">
        <f t="shared" ca="1" si="539"/>
        <v>-5,61197709422487-4,84092473316394i</v>
      </c>
      <c r="CM301" s="240" t="str">
        <f t="shared" ca="1" si="540"/>
        <v>3,49370943242899-6,5362706171042i</v>
      </c>
      <c r="CN301" s="240" t="str">
        <f t="shared" ca="1" si="541"/>
        <v>7,14292923300925+1,9767147367501i</v>
      </c>
      <c r="CO301" s="240" t="str">
        <f t="shared" ca="1" si="542"/>
        <v>-0,363660125822065+7,40247191761982i</v>
      </c>
      <c r="CP301" s="240" t="str">
        <f t="shared" ca="1" si="543"/>
        <v>-7,30228600213431+1,26706681800779i</v>
      </c>
      <c r="CQ301" s="240" t="str">
        <f t="shared" ca="1" si="544"/>
        <v>-2,83621971227771-6,84724009524643i</v>
      </c>
      <c r="CR301" s="240" t="str">
        <f t="shared" ca="1" si="545"/>
        <v>6,05944748950064-4,26754441104571i</v>
      </c>
      <c r="CS301" s="240" t="str">
        <f t="shared" ca="1" si="546"/>
        <v>5,49148463150503+4,9771915494792i</v>
      </c>
      <c r="CT301" s="240" t="str">
        <f t="shared" ca="1" si="547"/>
        <v>-3,6530653033728+6,44856209302173i</v>
      </c>
      <c r="CU301" s="240" t="str">
        <f t="shared" ca="1" si="548"/>
        <v>-7,09226690819166-2,15141564585566i</v>
      </c>
      <c r="CV301" s="240" t="str">
        <f t="shared" ca="1" si="549"/>
        <v>0,54521635315278-7,39131776522413i</v>
      </c>
      <c r="CW301" s="240" t="str">
        <f t="shared" ca="1" si="550"/>
        <v>7,3311820664506-1,08747813164959i</v>
      </c>
      <c r="CX301" s="240" t="str">
        <f t="shared" ca="1" si="551"/>
        <v>2,66732581199453+6,91478215064877i</v>
      </c>
      <c r="CY301" s="240" t="str">
        <f t="shared" ca="1" si="552"/>
        <v>-6,16235327983105+4,11755282088993i</v>
      </c>
      <c r="CZ301" s="240" t="str">
        <f t="shared" ca="1" si="553"/>
        <v>-5,36768430378836-5,11046029170828i</v>
      </c>
      <c r="DA301" s="240" t="str">
        <f t="shared" ca="1" si="554"/>
        <v>3,81022070436816-6,3569691962654i</v>
      </c>
      <c r="DB301" s="240" t="str">
        <f t="shared" ca="1" si="555"/>
        <v>7,03733246698343+2,3248206226296i</v>
      </c>
      <c r="DC301" s="240" t="str">
        <f t="shared" ca="1" si="556"/>
        <v>-0,726444162546447+7,37571135938529i</v>
      </c>
      <c r="DD301" s="240" t="str">
        <f t="shared" ca="1" si="557"/>
        <v>-7,35566210081956+0,9072343891354i</v>
      </c>
      <c r="DE301" s="240" t="str">
        <f t="shared" ca="1" si="558"/>
        <v>-2,49682521438663-6,9781589998413i</v>
      </c>
      <c r="DF301" s="240" t="str">
        <f t="shared" ca="1" si="559"/>
        <v>6,26154709896646-3,9650809708867i</v>
      </c>
      <c r="DG301" s="240" t="str">
        <f t="shared" ca="1" si="560"/>
        <v>5,24065068375221+5,24065068375584i</v>
      </c>
      <c r="DH301" s="240" t="str">
        <f t="shared" ca="1" si="561"/>
        <v>-3,96508097088427+6,26154709896799i</v>
      </c>
      <c r="DI301" s="240" t="str">
        <f t="shared" ca="1" si="562"/>
        <v>-6,97815899984213-2,49682521438431i</v>
      </c>
      <c r="DJ301" s="240" t="str">
        <f t="shared" ca="1" si="563"/>
        <v>0,907234389132962-7,35566210081985i</v>
      </c>
      <c r="DK301" s="240" t="str">
        <f t="shared" ca="1" si="564"/>
        <v>7,37571135938575-0,726444162541759i</v>
      </c>
      <c r="DL301" s="240" t="str">
        <f t="shared" ca="1" si="565"/>
        <v>2,32482062262473+7,03733246698504i</v>
      </c>
      <c r="DM301" s="240" t="str">
        <f t="shared" ca="1" si="566"/>
        <v>-6,35696919626414+3,81022070437027i</v>
      </c>
      <c r="DN301" s="240" t="str">
        <f t="shared" ca="1" si="567"/>
        <v>-5,11046029171006-5,36768430378667i</v>
      </c>
      <c r="DO301" s="240" t="str">
        <f t="shared" ca="1" si="568"/>
        <v>4,11755282089384-6,16235327982843i</v>
      </c>
      <c r="DP301" s="240" t="str">
        <f t="shared" ca="1" si="569"/>
        <v>6,91478215064691+2,66732581199932i</v>
      </c>
      <c r="DQ301" s="240" t="str">
        <f t="shared" ca="1" si="570"/>
        <v>-1,08747813164717+7,33118206645096i</v>
      </c>
      <c r="DR301" s="240" t="str">
        <f t="shared" ca="1" si="571"/>
        <v>-7,39131776522395+0,545216353155224i</v>
      </c>
      <c r="DS301" s="240" t="str">
        <f t="shared" ca="1" si="572"/>
        <v>-2,151415645858-7,09226690819095i</v>
      </c>
      <c r="DT301" s="240" t="str">
        <f t="shared" ca="1" si="573"/>
        <v>6,44856209302405-3,6530653033687i</v>
      </c>
      <c r="DU301" s="240" t="str">
        <f t="shared" ca="1" si="574"/>
        <v>4,9771915494807+5,49148463150366i</v>
      </c>
      <c r="DV301" s="240" t="str">
        <f t="shared" ca="1" si="575"/>
        <v>-4,26754441104371+6,05944748950205i</v>
      </c>
      <c r="DW301" s="240" t="str">
        <f t="shared" ca="1" si="576"/>
        <v>-6,84724009524737-2,83621971227544i</v>
      </c>
      <c r="DX301" s="240" t="str">
        <f t="shared" ca="1" si="577"/>
        <v>1,26706681800537-7,30228600213472i</v>
      </c>
      <c r="DY301" s="240" t="str">
        <f t="shared" ca="1" si="578"/>
        <v>7,40247191762005-0,363660125817361i</v>
      </c>
      <c r="DZ301" s="240" t="str">
        <f t="shared" ca="1" si="579"/>
        <v>1,97671473675206+7,1429292330087i</v>
      </c>
      <c r="EA301" s="240" t="str">
        <f t="shared" ca="1" si="580"/>
        <v>-6,53627061710304+3,49370943243115i</v>
      </c>
      <c r="EB301" s="240" t="str">
        <f t="shared" ca="1" si="581"/>
        <v>-4,8409247331658-5,61197709422327i</v>
      </c>
      <c r="EC301" s="240" t="str">
        <f t="shared" ca="1" si="582"/>
        <v>4,41496539201961-5,95289171458142i</v>
      </c>
      <c r="ED301" s="240" t="str">
        <f t="shared" ca="1" si="583"/>
        <v>6,77557351844634+3,00340517985697i</v>
      </c>
      <c r="EE301" s="240" t="str">
        <f t="shared" ca="1" si="584"/>
        <v>-1,44589227068362+7,26899131378215i</v>
      </c>
      <c r="EF301" s="240" t="str">
        <f t="shared" ca="1" si="585"/>
        <v>-7,40916709772888+0,181884843224561i</v>
      </c>
      <c r="EG301" s="240" t="str">
        <f t="shared" ca="1" si="586"/>
        <v>-1,80082312859632-7,18928892434959i</v>
      </c>
      <c r="EH301" s="240" t="str">
        <f t="shared" ca="1" si="587"/>
        <v>6,62004193617235-3,33224908156375i</v>
      </c>
      <c r="EI301" s="240" t="str">
        <f t="shared" ca="1" si="588"/>
        <v>4,70174192480535+5,72908911178651i</v>
      </c>
      <c r="EJ301" s="240" t="str">
        <f t="shared" ca="1" si="589"/>
        <v>-4,55972696292346+5,8427501402894i</v>
      </c>
      <c r="EK301" s="240" t="str">
        <f t="shared" ca="1" si="590"/>
        <v>-6,69982558951551-3,16878150845654i</v>
      </c>
      <c r="EL301" s="240" t="str">
        <f t="shared" ca="1" si="591"/>
        <v>1,62384677193166-7,23131805686558i</v>
      </c>
      <c r="EM301" s="240" t="str">
        <f t="shared" ca="1" si="592"/>
        <v>7,41139927262477+3,42117058150155E-12i</v>
      </c>
      <c r="EN301" s="240"/>
      <c r="EO301" s="240"/>
      <c r="EP301" s="240"/>
    </row>
    <row r="302" spans="1:146">
      <c r="A302" s="268">
        <f t="shared" si="461"/>
        <v>3.9453125000000018E-3</v>
      </c>
      <c r="B302" s="267">
        <v>202</v>
      </c>
      <c r="C302" s="266">
        <f t="shared" si="462"/>
        <v>40400</v>
      </c>
      <c r="N302" s="265">
        <f t="shared" ca="1" si="463"/>
        <v>7.5803238914756097</v>
      </c>
      <c r="O302" s="240">
        <f t="shared" ca="1" si="464"/>
        <v>-7.4196761085243903</v>
      </c>
      <c r="P302" s="240" t="str">
        <f t="shared" ca="1" si="465"/>
        <v>-1,80283423567318-7,19731771384954i</v>
      </c>
      <c r="Q302" s="240" t="str">
        <f t="shared" ca="1" si="466"/>
        <v>6,54357013468513-3,49761110586418i</v>
      </c>
      <c r="R302" s="240" t="str">
        <f t="shared" ca="1" si="467"/>
        <v>4,98274993274415+5,49761736238034i</v>
      </c>
      <c r="S302" s="240" t="str">
        <f t="shared" ca="1" si="468"/>
        <v>-4,12215118454268+6,16923521736536i</v>
      </c>
      <c r="T302" s="240" t="str">
        <f t="shared" ca="1" si="469"/>
        <v>-6,98595200556148-2,49961359641828i</v>
      </c>
      <c r="U302" s="241" t="str">
        <f t="shared" ca="1" si="470"/>
        <v>0,727255434328801-7,38394834005811i</v>
      </c>
      <c r="V302" s="240" t="str">
        <f t="shared" ca="1" si="471"/>
        <v>7,33936931809928-1,08869259570856i</v>
      </c>
      <c r="W302" s="240" t="str">
        <f t="shared" ca="1" si="472"/>
        <v>2,83938712024712+6,85488689452878i</v>
      </c>
      <c r="X302" s="240" t="str">
        <f t="shared" ca="1" si="473"/>
        <v>-5,95953973151394+4,4198958974069i</v>
      </c>
      <c r="Y302" s="240" t="str">
        <f t="shared" ca="1" si="474"/>
        <v>-5,73548719245499-4,70699269391746i</v>
      </c>
      <c r="Z302" s="240" t="str">
        <f t="shared" ca="1" si="475"/>
        <v>3,17232031180268-6,70730776054982i</v>
      </c>
      <c r="AA302" s="240" t="str">
        <f t="shared" ca="1" si="476"/>
        <v>7,27710911260023+1,44750700126748i</v>
      </c>
      <c r="AB302" s="240" t="str">
        <f t="shared" ca="1" si="477"/>
        <v>0,364066250907979+7,41073878370824i</v>
      </c>
      <c r="AC302" s="240" t="str">
        <f t="shared" ca="1" si="478"/>
        <v>-7,10018734631557+2,1538182844957i</v>
      </c>
      <c r="AD302" s="240" t="str">
        <f t="shared" ca="1" si="479"/>
        <v>-3,81447584841738-6,36406847521679i</v>
      </c>
      <c r="AE302" s="240" t="str">
        <f t="shared" ca="1" si="480"/>
        <v>5,24650329054527-5,24650329054555i</v>
      </c>
      <c r="AF302" s="240" t="str">
        <f t="shared" ca="1" si="481"/>
        <v>6,36406847521693+3,81447584841713i</v>
      </c>
      <c r="AG302" s="240" t="str">
        <f t="shared" ca="1" si="482"/>
        <v>-2,15381828449542+7,10018734631565i</v>
      </c>
      <c r="AH302" s="240" t="str">
        <f t="shared" ca="1" si="483"/>
        <v>-7,41073878370822-0,364066250908433i</v>
      </c>
      <c r="AI302" s="240" t="str">
        <f t="shared" ca="1" si="484"/>
        <v>-1,44750700126704-7,27710911260031i</v>
      </c>
      <c r="AJ302" s="240" t="str">
        <f t="shared" ca="1" si="485"/>
        <v>6,70730776055062-3,17232031180098i</v>
      </c>
      <c r="AK302" s="240" t="str">
        <f t="shared" ca="1" si="486"/>
        <v>4,70699269391944+5,73548719245337i</v>
      </c>
      <c r="AL302" s="240" t="str">
        <f t="shared" ca="1" si="487"/>
        <v>-4,41989589740722+5,9595397315137i</v>
      </c>
      <c r="AM302" s="240" t="str">
        <f t="shared" ca="1" si="488"/>
        <v>-6,85488689452748-2,83938712025026i</v>
      </c>
      <c r="AN302" s="240" t="str">
        <f t="shared" ca="1" si="489"/>
        <v>1,08869259570755-7,33936931809942i</v>
      </c>
      <c r="AO302" s="240" t="str">
        <f t="shared" ca="1" si="490"/>
        <v>7,38394834005822-0,727255434327615i</v>
      </c>
      <c r="AP302" s="240" t="str">
        <f t="shared" ca="1" si="491"/>
        <v>2,49961359642135+6,98595200556038i</v>
      </c>
      <c r="AQ302" s="240" t="str">
        <f t="shared" ca="1" si="492"/>
        <v>-6,16923521736517+4,12215118454296i</v>
      </c>
      <c r="AR302" s="240" t="str">
        <f t="shared" ca="1" si="493"/>
        <v>-6,16923521736517+4,12215118454296i</v>
      </c>
      <c r="AS302" s="240" t="str">
        <f t="shared" ca="1" si="494"/>
        <v>3,4976111058627-6,54357013468592i</v>
      </c>
      <c r="AT302" s="240" t="str">
        <f t="shared" ca="1" si="495"/>
        <v>7,19731771384925+1,80283423567433i</v>
      </c>
      <c r="AU302" s="240" t="str">
        <f t="shared" ca="1" si="496"/>
        <v>3,34135251335115E-12+7,41967610852439i</v>
      </c>
      <c r="AV302" s="240" t="str">
        <f t="shared" ca="1" si="497"/>
        <v>-7,19731771384942+1,80283423567365i</v>
      </c>
      <c r="AW302" s="240" t="str">
        <f t="shared" ca="1" si="498"/>
        <v>-3,49761110586189-6,54357013468635i</v>
      </c>
      <c r="AX302" s="240" t="str">
        <f t="shared" ca="1" si="499"/>
        <v>5,4976173623792-4,98274993274542i</v>
      </c>
      <c r="AY302" s="240" t="str">
        <f t="shared" ca="1" si="500"/>
        <v>6,16923521736467+4,12215118454372i</v>
      </c>
      <c r="AZ302" s="240" t="str">
        <f t="shared" ca="1" si="501"/>
        <v>-2,49961359641525+6,98595200556256i</v>
      </c>
      <c r="BA302" s="240" t="str">
        <f t="shared" ca="1" si="502"/>
        <v>-7,38394834005814-0,727255434328519i</v>
      </c>
      <c r="BB302" s="240" t="str">
        <f t="shared" ca="1" si="503"/>
        <v>-1,08869259570665-7,33936931809956i</v>
      </c>
      <c r="BC302" s="240" t="str">
        <f t="shared" ca="1" si="504"/>
        <v>6,85488689452783-2,83938712024942i</v>
      </c>
      <c r="BD302" s="240" t="str">
        <f t="shared" ca="1" si="505"/>
        <v>4,41989589740657+5,95953973151418i</v>
      </c>
      <c r="BE302" s="240" t="str">
        <f t="shared" ca="1" si="506"/>
        <v>-4,70699269392006+5,73548719245287i</v>
      </c>
      <c r="BF302" s="240" t="str">
        <f t="shared" ca="1" si="507"/>
        <v>-6,70730776055028-3,17232031180171i</v>
      </c>
      <c r="BG302" s="240" t="str">
        <f t="shared" ca="1" si="508"/>
        <v>1,44750700126928-7,27710911259987i</v>
      </c>
      <c r="BH302" s="240" t="str">
        <f t="shared" ca="1" si="509"/>
        <v>7,41073878370811-0,364066250910579i</v>
      </c>
      <c r="BI302" s="240" t="str">
        <f t="shared" ca="1" si="510"/>
        <v>2,15381828449536+7,10018734631566i</v>
      </c>
      <c r="BJ302" s="240" t="str">
        <f t="shared" ca="1" si="511"/>
        <v>-6,3640684752186+3,81447584841437i</v>
      </c>
      <c r="BK302" s="240" t="str">
        <f t="shared" ca="1" si="512"/>
        <v>-5,24650329054619-5,24650329054463i</v>
      </c>
      <c r="BL302" s="240" t="str">
        <f t="shared" ca="1" si="513"/>
        <v>3,81447584841879-6,36406847521594i</v>
      </c>
      <c r="BM302" s="240" t="str">
        <f t="shared" ca="1" si="514"/>
        <v>7,10018734631637+2,15381828449303i</v>
      </c>
      <c r="BN302" s="240" t="str">
        <f t="shared" ca="1" si="515"/>
        <v>-0,36406625090815+7,41073878370823i</v>
      </c>
      <c r="BO302" s="240" t="str">
        <f t="shared" ca="1" si="516"/>
        <v>-7,27710911260083+1,44750700126442i</v>
      </c>
      <c r="BP302" s="240" t="str">
        <f t="shared" ca="1" si="517"/>
        <v>-3,1723203118039-6,70730776054924i</v>
      </c>
      <c r="BQ302" s="240" t="str">
        <f t="shared" ca="1" si="518"/>
        <v>5,73548719245614-4,70699269391607i</v>
      </c>
      <c r="BR302" s="240" t="str">
        <f t="shared" ca="1" si="519"/>
        <v>5,95953973151551+4,41989589740479i</v>
      </c>
      <c r="BS302" s="240" t="str">
        <f t="shared" ca="1" si="520"/>
        <v>-2,83938712024717+6,85488689452875i</v>
      </c>
      <c r="BT302" s="240" t="str">
        <f t="shared" ca="1" si="521"/>
        <v>-7,3393693180988-1,08869259571175i</v>
      </c>
      <c r="BU302" s="240" t="str">
        <f t="shared" ca="1" si="522"/>
        <v>-0,72725543433073-7,38394834005792i</v>
      </c>
      <c r="BV302" s="240" t="str">
        <f t="shared" ca="1" si="523"/>
        <v>6,98595200556175-2,49961359641754i</v>
      </c>
      <c r="BW302" s="240" t="str">
        <f t="shared" ca="1" si="524"/>
        <v>4,12215118453942+6,16923521736754i</v>
      </c>
      <c r="BX302" s="240" t="str">
        <f t="shared" ca="1" si="525"/>
        <v>-4,98274993274377+5,49761736238069i</v>
      </c>
      <c r="BY302" s="240" t="str">
        <f t="shared" ca="1" si="526"/>
        <v>-6,54357013468402-3,49761110586626i</v>
      </c>
      <c r="BZ302" s="240" t="str">
        <f t="shared" ca="1" si="527"/>
        <v>1,80283423567109-7,19731771385006i</v>
      </c>
      <c r="CA302" s="240" t="str">
        <f t="shared" ca="1" si="528"/>
        <v>7,41967610852439+9,08970596568582E-13i</v>
      </c>
      <c r="CB302" s="240" t="str">
        <f t="shared" ca="1" si="529"/>
        <v>1,80283423566973+7,1973177138504i</v>
      </c>
      <c r="CC302" s="240" t="str">
        <f t="shared" ca="1" si="530"/>
        <v>-6,54357013468468+3,49761110586503i</v>
      </c>
      <c r="CD302" s="240" t="str">
        <f t="shared" ca="1" si="531"/>
        <v>-4,98274993274243-5,49761736238191i</v>
      </c>
      <c r="CE302" s="240" t="str">
        <f t="shared" ca="1" si="532"/>
        <v>4,12215118454093-6,16923521736653i</v>
      </c>
      <c r="CF302" s="240" t="str">
        <f t="shared" ca="1" si="533"/>
        <v>6,98595200556113+2,49961359641926i</v>
      </c>
      <c r="CG302" s="240" t="str">
        <f t="shared" ca="1" si="534"/>
        <v>-0,727255434332539+7,38394834005774i</v>
      </c>
      <c r="CH302" s="240" t="str">
        <f t="shared" ca="1" si="535"/>
        <v>-7,33936931809907+1,08869259570995i</v>
      </c>
      <c r="CI302" s="240" t="str">
        <f t="shared" ca="1" si="536"/>
        <v>-2,8393871202455-6,85488689452945i</v>
      </c>
      <c r="CJ302" s="240" t="str">
        <f t="shared" ca="1" si="537"/>
        <v>5,95953973151232-4,41989589740909i</v>
      </c>
      <c r="CK302" s="240" t="str">
        <f t="shared" ca="1" si="538"/>
        <v>5,73548719245498+4,70699269391748i</v>
      </c>
      <c r="CL302" s="240" t="str">
        <f t="shared" ca="1" si="539"/>
        <v>-3,17232031180554+6,70730776054846i</v>
      </c>
      <c r="CM302" s="240" t="str">
        <f t="shared" ca="1" si="540"/>
        <v>-7,27710911260048-1,44750700126621i</v>
      </c>
      <c r="CN302" s="240" t="str">
        <f t="shared" ca="1" si="541"/>
        <v>-0,364066250906545-7,41073878370831i</v>
      </c>
      <c r="CO302" s="240" t="str">
        <f t="shared" ca="1" si="542"/>
        <v>7,1001873463147-2,15381828449856i</v>
      </c>
      <c r="CP302" s="240" t="str">
        <f t="shared" ca="1" si="543"/>
        <v>3,81447584841723+6,36406847521688i</v>
      </c>
      <c r="CQ302" s="240" t="str">
        <f t="shared" ca="1" si="544"/>
        <v>-5,24650329054763+5,24650329054319i</v>
      </c>
      <c r="CR302" s="240" t="str">
        <f t="shared" ca="1" si="545"/>
        <v>-6,36406847521755-3,8144758484161i</v>
      </c>
      <c r="CS302" s="240" t="str">
        <f t="shared" ca="1" si="546"/>
        <v>2,1538182844969-7,1001873463152i</v>
      </c>
      <c r="CT302" s="240" t="str">
        <f t="shared" ca="1" si="547"/>
        <v>7,41073878370839+0,364066250904812i</v>
      </c>
      <c r="CU302" s="240" t="str">
        <f t="shared" ca="1" si="548"/>
        <v>1,44750700126749+7,27710911260023i</v>
      </c>
      <c r="CV302" s="240" t="str">
        <f t="shared" ca="1" si="549"/>
        <v>-6,70730776055097+3,17232031180025i</v>
      </c>
      <c r="CW302" s="240" t="str">
        <f t="shared" ca="1" si="550"/>
        <v>-4,70699269391881-5,73548719245388i</v>
      </c>
      <c r="CX302" s="240" t="str">
        <f t="shared" ca="1" si="551"/>
        <v>4,41989589740804-5,9595397315131i</v>
      </c>
      <c r="CY302" s="240" t="str">
        <f t="shared" ca="1" si="552"/>
        <v>6,85488689452721+2,83938712025091i</v>
      </c>
      <c r="CZ302" s="240" t="str">
        <f t="shared" ca="1" si="553"/>
        <v>-1,08869259570824+7,33936931809932i</v>
      </c>
      <c r="DA302" s="240" t="str">
        <f t="shared" ca="1" si="554"/>
        <v>-7,38394834005831+0,72725543432671i</v>
      </c>
      <c r="DB302" s="240" t="str">
        <f t="shared" ca="1" si="555"/>
        <v>-2,49961359642049-6,98595200556069i</v>
      </c>
      <c r="DC302" s="240" t="str">
        <f t="shared" ca="1" si="556"/>
        <v>6,16923521736556-4,12215118454238i</v>
      </c>
      <c r="DD302" s="240" t="str">
        <f t="shared" ca="1" si="557"/>
        <v>5,49761736237797+4,98274993274677i</v>
      </c>
      <c r="DE302" s="240" t="str">
        <f t="shared" ca="1" si="558"/>
        <v>-3,4976111058635+6,5435701346855i</v>
      </c>
      <c r="DF302" s="240" t="str">
        <f t="shared" ca="1" si="559"/>
        <v>-7,19731771384898-1,80283423567542i</v>
      </c>
      <c r="DG302" s="240" t="str">
        <f t="shared" ca="1" si="560"/>
        <v>-2,22150203835838E-12-7,41967610852439i</v>
      </c>
      <c r="DH302" s="240" t="str">
        <f t="shared" ca="1" si="561"/>
        <v>7,19731771384964-1,80283423567277i</v>
      </c>
      <c r="DI302" s="240" t="str">
        <f t="shared" ca="1" si="562"/>
        <v>3,49761110586109+6,54357013468678i</v>
      </c>
      <c r="DJ302" s="240" t="str">
        <f t="shared" ca="1" si="563"/>
        <v>-5,4976173623798+4,98274993274474i</v>
      </c>
      <c r="DK302" s="240" t="str">
        <f t="shared" ca="1" si="564"/>
        <v>-6,16923521736428-4,12215118454429i</v>
      </c>
      <c r="DL302" s="240" t="str">
        <f t="shared" ca="1" si="565"/>
        <v>2,49961359641591-6,98595200556233i</v>
      </c>
      <c r="DM302" s="240" t="str">
        <f t="shared" ca="1" si="566"/>
        <v>7,38394834005805+0,727255434329424i</v>
      </c>
      <c r="DN302" s="240" t="str">
        <f t="shared" ca="1" si="567"/>
        <v>1,08869259570596+7,33936931809966i</v>
      </c>
      <c r="DO302" s="240" t="str">
        <f t="shared" ca="1" si="568"/>
        <v>-6,85488689452809+2,83938712024878i</v>
      </c>
      <c r="DP302" s="240" t="str">
        <f t="shared" ca="1" si="569"/>
        <v>-4,41989589740619-5,95953973151448i</v>
      </c>
      <c r="DQ302" s="240" t="str">
        <f t="shared" ca="1" si="570"/>
        <v>4,70699269391506-5,73548719245697i</v>
      </c>
      <c r="DR302" s="240" t="str">
        <f t="shared" ca="1" si="571"/>
        <v>6,70730776054998+3,17232031180234i</v>
      </c>
      <c r="DS302" s="240" t="str">
        <f t="shared" ca="1" si="572"/>
        <v>-1,44750700127059+7,27710911259961i</v>
      </c>
      <c r="DT302" s="240" t="str">
        <f t="shared" ca="1" si="573"/>
        <v>-7,41073878370815+0,364066250909671i</v>
      </c>
      <c r="DU302" s="240" t="str">
        <f t="shared" ca="1" si="574"/>
        <v>-2,1538182844947-7,10018734631587i</v>
      </c>
      <c r="DV302" s="240" t="str">
        <f t="shared" ca="1" si="575"/>
        <v>6,36406847521527-3,81447584841992i</v>
      </c>
      <c r="DW302" s="240" t="str">
        <f t="shared" ca="1" si="576"/>
        <v>5,2465032905457+5,24650329054512i</v>
      </c>
      <c r="DX302" s="240" t="str">
        <f t="shared" ca="1" si="577"/>
        <v>-3,81447584841921+6,36406847521569i</v>
      </c>
      <c r="DY302" s="240" t="str">
        <f t="shared" ca="1" si="578"/>
        <v>-7,10018734631611-2,15381828449391i</v>
      </c>
      <c r="DZ302" s="240" t="str">
        <f t="shared" ca="1" si="579"/>
        <v>0,364066250908847-7,4107387837082i</v>
      </c>
      <c r="EA302" s="240" t="str">
        <f t="shared" ca="1" si="580"/>
        <v>7,27710911259961-1,44750700127056i</v>
      </c>
      <c r="EB302" s="240" t="str">
        <f t="shared" ca="1" si="581"/>
        <v>3,17232031180308+6,70730776054962i</v>
      </c>
      <c r="EC302" s="240" t="str">
        <f t="shared" ca="1" si="582"/>
        <v>-5,73548719245644+4,7069926939157i</v>
      </c>
      <c r="ED302" s="240" t="str">
        <f t="shared" ca="1" si="583"/>
        <v>-5,95953973151497-4,41989589740552i</v>
      </c>
      <c r="EE302" s="240" t="str">
        <f t="shared" ca="1" si="584"/>
        <v>2,83938712024801-6,85488689452841i</v>
      </c>
      <c r="EF302" s="240" t="str">
        <f t="shared" ca="1" si="585"/>
        <v>7,33936931809873+1,08869259571223i</v>
      </c>
      <c r="EG302" s="240" t="str">
        <f t="shared" ca="1" si="586"/>
        <v>0,727255434329825+7,38394834005801i</v>
      </c>
      <c r="EH302" s="240" t="str">
        <f t="shared" ca="1" si="587"/>
        <v>-6,98595200556205+2,49961359641669i</v>
      </c>
      <c r="EI302" s="240" t="str">
        <f t="shared" ca="1" si="588"/>
        <v>-4,12215118454463-6,16923521736406i</v>
      </c>
      <c r="EJ302" s="240" t="str">
        <f t="shared" ca="1" si="589"/>
        <v>4,98274993274444-5,49761736238008i</v>
      </c>
      <c r="EK302" s="240" t="str">
        <f t="shared" ca="1" si="590"/>
        <v>6,54357013468359+3,49761110586706i</v>
      </c>
      <c r="EL302" s="240" t="str">
        <f t="shared" ca="1" si="591"/>
        <v>-1,80283423567237+7,19731771384974i</v>
      </c>
      <c r="EM302" s="240" t="str">
        <f t="shared" ca="1" si="592"/>
        <v>-7,41967610852439-1,81794119313716E-12i</v>
      </c>
      <c r="EN302" s="240"/>
      <c r="EO302" s="240"/>
      <c r="EP302" s="240"/>
    </row>
    <row r="303" spans="1:146">
      <c r="A303" s="268">
        <f t="shared" si="461"/>
        <v>3.9648437500000014E-3</v>
      </c>
      <c r="B303" s="267">
        <v>203</v>
      </c>
      <c r="C303" s="266">
        <f t="shared" si="462"/>
        <v>40600</v>
      </c>
      <c r="N303" s="265">
        <f t="shared" ca="1" si="463"/>
        <v>7.573562891407537</v>
      </c>
      <c r="O303" s="240">
        <f t="shared" ca="1" si="464"/>
        <v>-7.426437108592463</v>
      </c>
      <c r="P303" s="240" t="str">
        <f t="shared" ca="1" si="465"/>
        <v>-1,98072551944659-7,15742233939651i</v>
      </c>
      <c r="Q303" s="240" t="str">
        <f t="shared" ca="1" si="466"/>
        <v>6,36986757840747-3,81795169710573i</v>
      </c>
      <c r="R303" s="240" t="str">
        <f t="shared" ca="1" si="467"/>
        <v>5,37857541262068+5,12082948931435i</v>
      </c>
      <c r="S303" s="240" t="str">
        <f t="shared" ca="1" si="468"/>
        <v>-3,50079821923431+6,54953280441323i</v>
      </c>
      <c r="T303" s="240" t="str">
        <f t="shared" ca="1" si="469"/>
        <v>-7,24599050545082-1,62714158043971i</v>
      </c>
      <c r="U303" s="241" t="str">
        <f t="shared" ca="1" si="470"/>
        <v>-0,364397997457641-7,41749163985562i</v>
      </c>
      <c r="V303" s="240" t="str">
        <f t="shared" ca="1" si="471"/>
        <v>7,05161131601051-2,32953771718589i</v>
      </c>
      <c r="W303" s="240" t="str">
        <f t="shared" ca="1" si="472"/>
        <v>4,12590739492613+6,17485678347062i</v>
      </c>
      <c r="X303" s="240" t="str">
        <f t="shared" ca="1" si="473"/>
        <v>-4,85074703923654+5,62336387665044i</v>
      </c>
      <c r="Y303" s="240" t="str">
        <f t="shared" ca="1" si="474"/>
        <v>-6,71341963222213-3,17521101181855i</v>
      </c>
      <c r="Z303" s="240" t="str">
        <f t="shared" ca="1" si="475"/>
        <v>1,26963771484446-7,31710244570375i</v>
      </c>
      <c r="AA303" s="240" t="str">
        <f t="shared" ca="1" si="476"/>
        <v>7,39067678406289-0,727918128221177i</v>
      </c>
      <c r="AB303" s="240" t="str">
        <f t="shared" ca="1" si="477"/>
        <v>2,67273785452159+6,92881234331588i</v>
      </c>
      <c r="AC303" s="240" t="str">
        <f t="shared" ca="1" si="478"/>
        <v>-5,96497021768868+4,4239234204455i</v>
      </c>
      <c r="AD303" s="240" t="str">
        <f t="shared" ca="1" si="479"/>
        <v>-5,85460516455233-4,56897871466659i</v>
      </c>
      <c r="AE303" s="240" t="str">
        <f t="shared" ca="1" si="480"/>
        <v>2,84197444295966-6,86113324411086i</v>
      </c>
      <c r="AF303" s="240" t="str">
        <f t="shared" ca="1" si="481"/>
        <v>7,37058684526247+0,909075180787042i</v>
      </c>
      <c r="AG303" s="240" t="str">
        <f t="shared" ca="1" si="482"/>
        <v>1,08968464045652+7,34605714055045i</v>
      </c>
      <c r="AH303" s="240" t="str">
        <f t="shared" ca="1" si="483"/>
        <v>-6,78932125479394+3,00949913226146i</v>
      </c>
      <c r="AI303" s="240" t="str">
        <f t="shared" ca="1" si="484"/>
        <v>-4,711281826955-5,7407135161827i</v>
      </c>
      <c r="AJ303" s="240" t="str">
        <f t="shared" ca="1" si="485"/>
        <v>4,27620332017587-6,07174219581135i</v>
      </c>
      <c r="AK303" s="240" t="str">
        <f t="shared" ca="1" si="486"/>
        <v>6,99231778504922+2,50189130874295i</v>
      </c>
      <c r="AL303" s="240" t="str">
        <f t="shared" ca="1" si="487"/>
        <v>-0,546322604993584+7,40631485552378i</v>
      </c>
      <c r="AM303" s="240" t="str">
        <f t="shared" ca="1" si="488"/>
        <v>-7,28374020194855+1,44882600694416i</v>
      </c>
      <c r="AN303" s="240" t="str">
        <f t="shared" ca="1" si="489"/>
        <v>-3,33901026299014-6,63347409669516i</v>
      </c>
      <c r="AO303" s="240" t="str">
        <f t="shared" ca="1" si="490"/>
        <v>5,50262693298755-4,98729034288553i</v>
      </c>
      <c r="AP303" s="240" t="str">
        <f t="shared" ca="1" si="491"/>
        <v>6,27425186829629+3,97312617733942i</v>
      </c>
      <c r="AQ303" s="240" t="str">
        <f t="shared" ca="1" si="492"/>
        <v>-2,1557808992165+7,10665721999116i</v>
      </c>
      <c r="AR303" s="240" t="str">
        <f t="shared" ca="1" si="493"/>
        <v>-2,1557808992165+7,10665721999116i</v>
      </c>
      <c r="AS303" s="240" t="str">
        <f t="shared" ca="1" si="494"/>
        <v>-1,80447702468687-7,20387609521821i</v>
      </c>
      <c r="AT303" s="240" t="str">
        <f t="shared" ca="1" si="495"/>
        <v>6,46164631847487-3,66047742553062i</v>
      </c>
      <c r="AU303" s="240" t="str">
        <f t="shared" ca="1" si="496"/>
        <v>5,25128403954111+5,25128403954119i</v>
      </c>
      <c r="AV303" s="240" t="str">
        <f t="shared" ca="1" si="497"/>
        <v>-3,66047742553071+6,46164631847482i</v>
      </c>
      <c r="AW303" s="240" t="str">
        <f t="shared" ca="1" si="498"/>
        <v>-7,20387609521819-1,80447702468697i</v>
      </c>
      <c r="AX303" s="240" t="str">
        <f t="shared" ca="1" si="499"/>
        <v>-0,182253890195227-7,42420040458149i</v>
      </c>
      <c r="AY303" s="240" t="str">
        <f t="shared" ca="1" si="500"/>
        <v>7,10665721999119-2,1557808992164i</v>
      </c>
      <c r="AZ303" s="240" t="str">
        <f t="shared" ca="1" si="501"/>
        <v>3,97312617733933+6,27425186829635i</v>
      </c>
      <c r="BA303" s="240" t="str">
        <f t="shared" ca="1" si="502"/>
        <v>-4,9872903428856+5,50262693298748i</v>
      </c>
      <c r="BB303" s="240" t="str">
        <f t="shared" ca="1" si="503"/>
        <v>-6,63347409669516-3,33901026299014i</v>
      </c>
      <c r="BC303" s="240" t="str">
        <f t="shared" ca="1" si="504"/>
        <v>1,44882600694427-7,28374020194852i</v>
      </c>
      <c r="BD303" s="240" t="str">
        <f t="shared" ca="1" si="505"/>
        <v>7,40631485552379-0,546322604993374i</v>
      </c>
      <c r="BE303" s="240" t="str">
        <f t="shared" ca="1" si="506"/>
        <v>2,50189130874285+6,99231778504926i</v>
      </c>
      <c r="BF303" s="240" t="str">
        <f t="shared" ca="1" si="507"/>
        <v>-6,07174219581141+4,27620332017579i</v>
      </c>
      <c r="BG303" s="240" t="str">
        <f t="shared" ca="1" si="508"/>
        <v>-5,74071351618411-4,71128182695329i</v>
      </c>
      <c r="BH303" s="240" t="str">
        <f t="shared" ca="1" si="509"/>
        <v>3,00949913226358-6,78932125479299i</v>
      </c>
      <c r="BI303" s="240" t="str">
        <f t="shared" ca="1" si="510"/>
        <v>7,34605714055055+1,08968464045589i</v>
      </c>
      <c r="BJ303" s="240" t="str">
        <f t="shared" ca="1" si="511"/>
        <v>0,909075180784109+7,37058684526283i</v>
      </c>
      <c r="BK303" s="240" t="str">
        <f t="shared" ca="1" si="512"/>
        <v>-6,86113324411091+2,84197444295956i</v>
      </c>
      <c r="BL303" s="240" t="str">
        <f t="shared" ca="1" si="513"/>
        <v>-4,56897871466875-5,85460516455064i</v>
      </c>
      <c r="BM303" s="240" t="str">
        <f t="shared" ca="1" si="514"/>
        <v>4,42392342044609-5,96497021768824i</v>
      </c>
      <c r="BN303" s="240" t="str">
        <f t="shared" ca="1" si="515"/>
        <v>6,92881234331664+2,67273785451963i</v>
      </c>
      <c r="BO303" s="240" t="str">
        <f t="shared" ca="1" si="516"/>
        <v>-0,727918128223592+7,39067678406265i</v>
      </c>
      <c r="BP303" s="240" t="str">
        <f t="shared" ca="1" si="517"/>
        <v>-7,3171024457035+1,26963771484586i</v>
      </c>
      <c r="BQ303" s="240" t="str">
        <f t="shared" ca="1" si="518"/>
        <v>-3,17521101181573-6,71341963222345i</v>
      </c>
      <c r="BR303" s="240" t="str">
        <f t="shared" ca="1" si="519"/>
        <v>5,62336387664996-4,85074703923711i</v>
      </c>
      <c r="BS303" s="240" t="str">
        <f t="shared" ca="1" si="520"/>
        <v>6,17485678347273+4,12590739492296i</v>
      </c>
      <c r="BT303" s="240" t="str">
        <f t="shared" ca="1" si="521"/>
        <v>-2,3295377171866+7,05161131601028i</v>
      </c>
      <c r="BU303" s="240" t="str">
        <f t="shared" ca="1" si="522"/>
        <v>-7,41749163985575-0,364397997454954i</v>
      </c>
      <c r="BV303" s="240" t="str">
        <f t="shared" ca="1" si="523"/>
        <v>-1,62714158043834-7,24599050545112i</v>
      </c>
      <c r="BW303" s="240" t="str">
        <f t="shared" ca="1" si="524"/>
        <v>6,54953280441263-3,50079821923543i</v>
      </c>
      <c r="BX303" s="240" t="str">
        <f t="shared" ca="1" si="525"/>
        <v>5,12082948931254+5,37857541262241i</v>
      </c>
      <c r="BY303" s="240" t="str">
        <f t="shared" ca="1" si="526"/>
        <v>-3,8179516971051+6,36986757840785i</v>
      </c>
      <c r="BZ303" s="240" t="str">
        <f t="shared" ca="1" si="527"/>
        <v>-7,15742233939558-1,98072551944995i</v>
      </c>
      <c r="CA303" s="240" t="str">
        <f t="shared" ca="1" si="528"/>
        <v>1,05541655033265E-13-7,42643710859246i</v>
      </c>
      <c r="CB303" s="240" t="str">
        <f t="shared" ca="1" si="529"/>
        <v>7,15742233939564-1,98072551944975i</v>
      </c>
      <c r="CC303" s="240" t="str">
        <f t="shared" ca="1" si="530"/>
        <v>3,81795169710492+6,36986757840796i</v>
      </c>
      <c r="CD303" s="240" t="str">
        <f t="shared" ca="1" si="531"/>
        <v>-5,12082948931269+5,37857541262226i</v>
      </c>
      <c r="CE303" s="240" t="str">
        <f t="shared" ca="1" si="532"/>
        <v>-6,54953280441253-3,50079821923562i</v>
      </c>
      <c r="CF303" s="240" t="str">
        <f t="shared" ca="1" si="533"/>
        <v>1,62714158043855-7,24599050545108i</v>
      </c>
      <c r="CG303" s="240" t="str">
        <f t="shared" ca="1" si="534"/>
        <v>7,41749163985576-0,364397997454743i</v>
      </c>
      <c r="CH303" s="240" t="str">
        <f t="shared" ca="1" si="535"/>
        <v>2,3295377171864+7,05161131601035i</v>
      </c>
      <c r="CI303" s="240" t="str">
        <f t="shared" ca="1" si="536"/>
        <v>-6,17485678347284+4,12590739492279i</v>
      </c>
      <c r="CJ303" s="240" t="str">
        <f t="shared" ca="1" si="537"/>
        <v>-5,62336387664982-4,85074703923726i</v>
      </c>
      <c r="CK303" s="240" t="str">
        <f t="shared" ca="1" si="538"/>
        <v>3,17521101181592-6,71341963222337i</v>
      </c>
      <c r="CL303" s="240" t="str">
        <f t="shared" ca="1" si="539"/>
        <v>7,31710244570347+1,26963771484607i</v>
      </c>
      <c r="CM303" s="240" t="str">
        <f t="shared" ca="1" si="540"/>
        <v>0,727918128223382+7,39067678406267i</v>
      </c>
      <c r="CN303" s="240" t="str">
        <f t="shared" ca="1" si="541"/>
        <v>-6,92881234331672+2,67273785451943i</v>
      </c>
      <c r="CO303" s="240" t="str">
        <f t="shared" ca="1" si="542"/>
        <v>-4,42392342044609-5,96497021768824i</v>
      </c>
      <c r="CP303" s="240" t="str">
        <f t="shared" ca="1" si="543"/>
        <v>4,56897871466892-5,85460516455051i</v>
      </c>
      <c r="CQ303" s="240" t="str">
        <f t="shared" ca="1" si="544"/>
        <v>6,86113324411091+2,84197444295956i</v>
      </c>
      <c r="CR303" s="240" t="str">
        <f t="shared" ca="1" si="545"/>
        <v>-0,909075180784324+7,37058684526281i</v>
      </c>
      <c r="CS303" s="240" t="str">
        <f t="shared" ca="1" si="546"/>
        <v>-7,34605714055061+1,08968464045548i</v>
      </c>
      <c r="CT303" s="240" t="str">
        <f t="shared" ca="1" si="547"/>
        <v>-3,00949913226339-6,78932125479308i</v>
      </c>
      <c r="CU303" s="240" t="str">
        <f t="shared" ca="1" si="548"/>
        <v>5,74071351618424-4,71128182695313i</v>
      </c>
      <c r="CV303" s="240" t="str">
        <f t="shared" ca="1" si="549"/>
        <v>6,07174219581129+4,27620332017596i</v>
      </c>
      <c r="CW303" s="240" t="str">
        <f t="shared" ca="1" si="550"/>
        <v>-2,50189130874305+6,99231778504919i</v>
      </c>
      <c r="CX303" s="240" t="str">
        <f t="shared" ca="1" si="551"/>
        <v>-7,40631485552378-0,546322604993584i</v>
      </c>
      <c r="CY303" s="240" t="str">
        <f t="shared" ca="1" si="552"/>
        <v>-1,44882600694406-7,28374020194856i</v>
      </c>
      <c r="CZ303" s="240" t="str">
        <f t="shared" ca="1" si="553"/>
        <v>6,63347409669516-3,33901026299014i</v>
      </c>
      <c r="DA303" s="240" t="str">
        <f t="shared" ca="1" si="554"/>
        <v>4,98729034288529+5,50262693298776i</v>
      </c>
      <c r="DB303" s="240" t="str">
        <f t="shared" ca="1" si="555"/>
        <v>-3,97312617733933+6,27425186829635i</v>
      </c>
      <c r="DC303" s="240" t="str">
        <f t="shared" ca="1" si="556"/>
        <v>-7,10665721999107-2,15578089921681i</v>
      </c>
      <c r="DD303" s="240" t="str">
        <f t="shared" ca="1" si="557"/>
        <v>0,18225389019565-7,42420040458147i</v>
      </c>
      <c r="DE303" s="240" t="str">
        <f t="shared" ca="1" si="558"/>
        <v>7,20387609521824-1,80447702468676i</v>
      </c>
      <c r="DF303" s="240" t="str">
        <f t="shared" ca="1" si="559"/>
        <v>3,66047742553035+6,46164631847503i</v>
      </c>
      <c r="DG303" s="240" t="str">
        <f t="shared" ca="1" si="560"/>
        <v>-5,25128403954126+5,25128403954103i</v>
      </c>
      <c r="DH303" s="240" t="str">
        <f t="shared" ca="1" si="561"/>
        <v>-6,46164631847487-3,66047742553062i</v>
      </c>
      <c r="DI303" s="240" t="str">
        <f t="shared" ca="1" si="562"/>
        <v>1,80447702468707-7,20387609521816i</v>
      </c>
      <c r="DJ303" s="240" t="str">
        <f t="shared" ca="1" si="563"/>
        <v>7,42420040458148-0,182253890195333i</v>
      </c>
      <c r="DK303" s="240" t="str">
        <f t="shared" ca="1" si="564"/>
        <v>2,1557808992165+7,10665721999116i</v>
      </c>
      <c r="DL303" s="240" t="str">
        <f t="shared" ca="1" si="565"/>
        <v>-6,27425186829652+3,97312617733906i</v>
      </c>
      <c r="DM303" s="240" t="str">
        <f t="shared" ca="1" si="566"/>
        <v>-5,50262693298755-4,98729034288553i</v>
      </c>
      <c r="DN303" s="240" t="str">
        <f t="shared" ca="1" si="567"/>
        <v>3,33901026299005-6,63347409669521i</v>
      </c>
      <c r="DO303" s="240" t="str">
        <f t="shared" ca="1" si="568"/>
        <v>7,2837402019485+1,44882600694437i</v>
      </c>
      <c r="DP303" s="240" t="str">
        <f t="shared" ca="1" si="569"/>
        <v>0,546322604993689+7,40631485552377i</v>
      </c>
      <c r="DQ303" s="240" t="str">
        <f t="shared" ca="1" si="570"/>
        <v>-6,9923177850493+2,50189130874275i</v>
      </c>
      <c r="DR303" s="240" t="str">
        <f t="shared" ca="1" si="571"/>
        <v>-4,27620332017605-6,07174219581123i</v>
      </c>
      <c r="DS303" s="240" t="str">
        <f t="shared" ca="1" si="572"/>
        <v>4,71128182695337-5,74071351618404i</v>
      </c>
      <c r="DT303" s="240" t="str">
        <f t="shared" ca="1" si="573"/>
        <v>6,78932125479278+3,00949913226406i</v>
      </c>
      <c r="DU303" s="240" t="str">
        <f t="shared" ca="1" si="574"/>
        <v>-1,08968464045579+7,34605714055057i</v>
      </c>
      <c r="DV303" s="240" t="str">
        <f t="shared" ca="1" si="575"/>
        <v>-7,3705868452629+0,909075180783589i</v>
      </c>
      <c r="DW303" s="240" t="str">
        <f t="shared" ca="1" si="576"/>
        <v>-2,84197444295966-6,86113324411086i</v>
      </c>
      <c r="DX303" s="240" t="str">
        <f t="shared" ca="1" si="577"/>
        <v>5,85460516455071-4,56897871466867i</v>
      </c>
      <c r="DY303" s="240" t="str">
        <f t="shared" ca="1" si="578"/>
        <v>5,96497021768831+4,42392342044601i</v>
      </c>
      <c r="DZ303" s="240" t="str">
        <f t="shared" ca="1" si="579"/>
        <v>-2,67273785451972+6,9288123433166i</v>
      </c>
      <c r="EA303" s="240" t="str">
        <f t="shared" ca="1" si="580"/>
        <v>-7,39067678406268-0,727918128223277i</v>
      </c>
      <c r="EB303" s="240" t="str">
        <f t="shared" ca="1" si="581"/>
        <v>-1,26963771484576-7,31710244570352i</v>
      </c>
      <c r="EC303" s="240" t="str">
        <f t="shared" ca="1" si="582"/>
        <v>6,71341963222332-3,17521101181602i</v>
      </c>
      <c r="ED303" s="240" t="str">
        <f t="shared" ca="1" si="583"/>
        <v>4,85074703923703+5,62336387665002i</v>
      </c>
      <c r="EE303" s="240" t="str">
        <f t="shared" ca="1" si="584"/>
        <v>-4,1259073949234+6,17485678347244i</v>
      </c>
      <c r="EF303" s="240" t="str">
        <f t="shared" ca="1" si="585"/>
        <v>-7,05161131601024-2,3295377171867i</v>
      </c>
      <c r="EG303" s="240" t="str">
        <f t="shared" ca="1" si="586"/>
        <v>0,364397997455059-7,41749163985575i</v>
      </c>
      <c r="EH303" s="240" t="str">
        <f t="shared" ca="1" si="587"/>
        <v>7,24599050545114-1,62714158043823i</v>
      </c>
      <c r="EI303" s="240" t="str">
        <f t="shared" ca="1" si="588"/>
        <v>3,50079821923534+6,54953280441268i</v>
      </c>
      <c r="EJ303" s="240" t="str">
        <f t="shared" ca="1" si="589"/>
        <v>-5,37857541262218+5,12082948931277i</v>
      </c>
      <c r="EK303" s="240" t="str">
        <f t="shared" ca="1" si="590"/>
        <v>-6,36986757840779-3,81795169710519i</v>
      </c>
      <c r="EL303" s="240" t="str">
        <f t="shared" ca="1" si="591"/>
        <v>1,98072551944964-7,15742233939567i</v>
      </c>
      <c r="EM303" s="240" t="str">
        <f t="shared" ca="1" si="592"/>
        <v>7,42643710859246+2,11083310066531E-13i</v>
      </c>
      <c r="EN303" s="240"/>
      <c r="EO303" s="240"/>
      <c r="EP303" s="240"/>
    </row>
    <row r="304" spans="1:146">
      <c r="A304" s="268">
        <f t="shared" si="461"/>
        <v>3.9843750000000009E-3</v>
      </c>
      <c r="B304" s="267">
        <v>204</v>
      </c>
      <c r="C304" s="266">
        <f t="shared" si="462"/>
        <v>40800</v>
      </c>
      <c r="N304" s="265">
        <f t="shared" ca="1" si="463"/>
        <v>7.5679394982098218</v>
      </c>
      <c r="O304" s="240">
        <f t="shared" ca="1" si="464"/>
        <v>-7.4320605017901782</v>
      </c>
      <c r="P304" s="240" t="str">
        <f t="shared" ca="1" si="465"/>
        <v>-2,15741328409777-7,11203847176519i</v>
      </c>
      <c r="Q304" s="240" t="str">
        <f t="shared" ca="1" si="466"/>
        <v>6,1795324640324-4,12903158479557i</v>
      </c>
      <c r="R304" s="240" t="str">
        <f t="shared" ca="1" si="467"/>
        <v>5,74506045790812+4,71484926983357i</v>
      </c>
      <c r="S304" s="240" t="str">
        <f t="shared" ca="1" si="468"/>
        <v>-2,8441264223703+6,86632858198941i</v>
      </c>
      <c r="T304" s="240" t="str">
        <f t="shared" ca="1" si="469"/>
        <v>-7,39627309908531-0,728469317141495i</v>
      </c>
      <c r="U304" s="241" t="str">
        <f t="shared" ca="1" si="470"/>
        <v>-1,44992307653762-7,28925554322205i</v>
      </c>
      <c r="V304" s="240" t="str">
        <f t="shared" ca="1" si="471"/>
        <v>6,55449219445238-3,50344906843707i</v>
      </c>
      <c r="W304" s="240" t="str">
        <f t="shared" ca="1" si="472"/>
        <v>5,2552603790047+5,25526037900436i</v>
      </c>
      <c r="X304" s="240" t="str">
        <f t="shared" ca="1" si="473"/>
        <v>-3,50344906843724+6,55449219445228i</v>
      </c>
      <c r="Y304" s="240" t="str">
        <f t="shared" ca="1" si="474"/>
        <v>-7,28925554322201-1,44992307653781i</v>
      </c>
      <c r="Z304" s="240" t="str">
        <f t="shared" ca="1" si="475"/>
        <v>-0,72846931714201-7,39627309908526i</v>
      </c>
      <c r="AA304" s="240" t="str">
        <f t="shared" ca="1" si="476"/>
        <v>6,86632858198949-2,84412642237012i</v>
      </c>
      <c r="AB304" s="240" t="str">
        <f t="shared" ca="1" si="477"/>
        <v>4,71484926983338+5,74506045790828i</v>
      </c>
      <c r="AC304" s="240" t="str">
        <f t="shared" ca="1" si="478"/>
        <v>-4,12903158479513+6,17953246403269i</v>
      </c>
      <c r="AD304" s="240" t="str">
        <f t="shared" ca="1" si="479"/>
        <v>-7,1120384717652-2,15741328409774i</v>
      </c>
      <c r="AE304" s="240" t="str">
        <f t="shared" ca="1" si="480"/>
        <v>2,47652568027671E-13-7,43206050179018i</v>
      </c>
      <c r="AF304" s="240" t="str">
        <f t="shared" ca="1" si="481"/>
        <v>7,1120384717651-2,15741328409807i</v>
      </c>
      <c r="AG304" s="240" t="str">
        <f t="shared" ca="1" si="482"/>
        <v>4,12903158479542+6,17953246403249i</v>
      </c>
      <c r="AH304" s="240" t="str">
        <f t="shared" ca="1" si="483"/>
        <v>-4,71484926983376+5,74506045790797i</v>
      </c>
      <c r="AI304" s="240" t="str">
        <f t="shared" ca="1" si="484"/>
        <v>-6,86632858199047-2,84412642236775i</v>
      </c>
      <c r="AJ304" s="240" t="str">
        <f t="shared" ca="1" si="485"/>
        <v>0,728469317144605-7,39627309908501i</v>
      </c>
      <c r="AK304" s="240" t="str">
        <f t="shared" ca="1" si="486"/>
        <v>7,28925554322224-1,44992307653665i</v>
      </c>
      <c r="AL304" s="240" t="str">
        <f t="shared" ca="1" si="487"/>
        <v>3,5034490684382+6,55449219445177i</v>
      </c>
      <c r="AM304" s="240" t="str">
        <f t="shared" ca="1" si="488"/>
        <v>-5,25526037900236+5,2552603790067i</v>
      </c>
      <c r="AN304" s="240" t="str">
        <f t="shared" ca="1" si="489"/>
        <v>-6,55449219445112-3,50344906843942i</v>
      </c>
      <c r="AO304" s="240" t="str">
        <f t="shared" ca="1" si="490"/>
        <v>1,4499230765381-7,28925554322195i</v>
      </c>
      <c r="AP304" s="240" t="str">
        <f t="shared" ca="1" si="491"/>
        <v>7,39627309908514-0,728469317143235i</v>
      </c>
      <c r="AQ304" s="240" t="str">
        <f t="shared" ca="1" si="492"/>
        <v>2,84412642237331+6,86632858198817i</v>
      </c>
      <c r="AR304" s="240" t="str">
        <f t="shared" ca="1" si="493"/>
        <v>2,84412642237331+6,86632858198817i</v>
      </c>
      <c r="AS304" s="240" t="str">
        <f t="shared" ca="1" si="494"/>
        <v>-6,17953246403261-4,12903158479525i</v>
      </c>
      <c r="AT304" s="240" t="str">
        <f t="shared" ca="1" si="495"/>
        <v>2,15741328409575-7,11203847176581i</v>
      </c>
      <c r="AU304" s="240" t="str">
        <f t="shared" ca="1" si="496"/>
        <v>7,43206050179018+3,45255123277023E-12i</v>
      </c>
      <c r="AV304" s="240" t="str">
        <f t="shared" ca="1" si="497"/>
        <v>2,15741328409642+7,1120384717656i</v>
      </c>
      <c r="AW304" s="240" t="str">
        <f t="shared" ca="1" si="498"/>
        <v>-6,17953246403223+4,12903158479583i</v>
      </c>
      <c r="AX304" s="240" t="str">
        <f t="shared" ca="1" si="499"/>
        <v>-5,74506045790975-4,71484926983159i</v>
      </c>
      <c r="AY304" s="240" t="str">
        <f t="shared" ca="1" si="500"/>
        <v>2,84412642237266-6,86632858198844i</v>
      </c>
      <c r="AZ304" s="240" t="str">
        <f t="shared" ca="1" si="501"/>
        <v>7,39627309908521+0,72846931714254i</v>
      </c>
      <c r="BA304" s="240" t="str">
        <f t="shared" ca="1" si="502"/>
        <v>1,44992307653858+7,28925554322186i</v>
      </c>
      <c r="BB304" s="240" t="str">
        <f t="shared" ca="1" si="503"/>
        <v>-6,55449219445084+3,50344906843994i</v>
      </c>
      <c r="BC304" s="240" t="str">
        <f t="shared" ca="1" si="504"/>
        <v>-5,25526037900286-5,2552603790062i</v>
      </c>
      <c r="BD304" s="240" t="str">
        <f t="shared" ca="1" si="505"/>
        <v>3,50344906843758-6,5544921944521i</v>
      </c>
      <c r="BE304" s="240" t="str">
        <f t="shared" ca="1" si="506"/>
        <v>7,28925554322238+1,44992307653596i</v>
      </c>
      <c r="BF304" s="240" t="str">
        <f t="shared" ca="1" si="507"/>
        <v>0,728469317145406+7,39627309908493i</v>
      </c>
      <c r="BG304" s="240" t="str">
        <f t="shared" ca="1" si="508"/>
        <v>-6,86632858199025+2,8441264223683i</v>
      </c>
      <c r="BH304" s="240" t="str">
        <f t="shared" ca="1" si="509"/>
        <v>-4,71484926983365-5,74506045790806i</v>
      </c>
      <c r="BI304" s="240" t="str">
        <f t="shared" ca="1" si="510"/>
        <v>4,1290315847936-6,1795324640337i</v>
      </c>
      <c r="BJ304" s="240" t="str">
        <f t="shared" ca="1" si="511"/>
        <v>7,11203847176423+2,15741328410094i</v>
      </c>
      <c r="BK304" s="240" t="str">
        <f t="shared" ca="1" si="512"/>
        <v>-1,27103736421067E-12+7,43206050179018i</v>
      </c>
      <c r="BL304" s="240" t="str">
        <f t="shared" ca="1" si="513"/>
        <v>-7,11203847176503+2,1574132840983i</v>
      </c>
      <c r="BM304" s="240" t="str">
        <f t="shared" ca="1" si="514"/>
        <v>-4,12903158479746-6,17953246403113i</v>
      </c>
      <c r="BN304" s="240" t="str">
        <f t="shared" ca="1" si="515"/>
        <v>4,71484926983578-5,74506045790631i</v>
      </c>
      <c r="BO304" s="240" t="str">
        <f t="shared" ca="1" si="516"/>
        <v>6,86632858198911+2,84412642237104i</v>
      </c>
      <c r="BP304" s="240" t="str">
        <f t="shared" ca="1" si="517"/>
        <v>-0,728469317140578+7,3962730990854i</v>
      </c>
      <c r="BQ304" s="240" t="str">
        <f t="shared" ca="1" si="518"/>
        <v>-7,28925554322147+1,44992307654051i</v>
      </c>
      <c r="BR304" s="240" t="str">
        <f t="shared" ca="1" si="519"/>
        <v>-3,50344906843516-6,55449219445339i</v>
      </c>
      <c r="BS304" s="240" t="str">
        <f t="shared" ca="1" si="520"/>
        <v>5,25526037900466-5,2552603790044i</v>
      </c>
      <c r="BT304" s="240" t="str">
        <f t="shared" ca="1" si="521"/>
        <v>6,55449219445303+3,50344906843584i</v>
      </c>
      <c r="BU304" s="240" t="str">
        <f t="shared" ca="1" si="522"/>
        <v>-1,44992307653424+7,28925554322272i</v>
      </c>
      <c r="BV304" s="240" t="str">
        <f t="shared" ca="1" si="523"/>
        <v>-7,39627309908548+0,728469317139799i</v>
      </c>
      <c r="BW304" s="240" t="str">
        <f t="shared" ca="1" si="524"/>
        <v>-2,84412642237032-6,86632858198941i</v>
      </c>
      <c r="BX304" s="240" t="str">
        <f t="shared" ca="1" si="525"/>
        <v>5,74506045790681-4,71484926983518i</v>
      </c>
      <c r="BY304" s="240" t="str">
        <f t="shared" ca="1" si="526"/>
        <v>6,17953246403069+4,12903158479811i</v>
      </c>
      <c r="BZ304" s="240" t="str">
        <f t="shared" ca="1" si="527"/>
        <v>-2,15741328409925+7,11203847176474i</v>
      </c>
      <c r="CA304" s="240" t="str">
        <f t="shared" ca="1" si="528"/>
        <v>-7,43206050179018+6,99244640297819E-13i</v>
      </c>
      <c r="CB304" s="240" t="str">
        <f t="shared" ca="1" si="529"/>
        <v>-2,15741328410019-7,11203847176445i</v>
      </c>
      <c r="CC304" s="240" t="str">
        <f t="shared" ca="1" si="530"/>
        <v>6,17953246403414-4,12903158479296i</v>
      </c>
      <c r="CD304" s="240" t="str">
        <f t="shared" ca="1" si="531"/>
        <v>5,7450604579077+4,71484926983409i</v>
      </c>
      <c r="CE304" s="240" t="str">
        <f t="shared" ca="1" si="532"/>
        <v>-2,84412642236902+6,86632858198994i</v>
      </c>
      <c r="CF304" s="240" t="str">
        <f t="shared" ca="1" si="533"/>
        <v>-7,39627309908562-0,728469317138407i</v>
      </c>
      <c r="CG304" s="240" t="str">
        <f t="shared" ca="1" si="534"/>
        <v>-1,4499230765352-7,28925554322253i</v>
      </c>
      <c r="CH304" s="240" t="str">
        <f t="shared" ca="1" si="535"/>
        <v>6,55449219445237-3,50344906843708i</v>
      </c>
      <c r="CI304" s="240" t="str">
        <f t="shared" ca="1" si="536"/>
        <v>5,25526037900565+5,25526037900341i</v>
      </c>
      <c r="CJ304" s="240" t="str">
        <f t="shared" ca="1" si="537"/>
        <v>-3,50344906844063+6,55449219445047i</v>
      </c>
      <c r="CK304" s="240" t="str">
        <f t="shared" ca="1" si="538"/>
        <v>-7,28925554322175-1,44992307653915i</v>
      </c>
      <c r="CL304" s="240" t="str">
        <f t="shared" ca="1" si="539"/>
        <v>-0,72846931714197-7,39627309908527i</v>
      </c>
      <c r="CM304" s="240" t="str">
        <f t="shared" ca="1" si="540"/>
        <v>6,86632858198874-2,84412642237194i</v>
      </c>
      <c r="CN304" s="240" t="str">
        <f t="shared" ca="1" si="541"/>
        <v>4,71484926983098+5,74506045791025i</v>
      </c>
      <c r="CO304" s="240" t="str">
        <f t="shared" ca="1" si="542"/>
        <v>-4,1290315847963+6,17953246403191i</v>
      </c>
      <c r="CP304" s="240" t="str">
        <f t="shared" ca="1" si="543"/>
        <v>-7,11203847176538-2,15741328409717i</v>
      </c>
      <c r="CQ304" s="240" t="str">
        <f t="shared" ca="1" si="544"/>
        <v>-2,88075850885737E-12-7,43206050179018i</v>
      </c>
      <c r="CR304" s="240" t="str">
        <f t="shared" ca="1" si="545"/>
        <v>7,11203847176603-2,157413284095i</v>
      </c>
      <c r="CS304" s="240" t="str">
        <f t="shared" ca="1" si="546"/>
        <v>4,12903158479477+6,17953246403293i</v>
      </c>
      <c r="CT304" s="240" t="str">
        <f t="shared" ca="1" si="547"/>
        <v>-4,71484926983273+5,74506045790882i</v>
      </c>
      <c r="CU304" s="240" t="str">
        <f t="shared" ca="1" si="548"/>
        <v>-6,86632858199078-2,84412642236701i</v>
      </c>
      <c r="CV304" s="240" t="str">
        <f t="shared" ca="1" si="549"/>
        <v>0,728469317143804-7,39627309908509i</v>
      </c>
      <c r="CW304" s="240" t="str">
        <f t="shared" ca="1" si="550"/>
        <v>7,2892555432221-1,44992307653734i</v>
      </c>
      <c r="CX304" s="240" t="str">
        <f t="shared" ca="1" si="551"/>
        <v>3,50344906843863+6,55449219445154i</v>
      </c>
      <c r="CY304" s="240" t="str">
        <f t="shared" ca="1" si="552"/>
        <v>-5,25526037900725+5,25526037900181i</v>
      </c>
      <c r="CZ304" s="240" t="str">
        <f t="shared" ca="1" si="553"/>
        <v>-6,5544921944515-3,50344906843871i</v>
      </c>
      <c r="DA304" s="240" t="str">
        <f t="shared" ca="1" si="554"/>
        <v>1,44992307653742-7,28925554322209i</v>
      </c>
      <c r="DB304" s="240" t="str">
        <f t="shared" ca="1" si="555"/>
        <v>7,39627309908505-0,728469317144141i</v>
      </c>
      <c r="DC304" s="240" t="str">
        <f t="shared" ca="1" si="556"/>
        <v>2,84412642236693+6,86632858199081i</v>
      </c>
      <c r="DD304" s="240" t="str">
        <f t="shared" ca="1" si="557"/>
        <v>-5,74506045790887+4,71484926983267i</v>
      </c>
      <c r="DE304" s="240" t="str">
        <f t="shared" ca="1" si="558"/>
        <v>-6,17953246403288-4,12903158479484i</v>
      </c>
      <c r="DF304" s="240" t="str">
        <f t="shared" ca="1" si="559"/>
        <v>2,15741328409508-7,11203847176601i</v>
      </c>
      <c r="DG304" s="240" t="str">
        <f t="shared" ca="1" si="560"/>
        <v>7,43206050179018+2,54207472842134E-12i</v>
      </c>
      <c r="DH304" s="240" t="str">
        <f t="shared" ca="1" si="561"/>
        <v>2,15741328409709+7,1120384717654i</v>
      </c>
      <c r="DI304" s="240" t="str">
        <f t="shared" ca="1" si="562"/>
        <v>-6,17953246403195+4,12903158479623i</v>
      </c>
      <c r="DJ304" s="240" t="str">
        <f t="shared" ca="1" si="563"/>
        <v>-5,7450604579102-4,71484926983104i</v>
      </c>
      <c r="DK304" s="240" t="str">
        <f t="shared" ca="1" si="564"/>
        <v>2,84412642237202-6,8663285819887i</v>
      </c>
      <c r="DL304" s="240" t="str">
        <f t="shared" ca="1" si="565"/>
        <v>7,39627309908526+0,728469317142053i</v>
      </c>
      <c r="DM304" s="240" t="str">
        <f t="shared" ca="1" si="566"/>
        <v>1,44992307653948+7,28925554322168i</v>
      </c>
      <c r="DN304" s="240" t="str">
        <f t="shared" ca="1" si="567"/>
        <v>-6,55449219445409+3,50344906843385i</v>
      </c>
      <c r="DO304" s="240" t="str">
        <f t="shared" ca="1" si="568"/>
        <v>-5,25526037900305-5,25526037900601i</v>
      </c>
      <c r="DP304" s="240" t="str">
        <f t="shared" ca="1" si="569"/>
        <v>3,50344906843678-6,55449219445253i</v>
      </c>
      <c r="DQ304" s="240" t="str">
        <f t="shared" ca="1" si="570"/>
        <v>7,28925554322251+1,44992307653528i</v>
      </c>
      <c r="DR304" s="240" t="str">
        <f t="shared" ca="1" si="571"/>
        <v>0,728469317138324+7,39627309908562i</v>
      </c>
      <c r="DS304" s="240" t="str">
        <f t="shared" ca="1" si="572"/>
        <v>-6,86632858198982+2,84412642236934i</v>
      </c>
      <c r="DT304" s="240" t="str">
        <f t="shared" ca="1" si="573"/>
        <v>-4,71484926983435-5,74506045790748i</v>
      </c>
      <c r="DU304" s="240" t="str">
        <f t="shared" ca="1" si="574"/>
        <v>4,12903158479302-6,1795324640341i</v>
      </c>
      <c r="DV304" s="240" t="str">
        <f t="shared" ca="1" si="575"/>
        <v>7,11203847176431+2,15741328410067i</v>
      </c>
      <c r="DW304" s="240" t="str">
        <f t="shared" ca="1" si="576"/>
        <v>-3,60560859861789E-13+7,43206050179018i</v>
      </c>
      <c r="DX304" s="240" t="str">
        <f t="shared" ca="1" si="577"/>
        <v>-7,11203847176477+2,15741328409918i</v>
      </c>
      <c r="DY304" s="240" t="str">
        <f t="shared" ca="1" si="578"/>
        <v>-4,12903158479805-6,17953246403074i</v>
      </c>
      <c r="DZ304" s="240" t="str">
        <f t="shared" ca="1" si="579"/>
        <v>4,71484926983556-5,74506045790649i</v>
      </c>
      <c r="EA304" s="240" t="str">
        <f t="shared" ca="1" si="580"/>
        <v>6,86632858198954+2,84412642237i</v>
      </c>
      <c r="EB304" s="240" t="str">
        <f t="shared" ca="1" si="581"/>
        <v>-0,728469317139882+7,39627309908548i</v>
      </c>
      <c r="EC304" s="240" t="str">
        <f t="shared" ca="1" si="582"/>
        <v>-7,28925554322282+1,44992307653374i</v>
      </c>
      <c r="ED304" s="240" t="str">
        <f t="shared" ca="1" si="583"/>
        <v>-3,50344906843615-6,55449219445287i</v>
      </c>
      <c r="EE304" s="240" t="str">
        <f t="shared" ca="1" si="584"/>
        <v>5,25526037900416-5,2552603790049i</v>
      </c>
      <c r="EF304" s="240" t="str">
        <f t="shared" ca="1" si="585"/>
        <v>6,55449219445336+3,50344906843523i</v>
      </c>
      <c r="EG304" s="240" t="str">
        <f t="shared" ca="1" si="586"/>
        <v>-1,44992307654101+7,28925554322137i</v>
      </c>
      <c r="EH304" s="240" t="str">
        <f t="shared" ca="1" si="587"/>
        <v>-7,39627309908537+0,728469317140916i</v>
      </c>
      <c r="EI304" s="240" t="str">
        <f t="shared" ca="1" si="588"/>
        <v>-2,84412642237096-6,86632858198914i</v>
      </c>
      <c r="EJ304" s="240" t="str">
        <f t="shared" ca="1" si="589"/>
        <v>5,74506045790637-4,71484926983571i</v>
      </c>
      <c r="EK304" s="240" t="str">
        <f t="shared" ca="1" si="590"/>
        <v>6,17953246403085+4,12903158479788i</v>
      </c>
      <c r="EL304" s="240" t="str">
        <f t="shared" ca="1" si="591"/>
        <v>-2,15741328409818+7,11203847176506i</v>
      </c>
      <c r="EM304" s="240" t="str">
        <f t="shared" ca="1" si="592"/>
        <v>-7,43206050179018+1,39848928059564E-12i</v>
      </c>
      <c r="EN304" s="240"/>
      <c r="EO304" s="240"/>
      <c r="EP304" s="240"/>
    </row>
    <row r="305" spans="1:146">
      <c r="A305" s="268">
        <f t="shared" si="461"/>
        <v>4.0039062500000005E-3</v>
      </c>
      <c r="B305" s="267">
        <v>205</v>
      </c>
      <c r="C305" s="266">
        <f t="shared" si="462"/>
        <v>41000</v>
      </c>
      <c r="N305" s="265">
        <f t="shared" ca="1" si="463"/>
        <v>7.5631916607341667</v>
      </c>
      <c r="O305" s="240">
        <f t="shared" ca="1" si="464"/>
        <v>-7.4368083392658333</v>
      </c>
      <c r="P305" s="240" t="str">
        <f t="shared" ca="1" si="465"/>
        <v>-2,33279098287388-7,06145909180222i</v>
      </c>
      <c r="Q305" s="240" t="str">
        <f t="shared" ca="1" si="466"/>
        <v>5,97330046827641-4,43010155534415i</v>
      </c>
      <c r="R305" s="240" t="str">
        <f t="shared" ca="1" si="467"/>
        <v>6,08022155650275+4,28217515975387i</v>
      </c>
      <c r="S305" s="240" t="str">
        <f t="shared" ca="1" si="468"/>
        <v>-2,15879150856716+7,11658186895311i</v>
      </c>
      <c r="T305" s="240" t="str">
        <f t="shared" ca="1" si="469"/>
        <v>-7,43456851163414+0,182508412934902i</v>
      </c>
      <c r="U305" s="241" t="str">
        <f t="shared" ca="1" si="470"/>
        <v>-2,50538527112116-7,0020827557394i</v>
      </c>
      <c r="V305" s="240" t="str">
        <f t="shared" ca="1" si="471"/>
        <v>5,86278128720407-4,57535942340967i</v>
      </c>
      <c r="W305" s="240" t="str">
        <f t="shared" ca="1" si="472"/>
        <v>6,1834801466176+4,13166934196819i</v>
      </c>
      <c r="X305" s="240" t="str">
        <f t="shared" ca="1" si="473"/>
        <v>-1,98349165897812+7,16741788329229i</v>
      </c>
      <c r="Y305" s="240" t="str">
        <f t="shared" ca="1" si="474"/>
        <v>-7,42785037792746+0,364906889626282i</v>
      </c>
      <c r="Z305" s="240" t="str">
        <f t="shared" ca="1" si="475"/>
        <v>-2,67647040896353-6,93848862684925i</v>
      </c>
      <c r="AA305" s="240" t="str">
        <f t="shared" ca="1" si="476"/>
        <v>5,74873058590785-4,7178612660422i</v>
      </c>
      <c r="AB305" s="240" t="str">
        <f t="shared" ca="1" si="477"/>
        <v>6,28301403950731+3,97867476106402i</v>
      </c>
      <c r="AC305" s="240" t="str">
        <f t="shared" ca="1" si="478"/>
        <v>-1,8069970281812+7,2139365131056i</v>
      </c>
      <c r="AD305" s="240" t="str">
        <f t="shared" ca="1" si="479"/>
        <v>-7,41665798489834+0,547085560052072i</v>
      </c>
      <c r="AE305" s="240" t="str">
        <f t="shared" ca="1" si="480"/>
        <v>-2,84594334111124-6,8707150118571i</v>
      </c>
      <c r="AF305" s="240" t="str">
        <f t="shared" ca="1" si="481"/>
        <v>5,6312170642651-4,85752124546084i</v>
      </c>
      <c r="AG305" s="240" t="str">
        <f t="shared" ca="1" si="482"/>
        <v>6,37876327967708+3,82328357525533i</v>
      </c>
      <c r="AH305" s="240" t="str">
        <f t="shared" ca="1" si="483"/>
        <v>-1,62941392994187+7,25610973731001i</v>
      </c>
      <c r="AI305" s="240" t="str">
        <f t="shared" ca="1" si="484"/>
        <v>-7,40099807442583+0,728934686593387i</v>
      </c>
      <c r="AJ305" s="240" t="str">
        <f t="shared" ca="1" si="485"/>
        <v>-3,01370198340761-6,79880273505408i</v>
      </c>
      <c r="AK305" s="240" t="str">
        <f t="shared" ca="1" si="486"/>
        <v>5,51031150802753-4,99425523571565i</v>
      </c>
      <c r="AL305" s="240" t="str">
        <f t="shared" ca="1" si="487"/>
        <v>6,47067019136482+3,66558938638203i</v>
      </c>
      <c r="AM305" s="240" t="str">
        <f t="shared" ca="1" si="488"/>
        <v>-1,45084933367728+7,29391215233238i</v>
      </c>
      <c r="AN305" s="240" t="str">
        <f t="shared" ca="1" si="489"/>
        <v>-7,38088007945398+0,910344730139792i</v>
      </c>
      <c r="AO305" s="240" t="str">
        <f t="shared" ca="1" si="490"/>
        <v>-3,17964528431464-6,72279511370899i</v>
      </c>
      <c r="AP305" s="240" t="str">
        <f t="shared" ca="1" si="491"/>
        <v>5,38608674618446-5,12798087336038i</v>
      </c>
      <c r="AQ305" s="240" t="str">
        <f t="shared" ca="1" si="492"/>
        <v>6,55867941328073+3,50568718353212i</v>
      </c>
      <c r="AR305" s="240" t="str">
        <f t="shared" ca="1" si="493"/>
        <v>6,55867941328073+3,50568718353212i</v>
      </c>
      <c r="AS305" s="240" t="str">
        <f t="shared" ca="1" si="494"/>
        <v>-7,35631611831207+1,0912064160533i</v>
      </c>
      <c r="AT305" s="240" t="str">
        <f t="shared" ca="1" si="495"/>
        <v>-3,34367328580386-6,64273793196566i</v>
      </c>
      <c r="AU305" s="240" t="str">
        <f t="shared" ca="1" si="496"/>
        <v>5,258617607079-5,25861760708007i</v>
      </c>
      <c r="AV305" s="240" t="str">
        <f t="shared" ca="1" si="497"/>
        <v>6,64273793196634+3,34367328580252i</v>
      </c>
      <c r="AW305" s="240" t="str">
        <f t="shared" ca="1" si="498"/>
        <v>-1,09120641605202+7,35631611831226i</v>
      </c>
      <c r="AX305" s="240" t="str">
        <f t="shared" ca="1" si="499"/>
        <v>-7,32732098740976+1,27141080003214i</v>
      </c>
      <c r="AY305" s="240" t="str">
        <f t="shared" ca="1" si="500"/>
        <v>-3,50568718353345-6,55867941328002i</v>
      </c>
      <c r="AZ305" s="240" t="str">
        <f t="shared" ca="1" si="501"/>
        <v>5,1279808733648-5,38608674618025i</v>
      </c>
      <c r="BA305" s="240" t="str">
        <f t="shared" ca="1" si="502"/>
        <v>6,72279511370638+3,17964528432016i</v>
      </c>
      <c r="BB305" s="240" t="str">
        <f t="shared" ca="1" si="503"/>
        <v>-0,910344730138297+7,38088007945416i</v>
      </c>
      <c r="BC305" s="240" t="str">
        <f t="shared" ca="1" si="504"/>
        <v>-7,29391215233211+1,45084933367865i</v>
      </c>
      <c r="BD305" s="240" t="str">
        <f t="shared" ca="1" si="505"/>
        <v>-3,66558938638324-6,47067019136414i</v>
      </c>
      <c r="BE305" s="240" t="str">
        <f t="shared" ca="1" si="506"/>
        <v>4,99425523571453-5,51031150802854i</v>
      </c>
      <c r="BF305" s="240" t="str">
        <f t="shared" ca="1" si="507"/>
        <v>6,79880273505469+3,01370198340624i</v>
      </c>
      <c r="BG305" s="240" t="str">
        <f t="shared" ca="1" si="508"/>
        <v>-0,728934686591995+7,40099807442597i</v>
      </c>
      <c r="BH305" s="240" t="str">
        <f t="shared" ca="1" si="509"/>
        <v>-7,25610973730941+1,62941392994457i</v>
      </c>
      <c r="BI305" s="240" t="str">
        <f t="shared" ca="1" si="510"/>
        <v>-3,82328357525853-6,37876327967517i</v>
      </c>
      <c r="BJ305" s="240" t="str">
        <f t="shared" ca="1" si="511"/>
        <v>4,85752124546314-5,63121706426311i</v>
      </c>
      <c r="BK305" s="240" t="str">
        <f t="shared" ca="1" si="512"/>
        <v>6,87071501185593+2,84594334111404i</v>
      </c>
      <c r="BL305" s="240" t="str">
        <f t="shared" ca="1" si="513"/>
        <v>-0,547085560054471+7,41665798489816i</v>
      </c>
      <c r="BM305" s="240" t="str">
        <f t="shared" ca="1" si="514"/>
        <v>-7,21393651310595+1,80699702817979i</v>
      </c>
      <c r="BN305" s="240" t="str">
        <f t="shared" ca="1" si="515"/>
        <v>-3,9786747610635-6,28301403950764i</v>
      </c>
      <c r="BO305" s="240" t="str">
        <f t="shared" ca="1" si="516"/>
        <v>4,71786126604214-5,7487305859079i</v>
      </c>
      <c r="BP305" s="240" t="str">
        <f t="shared" ca="1" si="517"/>
        <v>6,93848862684953+2,67647040896281i</v>
      </c>
      <c r="BQ305" s="240" t="str">
        <f t="shared" ca="1" si="518"/>
        <v>-0,364906889624832+7,42785037792753i</v>
      </c>
      <c r="BR305" s="240" t="str">
        <f t="shared" ca="1" si="519"/>
        <v>-7,16741788329172+1,98349165898018i</v>
      </c>
      <c r="BS305" s="240" t="str">
        <f t="shared" ca="1" si="520"/>
        <v>-4,13166934197054-6,18348014661603i</v>
      </c>
      <c r="BT305" s="240" t="str">
        <f t="shared" ca="1" si="521"/>
        <v>4,57535942341256-5,86278128720181i</v>
      </c>
      <c r="BU305" s="240" t="str">
        <f t="shared" ca="1" si="522"/>
        <v>7,00208275573838+2,505385271124i</v>
      </c>
      <c r="BV305" s="240" t="str">
        <f t="shared" ca="1" si="523"/>
        <v>-0,182508412937228+7,43456851163408i</v>
      </c>
      <c r="BW305" s="240" t="str">
        <f t="shared" ca="1" si="524"/>
        <v>-7,11658186895358+2,15879150856559i</v>
      </c>
      <c r="BX305" s="240" t="str">
        <f t="shared" ca="1" si="525"/>
        <v>-4,28217515975308-6,08022155650331i</v>
      </c>
      <c r="BY305" s="240" t="str">
        <f t="shared" ca="1" si="526"/>
        <v>4,43010155534403-5,9733004682765i</v>
      </c>
      <c r="BZ305" s="240" t="str">
        <f t="shared" ca="1" si="527"/>
        <v>7,06145909180247+2,33279098287309i</v>
      </c>
      <c r="CA305" s="240" t="str">
        <f t="shared" ca="1" si="528"/>
        <v>1,5050717271438E-12+7,43680833926583i</v>
      </c>
      <c r="CB305" s="240" t="str">
        <f t="shared" ca="1" si="529"/>
        <v>-7,06145909180153+2,33279098287595i</v>
      </c>
      <c r="CC305" s="240" t="str">
        <f t="shared" ca="1" si="530"/>
        <v>-4,43010155534645-5,9733004682747i</v>
      </c>
      <c r="CD305" s="240" t="str">
        <f t="shared" ca="1" si="531"/>
        <v>4,28217515975684-6,08022155650066i</v>
      </c>
      <c r="CE305" s="240" t="str">
        <f t="shared" ca="1" si="532"/>
        <v>7,11658186895225+2,15879150857i</v>
      </c>
      <c r="CF305" s="240" t="str">
        <f t="shared" ca="1" si="533"/>
        <v>0,18250841293263+7,43456851163419i</v>
      </c>
      <c r="CG305" s="240" t="str">
        <f t="shared" ca="1" si="534"/>
        <v>-7,00208275573992+2,50538527111967i</v>
      </c>
      <c r="CH305" s="240" t="str">
        <f t="shared" ca="1" si="535"/>
        <v>-4,57535942340894-5,86278128720463i</v>
      </c>
      <c r="CI305" s="240" t="str">
        <f t="shared" ca="1" si="536"/>
        <v>4,13166934196839-6,18348014661747i</v>
      </c>
      <c r="CJ305" s="240" t="str">
        <f t="shared" ca="1" si="537"/>
        <v>7,16741788329252+1,98349165897727i</v>
      </c>
      <c r="CK305" s="240" t="str">
        <f t="shared" ca="1" si="538"/>
        <v>0,364906889627839+7,42785037792739i</v>
      </c>
      <c r="CL305" s="240" t="str">
        <f t="shared" ca="1" si="539"/>
        <v>-6,93848862684844+2,67647040896563i</v>
      </c>
      <c r="CM305" s="240" t="str">
        <f t="shared" ca="1" si="540"/>
        <v>-4,71786126604447-5,74873058590599i</v>
      </c>
      <c r="CN305" s="240" t="str">
        <f t="shared" ca="1" si="541"/>
        <v>3,97867476106095-6,28301403950926i</v>
      </c>
      <c r="CO305" s="240" t="str">
        <f t="shared" ca="1" si="542"/>
        <v>7,21393651310488+1,80699702818404i</v>
      </c>
      <c r="CP305" s="240" t="str">
        <f t="shared" ca="1" si="543"/>
        <v>0,547085560049884+7,41665798489851i</v>
      </c>
      <c r="CQ305" s="240" t="str">
        <f t="shared" ca="1" si="544"/>
        <v>-6,87071501185769+2,8459433411098i</v>
      </c>
      <c r="CR305" s="240" t="str">
        <f t="shared" ca="1" si="545"/>
        <v>-4,85752124545966-5,63121706426612i</v>
      </c>
      <c r="CS305" s="240" t="str">
        <f t="shared" ca="1" si="546"/>
        <v>3,82328357525612-6,3787632796766i</v>
      </c>
      <c r="CT305" s="240" t="str">
        <f t="shared" ca="1" si="547"/>
        <v>7,25610973730998+1,62941392994204i</v>
      </c>
      <c r="CU305" s="240" t="str">
        <f t="shared" ca="1" si="548"/>
        <v>0,72893468659499+7,40099807442567i</v>
      </c>
      <c r="CV305" s="240" t="str">
        <f t="shared" ca="1" si="549"/>
        <v>-6,79880273505347+3,01370198340899i</v>
      </c>
      <c r="CW305" s="240" t="str">
        <f t="shared" ca="1" si="550"/>
        <v>-4,99425523571677-5,51031150802652i</v>
      </c>
      <c r="CX305" s="240" t="str">
        <f t="shared" ca="1" si="551"/>
        <v>3,66558938638081-6,47067019136551i</v>
      </c>
      <c r="CY305" s="240" t="str">
        <f t="shared" ca="1" si="552"/>
        <v>7,29391215233126+1,45084933368296i</v>
      </c>
      <c r="CZ305" s="240" t="str">
        <f t="shared" ca="1" si="553"/>
        <v>0,910344730133947+7,3808800794547i</v>
      </c>
      <c r="DA305" s="240" t="str">
        <f t="shared" ca="1" si="554"/>
        <v>-6,72279511370835+3,179645284316i</v>
      </c>
      <c r="DB305" s="240" t="str">
        <f t="shared" ca="1" si="555"/>
        <v>-5,12798087336147-5,38608674618343i</v>
      </c>
      <c r="DC305" s="240" t="str">
        <f t="shared" ca="1" si="556"/>
        <v>3,50568718353098-6,55867941328134i</v>
      </c>
      <c r="DD305" s="240" t="str">
        <f t="shared" ca="1" si="557"/>
        <v>7,32732098741023+1,27141080002939i</v>
      </c>
      <c r="DE305" s="240" t="str">
        <f t="shared" ca="1" si="558"/>
        <v>1,09120641605458+7,35631611831188i</v>
      </c>
      <c r="DF305" s="240" t="str">
        <f t="shared" ca="1" si="559"/>
        <v>-6,64273793196499+3,34367328580521i</v>
      </c>
      <c r="DG305" s="240" t="str">
        <f t="shared" ca="1" si="560"/>
        <v>-5,25861760708113-5,25861760707794i</v>
      </c>
      <c r="DH305" s="240" t="str">
        <f t="shared" ca="1" si="561"/>
        <v>3,34367328580117-6,64273793196702i</v>
      </c>
      <c r="DI305" s="240" t="str">
        <f t="shared" ca="1" si="562"/>
        <v>7,35631611831136+1,09120641605806i</v>
      </c>
      <c r="DJ305" s="240" t="str">
        <f t="shared" ca="1" si="563"/>
        <v>1,27141080002634+7,32732098741076i</v>
      </c>
      <c r="DK305" s="240" t="str">
        <f t="shared" ca="1" si="564"/>
        <v>-6,5586794132828+3,50568718352825i</v>
      </c>
      <c r="DL305" s="240" t="str">
        <f t="shared" ca="1" si="565"/>
        <v>-5,38608674618129-5,12798087336372i</v>
      </c>
      <c r="DM305" s="240" t="str">
        <f t="shared" ca="1" si="566"/>
        <v>3,17964528431841-6,72279511370721i</v>
      </c>
      <c r="DN305" s="240" t="str">
        <f t="shared" ca="1" si="567"/>
        <v>7,38088007945437+0,910344730136594i</v>
      </c>
      <c r="DO305" s="240" t="str">
        <f t="shared" ca="1" si="568"/>
        <v>1,45084933368034+7,29391215233178i</v>
      </c>
      <c r="DP305" s="240" t="str">
        <f t="shared" ca="1" si="569"/>
        <v>-6,47067019136329+3,66558938638474i</v>
      </c>
      <c r="DQ305" s="240" t="str">
        <f t="shared" ca="1" si="570"/>
        <v>-5,51031150802955-4,99425523571342i</v>
      </c>
      <c r="DR305" s="240" t="str">
        <f t="shared" ca="1" si="571"/>
        <v>3,01370198340486-6,7988027350553i</v>
      </c>
      <c r="DS305" s="240" t="str">
        <f t="shared" ca="1" si="572"/>
        <v>7,40099807442612+0,728934686590497i</v>
      </c>
      <c r="DT305" s="240" t="str">
        <f t="shared" ca="1" si="573"/>
        <v>1,62941392993862+7,25610973731075i</v>
      </c>
      <c r="DU305" s="240" t="str">
        <f t="shared" ca="1" si="574"/>
        <v>-6,37876327967841+3,8232835752531i</v>
      </c>
      <c r="DV305" s="240" t="str">
        <f t="shared" ca="1" si="575"/>
        <v>-5,63121706426382-4,85752124546232i</v>
      </c>
      <c r="DW305" s="240" t="str">
        <f t="shared" ca="1" si="576"/>
        <v>2,84594334111305-6,87071501185635i</v>
      </c>
      <c r="DX305" s="240" t="str">
        <f t="shared" ca="1" si="577"/>
        <v>7,41665798489831+0,547085560052548i</v>
      </c>
      <c r="DY305" s="240" t="str">
        <f t="shared" ca="1" si="578"/>
        <v>1,80699702818146+7,21393651310553i</v>
      </c>
      <c r="DZ305" s="240" t="str">
        <f t="shared" ca="1" si="579"/>
        <v>-6,28301403950684+3,97867476106477i</v>
      </c>
      <c r="EA305" s="240" t="str">
        <f t="shared" ca="1" si="580"/>
        <v>-5,74873058590886-4,71786126604098i</v>
      </c>
      <c r="EB305" s="240" t="str">
        <f t="shared" ca="1" si="581"/>
        <v>2,67647040896141-6,93848862685007i</v>
      </c>
      <c r="EC305" s="240" t="str">
        <f t="shared" ca="1" si="582"/>
        <v>7,4278503779276+0,364906889623328i</v>
      </c>
      <c r="ED305" s="240" t="str">
        <f t="shared" ca="1" si="583"/>
        <v>1,98349165897429+7,16741788329335i</v>
      </c>
      <c r="EE305" s="240" t="str">
        <f t="shared" ca="1" si="584"/>
        <v>-6,18348014661941+4,13166934196547i</v>
      </c>
      <c r="EF305" s="240" t="str">
        <f t="shared" ca="1" si="585"/>
        <v>-5,86278128720248-4,57535942341171i</v>
      </c>
      <c r="EG305" s="240" t="str">
        <f t="shared" ca="1" si="586"/>
        <v>2,50538527112299-7,00208275573874i</v>
      </c>
      <c r="EH305" s="240" t="str">
        <f t="shared" ca="1" si="587"/>
        <v>7,4345685116341+0,182508412936146i</v>
      </c>
      <c r="EI305" s="240" t="str">
        <f t="shared" ca="1" si="588"/>
        <v>2,15879150856744+7,11658186895303i</v>
      </c>
      <c r="EJ305" s="240" t="str">
        <f t="shared" ca="1" si="589"/>
        <v>-6,0802215565022+4,28217515975465i</v>
      </c>
      <c r="EK305" s="240" t="str">
        <f t="shared" ca="1" si="590"/>
        <v>-5,9733004682774-4,43010155534282i</v>
      </c>
      <c r="EL305" s="240" t="str">
        <f t="shared" ca="1" si="591"/>
        <v>2,33279098287166-7,06145909180295i</v>
      </c>
      <c r="EM305" s="240" t="str">
        <f t="shared" ca="1" si="592"/>
        <v>7,43680833926583-3,0101434542876E-12i</v>
      </c>
      <c r="EN305" s="240"/>
      <c r="EO305" s="240"/>
      <c r="EP305" s="240"/>
    </row>
    <row r="306" spans="1:146">
      <c r="A306" s="268">
        <f t="shared" si="461"/>
        <v>4.0234375000000001E-3</v>
      </c>
      <c r="B306" s="267">
        <v>206</v>
      </c>
      <c r="C306" s="266">
        <f t="shared" si="462"/>
        <v>41200</v>
      </c>
      <c r="N306" s="265">
        <f t="shared" ca="1" si="463"/>
        <v>7.5591320939918258</v>
      </c>
      <c r="O306" s="240">
        <f t="shared" ca="1" si="464"/>
        <v>-7.4408679060081742</v>
      </c>
      <c r="P306" s="240" t="str">
        <f t="shared" ca="1" si="465"/>
        <v>-2,50675289796595-7,00590501671282i</v>
      </c>
      <c r="Q306" s="240" t="str">
        <f t="shared" ca="1" si="466"/>
        <v>5,75186867343584-4,72043662792012i</v>
      </c>
      <c r="R306" s="240" t="str">
        <f t="shared" ca="1" si="467"/>
        <v>6,38224528621595+3,8253706096582i</v>
      </c>
      <c r="S306" s="240" t="str">
        <f t="shared" ca="1" si="468"/>
        <v>-1,45164131586257+7,29789371563763i</v>
      </c>
      <c r="T306" s="240" t="str">
        <f t="shared" ca="1" si="469"/>
        <v>-7,36033174637408+1,09180207820849i</v>
      </c>
      <c r="U306" s="241" t="str">
        <f t="shared" ca="1" si="470"/>
        <v>-3,50760085004528-6,56225963151597i</v>
      </c>
      <c r="V306" s="240" t="str">
        <f t="shared" ca="1" si="471"/>
        <v>4,99698147411367-5,51331944857427i</v>
      </c>
      <c r="W306" s="240" t="str">
        <f t="shared" ca="1" si="472"/>
        <v>6,8744655624811+2,84749687004637i</v>
      </c>
      <c r="X306" s="240" t="str">
        <f t="shared" ca="1" si="473"/>
        <v>-0,365106083125068+7,43190505474387i</v>
      </c>
      <c r="Y306" s="240" t="str">
        <f t="shared" ca="1" si="474"/>
        <v>-7,12046663211456+2,15996993858842i</v>
      </c>
      <c r="Z306" s="240" t="str">
        <f t="shared" ca="1" si="475"/>
        <v>-4,43251983642909-5,97656114285842i</v>
      </c>
      <c r="AA306" s="240" t="str">
        <f t="shared" ca="1" si="476"/>
        <v>4,13392471640892-6,18685555300315i</v>
      </c>
      <c r="AB306" s="240" t="str">
        <f t="shared" ca="1" si="477"/>
        <v>7,21787441972025+1,80798342243795i</v>
      </c>
      <c r="AC306" s="240" t="str">
        <f t="shared" ca="1" si="478"/>
        <v>0,729332593716681+7,40503809324469i</v>
      </c>
      <c r="AD306" s="240" t="str">
        <f t="shared" ca="1" si="479"/>
        <v>-6,72646491857724+3,18138097275572i</v>
      </c>
      <c r="AE306" s="240" t="str">
        <f t="shared" ca="1" si="480"/>
        <v>-5,26148815425183-5,26148815425162i</v>
      </c>
      <c r="AF306" s="240" t="str">
        <f t="shared" ca="1" si="481"/>
        <v>3,18138097275601-6,7264649185771i</v>
      </c>
      <c r="AG306" s="240" t="str">
        <f t="shared" ca="1" si="482"/>
        <v>7,40503809324465+0,729332593717108i</v>
      </c>
      <c r="AH306" s="240" t="str">
        <f t="shared" ca="1" si="483"/>
        <v>1,80798342243836+7,21787441972016i</v>
      </c>
      <c r="AI306" s="240" t="str">
        <f t="shared" ca="1" si="484"/>
        <v>-6,186855553005+4,13392471640615i</v>
      </c>
      <c r="AJ306" s="240" t="str">
        <f t="shared" ca="1" si="485"/>
        <v>-5,97656114286043-4,43251983642638i</v>
      </c>
      <c r="AK306" s="240" t="str">
        <f t="shared" ca="1" si="486"/>
        <v>2,15996993858595-7,12046663211531i</v>
      </c>
      <c r="AL306" s="240" t="str">
        <f t="shared" ca="1" si="487"/>
        <v>7,43190505474375-0,365106083127595i</v>
      </c>
      <c r="AM306" s="240" t="str">
        <f t="shared" ca="1" si="488"/>
        <v>2,84749687004808+6,87446556248039i</v>
      </c>
      <c r="AN306" s="240" t="str">
        <f t="shared" ca="1" si="489"/>
        <v>-5,51331944857357+4,99698147411444i</v>
      </c>
      <c r="AO306" s="240" t="str">
        <f t="shared" ca="1" si="490"/>
        <v>-6,56225963151615-3,50760085004494i</v>
      </c>
      <c r="AP306" s="240" t="str">
        <f t="shared" ca="1" si="491"/>
        <v>1,09180207820805-7,36033174637414i</v>
      </c>
      <c r="AQ306" s="240" t="str">
        <f t="shared" ca="1" si="492"/>
        <v>7,29789371563772-1,45164131586212i</v>
      </c>
      <c r="AR306" s="240" t="str">
        <f t="shared" ca="1" si="493"/>
        <v>7,29789371563772-1,45164131586212i</v>
      </c>
      <c r="AS306" s="240" t="str">
        <f t="shared" ca="1" si="494"/>
        <v>-4,72043662792153+5,75186867343469i</v>
      </c>
      <c r="AT306" s="240" t="str">
        <f t="shared" ca="1" si="495"/>
        <v>-7,00590501671208-2,50675289796801i</v>
      </c>
      <c r="AU306" s="240" t="str">
        <f t="shared" ca="1" si="496"/>
        <v>2,65082267365841E-12-7,44086790600817i</v>
      </c>
      <c r="AV306" s="240" t="str">
        <f t="shared" ca="1" si="497"/>
        <v>7,00590501671387-2,50675289796301i</v>
      </c>
      <c r="AW306" s="240" t="str">
        <f t="shared" ca="1" si="498"/>
        <v>4,72043662791759+5,75186867343792i</v>
      </c>
      <c r="AX306" s="240" t="str">
        <f t="shared" ca="1" si="499"/>
        <v>-3,82537060965543+6,38224528621761i</v>
      </c>
      <c r="AY306" s="240" t="str">
        <f t="shared" ca="1" si="500"/>
        <v>-7,29789371563813-1,45164131586006i</v>
      </c>
      <c r="AZ306" s="240" t="str">
        <f t="shared" ca="1" si="501"/>
        <v>-1,09180207821034-7,3603317463738i</v>
      </c>
      <c r="BA306" s="240" t="str">
        <f t="shared" ca="1" si="502"/>
        <v>6,56225963151506-3,50760085004698i</v>
      </c>
      <c r="BB306" s="240" t="str">
        <f t="shared" ca="1" si="503"/>
        <v>5,51331944857498+4,99698147411288i</v>
      </c>
      <c r="BC306" s="240" t="str">
        <f t="shared" ca="1" si="504"/>
        <v>-2,84749687004604+6,87446556248123i</v>
      </c>
      <c r="BD306" s="240" t="str">
        <f t="shared" ca="1" si="505"/>
        <v>-7,43190505474386-0,365106083125391i</v>
      </c>
      <c r="BE306" s="240" t="str">
        <f t="shared" ca="1" si="506"/>
        <v>-2,15996993858796-7,1204666321147i</v>
      </c>
      <c r="BF306" s="240" t="str">
        <f t="shared" ca="1" si="507"/>
        <v>5,97656114285911-4,43251983642815i</v>
      </c>
      <c r="BG306" s="240" t="str">
        <f t="shared" ca="1" si="508"/>
        <v>6,18685555300211+4,13392471641047i</v>
      </c>
      <c r="BH306" s="240" t="str">
        <f t="shared" ca="1" si="509"/>
        <v>-1,80798342244042+7,21787441971964i</v>
      </c>
      <c r="BI306" s="240" t="str">
        <f t="shared" ca="1" si="510"/>
        <v>-7,40503809324495+0,729332593714042i</v>
      </c>
      <c r="BJ306" s="240" t="str">
        <f t="shared" ca="1" si="511"/>
        <v>-3,18138097275265-6,72646491857869i</v>
      </c>
      <c r="BK306" s="240" t="str">
        <f t="shared" ca="1" si="512"/>
        <v>5,26148815424923-5,26148815425422i</v>
      </c>
      <c r="BL306" s="240" t="str">
        <f t="shared" ca="1" si="513"/>
        <v>6,72646491857854+3,18138097275296i</v>
      </c>
      <c r="BM306" s="240" t="str">
        <f t="shared" ca="1" si="514"/>
        <v>-0,729332593714591+7,4050380932449i</v>
      </c>
      <c r="BN306" s="240" t="str">
        <f t="shared" ca="1" si="515"/>
        <v>-7,21787441971972+1,8079834224401i</v>
      </c>
      <c r="BO306" s="240" t="str">
        <f t="shared" ca="1" si="516"/>
        <v>-4,13392471641019-6,18685555300231i</v>
      </c>
      <c r="BP306" s="240" t="str">
        <f t="shared" ca="1" si="517"/>
        <v>4,43251983642842-5,97656114285891i</v>
      </c>
      <c r="BQ306" s="240" t="str">
        <f t="shared" ca="1" si="518"/>
        <v>7,1204666321146+2,15996993858828i</v>
      </c>
      <c r="BR306" s="240" t="str">
        <f t="shared" ca="1" si="519"/>
        <v>0,365106083124841+7,43190505474389i</v>
      </c>
      <c r="BS306" s="240" t="str">
        <f t="shared" ca="1" si="520"/>
        <v>-6,87446556248145+2,84749687004553i</v>
      </c>
      <c r="BT306" s="240" t="str">
        <f t="shared" ca="1" si="521"/>
        <v>-4,99698147411248-5,51331944857534i</v>
      </c>
      <c r="BU306" s="240" t="str">
        <f t="shared" ca="1" si="522"/>
        <v>3,50760085004728-6,5622596315149i</v>
      </c>
      <c r="BV306" s="240" t="str">
        <f t="shared" ca="1" si="523"/>
        <v>7,36033174637376+1,09180207821067i</v>
      </c>
      <c r="BW306" s="240" t="str">
        <f t="shared" ca="1" si="524"/>
        <v>1,45164131585973+7,2978937156382i</v>
      </c>
      <c r="BX306" s="240" t="str">
        <f t="shared" ca="1" si="525"/>
        <v>-6,38224528621778+3,82537060965514i</v>
      </c>
      <c r="BY306" s="240" t="str">
        <f t="shared" ca="1" si="526"/>
        <v>-5,7518686734377-4,72043662791785i</v>
      </c>
      <c r="BZ306" s="240" t="str">
        <f t="shared" ca="1" si="527"/>
        <v>2,50675289796333-7,00590501671375i</v>
      </c>
      <c r="CA306" s="240" t="str">
        <f t="shared" ca="1" si="528"/>
        <v>7,44086790600817-2,31171333192817E-12i</v>
      </c>
      <c r="CB306" s="240" t="str">
        <f t="shared" ca="1" si="529"/>
        <v>2,50675289796769+7,00590501671219i</v>
      </c>
      <c r="CC306" s="240" t="str">
        <f t="shared" ca="1" si="530"/>
        <v>-5,75186867343504+4,7204366279211i</v>
      </c>
      <c r="CD306" s="240" t="str">
        <f t="shared" ca="1" si="531"/>
        <v>-6,38224528621625-3,8253706096577i</v>
      </c>
      <c r="CE306" s="240" t="str">
        <f t="shared" ca="1" si="532"/>
        <v>1,45164131586267-7,29789371563761i</v>
      </c>
      <c r="CF306" s="240" t="str">
        <f t="shared" ca="1" si="533"/>
        <v>7,3603317463742-1,09180207820772i</v>
      </c>
      <c r="CG306" s="240" t="str">
        <f t="shared" ca="1" si="534"/>
        <v>3,50760085004464+6,56225963151631i</v>
      </c>
      <c r="CH306" s="240" t="str">
        <f t="shared" ca="1" si="535"/>
        <v>-4,99698147411469+5,51331944857334i</v>
      </c>
      <c r="CI306" s="240" t="str">
        <f t="shared" ca="1" si="536"/>
        <v>-6,8744655624803-2,84749687004829i</v>
      </c>
      <c r="CJ306" s="240" t="str">
        <f t="shared" ca="1" si="537"/>
        <v>0,365106083128251-7,43190505474372i</v>
      </c>
      <c r="CK306" s="240" t="str">
        <f t="shared" ca="1" si="538"/>
        <v>7,12046663211546-2,15996993858542i</v>
      </c>
      <c r="CL306" s="240" t="str">
        <f t="shared" ca="1" si="539"/>
        <v>4,43251983643213+5,97656114285616i</v>
      </c>
      <c r="CM306" s="240" t="str">
        <f t="shared" ca="1" si="540"/>
        <v>-4,13392471640634+6,18685555300488i</v>
      </c>
      <c r="CN306" s="240" t="str">
        <f t="shared" ca="1" si="541"/>
        <v>-7,21787441972074-1,80798342243602i</v>
      </c>
      <c r="CO306" s="240" t="str">
        <f t="shared" ca="1" si="542"/>
        <v>-0,729332593718771-7,40503809324449i</v>
      </c>
      <c r="CP306" s="240" t="str">
        <f t="shared" ca="1" si="543"/>
        <v>6,72646491857666-3,18138097275695i</v>
      </c>
      <c r="CQ306" s="240" t="str">
        <f t="shared" ca="1" si="544"/>
        <v>5,26148815425235+5,2614881542511i</v>
      </c>
      <c r="CR306" s="240" t="str">
        <f t="shared" ca="1" si="545"/>
        <v>-3,18138097275535+6,72646491857741i</v>
      </c>
      <c r="CS306" s="240" t="str">
        <f t="shared" ca="1" si="546"/>
        <v>-7,40503809324466-0,729332593717018i</v>
      </c>
      <c r="CT306" s="240" t="str">
        <f t="shared" ca="1" si="547"/>
        <v>-1,80798342243773-7,21787441972031i</v>
      </c>
      <c r="CU306" s="240" t="str">
        <f t="shared" ca="1" si="548"/>
        <v>6,18685555300389-4,1339247164078i</v>
      </c>
      <c r="CV306" s="240" t="str">
        <f t="shared" ca="1" si="549"/>
        <v>5,97656114285721+4,43251983643072i</v>
      </c>
      <c r="CW306" s="240" t="str">
        <f t="shared" ca="1" si="550"/>
        <v>-2,15996993859103+7,12046663211377i</v>
      </c>
      <c r="CX306" s="240" t="str">
        <f t="shared" ca="1" si="551"/>
        <v>-7,43190505474401+0,365106083122405i</v>
      </c>
      <c r="CY306" s="240" t="str">
        <f t="shared" ca="1" si="552"/>
        <v>-2,84749687004328-6,87446556248238i</v>
      </c>
      <c r="CZ306" s="240" t="str">
        <f t="shared" ca="1" si="553"/>
        <v>5,51331944857216-4,99698147411599i</v>
      </c>
      <c r="DA306" s="240" t="str">
        <f t="shared" ca="1" si="554"/>
        <v>6,56225963151714+3,50760085004309i</v>
      </c>
      <c r="DB306" s="240" t="str">
        <f t="shared" ca="1" si="555"/>
        <v>-1,09180207820598+7,36033174637445i</v>
      </c>
      <c r="DC306" s="240" t="str">
        <f t="shared" ca="1" si="556"/>
        <v>-7,29789371563727+1,45164131586439i</v>
      </c>
      <c r="DD306" s="240" t="str">
        <f t="shared" ca="1" si="557"/>
        <v>-3,82537060965921-6,38224528621534i</v>
      </c>
      <c r="DE306" s="240" t="str">
        <f t="shared" ca="1" si="558"/>
        <v>4,72043662791974-5,75186867343615i</v>
      </c>
      <c r="DF306" s="240" t="str">
        <f t="shared" ca="1" si="559"/>
        <v>7,00590501671279+2,50675289796603i</v>
      </c>
      <c r="DG306" s="240" t="str">
        <f t="shared" ca="1" si="560"/>
        <v>-5,50591527264831E-13+7,44086790600817i</v>
      </c>
      <c r="DH306" s="240" t="str">
        <f t="shared" ca="1" si="561"/>
        <v>-7,00590501671316+2,50675289796499i</v>
      </c>
      <c r="DI306" s="240" t="str">
        <f t="shared" ca="1" si="562"/>
        <v>-4,72043662791921-5,75186867343659i</v>
      </c>
      <c r="DJ306" s="240" t="str">
        <f t="shared" ca="1" si="563"/>
        <v>3,8253706096598-6,38224528621499i</v>
      </c>
      <c r="DK306" s="240" t="str">
        <f t="shared" ca="1" si="564"/>
        <v>7,29789371563714+1,45164131586505i</v>
      </c>
      <c r="DL306" s="240" t="str">
        <f t="shared" ca="1" si="565"/>
        <v>1,09180207820531+7,36033174637455i</v>
      </c>
      <c r="DM306" s="240" t="str">
        <f t="shared" ca="1" si="566"/>
        <v>-6,56225963151766+3,50760085004212i</v>
      </c>
      <c r="DN306" s="240" t="str">
        <f t="shared" ca="1" si="567"/>
        <v>-5,51331944857653-4,99698147411117i</v>
      </c>
      <c r="DO306" s="240" t="str">
        <f t="shared" ca="1" si="568"/>
        <v>2,8474968700439-6,87446556248212i</v>
      </c>
      <c r="DP306" s="240" t="str">
        <f t="shared" ca="1" si="569"/>
        <v>7,43190505474397+0,365106083123082i</v>
      </c>
      <c r="DQ306" s="240" t="str">
        <f t="shared" ca="1" si="570"/>
        <v>2,15996993859037+7,12046663211396i</v>
      </c>
      <c r="DR306" s="240" t="str">
        <f t="shared" ca="1" si="571"/>
        <v>-5,97656114285761+4,43251983643018i</v>
      </c>
      <c r="DS306" s="240" t="str">
        <f t="shared" ca="1" si="572"/>
        <v>-6,18685555300352-4,13392471640837i</v>
      </c>
      <c r="DT306" s="240" t="str">
        <f t="shared" ca="1" si="573"/>
        <v>1,80798342243798-7,21787441972025i</v>
      </c>
      <c r="DU306" s="240" t="str">
        <f t="shared" ca="1" si="574"/>
        <v>7,40503809324477-0,729332593715922i</v>
      </c>
      <c r="DV306" s="240" t="str">
        <f t="shared" ca="1" si="575"/>
        <v>3,18138097275436+6,72646491857788i</v>
      </c>
      <c r="DW306" s="240" t="str">
        <f t="shared" ca="1" si="576"/>
        <v>-5,26148815425313+5,26148815425032i</v>
      </c>
      <c r="DX306" s="240" t="str">
        <f t="shared" ca="1" si="577"/>
        <v>-6,72646491857619-3,18138097275794i</v>
      </c>
      <c r="DY306" s="240" t="str">
        <f t="shared" ca="1" si="578"/>
        <v>0,729332593719866-7,40503809324438i</v>
      </c>
      <c r="DZ306" s="240" t="str">
        <f t="shared" ca="1" si="579"/>
        <v>7,217874419721-1,80798342243495i</v>
      </c>
      <c r="EA306" s="240" t="str">
        <f t="shared" ca="1" si="580"/>
        <v>4,1339247164121+6,18685555300102i</v>
      </c>
      <c r="EB306" s="240" t="str">
        <f t="shared" ca="1" si="581"/>
        <v>-4,43251983642657+5,97656114286029i</v>
      </c>
      <c r="EC306" s="240" t="str">
        <f t="shared" ca="1" si="582"/>
        <v>-7,12046663211527-2,15996993858607i</v>
      </c>
      <c r="ED306" s="240" t="str">
        <f t="shared" ca="1" si="583"/>
        <v>-0,365106083127573-7,43190505474375i</v>
      </c>
      <c r="EE306" s="240" t="str">
        <f t="shared" ca="1" si="584"/>
        <v>6,8744655624804-2,84749687004805i</v>
      </c>
      <c r="EF306" s="240" t="str">
        <f t="shared" ca="1" si="585"/>
        <v>4,99698147411387+5,51331944857408i</v>
      </c>
      <c r="EG306" s="240" t="str">
        <f t="shared" ca="1" si="586"/>
        <v>-3,50760085004561+6,56225963151579i</v>
      </c>
      <c r="EH306" s="240" t="str">
        <f t="shared" ca="1" si="587"/>
        <v>-7,36033174637403-1,09180207820881i</v>
      </c>
      <c r="EI306" s="240" t="str">
        <f t="shared" ca="1" si="588"/>
        <v>-1,45164131586158-7,29789371563783i</v>
      </c>
      <c r="EJ306" s="240" t="str">
        <f t="shared" ca="1" si="589"/>
        <v>6,38224528621681-3,82537060965676i</v>
      </c>
      <c r="EK306" s="240" t="str">
        <f t="shared" ca="1" si="590"/>
        <v>5,75186867343434+4,72043662792195i</v>
      </c>
      <c r="EL306" s="240" t="str">
        <f t="shared" ca="1" si="591"/>
        <v>-2,50675289796833+7,00590501671196i</v>
      </c>
      <c r="EM306" s="240" t="str">
        <f t="shared" ca="1" si="592"/>
        <v>-7,44086790600817-2,98993201538866E-12i</v>
      </c>
      <c r="EN306" s="240"/>
      <c r="EO306" s="240"/>
      <c r="EP306" s="240"/>
    </row>
    <row r="307" spans="1:146">
      <c r="A307" s="268">
        <f t="shared" si="461"/>
        <v>4.0429687499999997E-3</v>
      </c>
      <c r="B307" s="267">
        <v>207</v>
      </c>
      <c r="C307" s="266">
        <f t="shared" si="462"/>
        <v>41400</v>
      </c>
      <c r="N307" s="265">
        <f t="shared" ca="1" si="463"/>
        <v>7.5556233986626946</v>
      </c>
      <c r="O307" s="240">
        <f t="shared" ca="1" si="464"/>
        <v>-7.4443766013373054</v>
      </c>
      <c r="P307" s="240" t="str">
        <f t="shared" ca="1" si="465"/>
        <v>-2,67919418891847-6,94554976086154i</v>
      </c>
      <c r="Q307" s="240" t="str">
        <f t="shared" ca="1" si="466"/>
        <v>5,51591922032693-4,99933776988175i</v>
      </c>
      <c r="R307" s="240" t="str">
        <f t="shared" ca="1" si="467"/>
        <v>6,64949808756565+3,34707606217712i</v>
      </c>
      <c r="S307" s="240" t="str">
        <f t="shared" ca="1" si="468"/>
        <v>-0,729676505999182+7,40852989324678i</v>
      </c>
      <c r="T307" s="240" t="str">
        <f t="shared" ca="1" si="469"/>
        <v>-7,17471199313653+1,98551021102415i</v>
      </c>
      <c r="U307" s="241" t="str">
        <f t="shared" ca="1" si="470"/>
        <v>-4,43460996379659-5,97937935337225i</v>
      </c>
      <c r="V307" s="240" t="str">
        <f t="shared" ca="1" si="471"/>
        <v>3,98272376325869-6,2894081127013i</v>
      </c>
      <c r="W307" s="240" t="str">
        <f t="shared" ca="1" si="472"/>
        <v>7,30133499236979+1,45232582836457i</v>
      </c>
      <c r="X307" s="240" t="str">
        <f t="shared" ca="1" si="473"/>
        <v>1,27270468440765+7,33477782682102i</v>
      </c>
      <c r="Y307" s="240" t="str">
        <f t="shared" ca="1" si="474"/>
        <v>-6,38525479458374+3,82717443955507i</v>
      </c>
      <c r="Z307" s="240" t="str">
        <f t="shared" ca="1" si="475"/>
        <v>-5,86874769957146-4,58001565732183i</v>
      </c>
      <c r="AA307" s="240" t="str">
        <f t="shared" ca="1" si="476"/>
        <v>2,16098845908007-7,12382424420066i</v>
      </c>
      <c r="AB307" s="240" t="str">
        <f t="shared" ca="1" si="477"/>
        <v>7,42420574043581-0,54764231594923i</v>
      </c>
      <c r="AC307" s="240" t="str">
        <f t="shared" ca="1" si="478"/>
        <v>3,1828811333149+6,72963674158765i</v>
      </c>
      <c r="AD307" s="240" t="str">
        <f t="shared" ca="1" si="479"/>
        <v>-5,13319949691379+5,3915680379109i</v>
      </c>
      <c r="AE307" s="240" t="str">
        <f t="shared" ca="1" si="480"/>
        <v>-6,87770717428149-2,84883958961809i</v>
      </c>
      <c r="AF307" s="240" t="str">
        <f t="shared" ca="1" si="481"/>
        <v>0,182694147384362-7,44213449428656i</v>
      </c>
      <c r="AG307" s="240" t="str">
        <f t="shared" ca="1" si="482"/>
        <v>7,00920860797647-2,50793494182105i</v>
      </c>
      <c r="AH307" s="240" t="str">
        <f t="shared" ca="1" si="483"/>
        <v>4,86246462871391+5,63694781925861i</v>
      </c>
      <c r="AI307" s="240" t="str">
        <f t="shared" ca="1" si="484"/>
        <v>-3,5092548375734+6,56535402453714i</v>
      </c>
      <c r="AJ307" s="240" t="str">
        <f t="shared" ca="1" si="485"/>
        <v>-7,38839142467266-0,91127116620786i</v>
      </c>
      <c r="AK307" s="240" t="str">
        <f t="shared" ca="1" si="486"/>
        <v>-1,80883596585801-7,22127796384801i</v>
      </c>
      <c r="AL307" s="240" t="str">
        <f t="shared" ca="1" si="487"/>
        <v>6,08640925263271-4,28653302705173i</v>
      </c>
      <c r="AM307" s="240" t="str">
        <f t="shared" ca="1" si="488"/>
        <v>6,18977292654866+4,13587404308975i</v>
      </c>
      <c r="AN307" s="240" t="str">
        <f t="shared" ca="1" si="489"/>
        <v>-1,63107214554844+7,26349410673365i</v>
      </c>
      <c r="AO307" s="240" t="str">
        <f t="shared" ca="1" si="490"/>
        <v>-7,36380246537466+1,09231691073624i</v>
      </c>
      <c r="AP307" s="240" t="str">
        <f t="shared" ca="1" si="491"/>
        <v>-3,66931976907961-6,47725523773612i</v>
      </c>
      <c r="AQ307" s="240" t="str">
        <f t="shared" ca="1" si="492"/>
        <v>4,72266252067235-5,75458093160354i</v>
      </c>
      <c r="AR307" s="240" t="str">
        <f t="shared" ca="1" si="493"/>
        <v>4,72266252067235-5,75458093160354i</v>
      </c>
      <c r="AS307" s="240" t="str">
        <f t="shared" ca="1" si="494"/>
        <v>0,3652782466427+7,43540952369592i</v>
      </c>
      <c r="AT307" s="240" t="str">
        <f t="shared" ca="1" si="495"/>
        <v>-6,80572171407228+3,01676895587704i</v>
      </c>
      <c r="AU307" s="240" t="str">
        <f t="shared" ca="1" si="496"/>
        <v>-5,26396917651318-5,26396917651097i</v>
      </c>
      <c r="AV307" s="240" t="str">
        <f t="shared" ca="1" si="497"/>
        <v>3,01676895587419-6,80572171407354i</v>
      </c>
      <c r="AW307" s="240" t="str">
        <f t="shared" ca="1" si="498"/>
        <v>7,4354095236957+0,365278246647192i</v>
      </c>
      <c r="AX307" s="240" t="str">
        <f t="shared" ca="1" si="499"/>
        <v>2,33516500849554+7,06864536991611i</v>
      </c>
      <c r="AY307" s="240" t="str">
        <f t="shared" ca="1" si="500"/>
        <v>-5,75458093160169+4,7226625206746i</v>
      </c>
      <c r="AZ307" s="240" t="str">
        <f t="shared" ca="1" si="501"/>
        <v>-6,47725523773765-3,66931976907689i</v>
      </c>
      <c r="BA307" s="240" t="str">
        <f t="shared" ca="1" si="502"/>
        <v>1,09231691074047-7,36380246537404i</v>
      </c>
      <c r="BB307" s="240" t="str">
        <f t="shared" ca="1" si="503"/>
        <v>7,26349410673461-1,63107214554416i</v>
      </c>
      <c r="BC307" s="240" t="str">
        <f t="shared" ca="1" si="504"/>
        <v>4,13587404309217+6,18977292654705i</v>
      </c>
      <c r="BD307" s="240" t="str">
        <f t="shared" ca="1" si="505"/>
        <v>-4,28653302704936+6,08640925263439i</v>
      </c>
      <c r="BE307" s="240" t="str">
        <f t="shared" ca="1" si="506"/>
        <v>-7,22127796384692-1,80883596586237i</v>
      </c>
      <c r="BF307" s="240" t="str">
        <f t="shared" ca="1" si="507"/>
        <v>-0,911271166203289-7,38839142467323i</v>
      </c>
      <c r="BG307" s="240" t="str">
        <f t="shared" ca="1" si="508"/>
        <v>6,56535402453572-3,50925483757606i</v>
      </c>
      <c r="BH307" s="240" t="str">
        <f t="shared" ca="1" si="509"/>
        <v>5,63694781925864+4,86246462871387i</v>
      </c>
      <c r="BI307" s="240" t="str">
        <f t="shared" ca="1" si="510"/>
        <v>-2,5079349418225+7,00920860797595i</v>
      </c>
      <c r="BJ307" s="240" t="str">
        <f t="shared" ca="1" si="511"/>
        <v>-7,44213449428666+0,182694147380605i</v>
      </c>
      <c r="BK307" s="240" t="str">
        <f t="shared" ca="1" si="512"/>
        <v>-2,84883958962009-6,87770717428065i</v>
      </c>
      <c r="BL307" s="240" t="str">
        <f t="shared" ca="1" si="513"/>
        <v>5,39156803791036-5,13319949691436i</v>
      </c>
      <c r="BM307" s="240" t="str">
        <f t="shared" ca="1" si="514"/>
        <v>6,72963674158704+3,18288113331619i</v>
      </c>
      <c r="BN307" s="240" t="str">
        <f t="shared" ca="1" si="515"/>
        <v>-0,547642315952133+7,4242057404356i</v>
      </c>
      <c r="BO307" s="240" t="str">
        <f t="shared" ca="1" si="516"/>
        <v>-7,12382424420003+2,16098845908215i</v>
      </c>
      <c r="BP307" s="240" t="str">
        <f t="shared" ca="1" si="517"/>
        <v>-4,58001565732254-5,86874769957091i</v>
      </c>
      <c r="BQ307" s="240" t="str">
        <f t="shared" ca="1" si="518"/>
        <v>3,82717443955644-6,38525479458293i</v>
      </c>
      <c r="BR307" s="240" t="str">
        <f t="shared" ca="1" si="519"/>
        <v>7,33477782682052+1,27270468441051i</v>
      </c>
      <c r="BS307" s="240" t="str">
        <f t="shared" ca="1" si="520"/>
        <v>1,4523258283668+7,30133499236935i</v>
      </c>
      <c r="BT307" s="240" t="str">
        <f t="shared" ca="1" si="521"/>
        <v>-6,28940811270079+3,9827237632595i</v>
      </c>
      <c r="BU307" s="240" t="str">
        <f t="shared" ca="1" si="522"/>
        <v>-5,97937935337178-4,43460996379723i</v>
      </c>
      <c r="BV307" s="240" t="str">
        <f t="shared" ca="1" si="523"/>
        <v>1,98551021102688-7,17471199313577i</v>
      </c>
      <c r="BW307" s="240" t="str">
        <f t="shared" ca="1" si="524"/>
        <v>7,40852989324648-0,729676506002233i</v>
      </c>
      <c r="BX307" s="240" t="str">
        <f t="shared" ca="1" si="525"/>
        <v>3,34707606217764+6,64949808756539i</v>
      </c>
      <c r="BY307" s="240" t="str">
        <f t="shared" ca="1" si="526"/>
        <v>-4,99933776988228+5,51591922032646i</v>
      </c>
      <c r="BZ307" s="240" t="str">
        <f t="shared" ca="1" si="527"/>
        <v>-6,94554976086066-2,67919418892078i</v>
      </c>
      <c r="CA307" s="240" t="str">
        <f t="shared" ca="1" si="528"/>
        <v>-3,11900340949751E-12-7,44437660133731i</v>
      </c>
      <c r="CB307" s="240" t="str">
        <f t="shared" ca="1" si="529"/>
        <v>6,94554976086115-2,6791941889195i</v>
      </c>
      <c r="CC307" s="240" t="str">
        <f t="shared" ca="1" si="530"/>
        <v>4,99933776988126+5,51591922032738i</v>
      </c>
      <c r="CD307" s="240" t="str">
        <f t="shared" ca="1" si="531"/>
        <v>-3,34707606217925+6,64949808756458i</v>
      </c>
      <c r="CE307" s="240" t="str">
        <f t="shared" ca="1" si="532"/>
        <v>-7,40852989324709-0,729676505996025i</v>
      </c>
      <c r="CF307" s="240" t="str">
        <f t="shared" ca="1" si="533"/>
        <v>-1,98551021102555-7,17471199313615i</v>
      </c>
      <c r="CG307" s="240" t="str">
        <f t="shared" ca="1" si="534"/>
        <v>5,9793793533726-4,43460996379612i</v>
      </c>
      <c r="CH307" s="240" t="str">
        <f t="shared" ca="1" si="535"/>
        <v>6,28940811270005+3,98272376326066i</v>
      </c>
      <c r="CI307" s="240" t="str">
        <f t="shared" ca="1" si="536"/>
        <v>-1,4523258283611+7,30133499237048i</v>
      </c>
      <c r="CJ307" s="240" t="str">
        <f t="shared" ca="1" si="537"/>
        <v>-7,33477782682075+1,27270468440916i</v>
      </c>
      <c r="CK307" s="240" t="str">
        <f t="shared" ca="1" si="538"/>
        <v>-3,82717443955526-6,38525479458363i</v>
      </c>
      <c r="CL307" s="240" t="str">
        <f t="shared" ca="1" si="539"/>
        <v>4,58001565732363-5,86874769957006i</v>
      </c>
      <c r="CM307" s="240" t="str">
        <f t="shared" ca="1" si="540"/>
        <v>7,12382424419963+2,16098845908346i</v>
      </c>
      <c r="CN307" s="240" t="str">
        <f t="shared" ca="1" si="541"/>
        <v>0,547642315950758+7,4242057404357i</v>
      </c>
      <c r="CO307" s="240" t="str">
        <f t="shared" ca="1" si="542"/>
        <v>-6,72963674158771+3,18288113331475i</v>
      </c>
      <c r="CP307" s="240" t="str">
        <f t="shared" ca="1" si="543"/>
        <v>-5,3915680379094-5,13319949691536i</v>
      </c>
      <c r="CQ307" s="240" t="str">
        <f t="shared" ca="1" si="544"/>
        <v>2,84883958962175-6,87770717427997i</v>
      </c>
      <c r="CR307" s="240" t="str">
        <f t="shared" ca="1" si="545"/>
        <v>7,44213449428662+0,182694147381984i</v>
      </c>
      <c r="CS307" s="240" t="str">
        <f t="shared" ca="1" si="546"/>
        <v>2,507934941821+7,00920860797649i</v>
      </c>
      <c r="CT307" s="240" t="str">
        <f t="shared" ca="1" si="547"/>
        <v>-5,63694781925955+4,86246462871283i</v>
      </c>
      <c r="CU307" s="240" t="str">
        <f t="shared" ca="1" si="548"/>
        <v>-6,56535402453497-3,50925483757747i</v>
      </c>
      <c r="CV307" s="240" t="str">
        <f t="shared" ca="1" si="549"/>
        <v>0,911271166205076-7,38839142467301i</v>
      </c>
      <c r="CW307" s="240" t="str">
        <f t="shared" ca="1" si="550"/>
        <v>7,22127796384731-1,80883596586083i</v>
      </c>
      <c r="CX307" s="240" t="str">
        <f t="shared" ca="1" si="551"/>
        <v>4,28653302704823+6,08640925263517i</v>
      </c>
      <c r="CY307" s="240" t="str">
        <f t="shared" ca="1" si="552"/>
        <v>-4,1358740430935+6,18977292654616i</v>
      </c>
      <c r="CZ307" s="240" t="str">
        <f t="shared" ca="1" si="553"/>
        <v>-7,26349410673426-1,63107214554571i</v>
      </c>
      <c r="DA307" s="240" t="str">
        <f t="shared" ca="1" si="554"/>
        <v>-1,09231691073911-7,36380246537424i</v>
      </c>
      <c r="DB307" s="240" t="str">
        <f t="shared" ca="1" si="555"/>
        <v>6,47725523773844-3,66931976907551i</v>
      </c>
      <c r="DC307" s="240" t="str">
        <f t="shared" ca="1" si="556"/>
        <v>5,75458093160068+4,72266252067583i</v>
      </c>
      <c r="DD307" s="240" t="str">
        <f t="shared" ca="1" si="557"/>
        <v>-2,33516500849001+7,06864536991793i</v>
      </c>
      <c r="DE307" s="240" t="str">
        <f t="shared" ca="1" si="558"/>
        <v>-7,43540952369577+0,365278246645815i</v>
      </c>
      <c r="DF307" s="240" t="str">
        <f t="shared" ca="1" si="559"/>
        <v>-3,01676895587273-6,80572171407419i</v>
      </c>
      <c r="DG307" s="240" t="str">
        <f t="shared" ca="1" si="560"/>
        <v>5,26396917651415-5,26396917650999i</v>
      </c>
      <c r="DH307" s="240" t="str">
        <f t="shared" ca="1" si="561"/>
        <v>6,80572171407472+3,01676895587153i</v>
      </c>
      <c r="DI307" s="240" t="str">
        <f t="shared" ca="1" si="562"/>
        <v>-0,365278246644077+7,43540952369585i</v>
      </c>
      <c r="DJ307" s="240" t="str">
        <f t="shared" ca="1" si="563"/>
        <v>-7,06864536991752+2,33516500849126i</v>
      </c>
      <c r="DK307" s="240" t="str">
        <f t="shared" ca="1" si="564"/>
        <v>-4,72266252067129-5,75458093160441i</v>
      </c>
      <c r="DL307" s="240" t="str">
        <f t="shared" ca="1" si="565"/>
        <v>3,66931976907436-6,47725523773909i</v>
      </c>
      <c r="DM307" s="240" t="str">
        <f t="shared" ca="1" si="566"/>
        <v>7,36380246537449+1,09231691073739i</v>
      </c>
      <c r="DN307" s="240" t="str">
        <f t="shared" ca="1" si="567"/>
        <v>1,63107214554741+7,26349410673388i</v>
      </c>
      <c r="DO307" s="240" t="str">
        <f t="shared" ca="1" si="568"/>
        <v>-6,18977292654966+4,13587404308826i</v>
      </c>
      <c r="DP307" s="240" t="str">
        <f t="shared" ca="1" si="569"/>
        <v>-6,08640925263618-4,28653302704681i</v>
      </c>
      <c r="DQ307" s="240" t="str">
        <f t="shared" ca="1" si="570"/>
        <v>1,80883596585914-7,22127796384773i</v>
      </c>
      <c r="DR307" s="240" t="str">
        <f t="shared" ca="1" si="571"/>
        <v>7,38839142467289-0,911271166205969i</v>
      </c>
      <c r="DS307" s="240" t="str">
        <f t="shared" ca="1" si="572"/>
        <v>3,50925483757191+6,56535402453794i</v>
      </c>
      <c r="DT307" s="240" t="str">
        <f t="shared" ca="1" si="573"/>
        <v>-4,86246462871728+5,63694781925571i</v>
      </c>
      <c r="DU307" s="240" t="str">
        <f t="shared" ca="1" si="574"/>
        <v>-7,00920860797707-2,50793494181936i</v>
      </c>
      <c r="DV307" s="240" t="str">
        <f t="shared" ca="1" si="575"/>
        <v>-0,182694147383301-7,44213449428659i</v>
      </c>
      <c r="DW307" s="240" t="str">
        <f t="shared" ca="1" si="576"/>
        <v>6,87770717428238-2,84883958961593i</v>
      </c>
      <c r="DX307" s="240" t="str">
        <f t="shared" ca="1" si="577"/>
        <v>5,13319949691111+5,39156803791345i</v>
      </c>
      <c r="DY307" s="240" t="str">
        <f t="shared" ca="1" si="578"/>
        <v>-3,18288113331318+6,72963674158846i</v>
      </c>
      <c r="DZ307" s="240" t="str">
        <f t="shared" ca="1" si="579"/>
        <v>-7,4242057404358-0,547642315949445i</v>
      </c>
      <c r="EA307" s="240" t="str">
        <f t="shared" ca="1" si="580"/>
        <v>-2,16098845907784-7,12382424420134i</v>
      </c>
      <c r="EB307" s="240" t="str">
        <f t="shared" ca="1" si="581"/>
        <v>5,86874769957367-4,58001565731899i</v>
      </c>
      <c r="EC307" s="240" t="str">
        <f t="shared" ca="1" si="582"/>
        <v>6,38525479458431+3,82717443955413i</v>
      </c>
      <c r="ED307" s="240" t="str">
        <f t="shared" ca="1" si="583"/>
        <v>-1,27270468440785+7,33477782682098i</v>
      </c>
      <c r="EE307" s="240" t="str">
        <f t="shared" ca="1" si="584"/>
        <v>-7,30133499237022+1,45232582836238i</v>
      </c>
      <c r="EF307" s="240" t="str">
        <f t="shared" ca="1" si="585"/>
        <v>-3,98272376325569-6,2894081127032i</v>
      </c>
      <c r="EG307" s="240" t="str">
        <f t="shared" ca="1" si="586"/>
        <v>4,43460996379507-5,97937935337339i</v>
      </c>
      <c r="EH307" s="240" t="str">
        <f t="shared" ca="1" si="587"/>
        <v>7,1747119931365+1,98551021102428i</v>
      </c>
      <c r="EI307" s="240" t="str">
        <f t="shared" ca="1" si="588"/>
        <v>0,729676505997757+7,40852989324692i</v>
      </c>
      <c r="EJ307" s="240" t="str">
        <f t="shared" ca="1" si="589"/>
        <v>-6,64949808756722+3,347076062174i</v>
      </c>
      <c r="EK307" s="240" t="str">
        <f t="shared" ca="1" si="590"/>
        <v>-5,51591922032827-4,99933776988028i</v>
      </c>
      <c r="EL307" s="240" t="str">
        <f t="shared" ca="1" si="591"/>
        <v>2,67919418891827-6,94554976086162i</v>
      </c>
      <c r="EM307" s="240" t="str">
        <f t="shared" ca="1" si="592"/>
        <v>7,44437660133731+1,37894189253845E-12i</v>
      </c>
      <c r="EN307" s="240"/>
      <c r="EO307" s="240"/>
      <c r="EP307" s="240"/>
    </row>
    <row r="308" spans="1:146">
      <c r="A308" s="268">
        <f t="shared" si="461"/>
        <v>4.0624999999999993E-3</v>
      </c>
      <c r="B308" s="267">
        <v>208</v>
      </c>
      <c r="C308" s="266">
        <f t="shared" si="462"/>
        <v>41600</v>
      </c>
      <c r="N308" s="265">
        <f t="shared" ca="1" si="463"/>
        <v>7.5525624944865415</v>
      </c>
      <c r="O308" s="240">
        <f t="shared" ca="1" si="464"/>
        <v>-7.4474375055134585</v>
      </c>
      <c r="P308" s="240" t="str">
        <f t="shared" ca="1" si="465"/>
        <v>-2,85001094693436-6,88053508100081i</v>
      </c>
      <c r="Q308" s="240" t="str">
        <f t="shared" ca="1" si="466"/>
        <v>5,26613356261174-5,26613356261145i</v>
      </c>
      <c r="R308" s="240" t="str">
        <f t="shared" ca="1" si="467"/>
        <v>6,88053508100068+2,85001094693468i</v>
      </c>
      <c r="S308" s="240" t="str">
        <f t="shared" ca="1" si="468"/>
        <v>3,24801922963729E-13+7,44743750551346i</v>
      </c>
      <c r="T308" s="240" t="str">
        <f t="shared" ca="1" si="469"/>
        <v>-6,88053508100071+2,8500109469346i</v>
      </c>
      <c r="U308" s="241" t="str">
        <f t="shared" ca="1" si="470"/>
        <v>-5,26613356261168-5,26613356261151i</v>
      </c>
      <c r="V308" s="240" t="str">
        <f t="shared" ca="1" si="471"/>
        <v>2,85001094693436-6,88053508100081i</v>
      </c>
      <c r="W308" s="240" t="str">
        <f t="shared" ca="1" si="472"/>
        <v>7,44743750551346+9,12373208123294E-14i</v>
      </c>
      <c r="X308" s="240" t="str">
        <f t="shared" ca="1" si="473"/>
        <v>2,85001094693424+6,88053508100086i</v>
      </c>
      <c r="Y308" s="240" t="str">
        <f t="shared" ca="1" si="474"/>
        <v>-5,2661335626118+5,26613356261138i</v>
      </c>
      <c r="Z308" s="240" t="str">
        <f t="shared" ca="1" si="475"/>
        <v>-6,88053508100065-2,85001094693474i</v>
      </c>
      <c r="AA308" s="240" t="str">
        <f t="shared" ca="1" si="476"/>
        <v>-2,33564602151399E-13-7,44743750551346i</v>
      </c>
      <c r="AB308" s="240" t="str">
        <f t="shared" ca="1" si="477"/>
        <v>6,88053508100075-2,85001094693449i</v>
      </c>
      <c r="AC308" s="240" t="str">
        <f t="shared" ca="1" si="478"/>
        <v>5,26613356261165+5,26613356261154i</v>
      </c>
      <c r="AD308" s="240" t="str">
        <f t="shared" ca="1" si="479"/>
        <v>-2,85001094693444+6,88053508100078i</v>
      </c>
      <c r="AE308" s="240" t="str">
        <f t="shared" ca="1" si="480"/>
        <v>-7,44743750551346-1,82474641624659E-13i</v>
      </c>
      <c r="AF308" s="240" t="str">
        <f t="shared" ca="1" si="481"/>
        <v>-2,8500109469341-6,88053508100092i</v>
      </c>
      <c r="AG308" s="240" t="str">
        <f t="shared" ca="1" si="482"/>
        <v>5,26613356261183-5,26613356261135i</v>
      </c>
      <c r="AH308" s="240" t="str">
        <f t="shared" ca="1" si="483"/>
        <v>6,8805350810009+2,85001094693414i</v>
      </c>
      <c r="AI308" s="240" t="str">
        <f t="shared" ca="1" si="484"/>
        <v>-2,08019621888029E-12+7,44743750551346i</v>
      </c>
      <c r="AJ308" s="240" t="str">
        <f t="shared" ca="1" si="485"/>
        <v>-6,88053508099994+2,85001094693646i</v>
      </c>
      <c r="AK308" s="240" t="str">
        <f t="shared" ca="1" si="486"/>
        <v>-5,26613356261106-5,26613356261212i</v>
      </c>
      <c r="AL308" s="240" t="str">
        <f t="shared" ca="1" si="487"/>
        <v>2,8500109469311-6,88053508100216i</v>
      </c>
      <c r="AM308" s="240" t="str">
        <f t="shared" ca="1" si="488"/>
        <v>7,44743750551346-4,67129204302799E-13i</v>
      </c>
      <c r="AN308" s="240" t="str">
        <f t="shared" ca="1" si="489"/>
        <v>2,85001094693197+6,8805350810018i</v>
      </c>
      <c r="AO308" s="240" t="str">
        <f t="shared" ca="1" si="490"/>
        <v>-5,2661335626104+5,26613356261279i</v>
      </c>
      <c r="AP308" s="240" t="str">
        <f t="shared" ca="1" si="491"/>
        <v>-6,8805350810003-2,85001094693559i</v>
      </c>
      <c r="AQ308" s="240" t="str">
        <f t="shared" ca="1" si="492"/>
        <v>-3,12028907987729E-12-7,44743750551346i</v>
      </c>
      <c r="AR308" s="240" t="str">
        <f t="shared" ca="1" si="493"/>
        <v>-3,12028907987729E-12-7,44743750551346i</v>
      </c>
      <c r="AS308" s="240" t="str">
        <f t="shared" ca="1" si="494"/>
        <v>5,26613356260942+5,26613356261376i</v>
      </c>
      <c r="AT308" s="240" t="str">
        <f t="shared" ca="1" si="495"/>
        <v>-2,85001094693334+6,88053508100123i</v>
      </c>
      <c r="AU308" s="240" t="str">
        <f t="shared" ca="1" si="496"/>
        <v>-7,44743750551346-1,84663161672889E-12i</v>
      </c>
      <c r="AV308" s="240" t="str">
        <f t="shared" ca="1" si="497"/>
        <v>-2,85001094693677-6,88053508099982i</v>
      </c>
      <c r="AW308" s="240" t="str">
        <f t="shared" ca="1" si="498"/>
        <v>5,26613356261204-5,26613356261115i</v>
      </c>
      <c r="AX308" s="240" t="str">
        <f t="shared" ca="1" si="499"/>
        <v>6,88053508099941+2,85001094693773i</v>
      </c>
      <c r="AY308" s="240" t="str">
        <f t="shared" ca="1" si="500"/>
        <v>8,06528258845598E-13+7,44743750551346i</v>
      </c>
      <c r="AZ308" s="240" t="str">
        <f t="shared" ca="1" si="501"/>
        <v>-6,88053508100172+2,85001094693218i</v>
      </c>
      <c r="BA308" s="240" t="str">
        <f t="shared" ca="1" si="502"/>
        <v>-5,26613356261303-5,26613356261016i</v>
      </c>
      <c r="BB308" s="240" t="str">
        <f t="shared" ca="1" si="503"/>
        <v>2,85001094693547-6,88053508100035i</v>
      </c>
      <c r="BC308" s="240" t="str">
        <f t="shared" ca="1" si="504"/>
        <v>7,44743750551346-3,24801922963729E-12i</v>
      </c>
      <c r="BD308" s="240" t="str">
        <f t="shared" ca="1" si="505"/>
        <v>2,85001094693463+6,8805350810007i</v>
      </c>
      <c r="BE308" s="240" t="str">
        <f t="shared" ca="1" si="506"/>
        <v>-5,26613356261367+5,26613356260951i</v>
      </c>
      <c r="BF308" s="240" t="str">
        <f t="shared" ca="1" si="507"/>
        <v>-6,88053508100137-2,85001094693302i</v>
      </c>
      <c r="BG308" s="240" t="str">
        <f t="shared" ca="1" si="508"/>
        <v>1,5072325621861E-12-7,44743750551346i</v>
      </c>
      <c r="BH308" s="240" t="str">
        <f t="shared" ca="1" si="509"/>
        <v>6,88053508099976-2,85001094693689i</v>
      </c>
      <c r="BI308" s="240" t="str">
        <f t="shared" ca="1" si="510"/>
        <v>5,26613356261139+5,2661335626118i</v>
      </c>
      <c r="BJ308" s="240" t="str">
        <f t="shared" ca="1" si="511"/>
        <v>-2,85001094693761+6,88053508099947i</v>
      </c>
      <c r="BK308" s="240" t="str">
        <f t="shared" ca="1" si="512"/>
        <v>-7,44743750551346+9,34258408605599E-13i</v>
      </c>
      <c r="BL308" s="240" t="str">
        <f t="shared" ca="1" si="513"/>
        <v>-2,85001094693249-6,88053508100158i</v>
      </c>
      <c r="BM308" s="240" t="str">
        <f t="shared" ca="1" si="514"/>
        <v>5,26613356261007-5,26613356261312i</v>
      </c>
      <c r="BN308" s="240" t="str">
        <f t="shared" ca="1" si="515"/>
        <v>6,8805350810004+2,85001094693536i</v>
      </c>
      <c r="BO308" s="240" t="str">
        <f t="shared" ca="1" si="516"/>
        <v>3,37574937939729E-12+7,44743750551346i</v>
      </c>
      <c r="BP308" s="240" t="str">
        <f t="shared" ca="1" si="517"/>
        <v>-6,88053508100057+2,85001094693495i</v>
      </c>
      <c r="BQ308" s="240" t="str">
        <f t="shared" ca="1" si="518"/>
        <v>-5,26613356260976-5,26613356261343i</v>
      </c>
      <c r="BR308" s="240" t="str">
        <f t="shared" ca="1" si="519"/>
        <v>2,85001094693271-6,88053508100149i</v>
      </c>
      <c r="BS308" s="240" t="str">
        <f t="shared" ca="1" si="520"/>
        <v>7,44743750551346+1,37950241242609E-12i</v>
      </c>
      <c r="BT308" s="240" t="str">
        <f t="shared" ca="1" si="521"/>
        <v>2,8500109469372+6,88053508099964i</v>
      </c>
      <c r="BU308" s="240" t="str">
        <f t="shared" ca="1" si="522"/>
        <v>-5,26613356261171+5,26613356261148i</v>
      </c>
      <c r="BV308" s="240" t="str">
        <f t="shared" ca="1" si="523"/>
        <v>-6,88053508099951-2,85001094693749i</v>
      </c>
      <c r="BW308" s="240" t="str">
        <f t="shared" ca="1" si="524"/>
        <v>-1,0619885583656E-12-7,44743750551346i</v>
      </c>
      <c r="BX308" s="240" t="str">
        <f t="shared" ca="1" si="525"/>
        <v>6,88053508100145-2,85001094693281i</v>
      </c>
      <c r="BY308" s="240" t="str">
        <f t="shared" ca="1" si="526"/>
        <v>5,2661335626132+5,26613356260998i</v>
      </c>
      <c r="BZ308" s="240" t="str">
        <f t="shared" ca="1" si="527"/>
        <v>-2,85001094693485+6,88053508100061i</v>
      </c>
      <c r="CA308" s="240" t="str">
        <f t="shared" ca="1" si="528"/>
        <v>-7,44743750551346+3,92681733872288E-12i</v>
      </c>
      <c r="CB308" s="240" t="str">
        <f t="shared" ca="1" si="529"/>
        <v>-2,85001094693506-6,88053508100052i</v>
      </c>
      <c r="CC308" s="240" t="str">
        <f t="shared" ca="1" si="530"/>
        <v>5,26613356261334-5,26613356260985i</v>
      </c>
      <c r="CD308" s="240" t="str">
        <f t="shared" ca="1" si="531"/>
        <v>6,88053508100154+2,85001094693259i</v>
      </c>
      <c r="CE308" s="240" t="str">
        <f t="shared" ca="1" si="532"/>
        <v>-1,25177226266609E-12+7,44743750551346i</v>
      </c>
      <c r="CF308" s="240" t="str">
        <f t="shared" ca="1" si="533"/>
        <v>-6,88053508099959+2,85001094693732i</v>
      </c>
      <c r="CG308" s="240" t="str">
        <f t="shared" ca="1" si="534"/>
        <v>-5,26613356261157-5,26613356261161i</v>
      </c>
      <c r="CH308" s="240" t="str">
        <f t="shared" ca="1" si="535"/>
        <v>2,85001094693699-6,88053508099973i</v>
      </c>
      <c r="CI308" s="240" t="str">
        <f t="shared" ca="1" si="536"/>
        <v>7,44743750551346-1,6130565176912E-12i</v>
      </c>
      <c r="CJ308" s="240" t="str">
        <f t="shared" ca="1" si="537"/>
        <v>2,85001094693293+6,8805350810014i</v>
      </c>
      <c r="CK308" s="240" t="str">
        <f t="shared" ca="1" si="538"/>
        <v>-5,26613356260959+5,2661335626136i</v>
      </c>
      <c r="CL308" s="240" t="str">
        <f t="shared" ca="1" si="539"/>
        <v>-6,88053508100066-2,85001094693473i</v>
      </c>
      <c r="CM308" s="240" t="str">
        <f t="shared" ca="1" si="540"/>
        <v>3,56553308369778E-12-7,44743750551346i</v>
      </c>
      <c r="CN308" s="240" t="str">
        <f t="shared" ca="1" si="541"/>
        <v>6,88053508100047-2,85001094693518i</v>
      </c>
      <c r="CO308" s="240" t="str">
        <f t="shared" ca="1" si="542"/>
        <v>5,26613356260993+5,26613356261325i</v>
      </c>
      <c r="CP308" s="240" t="str">
        <f t="shared" ca="1" si="543"/>
        <v>-2,85001094693247+6,88053508100159i</v>
      </c>
      <c r="CQ308" s="240" t="str">
        <f t="shared" ca="1" si="544"/>
        <v>-7,44743750551346-7,00704303340498E-13i</v>
      </c>
      <c r="CR308" s="240" t="str">
        <f t="shared" ca="1" si="545"/>
        <v>-2,85001094693744-6,88053508099953i</v>
      </c>
      <c r="CS308" s="240" t="str">
        <f t="shared" ca="1" si="546"/>
        <v>5,26613356261122-5,26613356261196i</v>
      </c>
      <c r="CT308" s="240" t="str">
        <f t="shared" ca="1" si="547"/>
        <v>6,88053508099977+2,85001094693687i</v>
      </c>
      <c r="CU308" s="240" t="str">
        <f t="shared" ca="1" si="548"/>
        <v>1,7407866674512E-12+7,44743750551346i</v>
      </c>
      <c r="CV308" s="240" t="str">
        <f t="shared" ca="1" si="549"/>
        <v>-6,88053508100136+2,85001094693305i</v>
      </c>
      <c r="CW308" s="240" t="str">
        <f t="shared" ca="1" si="550"/>
        <v>-5,26613356261369-5,2661335626095i</v>
      </c>
      <c r="CX308" s="240" t="str">
        <f t="shared" ca="1" si="551"/>
        <v>2,85001094693461-6,88053508100071i</v>
      </c>
      <c r="CY308" s="240" t="str">
        <f t="shared" ca="1" si="552"/>
        <v>7,44743750551346+3,01446512437219E-12i</v>
      </c>
      <c r="CZ308" s="240" t="str">
        <f t="shared" ca="1" si="553"/>
        <v>2,8500109469353+6,88053508100042i</v>
      </c>
      <c r="DA308" s="240" t="str">
        <f t="shared" ca="1" si="554"/>
        <v>-5,26613356261286+5,26613356261032i</v>
      </c>
      <c r="DB308" s="240" t="str">
        <f t="shared" ca="1" si="555"/>
        <v>-6,8805350810018-2,85001094693197i</v>
      </c>
      <c r="DC308" s="240" t="str">
        <f t="shared" ca="1" si="556"/>
        <v>5,72974153580497E-13-7,44743750551346i</v>
      </c>
      <c r="DD308" s="240" t="str">
        <f t="shared" ca="1" si="557"/>
        <v>6,88053508100224-2,85001094693091i</v>
      </c>
      <c r="DE308" s="240" t="str">
        <f t="shared" ca="1" si="558"/>
        <v>5,26613356261205+5,26613356261113i</v>
      </c>
      <c r="DF308" s="240" t="str">
        <f t="shared" ca="1" si="559"/>
        <v>-2,85001094693675+6,88053508099982i</v>
      </c>
      <c r="DG308" s="240" t="str">
        <f t="shared" ca="1" si="560"/>
        <v>-7,44743750551346+1,8685168172112E-12i</v>
      </c>
      <c r="DH308" s="240" t="str">
        <f t="shared" ca="1" si="561"/>
        <v>-2,85001094693317-6,88053508100131i</v>
      </c>
      <c r="DI308" s="240" t="str">
        <f t="shared" ca="1" si="562"/>
        <v>5,26613356260941-5,26613356261378i</v>
      </c>
      <c r="DJ308" s="240" t="str">
        <f t="shared" ca="1" si="563"/>
        <v>6,88053508100075+2,85001094693449i</v>
      </c>
      <c r="DK308" s="240" t="str">
        <f t="shared" ca="1" si="564"/>
        <v>-2,88673497461219E-12+7,44743750551346i</v>
      </c>
      <c r="DL308" s="240" t="str">
        <f t="shared" ca="1" si="565"/>
        <v>-6,88053508100021+2,85001094693581i</v>
      </c>
      <c r="DM308" s="240" t="str">
        <f t="shared" ca="1" si="566"/>
        <v>-5,26613356261011-5,26613356261307i</v>
      </c>
      <c r="DN308" s="240" t="str">
        <f t="shared" ca="1" si="567"/>
        <v>2,85001094693185-6,88053508100185i</v>
      </c>
      <c r="DO308" s="240" t="str">
        <f t="shared" ca="1" si="568"/>
        <v>7,44743750551346+2,19061942549029E-14i</v>
      </c>
      <c r="DP308" s="240" t="str">
        <f t="shared" ca="1" si="569"/>
        <v>2,85001094693103+6,88053508100219i</v>
      </c>
      <c r="DQ308" s="240" t="str">
        <f t="shared" ca="1" si="570"/>
        <v>-5,26613356261075+5,26613356261244i</v>
      </c>
      <c r="DR308" s="240" t="str">
        <f t="shared" ca="1" si="571"/>
        <v>-6,88053508099987-2,85001094693663i</v>
      </c>
      <c r="DS308" s="240" t="str">
        <f t="shared" ca="1" si="572"/>
        <v>-2,41958477653679E-12-7,44743750551346i</v>
      </c>
      <c r="DT308" s="240" t="str">
        <f t="shared" ca="1" si="573"/>
        <v>6,88053508100126-2,85001094693328i</v>
      </c>
      <c r="DU308" s="240" t="str">
        <f t="shared" ca="1" si="574"/>
        <v>5,26613356261416+5,26613356260902i</v>
      </c>
      <c r="DV308" s="240" t="str">
        <f t="shared" ca="1" si="575"/>
        <v>-2,85001094693438+6,88053508100081i</v>
      </c>
      <c r="DW308" s="240" t="str">
        <f t="shared" ca="1" si="576"/>
        <v>-7,44743750551346-2,75900482485219E-12i</v>
      </c>
      <c r="DX308" s="240" t="str">
        <f t="shared" ca="1" si="577"/>
        <v>-2,85001094693553-6,88053508100032i</v>
      </c>
      <c r="DY308" s="240" t="str">
        <f t="shared" ca="1" si="578"/>
        <v>5,26613356261268-5,2661335626105i</v>
      </c>
      <c r="DZ308" s="240" t="str">
        <f t="shared" ca="1" si="579"/>
        <v>6,88053508100207+2,85001094693134i</v>
      </c>
      <c r="EA308" s="240" t="str">
        <f t="shared" ca="1" si="580"/>
        <v>-3,17513854060494E-13+7,44743750551346i</v>
      </c>
      <c r="EB308" s="240" t="str">
        <f t="shared" ca="1" si="581"/>
        <v>-6,88053508100198+2,85001094693153i</v>
      </c>
      <c r="EC308" s="240" t="str">
        <f t="shared" ca="1" si="582"/>
        <v>-5,26613356261223-5,26613356261096i</v>
      </c>
      <c r="ED308" s="240" t="str">
        <f t="shared" ca="1" si="583"/>
        <v>2,85001094693612-6,88053508100008i</v>
      </c>
      <c r="EE308" s="240" t="str">
        <f t="shared" ca="1" si="584"/>
        <v>7,44743750551346-2,12397711673119E-12i</v>
      </c>
      <c r="EF308" s="240" t="str">
        <f t="shared" ca="1" si="585"/>
        <v>2,85001094693379+6,88053508100105i</v>
      </c>
      <c r="EG308" s="240" t="str">
        <f t="shared" ca="1" si="586"/>
        <v>-5,26613356260923+5,26613356261396i</v>
      </c>
      <c r="EH308" s="240" t="str">
        <f t="shared" ca="1" si="587"/>
        <v>-6,88053508100102-2,85001094693387i</v>
      </c>
      <c r="EI308" s="240" t="str">
        <f t="shared" ca="1" si="588"/>
        <v>2,20793686552659E-12-7,44743750551346i</v>
      </c>
      <c r="EJ308" s="240" t="str">
        <f t="shared" ca="1" si="589"/>
        <v>6,88053508100011-2,85001094693605i</v>
      </c>
      <c r="EK308" s="240" t="str">
        <f t="shared" ca="1" si="590"/>
        <v>5,2661335626109+5,26613356261229i</v>
      </c>
      <c r="EL308" s="240" t="str">
        <f t="shared" ca="1" si="591"/>
        <v>-2,85001094693161+6,88053508100195i</v>
      </c>
      <c r="EM308" s="240" t="str">
        <f t="shared" ca="1" si="592"/>
        <v>-7,44743750551346+2,335541052651E-13i</v>
      </c>
      <c r="EN308" s="240"/>
      <c r="EO308" s="240"/>
      <c r="EP308" s="240"/>
    </row>
    <row r="309" spans="1:146">
      <c r="A309" s="268">
        <f t="shared" si="461"/>
        <v>4.0820312499999989E-3</v>
      </c>
      <c r="B309" s="267">
        <v>209</v>
      </c>
      <c r="C309" s="266">
        <f t="shared" si="462"/>
        <v>41800</v>
      </c>
      <c r="N309" s="265">
        <f t="shared" ca="1" si="463"/>
        <v>7.5498705393773067</v>
      </c>
      <c r="O309" s="240">
        <f t="shared" ca="1" si="464"/>
        <v>-7.4501294606226933</v>
      </c>
      <c r="P309" s="240" t="str">
        <f t="shared" ca="1" si="465"/>
        <v>-3,01910025213-6,81098103415556i</v>
      </c>
      <c r="Q309" s="240" t="str">
        <f t="shared" ca="1" si="466"/>
        <v>5,00320115405057-5,52018180788868i</v>
      </c>
      <c r="R309" s="240" t="str">
        <f t="shared" ca="1" si="467"/>
        <v>7,07410787192776+2,33696957540484i</v>
      </c>
      <c r="S309" s="240" t="str">
        <f t="shared" ca="1" si="468"/>
        <v>0,730240384814964+7,41425505094231i</v>
      </c>
      <c r="T309" s="240" t="str">
        <f t="shared" ca="1" si="469"/>
        <v>-6,48226072576364+3,67215534301864i</v>
      </c>
      <c r="U309" s="241" t="str">
        <f t="shared" ca="1" si="470"/>
        <v>-5,98400009327796-4,43803693807155i</v>
      </c>
      <c r="V309" s="240" t="str">
        <f t="shared" ca="1" si="471"/>
        <v>1,6323326041516-7,26910718379237i</v>
      </c>
      <c r="W309" s="240" t="str">
        <f t="shared" ca="1" si="472"/>
        <v>7,30697731207716-1,45344815553489i</v>
      </c>
      <c r="X309" s="240" t="str">
        <f t="shared" ca="1" si="473"/>
        <v>4,28984557055023+6,09111270301813i</v>
      </c>
      <c r="Y309" s="240" t="str">
        <f t="shared" ca="1" si="474"/>
        <v>-3,83013200030116+6,39018918658182i</v>
      </c>
      <c r="Z309" s="240" t="str">
        <f t="shared" ca="1" si="475"/>
        <v>-7,39410101977892-0,911975377596611i</v>
      </c>
      <c r="AA309" s="240" t="str">
        <f t="shared" ca="1" si="476"/>
        <v>-2,16265842598076-7,12932938729672i</v>
      </c>
      <c r="AB309" s="240" t="str">
        <f t="shared" ca="1" si="477"/>
        <v>5,64130393520206-4,86622224016864i</v>
      </c>
      <c r="AC309" s="240" t="str">
        <f t="shared" ca="1" si="478"/>
        <v>6,73483726478651+3,18534079760411i</v>
      </c>
      <c r="AD309" s="240" t="str">
        <f t="shared" ca="1" si="479"/>
        <v>-0,182835329618187+7,4478856209183i</v>
      </c>
      <c r="AE309" s="240" t="str">
        <f t="shared" ca="1" si="480"/>
        <v>-6,88302212322853+2,85104111355568i</v>
      </c>
      <c r="AF309" s="240" t="str">
        <f t="shared" ca="1" si="481"/>
        <v>-5,39573452946664-5,13716632663959i</v>
      </c>
      <c r="AG309" s="240" t="str">
        <f t="shared" ca="1" si="482"/>
        <v>2,50987302174233-7,01462517849444i</v>
      </c>
      <c r="AH309" s="240" t="str">
        <f t="shared" ca="1" si="483"/>
        <v>7,42994301209977-0,548065522531737i</v>
      </c>
      <c r="AI309" s="240" t="str">
        <f t="shared" ca="1" si="484"/>
        <v>3,51196671667082+6,5704275934702i</v>
      </c>
      <c r="AJ309" s="240" t="str">
        <f t="shared" ca="1" si="485"/>
        <v>-4,58355499809208+5,87328294563639i</v>
      </c>
      <c r="AK309" s="240" t="str">
        <f t="shared" ca="1" si="486"/>
        <v>-7,22685841714968-1,8102337966437i</v>
      </c>
      <c r="AL309" s="240" t="str">
        <f t="shared" ca="1" si="487"/>
        <v>-1,27368820409357-7,34044599045529i</v>
      </c>
      <c r="AM309" s="240" t="str">
        <f t="shared" ca="1" si="488"/>
        <v>6,19455625422779-4,13907016046425i</v>
      </c>
      <c r="AN309" s="240" t="str">
        <f t="shared" ca="1" si="489"/>
        <v>6,29426843638053+3,9858015292814i</v>
      </c>
      <c r="AO309" s="240" t="str">
        <f t="shared" ca="1" si="490"/>
        <v>-1,09316103051243+7,36949305864434i</v>
      </c>
      <c r="AP309" s="240" t="str">
        <f t="shared" ca="1" si="491"/>
        <v>-7,1802564612252+1,98704457198925i</v>
      </c>
      <c r="AQ309" s="240" t="str">
        <f t="shared" ca="1" si="492"/>
        <v>-4,72631209596668-5,75902795196874i</v>
      </c>
      <c r="AR309" s="240" t="str">
        <f t="shared" ca="1" si="493"/>
        <v>-4,72631209596668-5,75902795196874i</v>
      </c>
      <c r="AS309" s="240" t="str">
        <f t="shared" ca="1" si="494"/>
        <v>7,44115545341041+0,365560526067504i</v>
      </c>
      <c r="AT309" s="240" t="str">
        <f t="shared" ca="1" si="495"/>
        <v>2,68126461442035+6,95091713714784i</v>
      </c>
      <c r="AU309" s="240" t="str">
        <f t="shared" ca="1" si="496"/>
        <v>-5,26803706232246+5,26803706232551i</v>
      </c>
      <c r="AV309" s="240" t="str">
        <f t="shared" ca="1" si="497"/>
        <v>-6,95091713714672-2,68126461442324i</v>
      </c>
      <c r="AW309" s="240" t="str">
        <f t="shared" ca="1" si="498"/>
        <v>-0,365560526072021-7,44115545341018i</v>
      </c>
      <c r="AX309" s="240" t="str">
        <f t="shared" ca="1" si="499"/>
        <v>6,65463668128229-3,34966261288662i</v>
      </c>
      <c r="AY309" s="240" t="str">
        <f t="shared" ca="1" si="500"/>
        <v>5,7590279519669+4,72631209596891i</v>
      </c>
      <c r="AZ309" s="240" t="str">
        <f t="shared" ca="1" si="501"/>
        <v>-1,98704457198489+7,18025646122641i</v>
      </c>
      <c r="BA309" s="240" t="str">
        <f t="shared" ca="1" si="502"/>
        <v>-7,36949305864477+1,09316103050958i</v>
      </c>
      <c r="BB309" s="240" t="str">
        <f t="shared" ca="1" si="503"/>
        <v>-3,98580152928522-6,29426843637811i</v>
      </c>
      <c r="BC309" s="240" t="str">
        <f t="shared" ca="1" si="504"/>
        <v>4,13907016046665-6,19455625422619i</v>
      </c>
      <c r="BD309" s="240" t="str">
        <f t="shared" ca="1" si="505"/>
        <v>7,34044599045477+1,27368820409652i</v>
      </c>
      <c r="BE309" s="240" t="str">
        <f t="shared" ca="1" si="506"/>
        <v>1,81023379664798+7,2268584171486i</v>
      </c>
      <c r="BF309" s="240" t="str">
        <f t="shared" ca="1" si="507"/>
        <v>-5,87328294563824+4,58355499808972i</v>
      </c>
      <c r="BG309" s="240" t="str">
        <f t="shared" ca="1" si="508"/>
        <v>-6,57042759347228-3,51196671666692i</v>
      </c>
      <c r="BH309" s="240" t="str">
        <f t="shared" ca="1" si="509"/>
        <v>0,548065522533983-7,4299430120996i</v>
      </c>
      <c r="BI309" s="240" t="str">
        <f t="shared" ca="1" si="510"/>
        <v>7,01462517849414-2,5098730217432i</v>
      </c>
      <c r="BJ309" s="240" t="str">
        <f t="shared" ca="1" si="511"/>
        <v>5,13716632663688+5,39573452946921i</v>
      </c>
      <c r="BK309" s="240" t="str">
        <f t="shared" ca="1" si="512"/>
        <v>-2,85104111355561+6,88302212322856i</v>
      </c>
      <c r="BL309" s="240" t="str">
        <f t="shared" ca="1" si="513"/>
        <v>-7,44788562091823+0,182835329621226i</v>
      </c>
      <c r="BM309" s="240" t="str">
        <f t="shared" ca="1" si="514"/>
        <v>-3,18534079760264-6,7348372647872i</v>
      </c>
      <c r="BN309" s="240" t="str">
        <f t="shared" ca="1" si="515"/>
        <v>4,86622224016746-5,64130393520308i</v>
      </c>
      <c r="BO309" s="240" t="str">
        <f t="shared" ca="1" si="516"/>
        <v>7,12932938729588+2,16265842598352i</v>
      </c>
      <c r="BP309" s="240" t="str">
        <f t="shared" ca="1" si="517"/>
        <v>0,911975377596849+7,3941010197789i</v>
      </c>
      <c r="BQ309" s="240" t="str">
        <f t="shared" ca="1" si="518"/>
        <v>-6,39018918658028+3,83013200030373i</v>
      </c>
      <c r="BR309" s="240" t="str">
        <f t="shared" ca="1" si="519"/>
        <v>-6,09111270301771-4,28984557055081i</v>
      </c>
      <c r="BS309" s="240" t="str">
        <f t="shared" ca="1" si="520"/>
        <v>1,45344815553253-7,30697731207763i</v>
      </c>
      <c r="BT309" s="240" t="str">
        <f t="shared" ca="1" si="521"/>
        <v>7,26910718379282-1,63233260414961i</v>
      </c>
      <c r="BU309" s="240" t="str">
        <f t="shared" ca="1" si="522"/>
        <v>4,43803693807213+5,98400009327754i</v>
      </c>
      <c r="BV309" s="240" t="str">
        <f t="shared" ca="1" si="523"/>
        <v>-3,67215534302192+6,48226072576179i</v>
      </c>
      <c r="BW309" s="240" t="str">
        <f t="shared" ca="1" si="524"/>
        <v>-7,41425505094225-0,730240384815572i</v>
      </c>
      <c r="BX309" s="240" t="str">
        <f t="shared" ca="1" si="525"/>
        <v>-2,33696957540758-7,07410787192685i</v>
      </c>
      <c r="BY309" s="240" t="str">
        <f t="shared" ca="1" si="526"/>
        <v>5,52018180788974-5,00320115404941i</v>
      </c>
      <c r="BZ309" s="240" t="str">
        <f t="shared" ca="1" si="527"/>
        <v>6,81098103415614+3,01910025212869i</v>
      </c>
      <c r="CA309" s="240" t="str">
        <f t="shared" ca="1" si="528"/>
        <v>-2,88777518454303E-12+7,45012946062269i</v>
      </c>
      <c r="CB309" s="240" t="str">
        <f t="shared" ca="1" si="529"/>
        <v>-6,81098103415557+3,01910025213i</v>
      </c>
      <c r="CC309" s="240" t="str">
        <f t="shared" ca="1" si="530"/>
        <v>-5,52018180789069-5,00320115404836i</v>
      </c>
      <c r="CD309" s="240" t="str">
        <f t="shared" ca="1" si="531"/>
        <v>2,33696957540623-7,0741078719273i</v>
      </c>
      <c r="CE309" s="240" t="str">
        <f t="shared" ca="1" si="532"/>
        <v>7,41425505094206-0,73024038481741i</v>
      </c>
      <c r="CF309" s="240" t="str">
        <f t="shared" ca="1" si="533"/>
        <v>3,67215534301689+6,48226072576464i</v>
      </c>
      <c r="CG309" s="240" t="str">
        <f t="shared" ca="1" si="534"/>
        <v>-4,43803693807098+5,98400009327839i</v>
      </c>
      <c r="CH309" s="240" t="str">
        <f t="shared" ca="1" si="535"/>
        <v>-7,26910718379322-1,63233260414781i</v>
      </c>
      <c r="CI309" s="240" t="str">
        <f t="shared" ca="1" si="536"/>
        <v>-1,45344815553434-7,30697731207727i</v>
      </c>
      <c r="CJ309" s="240" t="str">
        <f t="shared" ca="1" si="537"/>
        <v>6,09111270301689-4,28984557055198i</v>
      </c>
      <c r="CK309" s="240" t="str">
        <f t="shared" ca="1" si="538"/>
        <v>6,39018918658101+3,83013200030251i</v>
      </c>
      <c r="CL309" s="240" t="str">
        <f t="shared" ca="1" si="539"/>
        <v>-0,911975377595016+7,39410101977912i</v>
      </c>
      <c r="CM309" s="240" t="str">
        <f t="shared" ca="1" si="540"/>
        <v>-7,12932938729756+2,16265842597799i</v>
      </c>
      <c r="CN309" s="240" t="str">
        <f t="shared" ca="1" si="541"/>
        <v>-4,86622224016854-5,64130393520215i</v>
      </c>
      <c r="CO309" s="240" t="str">
        <f t="shared" ca="1" si="542"/>
        <v>3,18534079760136-6,73483726478781i</v>
      </c>
      <c r="CP309" s="240" t="str">
        <f t="shared" ca="1" si="543"/>
        <v>7,44788562091826+0,182835329619592i</v>
      </c>
      <c r="CQ309" s="240" t="str">
        <f t="shared" ca="1" si="544"/>
        <v>2,85104111355731+6,88302212322785i</v>
      </c>
      <c r="CR309" s="240" t="str">
        <f t="shared" ca="1" si="545"/>
        <v>-5,13716632664107+5,39573452946523i</v>
      </c>
      <c r="CS309" s="240" t="str">
        <f t="shared" ca="1" si="546"/>
        <v>-7,01462517849469-2,50987302174166i</v>
      </c>
      <c r="CT309" s="240" t="str">
        <f t="shared" ca="1" si="547"/>
        <v>-0,548065522535615-7,42994301209949i</v>
      </c>
      <c r="CU309" s="240" t="str">
        <f t="shared" ca="1" si="548"/>
        <v>6,57042759347151-3,51196671666837i</v>
      </c>
      <c r="CV309" s="240" t="str">
        <f t="shared" ca="1" si="549"/>
        <v>5,87328294563911+4,5835549980886i</v>
      </c>
      <c r="CW309" s="240" t="str">
        <f t="shared" ca="1" si="550"/>
        <v>-1,8102337966466+7,22685841714895i</v>
      </c>
      <c r="CX309" s="240" t="str">
        <f t="shared" ca="1" si="551"/>
        <v>-7,3404459904545+1,27368820409813i</v>
      </c>
      <c r="CY309" s="240" t="str">
        <f t="shared" ca="1" si="552"/>
        <v>-4,13907016046184-6,1945562542294i</v>
      </c>
      <c r="CZ309" s="240" t="str">
        <f t="shared" ca="1" si="553"/>
        <v>3,98580152928402-6,29426843637887i</v>
      </c>
      <c r="DA309" s="240" t="str">
        <f t="shared" ca="1" si="554"/>
        <v>7,36949305864501+1,09316103050796i</v>
      </c>
      <c r="DB309" s="240" t="str">
        <f t="shared" ca="1" si="555"/>
        <v>1,98704457198647+7,18025646122597i</v>
      </c>
      <c r="DC309" s="240" t="str">
        <f t="shared" ca="1" si="556"/>
        <v>-5,75902795196574+4,72631209597033i</v>
      </c>
      <c r="DD309" s="240" t="str">
        <f t="shared" ca="1" si="557"/>
        <v>-6,65463668127979-3,34966261289159i</v>
      </c>
      <c r="DE309" s="240" t="str">
        <f t="shared" ca="1" si="558"/>
        <v>0,365560526070388-7,44115545341026i</v>
      </c>
      <c r="DF309" s="240" t="str">
        <f t="shared" ca="1" si="559"/>
        <v>6,95091713714613-2,68126461442476i</v>
      </c>
      <c r="DG309" s="240" t="str">
        <f t="shared" ca="1" si="560"/>
        <v>5,26803706232361+5,26803706232435i</v>
      </c>
      <c r="DH309" s="240" t="str">
        <f t="shared" ca="1" si="561"/>
        <v>-2,68126461441902+6,95091713714835i</v>
      </c>
      <c r="DI309" s="240" t="str">
        <f t="shared" ca="1" si="562"/>
        <v>-7,44115545341034+0,365560526068926i</v>
      </c>
      <c r="DJ309" s="240" t="str">
        <f t="shared" ca="1" si="563"/>
        <v>-3,34966261289065-6,65463668128026i</v>
      </c>
      <c r="DK309" s="240" t="str">
        <f t="shared" ca="1" si="564"/>
        <v>4,72631209597147-5,7590279519648i</v>
      </c>
      <c r="DL309" s="240" t="str">
        <f t="shared" ca="1" si="565"/>
        <v>7,18025646122569+1,98704457198747i</v>
      </c>
      <c r="DM309" s="240" t="str">
        <f t="shared" ca="1" si="566"/>
        <v>1,09316103051405+7,3694930586441i</v>
      </c>
      <c r="DN309" s="240" t="str">
        <f t="shared" ca="1" si="567"/>
        <v>-6,29426843637988+3,98580152928243i</v>
      </c>
      <c r="DO309" s="240" t="str">
        <f t="shared" ca="1" si="568"/>
        <v>-6,19455625422882-4,13907016046271i</v>
      </c>
      <c r="DP309" s="240" t="str">
        <f t="shared" ca="1" si="569"/>
        <v>1,27368820409957-7,34044599045424i</v>
      </c>
      <c r="DQ309" s="240" t="str">
        <f t="shared" ca="1" si="570"/>
        <v>7,2268584171492-1,81023379664559i</v>
      </c>
      <c r="DR309" s="240" t="str">
        <f t="shared" ca="1" si="571"/>
        <v>4,58355499808744+5,87328294564001i</v>
      </c>
      <c r="DS309" s="240" t="str">
        <f t="shared" ca="1" si="572"/>
        <v>-3,51196671666966+6,57042759347082i</v>
      </c>
      <c r="DT309" s="240" t="str">
        <f t="shared" ca="1" si="573"/>
        <v>-7,42994301209997-0,54806552252905i</v>
      </c>
      <c r="DU309" s="240" t="str">
        <f t="shared" ca="1" si="574"/>
        <v>-2,50987302174028-7,01462517849518i</v>
      </c>
      <c r="DV309" s="240" t="str">
        <f t="shared" ca="1" si="575"/>
        <v>5,39573452946624-5,13716632664i</v>
      </c>
      <c r="DW309" s="240" t="str">
        <f t="shared" ca="1" si="576"/>
        <v>6,88302212322745+2,85104111355827i</v>
      </c>
      <c r="DX309" s="240" t="str">
        <f t="shared" ca="1" si="577"/>
        <v>0,182835329618128+7,4478856209183i</v>
      </c>
      <c r="DY309" s="240" t="str">
        <f t="shared" ca="1" si="578"/>
        <v>-6,73483726478825+3,18534079760042i</v>
      </c>
      <c r="DZ309" s="240" t="str">
        <f t="shared" ca="1" si="579"/>
        <v>-5,6413039352012-4,86622224016964i</v>
      </c>
      <c r="EA309" s="240" t="str">
        <f t="shared" ca="1" si="580"/>
        <v>2,16265842597939-7,12932938729713i</v>
      </c>
      <c r="EB309" s="240" t="str">
        <f t="shared" ca="1" si="581"/>
        <v>7,39410101977925-0,911975377593981i</v>
      </c>
      <c r="EC309" s="240" t="str">
        <f t="shared" ca="1" si="582"/>
        <v>3,83013200030125+6,39018918658176i</v>
      </c>
      <c r="ED309" s="240" t="str">
        <f t="shared" ca="1" si="583"/>
        <v>-4,28984557054728+6,0911127030202i</v>
      </c>
      <c r="EE309" s="240" t="str">
        <f t="shared" ca="1" si="584"/>
        <v>-7,30697731207707-1,45344815553536i</v>
      </c>
      <c r="EF309" s="240" t="str">
        <f t="shared" ca="1" si="585"/>
        <v>-1,63233260415381-7,26910718379187i</v>
      </c>
      <c r="EG309" s="240" t="str">
        <f t="shared" ca="1" si="586"/>
        <v>5,984000093279-4,43803693807014i</v>
      </c>
      <c r="EH309" s="240" t="str">
        <f t="shared" ca="1" si="587"/>
        <v>6,48226072576412+3,6721553430178i</v>
      </c>
      <c r="EI309" s="240" t="str">
        <f t="shared" ca="1" si="588"/>
        <v>-0,730240384818867+7,41425505094192i</v>
      </c>
      <c r="EJ309" s="240" t="str">
        <f t="shared" ca="1" si="589"/>
        <v>-7,07410787192763+2,33696957540524i</v>
      </c>
      <c r="EK309" s="240" t="str">
        <f t="shared" ca="1" si="590"/>
        <v>-5,00320115405292-5,52018180788656i</v>
      </c>
      <c r="EL309" s="240" t="str">
        <f t="shared" ca="1" si="591"/>
        <v>3,01910025213172-6,8109810341548i</v>
      </c>
      <c r="EM309" s="240" t="str">
        <f t="shared" ca="1" si="592"/>
        <v>7,45012946062269-1,84728456186752E-12i</v>
      </c>
      <c r="EN309" s="240"/>
      <c r="EO309" s="240"/>
      <c r="EP309" s="240"/>
    </row>
    <row r="310" spans="1:146">
      <c r="A310" s="268">
        <f t="shared" si="461"/>
        <v>4.1015624999999984E-3</v>
      </c>
      <c r="B310" s="267">
        <v>210</v>
      </c>
      <c r="C310" s="266">
        <f t="shared" si="462"/>
        <v>42000</v>
      </c>
      <c r="N310" s="265">
        <f t="shared" ca="1" si="463"/>
        <v>7.5474862043294699</v>
      </c>
      <c r="O310" s="240">
        <f t="shared" ca="1" si="464"/>
        <v>-7.4525137956705301</v>
      </c>
      <c r="P310" s="240" t="str">
        <f t="shared" ca="1" si="465"/>
        <v>-3,18636023219835-6,73699267814092i</v>
      </c>
      <c r="Q310" s="240" t="str">
        <f t="shared" ca="1" si="466"/>
        <v>4,72782470211035-5,76087106788328i</v>
      </c>
      <c r="R310" s="240" t="str">
        <f t="shared" ca="1" si="467"/>
        <v>7,22917129666398+1,81081314280332i</v>
      </c>
      <c r="S310" s="240" t="str">
        <f t="shared" ca="1" si="468"/>
        <v>1,45391331622687+7,30931583279569i</v>
      </c>
      <c r="T310" s="240" t="str">
        <f t="shared" ca="1" si="469"/>
        <v>-5,98591520914586+4,43945728480136i</v>
      </c>
      <c r="U310" s="241" t="str">
        <f t="shared" ca="1" si="470"/>
        <v>-6,57253038925121-3,51309068443i</v>
      </c>
      <c r="V310" s="240" t="str">
        <f t="shared" ca="1" si="471"/>
        <v>0,365677519846402-7,44353691642209i</v>
      </c>
      <c r="W310" s="240" t="str">
        <f t="shared" ca="1" si="472"/>
        <v>6,8852249615781-2,85195355907514i</v>
      </c>
      <c r="X310" s="240" t="str">
        <f t="shared" ca="1" si="473"/>
        <v>5,52194848362549+5,00480237560343i</v>
      </c>
      <c r="Y310" s="240" t="str">
        <f t="shared" ca="1" si="474"/>
        <v>-2,16335056191097+7,13161105367778i</v>
      </c>
      <c r="Z310" s="240" t="str">
        <f t="shared" ca="1" si="475"/>
        <v>-7,37185158686576+1,09351088512386i</v>
      </c>
      <c r="AA310" s="240" t="str">
        <f t="shared" ca="1" si="476"/>
        <v>-4,14039482604274-6,19653875636537i</v>
      </c>
      <c r="AB310" s="240" t="str">
        <f t="shared" ca="1" si="477"/>
        <v>3,83135779349209-6,39223429896832i</v>
      </c>
      <c r="AC310" s="240" t="str">
        <f t="shared" ca="1" si="478"/>
        <v>7,41662790476518+0,730474090517927i</v>
      </c>
      <c r="AD310" s="240" t="str">
        <f t="shared" ca="1" si="479"/>
        <v>2,51067628002684+7,01687013500821i</v>
      </c>
      <c r="AE310" s="240" t="str">
        <f t="shared" ca="1" si="480"/>
        <v>-5,26972304180478+5,26972304180508i</v>
      </c>
      <c r="AF310" s="240" t="str">
        <f t="shared" ca="1" si="481"/>
        <v>-7,01687013500811-2,51067628002712i</v>
      </c>
      <c r="AG310" s="240" t="str">
        <f t="shared" ca="1" si="482"/>
        <v>-0,730474090518367-7,41662790476514i</v>
      </c>
      <c r="AH310" s="240" t="str">
        <f t="shared" ca="1" si="483"/>
        <v>6,39223429896848-3,83135779349183i</v>
      </c>
      <c r="AI310" s="240" t="str">
        <f t="shared" ca="1" si="484"/>
        <v>6,19653875636517+4,14039482604304i</v>
      </c>
      <c r="AJ310" s="240" t="str">
        <f t="shared" ca="1" si="485"/>
        <v>-1,09351088512274+7,37185158686592i</v>
      </c>
      <c r="AK310" s="240" t="str">
        <f t="shared" ca="1" si="486"/>
        <v>-7,13161105367702+2,16335056191347i</v>
      </c>
      <c r="AL310" s="240" t="str">
        <f t="shared" ca="1" si="487"/>
        <v>-5,00480237560152-5,52194848362722i</v>
      </c>
      <c r="AM310" s="240" t="str">
        <f t="shared" ca="1" si="488"/>
        <v>2,85195355907615-6,88522496157769i</v>
      </c>
      <c r="AN310" s="240" t="str">
        <f t="shared" ca="1" si="489"/>
        <v>7,44353691642204-0,365677519847531i</v>
      </c>
      <c r="AO310" s="240" t="str">
        <f t="shared" ca="1" si="490"/>
        <v>3,51309068443238+6,57253038924995i</v>
      </c>
      <c r="AP310" s="240" t="str">
        <f t="shared" ca="1" si="491"/>
        <v>-4,43945728480345+5,98591520914431i</v>
      </c>
      <c r="AQ310" s="240" t="str">
        <f t="shared" ca="1" si="492"/>
        <v>-7,30931583279549-1,45391331622787i</v>
      </c>
      <c r="AR310" s="240" t="str">
        <f t="shared" ca="1" si="493"/>
        <v>-7,30931583279549-1,45391331622787i</v>
      </c>
      <c r="AS310" s="240" t="str">
        <f t="shared" ca="1" si="494"/>
        <v>5,76087106788158-4,72782470211242i</v>
      </c>
      <c r="AT310" s="240" t="str">
        <f t="shared" ca="1" si="495"/>
        <v>6,73699267813964+3,18636023220105i</v>
      </c>
      <c r="AU310" s="240" t="str">
        <f t="shared" ca="1" si="496"/>
        <v>-1,04080907662505E-12+7,45251379567053i</v>
      </c>
      <c r="AV310" s="240" t="str">
        <f t="shared" ca="1" si="497"/>
        <v>-6,73699267814063+3,18636023219898i</v>
      </c>
      <c r="AW310" s="240" t="str">
        <f t="shared" ca="1" si="498"/>
        <v>-5,76087106788497-4,7278247021083i</v>
      </c>
      <c r="AX310" s="240" t="str">
        <f t="shared" ca="1" si="499"/>
        <v>1,81081314280661-7,22917129666315i</v>
      </c>
      <c r="AY310" s="240" t="str">
        <f t="shared" ca="1" si="500"/>
        <v>7,3093158327959-1,45391331622583i</v>
      </c>
      <c r="AZ310" s="240" t="str">
        <f t="shared" ca="1" si="501"/>
        <v>4,43945728480161+5,98591520914567i</v>
      </c>
      <c r="BA310" s="240" t="str">
        <f t="shared" ca="1" si="502"/>
        <v>-3,51309068442767+6,57253038925246i</v>
      </c>
      <c r="BB310" s="240" t="str">
        <f t="shared" ca="1" si="503"/>
        <v>-7,44353691642193-0,365677519849822i</v>
      </c>
      <c r="BC310" s="240" t="str">
        <f t="shared" ca="1" si="504"/>
        <v>-2,85195355907413-6,88522496157852i</v>
      </c>
      <c r="BD310" s="240" t="str">
        <f t="shared" ca="1" si="505"/>
        <v>5,00480237560307-5,52194848362582i</v>
      </c>
      <c r="BE310" s="240" t="str">
        <f t="shared" ca="1" si="506"/>
        <v>7,13161105367853+2,16335056190847i</v>
      </c>
      <c r="BF310" s="240" t="str">
        <f t="shared" ca="1" si="507"/>
        <v>1,09351088512069+7,37185158686623i</v>
      </c>
      <c r="BG310" s="240" t="str">
        <f t="shared" ca="1" si="508"/>
        <v>-6,19653875636639+4,14039482604122i</v>
      </c>
      <c r="BH310" s="240" t="str">
        <f t="shared" ca="1" si="509"/>
        <v>-6,39223429896854-3,83135779349171i</v>
      </c>
      <c r="BI310" s="240" t="str">
        <f t="shared" ca="1" si="510"/>
        <v>0,730474090516117-7,41662790476536i</v>
      </c>
      <c r="BJ310" s="240" t="str">
        <f t="shared" ca="1" si="511"/>
        <v>7,01687013500931-2,51067628002377i</v>
      </c>
      <c r="BK310" s="240" t="str">
        <f t="shared" ca="1" si="512"/>
        <v>5,26972304180375+5,26972304180611i</v>
      </c>
      <c r="BL310" s="240" t="str">
        <f t="shared" ca="1" si="513"/>
        <v>-2,5106762800267+7,01687013500826i</v>
      </c>
      <c r="BM310" s="240" t="str">
        <f t="shared" ca="1" si="514"/>
        <v>-7,41662790476496+0,730474090520177i</v>
      </c>
      <c r="BN310" s="240" t="str">
        <f t="shared" ca="1" si="515"/>
        <v>-3,83135779348903-6,39223429897015i</v>
      </c>
      <c r="BO310" s="240" t="str">
        <f t="shared" ca="1" si="516"/>
        <v>4,140394826044-6,19653875636453i</v>
      </c>
      <c r="BP310" s="240" t="str">
        <f t="shared" ca="1" si="517"/>
        <v>7,37185158686574+1,09351088512398i</v>
      </c>
      <c r="BQ310" s="240" t="str">
        <f t="shared" ca="1" si="518"/>
        <v>2,16335056191258+7,13161105367729i</v>
      </c>
      <c r="BR310" s="240" t="str">
        <f t="shared" ca="1" si="519"/>
        <v>-5,52194848362806+5,0048023756006i</v>
      </c>
      <c r="BS310" s="240" t="str">
        <f t="shared" ca="1" si="520"/>
        <v>-6,88522496157733-2,85195355907702i</v>
      </c>
      <c r="BT310" s="240" t="str">
        <f t="shared" ca="1" si="521"/>
        <v>-0,365677519846492-7,44353691642209i</v>
      </c>
      <c r="BU310" s="240" t="str">
        <f t="shared" ca="1" si="522"/>
        <v>6,57253038925054-3,51309068443127i</v>
      </c>
      <c r="BV310" s="240" t="str">
        <f t="shared" ca="1" si="523"/>
        <v>5,98591520914823+4,43945728479816i</v>
      </c>
      <c r="BW310" s="240" t="str">
        <f t="shared" ca="1" si="524"/>
        <v>-1,45391331622909+7,30931583279524i</v>
      </c>
      <c r="BX310" s="240" t="str">
        <f t="shared" ca="1" si="525"/>
        <v>-7,22917129666391+1,81081314280357i</v>
      </c>
      <c r="BY310" s="240" t="str">
        <f t="shared" ca="1" si="526"/>
        <v>-4,72782470211162-5,76087106788225i</v>
      </c>
      <c r="BZ310" s="240" t="str">
        <f t="shared" ca="1" si="527"/>
        <v>3,18636023219529-6,73699267814237i</v>
      </c>
      <c r="CA310" s="240" t="str">
        <f t="shared" ca="1" si="528"/>
        <v>7,45251379567053+2,08161815325009E-12i</v>
      </c>
      <c r="CB310" s="240" t="str">
        <f t="shared" ca="1" si="529"/>
        <v>3,18636023219804+6,73699267814107i</v>
      </c>
      <c r="CC310" s="240" t="str">
        <f t="shared" ca="1" si="530"/>
        <v>-4,72782470210927+5,76087106788418i</v>
      </c>
      <c r="CD310" s="240" t="str">
        <f t="shared" ca="1" si="531"/>
        <v>-7,22917129666475-1,81081314280022i</v>
      </c>
      <c r="CE310" s="240" t="str">
        <f t="shared" ca="1" si="532"/>
        <v>-1,4539133162246-7,30931583279615i</v>
      </c>
      <c r="CF310" s="240" t="str">
        <f t="shared" ca="1" si="533"/>
        <v>5,98591520914616-4,43945728480094i</v>
      </c>
      <c r="CG310" s="240" t="str">
        <f t="shared" ca="1" si="534"/>
        <v>6,57253038925197+3,51309068442859i</v>
      </c>
      <c r="CH310" s="240" t="str">
        <f t="shared" ca="1" si="535"/>
        <v>-0,365677519843456+7,44353691642224i</v>
      </c>
      <c r="CI310" s="240" t="str">
        <f t="shared" ca="1" si="536"/>
        <v>-6,88522496157892+2,85195355907317i</v>
      </c>
      <c r="CJ310" s="240" t="str">
        <f t="shared" ca="1" si="537"/>
        <v>-5,52194848362497-5,004802375604i</v>
      </c>
      <c r="CK310" s="240" t="str">
        <f t="shared" ca="1" si="538"/>
        <v>2,16335056190967-7,13161105367817i</v>
      </c>
      <c r="CL310" s="240" t="str">
        <f t="shared" ca="1" si="539"/>
        <v>7,3718515868653-1,09351088512698i</v>
      </c>
      <c r="CM310" s="240" t="str">
        <f t="shared" ca="1" si="540"/>
        <v>4,14039482604018+6,19653875636708i</v>
      </c>
      <c r="CN310" s="240" t="str">
        <f t="shared" ca="1" si="541"/>
        <v>-3,8313577934926+6,39223429896801i</v>
      </c>
      <c r="CO310" s="240" t="str">
        <f t="shared" ca="1" si="542"/>
        <v>-7,41662790476526-0,730474090517153i</v>
      </c>
      <c r="CP310" s="240" t="str">
        <f t="shared" ca="1" si="543"/>
        <v>-2,51067628002956-7,01687013500724i</v>
      </c>
      <c r="CQ310" s="240" t="str">
        <f t="shared" ca="1" si="544"/>
        <v>5,26972304180684-5,26972304180302i</v>
      </c>
      <c r="CR310" s="240" t="str">
        <f t="shared" ca="1" si="545"/>
        <v>7,01687013500784+2,51067628002788i</v>
      </c>
      <c r="CS310" s="240" t="str">
        <f t="shared" ca="1" si="546"/>
        <v>0,730474090519352+7,41662790476504i</v>
      </c>
      <c r="CT310" s="240" t="str">
        <f t="shared" ca="1" si="547"/>
        <v>-6,39223429896687+3,8313577934945i</v>
      </c>
      <c r="CU310" s="240" t="str">
        <f t="shared" ca="1" si="548"/>
        <v>-6,19653875636407-4,14039482604468i</v>
      </c>
      <c r="CV310" s="240" t="str">
        <f t="shared" ca="1" si="549"/>
        <v>1,0935108851248-7,37185158686562i</v>
      </c>
      <c r="CW310" s="240" t="str">
        <f t="shared" ca="1" si="550"/>
        <v>7,13161105367765-2,16335056191138i</v>
      </c>
      <c r="CX310" s="240" t="str">
        <f t="shared" ca="1" si="551"/>
        <v>5,00480237560532+5,52194848362377i</v>
      </c>
      <c r="CY310" s="240" t="str">
        <f t="shared" ca="1" si="552"/>
        <v>-2,85195355907817+6,88522496157685i</v>
      </c>
      <c r="CZ310" s="240" t="str">
        <f t="shared" ca="1" si="553"/>
        <v>-7,44353691642215+0,36567751984524i</v>
      </c>
      <c r="DA310" s="240" t="str">
        <f t="shared" ca="1" si="554"/>
        <v>-3,51309068443054-6,57253038925092i</v>
      </c>
      <c r="DB310" s="240" t="str">
        <f t="shared" ca="1" si="555"/>
        <v>4,43945728479917-5,98591520914748i</v>
      </c>
      <c r="DC310" s="240" t="str">
        <f t="shared" ca="1" si="556"/>
        <v>7,30931583279509+1,45391331622991i</v>
      </c>
      <c r="DD310" s="240" t="str">
        <f t="shared" ca="1" si="557"/>
        <v>1,81081314280236+7,22917129666422i</v>
      </c>
      <c r="DE310" s="240" t="str">
        <f t="shared" ca="1" si="558"/>
        <v>-5,76087106788305+4,72782470211065i</v>
      </c>
      <c r="DF310" s="240" t="str">
        <f t="shared" ca="1" si="559"/>
        <v>-6,73699267814202-3,18636023219605i</v>
      </c>
      <c r="DG310" s="240" t="str">
        <f t="shared" ca="1" si="560"/>
        <v>3,33424041150177E-12-7,45251379567053i</v>
      </c>
      <c r="DH310" s="240" t="str">
        <f t="shared" ca="1" si="561"/>
        <v>6,73699267814142-3,18636023219729i</v>
      </c>
      <c r="DI310" s="240" t="str">
        <f t="shared" ca="1" si="562"/>
        <v>5,76087106788365+4,72782470210991i</v>
      </c>
      <c r="DJ310" s="240" t="str">
        <f t="shared" ca="1" si="563"/>
        <v>-1,81081314280144+7,22917129666445i</v>
      </c>
      <c r="DK310" s="240" t="str">
        <f t="shared" ca="1" si="564"/>
        <v>-7,30931583279638+1,45391331622337i</v>
      </c>
      <c r="DL310" s="240" t="str">
        <f t="shared" ca="1" si="565"/>
        <v>-4,43945728480028-5,98591520914666i</v>
      </c>
      <c r="DM310" s="240" t="str">
        <f t="shared" ca="1" si="566"/>
        <v>3,51309068442932-6,57253038925158i</v>
      </c>
      <c r="DN310" s="240" t="str">
        <f t="shared" ca="1" si="567"/>
        <v>7,4435369164222+0,365677519844284i</v>
      </c>
      <c r="DO310" s="240" t="str">
        <f t="shared" ca="1" si="568"/>
        <v>2,85195355907906+6,88522496157648i</v>
      </c>
      <c r="DP310" s="240" t="str">
        <f t="shared" ca="1" si="569"/>
        <v>-5,00480237560492+5,52194848362413i</v>
      </c>
      <c r="DQ310" s="240" t="str">
        <f t="shared" ca="1" si="570"/>
        <v>-7,13161105367781-2,16335056191087i</v>
      </c>
      <c r="DR310" s="240" t="str">
        <f t="shared" ca="1" si="571"/>
        <v>-1,09351088512616-7,37185158686542i</v>
      </c>
      <c r="DS310" s="240" t="str">
        <f t="shared" ca="1" si="572"/>
        <v>6,19653875636754-4,14039482603949i</v>
      </c>
      <c r="DT310" s="240" t="str">
        <f t="shared" ca="1" si="573"/>
        <v>6,39223429896737+3,83135779349367i</v>
      </c>
      <c r="DU310" s="240" t="str">
        <f t="shared" ca="1" si="574"/>
        <v>-0,730474090518399+7,41662790476514i</v>
      </c>
      <c r="DV310" s="240" t="str">
        <f t="shared" ca="1" si="575"/>
        <v>-7,01687013500766+2,51067628002839i</v>
      </c>
      <c r="DW310" s="240" t="str">
        <f t="shared" ca="1" si="576"/>
        <v>-5,26972304180243-5,26972304180743i</v>
      </c>
      <c r="DX310" s="240" t="str">
        <f t="shared" ca="1" si="577"/>
        <v>2,51067628002866-7,01687013500756i</v>
      </c>
      <c r="DY310" s="240" t="str">
        <f t="shared" ca="1" si="578"/>
        <v>7,41662790476516-0,730474090518105i</v>
      </c>
      <c r="DZ310" s="240" t="str">
        <f t="shared" ca="1" si="579"/>
        <v>3,83135779349343+6,39223429896752i</v>
      </c>
      <c r="EA310" s="240" t="str">
        <f t="shared" ca="1" si="580"/>
        <v>-4,14039482603973+6,19653875636738i</v>
      </c>
      <c r="EB310" s="240" t="str">
        <f t="shared" ca="1" si="581"/>
        <v>-7,3718515868655-1,09351088512562i</v>
      </c>
      <c r="EC310" s="240" t="str">
        <f t="shared" ca="1" si="582"/>
        <v>-2,16335056191059-7,13161105367789i</v>
      </c>
      <c r="ED310" s="240" t="str">
        <f t="shared" ca="1" si="583"/>
        <v>5,52194848362433-5,00480237560471i</v>
      </c>
      <c r="EE310" s="240" t="str">
        <f t="shared" ca="1" si="584"/>
        <v>6,88522496157637+2,85195355907933i</v>
      </c>
      <c r="EF310" s="240" t="str">
        <f t="shared" ca="1" si="585"/>
        <v>0,365677519843989+7,44353691642221i</v>
      </c>
      <c r="EG310" s="240" t="str">
        <f t="shared" ca="1" si="586"/>
        <v>-6,57253038925132+3,51309068442981i</v>
      </c>
      <c r="EH310" s="240" t="str">
        <f t="shared" ca="1" si="587"/>
        <v>-5,98591520914699-4,43945728479983i</v>
      </c>
      <c r="EI310" s="240" t="str">
        <f t="shared" ca="1" si="588"/>
        <v>1,45391331622366-7,30931583279633i</v>
      </c>
      <c r="EJ310" s="240" t="str">
        <f t="shared" ca="1" si="589"/>
        <v>7,22917129666452-1,81081314280115i</v>
      </c>
      <c r="EK310" s="240" t="str">
        <f t="shared" ca="1" si="590"/>
        <v>4,72782470210968+5,76087106788384i</v>
      </c>
      <c r="EL310" s="240" t="str">
        <f t="shared" ca="1" si="591"/>
        <v>-3,18636023219756+6,7369926781413i</v>
      </c>
      <c r="EM310" s="240" t="str">
        <f t="shared" ca="1" si="592"/>
        <v>-7,45251379567053+3,46203823205831E-12i</v>
      </c>
      <c r="EN310" s="240"/>
      <c r="EO310" s="240"/>
      <c r="EP310" s="240"/>
    </row>
    <row r="311" spans="1:146">
      <c r="A311" s="268">
        <f t="shared" si="461"/>
        <v>4.121093749999998E-3</v>
      </c>
      <c r="B311" s="267">
        <v>211</v>
      </c>
      <c r="C311" s="266">
        <f t="shared" si="462"/>
        <v>42200</v>
      </c>
      <c r="N311" s="265">
        <f t="shared" ca="1" si="463"/>
        <v>7.5453610695172353</v>
      </c>
      <c r="O311" s="240">
        <f t="shared" ca="1" si="464"/>
        <v>-7.4546389304827647</v>
      </c>
      <c r="P311" s="240" t="str">
        <f t="shared" ca="1" si="465"/>
        <v>-3,35169012162932-6,65866464934536i</v>
      </c>
      <c r="Q311" s="240" t="str">
        <f t="shared" ca="1" si="466"/>
        <v>4,4407232261311-5,98762213343235i</v>
      </c>
      <c r="R311" s="240" t="str">
        <f t="shared" ca="1" si="467"/>
        <v>7,34488907028691+1,27445915158122i</v>
      </c>
      <c r="S311" s="240" t="str">
        <f t="shared" ca="1" si="468"/>
        <v>2,16396745598374+7,13364468089857i</v>
      </c>
      <c r="T311" s="240" t="str">
        <f t="shared" ca="1" si="469"/>
        <v>-5,39900049985871+5,14027578894311i</v>
      </c>
      <c r="U311" s="241" t="str">
        <f t="shared" ca="1" si="470"/>
        <v>-7,01887104307823-2,51139221638261i</v>
      </c>
      <c r="V311" s="240" t="str">
        <f t="shared" ca="1" si="471"/>
        <v>-0,912527384846936-7,39857657632694i</v>
      </c>
      <c r="W311" s="240" t="str">
        <f t="shared" ca="1" si="472"/>
        <v>6,19830574138396-4,14157548768531i</v>
      </c>
      <c r="X311" s="240" t="str">
        <f t="shared" ca="1" si="473"/>
        <v>6,48618435682553+3,67437805256088i</v>
      </c>
      <c r="Y311" s="240" t="str">
        <f t="shared" ca="1" si="474"/>
        <v>-0,365781795269778+7,44565949141635i</v>
      </c>
      <c r="Z311" s="240" t="str">
        <f t="shared" ca="1" si="475"/>
        <v>-6,81510363549459+3,02092767562178i</v>
      </c>
      <c r="AA311" s="240" t="str">
        <f t="shared" ca="1" si="476"/>
        <v>-5,76251381930801-4,72917287336311i</v>
      </c>
      <c r="AB311" s="240" t="str">
        <f t="shared" ca="1" si="477"/>
        <v>1,63332063459066-7,27350708314012i</v>
      </c>
      <c r="AC311" s="240" t="str">
        <f t="shared" ca="1" si="478"/>
        <v>7,23123274384913-1,8113295084422i</v>
      </c>
      <c r="AD311" s="240" t="str">
        <f t="shared" ca="1" si="479"/>
        <v>4,86916770341746+5,64471854567307i</v>
      </c>
      <c r="AE311" s="240" t="str">
        <f t="shared" ca="1" si="480"/>
        <v>-2,85276681295957+6,88718833013486i</v>
      </c>
      <c r="AF311" s="240" t="str">
        <f t="shared" ca="1" si="481"/>
        <v>-7,43444026335591+0,548397259713877i</v>
      </c>
      <c r="AG311" s="240" t="str">
        <f t="shared" ca="1" si="482"/>
        <v>-3,8324503311305-6,39405708789708i</v>
      </c>
      <c r="AH311" s="240" t="str">
        <f t="shared" ca="1" si="483"/>
        <v>3,9882140849258-6,29807827806774i</v>
      </c>
      <c r="AI311" s="240" t="str">
        <f t="shared" ca="1" si="484"/>
        <v>7,41874280647205+0,730682390158999i</v>
      </c>
      <c r="AJ311" s="240" t="str">
        <f t="shared" ca="1" si="485"/>
        <v>2,68288755023833+6,95512444005464i</v>
      </c>
      <c r="AK311" s="240" t="str">
        <f t="shared" ca="1" si="486"/>
        <v>-5,0062295289188+5,52352310465438i</v>
      </c>
      <c r="AL311" s="240" t="str">
        <f t="shared" ca="1" si="487"/>
        <v>-7,18460258034568-1,98824730513071i</v>
      </c>
      <c r="AM311" s="240" t="str">
        <f t="shared" ca="1" si="488"/>
        <v>-1,45432790946045-7,31140013373866i</v>
      </c>
      <c r="AN311" s="240" t="str">
        <f t="shared" ca="1" si="489"/>
        <v>5,87683797009291-4,58632936640441i</v>
      </c>
      <c r="AO311" s="240" t="str">
        <f t="shared" ca="1" si="490"/>
        <v>6,73891377725744+3,18726884441195i</v>
      </c>
      <c r="AP311" s="240" t="str">
        <f t="shared" ca="1" si="491"/>
        <v>0,182945997548927+7,45239373261035i</v>
      </c>
      <c r="AQ311" s="240" t="str">
        <f t="shared" ca="1" si="492"/>
        <v>-6,57440459083149+3,51409246604625i</v>
      </c>
      <c r="AR311" s="240" t="str">
        <f t="shared" ca="1" si="493"/>
        <v>-6,57440459083149+3,51409246604625i</v>
      </c>
      <c r="AS311" s="240" t="str">
        <f t="shared" ca="1" si="494"/>
        <v>1,09382270716133-7,3739537203028i</v>
      </c>
      <c r="AT311" s="240" t="str">
        <f t="shared" ca="1" si="495"/>
        <v>7,07838974063857-2,33838411376144i</v>
      </c>
      <c r="AU311" s="240" t="str">
        <f t="shared" ca="1" si="496"/>
        <v>5,27122573904369+5,2712257390395i</v>
      </c>
      <c r="AV311" s="240" t="str">
        <f t="shared" ca="1" si="497"/>
        <v>-2,33838411375581+7,07838974064043i</v>
      </c>
      <c r="AW311" s="240" t="str">
        <f t="shared" ca="1" si="498"/>
        <v>-7,37395372030301+1,09382270715985i</v>
      </c>
      <c r="AX311" s="240" t="str">
        <f t="shared" ca="1" si="499"/>
        <v>-4,29244216023208-6,09479957709286i</v>
      </c>
      <c r="AY311" s="240" t="str">
        <f t="shared" ca="1" si="500"/>
        <v>3,51409246604756-6,57440459083079i</v>
      </c>
      <c r="AZ311" s="240" t="str">
        <f t="shared" ca="1" si="501"/>
        <v>7,45239373261032+0,182945997550413i</v>
      </c>
      <c r="BA311" s="240" t="str">
        <f t="shared" ca="1" si="502"/>
        <v>3,18726884441061+6,73891377725808i</v>
      </c>
      <c r="BB311" s="240" t="str">
        <f t="shared" ca="1" si="503"/>
        <v>-4,58632936640558+5,876837970092i</v>
      </c>
      <c r="BC311" s="240" t="str">
        <f t="shared" ca="1" si="504"/>
        <v>-7,31140013373839-1,4543279094618i</v>
      </c>
      <c r="BD311" s="240" t="str">
        <f t="shared" ca="1" si="505"/>
        <v>-1,98824730512938-7,18460258034604i</v>
      </c>
      <c r="BE311" s="240" t="str">
        <f t="shared" ca="1" si="506"/>
        <v>5,5235231046553-5,00622952891777i</v>
      </c>
      <c r="BF311" s="240" t="str">
        <f t="shared" ca="1" si="507"/>
        <v>6,95512444005415+2,68288755023962i</v>
      </c>
      <c r="BG311" s="240" t="str">
        <f t="shared" ca="1" si="508"/>
        <v>0,730682390157625+7,41874280647218i</v>
      </c>
      <c r="BH311" s="240" t="str">
        <f t="shared" ca="1" si="509"/>
        <v>-6,2980782780661+3,9882140849284i</v>
      </c>
      <c r="BI311" s="240" t="str">
        <f t="shared" ca="1" si="510"/>
        <v>-6,39405708789866-3,83245033112787i</v>
      </c>
      <c r="BJ311" s="240" t="str">
        <f t="shared" ca="1" si="511"/>
        <v>0,548397259717472-7,43444026335564i</v>
      </c>
      <c r="BK311" s="240" t="str">
        <f t="shared" ca="1" si="512"/>
        <v>6,88718833013595-2,85276681295692i</v>
      </c>
      <c r="BL311" s="240" t="str">
        <f t="shared" ca="1" si="513"/>
        <v>5,64471854567168+4,86916770341907i</v>
      </c>
      <c r="BM311" s="240" t="str">
        <f t="shared" ca="1" si="514"/>
        <v>-1,81132950844447+7,23123274384855i</v>
      </c>
      <c r="BN311" s="240" t="str">
        <f t="shared" ca="1" si="515"/>
        <v>-7,27350708314047+1,6333206345891i</v>
      </c>
      <c r="BO311" s="240" t="str">
        <f t="shared" ca="1" si="516"/>
        <v>-4,72917287336249-5,76251381930851i</v>
      </c>
      <c r="BP311" s="240" t="str">
        <f t="shared" ca="1" si="517"/>
        <v>3,02092767562183-6,81510363549457i</v>
      </c>
      <c r="BQ311" s="240" t="str">
        <f t="shared" ca="1" si="518"/>
        <v>7,44565949141635-0,365781795269721i</v>
      </c>
      <c r="BR311" s="240" t="str">
        <f t="shared" ca="1" si="519"/>
        <v>3,67437805256148+6,48618435682518i</v>
      </c>
      <c r="BS311" s="240" t="str">
        <f t="shared" ca="1" si="520"/>
        <v>-4,14157548768412+6,19830574138476i</v>
      </c>
      <c r="BT311" s="240" t="str">
        <f t="shared" ca="1" si="521"/>
        <v>-7,39857657632721-0,912527384844781i</v>
      </c>
      <c r="BU311" s="240" t="str">
        <f t="shared" ca="1" si="522"/>
        <v>-2,51139221638467-7,01887104307749i</v>
      </c>
      <c r="BV311" s="240" t="str">
        <f t="shared" ca="1" si="523"/>
        <v>5,14027578894097-5,39900049986073i</v>
      </c>
      <c r="BW311" s="240" t="str">
        <f t="shared" ca="1" si="524"/>
        <v>7,13364468089755+2,16396745598711i</v>
      </c>
      <c r="BX311" s="240" t="str">
        <f t="shared" ca="1" si="525"/>
        <v>1,27445915157849+7,34488907028738i</v>
      </c>
      <c r="BY311" s="240" t="str">
        <f t="shared" ca="1" si="526"/>
        <v>-5,98762213343401+4,44072322612887i</v>
      </c>
      <c r="BZ311" s="240" t="str">
        <f t="shared" ca="1" si="527"/>
        <v>-6,65866464934453-3,35169012163099i</v>
      </c>
      <c r="CA311" s="240" t="str">
        <f t="shared" ca="1" si="528"/>
        <v>1,27490036292659E-12-7,45463893048276i</v>
      </c>
      <c r="CB311" s="240" t="str">
        <f t="shared" ca="1" si="529"/>
        <v>6,65866464934567-3,35169012162871i</v>
      </c>
      <c r="CC311" s="240" t="str">
        <f t="shared" ca="1" si="530"/>
        <v>5,98762213343249+4,44072322613092i</v>
      </c>
      <c r="CD311" s="240" t="str">
        <f t="shared" ca="1" si="531"/>
        <v>-1,274459151581+7,34488907028695i</v>
      </c>
      <c r="CE311" s="240" t="str">
        <f t="shared" ca="1" si="532"/>
        <v>-7,13364468089829+2,16396745598468i</v>
      </c>
      <c r="CF311" s="240" t="str">
        <f t="shared" ca="1" si="533"/>
        <v>-5,14027578894434-5,39900049985753i</v>
      </c>
      <c r="CG311" s="240" t="str">
        <f t="shared" ca="1" si="534"/>
        <v>2,5113922163803-7,01887104307906i</v>
      </c>
      <c r="CH311" s="240" t="str">
        <f t="shared" ca="1" si="535"/>
        <v>7,39857657632663-0,912527384849403i</v>
      </c>
      <c r="CI311" s="240" t="str">
        <f t="shared" ca="1" si="536"/>
        <v>4,14157548768799+6,19830574138217i</v>
      </c>
      <c r="CJ311" s="240" t="str">
        <f t="shared" ca="1" si="537"/>
        <v>-3,67437805256407+6,48618435682372i</v>
      </c>
      <c r="CK311" s="240" t="str">
        <f t="shared" ca="1" si="538"/>
        <v>-7,44565949141621-0,365781795272691i</v>
      </c>
      <c r="CL311" s="240" t="str">
        <f t="shared" ca="1" si="539"/>
        <v>-3,02092767561911-6,81510363549578i</v>
      </c>
      <c r="CM311" s="240" t="str">
        <f t="shared" ca="1" si="540"/>
        <v>4,72917287336479-5,76251381930663i</v>
      </c>
      <c r="CN311" s="240" t="str">
        <f t="shared" ca="1" si="541"/>
        <v>7,27350708313983+1,633320634592i</v>
      </c>
      <c r="CO311" s="240" t="str">
        <f t="shared" ca="1" si="542"/>
        <v>1,81132950844159+7,23123274384928i</v>
      </c>
      <c r="CP311" s="240" t="str">
        <f t="shared" ca="1" si="543"/>
        <v>-5,64471854567349+4,86916770341698i</v>
      </c>
      <c r="CQ311" s="240" t="str">
        <f t="shared" ca="1" si="544"/>
        <v>-6,88718833013489-2,85276681295947i</v>
      </c>
      <c r="CR311" s="240" t="str">
        <f t="shared" ca="1" si="545"/>
        <v>-0,548397259714719-7,43444026335585i</v>
      </c>
      <c r="CS311" s="240" t="str">
        <f t="shared" ca="1" si="546"/>
        <v>6,39405708789626-3,83245033113187i</v>
      </c>
      <c r="CT311" s="240" t="str">
        <f t="shared" ca="1" si="547"/>
        <v>6,29807827806858+3,98821408492446i</v>
      </c>
      <c r="CU311" s="240" t="str">
        <f t="shared" ca="1" si="548"/>
        <v>-0,730682390152994+7,41874280647264i</v>
      </c>
      <c r="CV311" s="240" t="str">
        <f t="shared" ca="1" si="549"/>
        <v>-6,95512444005247+2,68288755024396i</v>
      </c>
      <c r="CW311" s="240" t="str">
        <f t="shared" ca="1" si="550"/>
        <v>-5,5235231046533-5,00622952891998i</v>
      </c>
      <c r="CX311" s="240" t="str">
        <f t="shared" ca="1" si="551"/>
        <v>1,98824730513224-7,18460258034524i</v>
      </c>
      <c r="CY311" s="240" t="str">
        <f t="shared" ca="1" si="552"/>
        <v>7,31140013373897-1,45432790945888i</v>
      </c>
      <c r="CZ311" s="240" t="str">
        <f t="shared" ca="1" si="553"/>
        <v>4,58632936640324+5,87683797009382i</v>
      </c>
      <c r="DA311" s="240" t="str">
        <f t="shared" ca="1" si="554"/>
        <v>-3,18726884441329+6,7389137772568i</v>
      </c>
      <c r="DB311" s="240" t="str">
        <f t="shared" ca="1" si="555"/>
        <v>-7,45239373261039+0,18294599754744i</v>
      </c>
      <c r="DC311" s="240" t="str">
        <f t="shared" ca="1" si="556"/>
        <v>-3,51409246604494-6,57440459083219i</v>
      </c>
      <c r="DD311" s="240" t="str">
        <f t="shared" ca="1" si="557"/>
        <v>4,29244216023451-6,09479957709115i</v>
      </c>
      <c r="DE311" s="240" t="str">
        <f t="shared" ca="1" si="558"/>
        <v>7,37395372030258+1,0938227071628i</v>
      </c>
      <c r="DF311" s="240" t="str">
        <f t="shared" ca="1" si="559"/>
        <v>2,33838411376003+7,07838974063903i</v>
      </c>
      <c r="DG311" s="240" t="str">
        <f t="shared" ca="1" si="560"/>
        <v>-5,27122573904055+5,27122573904264i</v>
      </c>
      <c r="DH311" s="240" t="str">
        <f t="shared" ca="1" si="561"/>
        <v>-7,07838974063996-2,33838411375723i</v>
      </c>
      <c r="DI311" s="240" t="str">
        <f t="shared" ca="1" si="562"/>
        <v>-1,09382270716572-7,37395372030215i</v>
      </c>
      <c r="DJ311" s="240" t="str">
        <f t="shared" ca="1" si="563"/>
        <v>6,09479957708945-4,29244216023693i</v>
      </c>
      <c r="DK311" s="240" t="str">
        <f t="shared" ca="1" si="564"/>
        <v>6,57440459083359+3,51409246604234i</v>
      </c>
      <c r="DL311" s="240" t="str">
        <f t="shared" ca="1" si="565"/>
        <v>-0,182945997552111+7,45239373261027i</v>
      </c>
      <c r="DM311" s="240" t="str">
        <f t="shared" ca="1" si="566"/>
        <v>-6,7389137772588+3,18726884440907i</v>
      </c>
      <c r="DN311" s="240" t="str">
        <f t="shared" ca="1" si="567"/>
        <v>-5,87683797009095-4,58632936640692i</v>
      </c>
      <c r="DO311" s="240" t="str">
        <f t="shared" ca="1" si="568"/>
        <v>1,45432790946346-7,31140013373805i</v>
      </c>
      <c r="DP311" s="240" t="str">
        <f t="shared" ca="1" si="569"/>
        <v>7,1846025803465-1,98824730512774i</v>
      </c>
      <c r="DQ311" s="240" t="str">
        <f t="shared" ca="1" si="570"/>
        <v>5,00622952891651+5,52352310465644i</v>
      </c>
      <c r="DR311" s="240" t="str">
        <f t="shared" ca="1" si="571"/>
        <v>-2,6828875502412+6,95512444005353i</v>
      </c>
      <c r="DS311" s="240" t="str">
        <f t="shared" ca="1" si="572"/>
        <v>-7,41874280647235+0,730682390155935i</v>
      </c>
      <c r="DT311" s="240" t="str">
        <f t="shared" ca="1" si="573"/>
        <v>-3,98821408492696-6,298078278067i</v>
      </c>
      <c r="DU311" s="240" t="str">
        <f t="shared" ca="1" si="574"/>
        <v>3,83245033112933-6,39405708789778i</v>
      </c>
      <c r="DV311" s="240" t="str">
        <f t="shared" ca="1" si="575"/>
        <v>7,43444026335607+0,548397259711771i</v>
      </c>
      <c r="DW311" s="240" t="str">
        <f t="shared" ca="1" si="576"/>
        <v>2,8527668129622+6,88718833013376i</v>
      </c>
      <c r="DX311" s="240" t="str">
        <f t="shared" ca="1" si="577"/>
        <v>-4,86916770341474+5,64471854567542i</v>
      </c>
      <c r="DY311" s="240" t="str">
        <f t="shared" ca="1" si="578"/>
        <v>-7,23123274384835-1,81132950844529i</v>
      </c>
      <c r="DZ311" s="240" t="str">
        <f t="shared" ca="1" si="579"/>
        <v>-1,63332063458827-7,27350708314066i</v>
      </c>
      <c r="EA311" s="240" t="str">
        <f t="shared" ca="1" si="580"/>
        <v>5,76251381930906-4,72917287336183i</v>
      </c>
      <c r="EB311" s="240" t="str">
        <f t="shared" ca="1" si="581"/>
        <v>6,81510363549422+3,0209276756226i</v>
      </c>
      <c r="EC311" s="240" t="str">
        <f t="shared" ca="1" si="582"/>
        <v>0,365781795268871+7,4456594914164i</v>
      </c>
      <c r="ED311" s="240" t="str">
        <f t="shared" ca="1" si="583"/>
        <v>-6,48618435682561+3,67437805256074i</v>
      </c>
      <c r="EE311" s="240" t="str">
        <f t="shared" ca="1" si="584"/>
        <v>-6,19830574138428-4,14157548768483i</v>
      </c>
      <c r="EF311" s="240" t="str">
        <f t="shared" ca="1" si="585"/>
        <v>0,912527384845631-7,3985765763271i</v>
      </c>
      <c r="EG311" s="240" t="str">
        <f t="shared" ca="1" si="586"/>
        <v>7,01887104307778-2,51139221638388i</v>
      </c>
      <c r="EH311" s="240" t="str">
        <f t="shared" ca="1" si="587"/>
        <v>5,39900049986014+5,14027578894159i</v>
      </c>
      <c r="EI311" s="240" t="str">
        <f t="shared" ca="1" si="588"/>
        <v>-2,16396745598104+7,13364468089939i</v>
      </c>
      <c r="EJ311" s="240" t="str">
        <f t="shared" ca="1" si="589"/>
        <v>-7,3448890702876+1,27445915157723i</v>
      </c>
      <c r="EK311" s="240" t="str">
        <f t="shared" ca="1" si="590"/>
        <v>-4,44072322612785-5,98762213343477i</v>
      </c>
      <c r="EL311" s="240" t="str">
        <f t="shared" ca="1" si="591"/>
        <v>3,35169012163213-6,65866464934396i</v>
      </c>
      <c r="EM311" s="240" t="str">
        <f t="shared" ca="1" si="592"/>
        <v>7,45463893048276+2,54980072585318E-12i</v>
      </c>
      <c r="EN311" s="240"/>
      <c r="EO311" s="240"/>
      <c r="EP311" s="240"/>
    </row>
    <row r="312" spans="1:146">
      <c r="A312" s="268">
        <f t="shared" si="461"/>
        <v>4.1406249999999976E-3</v>
      </c>
      <c r="B312" s="267">
        <v>212</v>
      </c>
      <c r="C312" s="266">
        <f t="shared" si="462"/>
        <v>42400</v>
      </c>
      <c r="N312" s="265">
        <f t="shared" ca="1" si="463"/>
        <v>7.5434564001076172</v>
      </c>
      <c r="O312" s="240">
        <f t="shared" ca="1" si="464"/>
        <v>-7.4565435998923828</v>
      </c>
      <c r="P312" s="240" t="str">
        <f t="shared" ca="1" si="465"/>
        <v>-3,51499032099001-6,57608435928575i</v>
      </c>
      <c r="Q312" s="240" t="str">
        <f t="shared" ca="1" si="466"/>
        <v>4,14263366531297-6,19988941611959i</v>
      </c>
      <c r="R312" s="240" t="str">
        <f t="shared" ca="1" si="467"/>
        <v>7,42063830437823+0,730869080404022i</v>
      </c>
      <c r="S312" s="240" t="str">
        <f t="shared" ca="1" si="468"/>
        <v>2,8534956983869+6,88894801521854i</v>
      </c>
      <c r="T312" s="240" t="str">
        <f t="shared" ca="1" si="469"/>
        <v>-4,730381182845+5,76398614867194i</v>
      </c>
      <c r="U312" s="241" t="str">
        <f t="shared" ca="1" si="470"/>
        <v>-7,31326820545941-1,45469949203007i</v>
      </c>
      <c r="V312" s="240" t="str">
        <f t="shared" ca="1" si="471"/>
        <v>-2,16452035232884-7,1354673358828i</v>
      </c>
      <c r="W312" s="240" t="str">
        <f t="shared" ca="1" si="472"/>
        <v>5,27257254369683-5,27257254369727i</v>
      </c>
      <c r="X312" s="240" t="str">
        <f t="shared" ca="1" si="473"/>
        <v>7,13546733588296+2,16452035232829i</v>
      </c>
      <c r="Y312" s="240" t="str">
        <f t="shared" ca="1" si="474"/>
        <v>1,45469949202994+7,31326820545944i</v>
      </c>
      <c r="Z312" s="240" t="str">
        <f t="shared" ca="1" si="475"/>
        <v>-5,76398614867203+4,73038118284489i</v>
      </c>
      <c r="AA312" s="240" t="str">
        <f t="shared" ca="1" si="476"/>
        <v>-6,88894801521848-2,85349569838706i</v>
      </c>
      <c r="AB312" s="240" t="str">
        <f t="shared" ca="1" si="477"/>
        <v>-0,730869080403867-7,42063830437824i</v>
      </c>
      <c r="AC312" s="240" t="str">
        <f t="shared" ca="1" si="478"/>
        <v>6,19988941611967-4,14263366531285i</v>
      </c>
      <c r="AD312" s="240" t="str">
        <f t="shared" ca="1" si="479"/>
        <v>6,57608435928564+3,5149903209902i</v>
      </c>
      <c r="AE312" s="240" t="str">
        <f t="shared" ca="1" si="480"/>
        <v>-1,16927113660157E-13+7,45654359989238i</v>
      </c>
      <c r="AF312" s="240" t="str">
        <f t="shared" ca="1" si="481"/>
        <v>-6,57608435928581+3,51499032098989i</v>
      </c>
      <c r="AG312" s="240" t="str">
        <f t="shared" ca="1" si="482"/>
        <v>-6,19988941611948-4,14263366531313i</v>
      </c>
      <c r="AH312" s="240" t="str">
        <f t="shared" ca="1" si="483"/>
        <v>0,730869080404204-7,42063830437821i</v>
      </c>
      <c r="AI312" s="240" t="str">
        <f t="shared" ca="1" si="484"/>
        <v>6,88894801521832-2,85349569838743i</v>
      </c>
      <c r="AJ312" s="240" t="str">
        <f t="shared" ca="1" si="485"/>
        <v>5,76398614867185+4,73038118284511i</v>
      </c>
      <c r="AK312" s="240" t="str">
        <f t="shared" ca="1" si="486"/>
        <v>-1,45469949203094+7,31326820545923i</v>
      </c>
      <c r="AL312" s="240" t="str">
        <f t="shared" ca="1" si="487"/>
        <v>-7,13546733588326+2,1645203523273i</v>
      </c>
      <c r="AM312" s="240" t="str">
        <f t="shared" ca="1" si="488"/>
        <v>-5,27257254369554-5,27257254369856i</v>
      </c>
      <c r="AN312" s="240" t="str">
        <f t="shared" ca="1" si="489"/>
        <v>2,16452035233119-7,13546733588208i</v>
      </c>
      <c r="AO312" s="240" t="str">
        <f t="shared" ca="1" si="490"/>
        <v>7,31326820546005-1,45469949202686i</v>
      </c>
      <c r="AP312" s="240" t="str">
        <f t="shared" ca="1" si="491"/>
        <v>4,73038118284771+5,76398614866972i</v>
      </c>
      <c r="AQ312" s="240" t="str">
        <f t="shared" ca="1" si="492"/>
        <v>-2,85349569838443+6,88894801521957i</v>
      </c>
      <c r="AR312" s="240" t="str">
        <f t="shared" ca="1" si="493"/>
        <v>-2,85349569838443+6,88894801521957i</v>
      </c>
      <c r="AS312" s="240" t="str">
        <f t="shared" ca="1" si="494"/>
        <v>-4,14263366531399-6,19988941611891i</v>
      </c>
      <c r="AT312" s="240" t="str">
        <f t="shared" ca="1" si="495"/>
        <v>3,51499032098974-6,57608435928589i</v>
      </c>
      <c r="AU312" s="240" t="str">
        <f t="shared" ca="1" si="496"/>
        <v>7,45654359989238+2,33854227320315E-13i</v>
      </c>
      <c r="AV312" s="240" t="str">
        <f t="shared" ca="1" si="497"/>
        <v>3,51499032098914+6,57608435928621i</v>
      </c>
      <c r="AW312" s="240" t="str">
        <f t="shared" ca="1" si="498"/>
        <v>-4,14263366531455+6,19988941611853i</v>
      </c>
      <c r="AX312" s="240" t="str">
        <f t="shared" ca="1" si="499"/>
        <v>-7,42063830437798-0,730869080406535i</v>
      </c>
      <c r="AY312" s="240" t="str">
        <f t="shared" ca="1" si="500"/>
        <v>-2,8534956983838-6,88894801521983i</v>
      </c>
      <c r="AZ312" s="240" t="str">
        <f t="shared" ca="1" si="501"/>
        <v>4,73038118284233-5,76398614867413i</v>
      </c>
      <c r="BA312" s="240" t="str">
        <f t="shared" ca="1" si="502"/>
        <v>7,31326820545992+1,45469949202752i</v>
      </c>
      <c r="BB312" s="240" t="str">
        <f t="shared" ca="1" si="503"/>
        <v>2,16452035233074+7,13546733588221i</v>
      </c>
      <c r="BC312" s="240" t="str">
        <f t="shared" ca="1" si="504"/>
        <v>-5,27257254369602+5,27257254369809i</v>
      </c>
      <c r="BD312" s="240" t="str">
        <f t="shared" ca="1" si="505"/>
        <v>-7,13546733588313-2,16452035232775i</v>
      </c>
      <c r="BE312" s="240" t="str">
        <f t="shared" ca="1" si="506"/>
        <v>-1,45469949203038-7,31326820545935i</v>
      </c>
      <c r="BF312" s="240" t="str">
        <f t="shared" ca="1" si="507"/>
        <v>5,76398614867228-4,73038118284459i</v>
      </c>
      <c r="BG312" s="240" t="str">
        <f t="shared" ca="1" si="508"/>
        <v>6,8889480152181+2,85349569838796i</v>
      </c>
      <c r="BH312" s="240" t="str">
        <f t="shared" ca="1" si="509"/>
        <v>0,730869080402052+7,42063830437842i</v>
      </c>
      <c r="BI312" s="240" t="str">
        <f t="shared" ca="1" si="510"/>
        <v>-6,19988941612103+4,1426336653108i</v>
      </c>
      <c r="BJ312" s="240" t="str">
        <f t="shared" ca="1" si="511"/>
        <v>-6,57608435928408-3,51499032099311i</v>
      </c>
      <c r="BK312" s="240" t="str">
        <f t="shared" ca="1" si="512"/>
        <v>-3,35795368116693E-12-7,45654359989238i</v>
      </c>
      <c r="BL312" s="240" t="str">
        <f t="shared" ca="1" si="513"/>
        <v>6,57608435928452-3,51499032099231i</v>
      </c>
      <c r="BM312" s="240" t="str">
        <f t="shared" ca="1" si="514"/>
        <v>6,19988941612053+4,14263366531156i</v>
      </c>
      <c r="BN312" s="240" t="str">
        <f t="shared" ca="1" si="515"/>
        <v>-0,730869080402961+7,42063830437833i</v>
      </c>
      <c r="BO312" s="240" t="str">
        <f t="shared" ca="1" si="516"/>
        <v>-6,88894801521837+2,85349569838731i</v>
      </c>
      <c r="BP312" s="240" t="str">
        <f t="shared" ca="1" si="517"/>
        <v>-5,76398614867156-4,73038118284546i</v>
      </c>
      <c r="BQ312" s="240" t="str">
        <f t="shared" ca="1" si="518"/>
        <v>1,45469949203128-7,31326820545917i</v>
      </c>
      <c r="BR312" s="240" t="str">
        <f t="shared" ca="1" si="519"/>
        <v>7,13546733588333-2,16452035232708i</v>
      </c>
      <c r="BS312" s="240" t="str">
        <f t="shared" ca="1" si="520"/>
        <v>5,27257254369523+5,27257254369888i</v>
      </c>
      <c r="BT312" s="240" t="str">
        <f t="shared" ca="1" si="521"/>
        <v>-2,16452035233162+7,13546733588195i</v>
      </c>
      <c r="BU312" s="240" t="str">
        <f t="shared" ca="1" si="522"/>
        <v>-7,31326820545869+1,4546994920337i</v>
      </c>
      <c r="BV312" s="240" t="str">
        <f t="shared" ca="1" si="523"/>
        <v>-4,73038118284736-5,76398614867001i</v>
      </c>
      <c r="BW312" s="240" t="str">
        <f t="shared" ca="1" si="524"/>
        <v>2,85349569838464-6,88894801521948i</v>
      </c>
      <c r="BX312" s="240" t="str">
        <f t="shared" ca="1" si="525"/>
        <v>7,42063830437806-0,730869080405837i</v>
      </c>
      <c r="BY312" s="240" t="str">
        <f t="shared" ca="1" si="526"/>
        <v>4,14263366531361+6,19988941611916i</v>
      </c>
      <c r="BZ312" s="240" t="str">
        <f t="shared" ca="1" si="527"/>
        <v>-3,51499032098994+6,57608435928578i</v>
      </c>
      <c r="CA312" s="240" t="str">
        <f t="shared" ca="1" si="528"/>
        <v>-7,45654359989238-4,67708454640629E-13i</v>
      </c>
      <c r="CB312" s="240" t="str">
        <f t="shared" ca="1" si="529"/>
        <v>-3,51499032098874-6,57608435928642i</v>
      </c>
      <c r="CC312" s="240" t="str">
        <f t="shared" ca="1" si="530"/>
        <v>4,14263366531475-6,1998894161184i</v>
      </c>
      <c r="CD312" s="240" t="str">
        <f t="shared" ca="1" si="531"/>
        <v>7,42063830437796+0,730869080406768i</v>
      </c>
      <c r="CE312" s="240" t="str">
        <f t="shared" ca="1" si="532"/>
        <v>2,85349569838339+6,88894801522i</v>
      </c>
      <c r="CF312" s="240" t="str">
        <f t="shared" ca="1" si="533"/>
        <v>-4,73038118284251+5,76398614867398i</v>
      </c>
      <c r="CG312" s="240" t="str">
        <f t="shared" ca="1" si="534"/>
        <v>-7,31326820545983-1,45469949202796i</v>
      </c>
      <c r="CH312" s="240" t="str">
        <f t="shared" ca="1" si="535"/>
        <v>-2,16452035233031-7,13546733588235i</v>
      </c>
      <c r="CI312" s="240" t="str">
        <f t="shared" ca="1" si="536"/>
        <v>5,27257254369619-5,27257254369792i</v>
      </c>
      <c r="CJ312" s="240" t="str">
        <f t="shared" ca="1" si="537"/>
        <v>7,13546733588306+2,16452035232797i</v>
      </c>
      <c r="CK312" s="240" t="str">
        <f t="shared" ca="1" si="538"/>
        <v>1,45469949202995+7,31326820545944i</v>
      </c>
      <c r="CL312" s="240" t="str">
        <f t="shared" ca="1" si="539"/>
        <v>-5,76398614867243+4,73038118284441i</v>
      </c>
      <c r="CM312" s="240" t="str">
        <f t="shared" ca="1" si="540"/>
        <v>-6,88894801521801-2,85349569838818i</v>
      </c>
      <c r="CN312" s="240" t="str">
        <f t="shared" ca="1" si="541"/>
        <v>-0,730869080401608-7,42063830437847i</v>
      </c>
      <c r="CO312" s="240" t="str">
        <f t="shared" ca="1" si="542"/>
        <v>6,19988941612128-4,14263366531044i</v>
      </c>
      <c r="CP312" s="240" t="str">
        <f t="shared" ca="1" si="543"/>
        <v>6,57608435928737+3,51499032098696i</v>
      </c>
      <c r="CQ312" s="240" t="str">
        <f t="shared" ca="1" si="544"/>
        <v>2,91217173829533E-12+7,45654359989238i</v>
      </c>
      <c r="CR312" s="240" t="str">
        <f t="shared" ca="1" si="545"/>
        <v>-6,57608435928463+3,5149903209921i</v>
      </c>
      <c r="CS312" s="240" t="str">
        <f t="shared" ca="1" si="546"/>
        <v>-6,19988941612051-4,14263366531159i</v>
      </c>
      <c r="CT312" s="240" t="str">
        <f t="shared" ca="1" si="547"/>
        <v>0,730869080403404-7,4206383043783i</v>
      </c>
      <c r="CU312" s="240" t="str">
        <f t="shared" ca="1" si="548"/>
        <v>6,88894801521854-2,8534956983869i</v>
      </c>
      <c r="CV312" s="240" t="str">
        <f t="shared" ca="1" si="549"/>
        <v>5,76398614867155+4,73038118284547i</v>
      </c>
      <c r="CW312" s="240" t="str">
        <f t="shared" ca="1" si="550"/>
        <v>-1,45469949203171+7,31326820545909i</v>
      </c>
      <c r="CX312" s="240" t="str">
        <f t="shared" ca="1" si="551"/>
        <v>-7,13546733588346+2,16452035232665i</v>
      </c>
      <c r="CY312" s="240" t="str">
        <f t="shared" ca="1" si="552"/>
        <v>-5,27257254369522-5,27257254369889i</v>
      </c>
      <c r="CZ312" s="240" t="str">
        <f t="shared" ca="1" si="553"/>
        <v>2,16452035233204-7,13546733588182i</v>
      </c>
      <c r="DA312" s="240" t="str">
        <f t="shared" ca="1" si="554"/>
        <v>7,3132682054587-1,45469949203367i</v>
      </c>
      <c r="DB312" s="240" t="str">
        <f t="shared" ca="1" si="555"/>
        <v>4,73038118284702+5,76398614867028i</v>
      </c>
      <c r="DC312" s="240" t="str">
        <f t="shared" ca="1" si="556"/>
        <v>-2,85349569838505+6,8889480152193i</v>
      </c>
      <c r="DD312" s="240" t="str">
        <f t="shared" ca="1" si="557"/>
        <v>-7,42063830437809+0,730869080405394i</v>
      </c>
      <c r="DE312" s="240" t="str">
        <f t="shared" ca="1" si="558"/>
        <v>-4,1426336653136-6,19988941611917i</v>
      </c>
      <c r="DF312" s="240" t="str">
        <f t="shared" ca="1" si="559"/>
        <v>3,51499032099034-6,57608435928557i</v>
      </c>
      <c r="DG312" s="240" t="str">
        <f t="shared" ca="1" si="560"/>
        <v>7,45654359989238+9,13490397512227E-13i</v>
      </c>
      <c r="DH312" s="240" t="str">
        <f t="shared" ca="1" si="561"/>
        <v>3,51499032098873+6,57608435928643i</v>
      </c>
      <c r="DI312" s="240" t="str">
        <f t="shared" ca="1" si="562"/>
        <v>-4,14263366531512+6,19988941611816i</v>
      </c>
      <c r="DJ312" s="240" t="str">
        <f t="shared" ca="1" si="563"/>
        <v>-7,42063830437796-0,730869080406789i</v>
      </c>
      <c r="DK312" s="240" t="str">
        <f t="shared" ca="1" si="564"/>
        <v>-2,85349569839003-6,88894801521725i</v>
      </c>
      <c r="DL312" s="240" t="str">
        <f t="shared" ca="1" si="565"/>
        <v>4,73038118284286-5,7639861486737i</v>
      </c>
      <c r="DM312" s="240" t="str">
        <f t="shared" ca="1" si="566"/>
        <v>7,31326820545982+1,45469949202798i</v>
      </c>
      <c r="DN312" s="240" t="str">
        <f t="shared" ca="1" si="567"/>
        <v>2,16452035233029+7,13546733588235i</v>
      </c>
      <c r="DO312" s="240" t="str">
        <f t="shared" ca="1" si="568"/>
        <v>-5,27257254369621+5,2725725436979i</v>
      </c>
      <c r="DP312" s="240" t="str">
        <f t="shared" ca="1" si="569"/>
        <v>-7,1354673358828-2,16452035232881i</v>
      </c>
      <c r="DQ312" s="240" t="str">
        <f t="shared" ca="1" si="570"/>
        <v>-1,45469949202951-7,31326820545952i</v>
      </c>
      <c r="DR312" s="240" t="str">
        <f t="shared" ca="1" si="571"/>
        <v>5,76398614867271-4,73038118284406i</v>
      </c>
      <c r="DS312" s="240" t="str">
        <f t="shared" ca="1" si="572"/>
        <v>6,88894801521784+2,85349569838859i</v>
      </c>
      <c r="DT312" s="240" t="str">
        <f t="shared" ca="1" si="573"/>
        <v>0,730869080401586+7,42063830437847i</v>
      </c>
      <c r="DU312" s="240" t="str">
        <f t="shared" ca="1" si="574"/>
        <v>-6,1998894161213+4,14263366531042i</v>
      </c>
      <c r="DV312" s="240" t="str">
        <f t="shared" ca="1" si="575"/>
        <v>-6,57608435928716-3,51499032098736i</v>
      </c>
      <c r="DW312" s="240" t="str">
        <f t="shared" ca="1" si="576"/>
        <v>-2,46638979542374E-12-7,45654359989238i</v>
      </c>
      <c r="DX312" s="240" t="str">
        <f t="shared" ca="1" si="577"/>
        <v>6,57608435928484-3,5149903209917i</v>
      </c>
      <c r="DY312" s="240" t="str">
        <f t="shared" ca="1" si="578"/>
        <v>6,19988941612027+4,14263366531195i</v>
      </c>
      <c r="DZ312" s="240" t="str">
        <f t="shared" ca="1" si="579"/>
        <v>-0,730869080403427+7,42063830437829i</v>
      </c>
      <c r="EA312" s="240" t="str">
        <f t="shared" ca="1" si="580"/>
        <v>-6,88894801521855+2,85349569838688i</v>
      </c>
      <c r="EB312" s="240" t="str">
        <f t="shared" ca="1" si="581"/>
        <v>-5,763986148671-4,73038118284614i</v>
      </c>
      <c r="EC312" s="240" t="str">
        <f t="shared" ca="1" si="582"/>
        <v>1,45469949203215-7,313268205459i</v>
      </c>
      <c r="ED312" s="240" t="str">
        <f t="shared" ca="1" si="583"/>
        <v>7,13546733588359-2,16452035232623i</v>
      </c>
      <c r="EE312" s="240" t="str">
        <f t="shared" ca="1" si="584"/>
        <v>5,2725725436949+5,27257254369921i</v>
      </c>
      <c r="EF312" s="240" t="str">
        <f t="shared" ca="1" si="585"/>
        <v>-2,16452035233207+7,13546733588181i</v>
      </c>
      <c r="EG312" s="240" t="str">
        <f t="shared" ca="1" si="586"/>
        <v>-7,3132682054587+1,45469949203365i</v>
      </c>
      <c r="EH312" s="240" t="str">
        <f t="shared" ca="1" si="587"/>
        <v>-4,73038118284667-5,76398614867057i</v>
      </c>
      <c r="EI312" s="240" t="str">
        <f t="shared" ca="1" si="588"/>
        <v>2,85349569838546-6,88894801521914i</v>
      </c>
      <c r="EJ312" s="240" t="str">
        <f t="shared" ca="1" si="589"/>
        <v>7,42063830437814-0,73086908040495i</v>
      </c>
      <c r="EK312" s="240" t="str">
        <f t="shared" ca="1" si="590"/>
        <v>4,14263366531323+6,19988941611942i</v>
      </c>
      <c r="EL312" s="240" t="str">
        <f t="shared" ca="1" si="591"/>
        <v>-3,51499032099035+6,57608435928556i</v>
      </c>
      <c r="EM312" s="240" t="str">
        <f t="shared" ca="1" si="592"/>
        <v>-7,45654359989238-9,3541690928126E-13i</v>
      </c>
      <c r="EN312" s="240"/>
      <c r="EO312" s="240"/>
      <c r="EP312" s="240"/>
    </row>
    <row r="313" spans="1:146">
      <c r="A313" s="268">
        <f t="shared" si="461"/>
        <v>4.1601562499999972E-3</v>
      </c>
      <c r="B313" s="267">
        <v>213</v>
      </c>
      <c r="C313" s="266">
        <f t="shared" si="462"/>
        <v>42600</v>
      </c>
      <c r="N313" s="265">
        <f t="shared" ca="1" si="463"/>
        <v>7.5417408424018566</v>
      </c>
      <c r="O313" s="240">
        <f t="shared" ca="1" si="464"/>
        <v>-7.4582591575981434</v>
      </c>
      <c r="P313" s="240" t="str">
        <f t="shared" ca="1" si="465"/>
        <v>-3,67616245596139-6,48933426934354i</v>
      </c>
      <c r="Q313" s="240" t="str">
        <f t="shared" ca="1" si="466"/>
        <v>3,83431149982563-6,39716226026834i</v>
      </c>
      <c r="R313" s="240" t="str">
        <f t="shared" ca="1" si="467"/>
        <v>7,45601286938101+0,18303484236969i</v>
      </c>
      <c r="S313" s="240" t="str">
        <f t="shared" ca="1" si="468"/>
        <v>3,51579902929464+6,57759734610652i</v>
      </c>
      <c r="T313" s="240" t="str">
        <f t="shared" ca="1" si="469"/>
        <v>-3,99015089781632+6,30113683985296i</v>
      </c>
      <c r="U313" s="241" t="str">
        <f t="shared" ca="1" si="470"/>
        <v>-7,44927535780965-0,36595943139445i</v>
      </c>
      <c r="V313" s="240" t="str">
        <f t="shared" ca="1" si="471"/>
        <v>-3,35331781675666-6,6618983241805i</v>
      </c>
      <c r="W313" s="240" t="str">
        <f t="shared" ca="1" si="472"/>
        <v>4,14358677810752-6,20131585021995i</v>
      </c>
      <c r="X313" s="240" t="str">
        <f t="shared" ca="1" si="473"/>
        <v>7,43805068130908+0,548663580141817i</v>
      </c>
      <c r="Y313" s="240" t="str">
        <f t="shared" ca="1" si="474"/>
        <v>3,18881669095377+6,74218642380876i</v>
      </c>
      <c r="Z313" s="240" t="str">
        <f t="shared" ca="1" si="475"/>
        <v>-4,29452671666226+6,0977594198009i</v>
      </c>
      <c r="AA313" s="240" t="str">
        <f t="shared" ca="1" si="476"/>
        <v>-7,42234560120473-0,731037234464411i</v>
      </c>
      <c r="AB313" s="240" t="str">
        <f t="shared" ca="1" si="477"/>
        <v>-3,02239474121451-6,81841328244156i</v>
      </c>
      <c r="AC313" s="240" t="str">
        <f t="shared" ca="1" si="478"/>
        <v>4,44287979290559-5,99052992711728i</v>
      </c>
      <c r="AD313" s="240" t="str">
        <f t="shared" ca="1" si="479"/>
        <v>7,40216957764959+0,912970539292205i</v>
      </c>
      <c r="AE313" s="240" t="str">
        <f t="shared" ca="1" si="480"/>
        <v>2,85415221389771+6,89053298386992i</v>
      </c>
      <c r="AF313" s="240" t="str">
        <f t="shared" ca="1" si="481"/>
        <v>-4,58855664449168+5,87969196320589i</v>
      </c>
      <c r="AG313" s="240" t="str">
        <f t="shared" ca="1" si="482"/>
        <v>-7,37753476392583-1,09435390480519i</v>
      </c>
      <c r="AH313" s="240" t="str">
        <f t="shared" ca="1" si="483"/>
        <v>-2,68419045201088-6,95850208588243i</v>
      </c>
      <c r="AI313" s="240" t="str">
        <f t="shared" ca="1" si="484"/>
        <v>4,73146952113403-5,76531229271028i</v>
      </c>
      <c r="AJ313" s="240" t="str">
        <f t="shared" ca="1" si="485"/>
        <v>7,34845599912458+1,27507807244364i</v>
      </c>
      <c r="AK313" s="240" t="str">
        <f t="shared" ca="1" si="486"/>
        <v>2,51261183416561+7,02227964643302i</v>
      </c>
      <c r="AL313" s="240" t="str">
        <f t="shared" ca="1" si="487"/>
        <v>-4,87153233745502+5,6474598136708i</v>
      </c>
      <c r="AM313" s="240" t="str">
        <f t="shared" ca="1" si="488"/>
        <v>-7,31495079920432-1,45503418073824i</v>
      </c>
      <c r="AN313" s="240" t="str">
        <f t="shared" ca="1" si="489"/>
        <v>-2,33951971290396-7,08182724830466i</v>
      </c>
      <c r="AO313" s="240" t="str">
        <f t="shared" ca="1" si="490"/>
        <v>5,00866072485422-5,52620551601181i</v>
      </c>
      <c r="AP313" s="240" t="str">
        <f t="shared" ca="1" si="491"/>
        <v>7,27703934644762+1,6341138308422i</v>
      </c>
      <c r="AQ313" s="240" t="str">
        <f t="shared" ca="1" si="492"/>
        <v>2,16501835244037+7,13710902225074i</v>
      </c>
      <c r="AR313" s="240" t="str">
        <f t="shared" ca="1" si="493"/>
        <v>2,16501835244037+7,13710902225074i</v>
      </c>
      <c r="AS313" s="240" t="str">
        <f t="shared" ca="1" si="494"/>
        <v>-7,23474447729467-1,81220915187813i</v>
      </c>
      <c r="AT313" s="240" t="str">
        <f t="shared" ca="1" si="495"/>
        <v>-1,98921286588377-7,18809166859321i</v>
      </c>
      <c r="AU313" s="240" t="str">
        <f t="shared" ca="1" si="496"/>
        <v>5,27378562618689-5,27378562618174i</v>
      </c>
      <c r="AV313" s="240" t="str">
        <f t="shared" ca="1" si="497"/>
        <v>7,18809166859324+1,98921286588365i</v>
      </c>
      <c r="AW313" s="240" t="str">
        <f t="shared" ca="1" si="498"/>
        <v>1,81220915187825+7,23474447729464i</v>
      </c>
      <c r="AX313" s="240" t="str">
        <f t="shared" ca="1" si="499"/>
        <v>-5,40162243878794+5,14277208231896i</v>
      </c>
      <c r="AY313" s="240" t="str">
        <f t="shared" ca="1" si="500"/>
        <v>-7,13710902225078-2,16501835244024i</v>
      </c>
      <c r="AZ313" s="240" t="str">
        <f t="shared" ca="1" si="501"/>
        <v>-1,63411383084232-7,27703934644759i</v>
      </c>
      <c r="BA313" s="240" t="str">
        <f t="shared" ca="1" si="502"/>
        <v>5,52620551601173-5,00866072485432i</v>
      </c>
      <c r="BB313" s="240" t="str">
        <f t="shared" ca="1" si="503"/>
        <v>7,0818272483047+2,33951971290384i</v>
      </c>
      <c r="BC313" s="240" t="str">
        <f t="shared" ca="1" si="504"/>
        <v>1,45503418073837+7,3149507992043i</v>
      </c>
      <c r="BD313" s="240" t="str">
        <f t="shared" ca="1" si="505"/>
        <v>-5,64745981367071+4,87153233745511i</v>
      </c>
      <c r="BE313" s="240" t="str">
        <f t="shared" ca="1" si="506"/>
        <v>-7,02227964643311-2,51261183416538i</v>
      </c>
      <c r="BF313" s="240" t="str">
        <f t="shared" ca="1" si="507"/>
        <v>-1,27507807244387-7,34845599912453i</v>
      </c>
      <c r="BG313" s="240" t="str">
        <f t="shared" ca="1" si="508"/>
        <v>5,76531229271013-4,73146952113421i</v>
      </c>
      <c r="BH313" s="240" t="str">
        <f t="shared" ca="1" si="509"/>
        <v>6,95850208588244+2,68419045201086i</v>
      </c>
      <c r="BI313" s="240" t="str">
        <f t="shared" ca="1" si="510"/>
        <v>1,09435390480386+7,37753476392603i</v>
      </c>
      <c r="BJ313" s="240" t="str">
        <f t="shared" ca="1" si="511"/>
        <v>-5,87969196320809+4,58855664448885i</v>
      </c>
      <c r="BK313" s="240" t="str">
        <f t="shared" ca="1" si="512"/>
        <v>-6,89053298387054-2,85415221389622i</v>
      </c>
      <c r="BL313" s="240" t="str">
        <f t="shared" ca="1" si="513"/>
        <v>-0,912970539292332-7,40216957764957i</v>
      </c>
      <c r="BM313" s="240" t="str">
        <f t="shared" ca="1" si="514"/>
        <v>5,99052992711859-4,44287979290381i</v>
      </c>
      <c r="BN313" s="240" t="str">
        <f t="shared" ca="1" si="515"/>
        <v>6,81841328244277+3,02239474121178i</v>
      </c>
      <c r="BO313" s="240" t="str">
        <f t="shared" ca="1" si="516"/>
        <v>0,731037234466121+7,42234560120456i</v>
      </c>
      <c r="BP313" s="240" t="str">
        <f t="shared" ca="1" si="517"/>
        <v>-6,09775941980128+4,29452671666172i</v>
      </c>
      <c r="BQ313" s="240" t="str">
        <f t="shared" ca="1" si="518"/>
        <v>-6,74218642380761-3,1888166909562i</v>
      </c>
      <c r="BR313" s="240" t="str">
        <f t="shared" ca="1" si="519"/>
        <v>-0,548663580145115-7,43805068130884i</v>
      </c>
      <c r="BS313" s="240" t="str">
        <f t="shared" ca="1" si="520"/>
        <v>6,20131585021946-4,14358677810825i</v>
      </c>
      <c r="BT313" s="240" t="str">
        <f t="shared" ca="1" si="521"/>
        <v>6,66189832418015+3,35331781675734i</v>
      </c>
      <c r="BU313" s="240" t="str">
        <f t="shared" ca="1" si="522"/>
        <v>0,365959431391667+7,44927535780978i</v>
      </c>
      <c r="BV313" s="240" t="str">
        <f t="shared" ca="1" si="523"/>
        <v>-6,30113683985166+3,99015089781837i</v>
      </c>
      <c r="BW313" s="240" t="str">
        <f t="shared" ca="1" si="524"/>
        <v>-6,57759734610688-3,51579902929396i</v>
      </c>
      <c r="BX313" s="240" t="str">
        <f t="shared" ca="1" si="525"/>
        <v>-0,183034842368467-7,45601286938104i</v>
      </c>
      <c r="BY313" s="240" t="str">
        <f t="shared" ca="1" si="526"/>
        <v>6,39716226027021-3,83431149982251i</v>
      </c>
      <c r="BZ313" s="240" t="str">
        <f t="shared" ca="1" si="527"/>
        <v>6,48933426934458+3,67616245595956i</v>
      </c>
      <c r="CA313" s="240" t="str">
        <f t="shared" ca="1" si="528"/>
        <v>3,39887373555928E-13+7,45825915759814i</v>
      </c>
      <c r="CB313" s="240" t="str">
        <f t="shared" ca="1" si="529"/>
        <v>-6,48933426934445+3,67616245595978i</v>
      </c>
      <c r="CC313" s="240" t="str">
        <f t="shared" ca="1" si="530"/>
        <v>-6,39716226026642-3,83431149982883i</v>
      </c>
      <c r="CD313" s="240" t="str">
        <f t="shared" ca="1" si="531"/>
        <v>0,183034842368211-7,45601286938105i</v>
      </c>
      <c r="CE313" s="240" t="str">
        <f t="shared" ca="1" si="532"/>
        <v>6,57759734610676-3,51579902929418i</v>
      </c>
      <c r="CF313" s="240" t="str">
        <f t="shared" ca="1" si="533"/>
        <v>6,3011368398518+3,99015089781816i</v>
      </c>
      <c r="CG313" s="240" t="str">
        <f t="shared" ca="1" si="534"/>
        <v>-0,365959431391411+7,4492753578098i</v>
      </c>
      <c r="CH313" s="240" t="str">
        <f t="shared" ca="1" si="535"/>
        <v>-6,66189832418004+3,35331781675757i</v>
      </c>
      <c r="CI313" s="240" t="str">
        <f t="shared" ca="1" si="536"/>
        <v>-6,2013158502196-4,14358677810804i</v>
      </c>
      <c r="CJ313" s="240" t="str">
        <f t="shared" ca="1" si="537"/>
        <v>0,54866358014486-7,43805068130886i</v>
      </c>
      <c r="CK313" s="240" t="str">
        <f t="shared" ca="1" si="538"/>
        <v>6,74218642380751-3,18881669095643i</v>
      </c>
      <c r="CL313" s="240" t="str">
        <f t="shared" ca="1" si="539"/>
        <v>6,09775941980143+4,29452671666151i</v>
      </c>
      <c r="CM313" s="240" t="str">
        <f t="shared" ca="1" si="540"/>
        <v>-0,731037234465866+7,42234560120458i</v>
      </c>
      <c r="CN313" s="240" t="str">
        <f t="shared" ca="1" si="541"/>
        <v>-6,81841328244267+3,02239474121201i</v>
      </c>
      <c r="CO313" s="240" t="str">
        <f t="shared" ca="1" si="542"/>
        <v>-5,99052992711875-4,44287979290361i</v>
      </c>
      <c r="CP313" s="240" t="str">
        <f t="shared" ca="1" si="543"/>
        <v>0,912970539292078-7,4021695776496i</v>
      </c>
      <c r="CQ313" s="240" t="str">
        <f t="shared" ca="1" si="544"/>
        <v>6,89053298387037-2,85415221389665i</v>
      </c>
      <c r="CR313" s="240" t="str">
        <f t="shared" ca="1" si="545"/>
        <v>5,87969196320368+4,5885566444945i</v>
      </c>
      <c r="CS313" s="240" t="str">
        <f t="shared" ca="1" si="546"/>
        <v>-1,0943539048036+7,37753476392607i</v>
      </c>
      <c r="CT313" s="240" t="str">
        <f t="shared" ca="1" si="547"/>
        <v>-6,95850208588243+2,6841904520109i</v>
      </c>
      <c r="CU313" s="240" t="str">
        <f t="shared" ca="1" si="548"/>
        <v>-5,76531229271043-4,73146952113385i</v>
      </c>
      <c r="CV313" s="240" t="str">
        <f t="shared" ca="1" si="549"/>
        <v>1,27507807244341-7,34845599912462i</v>
      </c>
      <c r="CW313" s="240" t="str">
        <f t="shared" ca="1" si="550"/>
        <v>7,02227964643302-2,51261183416562i</v>
      </c>
      <c r="CX313" s="240" t="str">
        <f t="shared" ca="1" si="551"/>
        <v>5,64745981367102+4,87153233745476i</v>
      </c>
      <c r="CY313" s="240" t="str">
        <f t="shared" ca="1" si="552"/>
        <v>-1,45503418073812+7,31495079920435i</v>
      </c>
      <c r="CZ313" s="240" t="str">
        <f t="shared" ca="1" si="553"/>
        <v>-7,08182724830462+2,33951971290408i</v>
      </c>
      <c r="DA313" s="240" t="str">
        <f t="shared" ca="1" si="554"/>
        <v>-5,52620551601176-5,00866072485428i</v>
      </c>
      <c r="DB313" s="240" t="str">
        <f t="shared" ca="1" si="555"/>
        <v>1,63411383084207-7,27703934644765i</v>
      </c>
      <c r="DC313" s="240" t="str">
        <f t="shared" ca="1" si="556"/>
        <v>7,13710902225071-2,16501835244048i</v>
      </c>
      <c r="DD313" s="240" t="str">
        <f t="shared" ca="1" si="557"/>
        <v>5,40162243878811+5,14277208231877i</v>
      </c>
      <c r="DE313" s="240" t="str">
        <f t="shared" ca="1" si="558"/>
        <v>-1,8122091518778+7,23474447729475i</v>
      </c>
      <c r="DF313" s="240" t="str">
        <f t="shared" ca="1" si="559"/>
        <v>-7,18809166859317+1,9892128658839i</v>
      </c>
      <c r="DG313" s="240" t="str">
        <f t="shared" ca="1" si="560"/>
        <v>-5,27378562618198-5,27378562618665i</v>
      </c>
      <c r="DH313" s="240" t="str">
        <f t="shared" ca="1" si="561"/>
        <v>1,98921286588332-7,18809166859333i</v>
      </c>
      <c r="DI313" s="240" t="str">
        <f t="shared" ca="1" si="562"/>
        <v>7,2347444772946-1,81220915187838i</v>
      </c>
      <c r="DJ313" s="240" t="str">
        <f t="shared" ca="1" si="563"/>
        <v>5,1427720823192+5,4016224387877i</v>
      </c>
      <c r="DK313" s="240" t="str">
        <f t="shared" ca="1" si="564"/>
        <v>-2,16501835244032+7,13710902225076i</v>
      </c>
      <c r="DL313" s="240" t="str">
        <f t="shared" ca="1" si="565"/>
        <v>-7,27703934644752+1,63411383084265i</v>
      </c>
      <c r="DM313" s="240" t="str">
        <f t="shared" ca="1" si="566"/>
        <v>-5,00866072485472-5,52620551601135i</v>
      </c>
      <c r="DN313" s="240" t="str">
        <f t="shared" ca="1" si="567"/>
        <v>2,33951971290392-7,08182724830467i</v>
      </c>
      <c r="DO313" s="240" t="str">
        <f t="shared" ca="1" si="568"/>
        <v>7,31495079920423-1,4550341807387i</v>
      </c>
      <c r="DP313" s="240" t="str">
        <f t="shared" ca="1" si="569"/>
        <v>4,87153233745553+5,64745981367036i</v>
      </c>
      <c r="DQ313" s="240" t="str">
        <f t="shared" ca="1" si="570"/>
        <v>-2,51261183416546+7,02227964643308i</v>
      </c>
      <c r="DR313" s="240" t="str">
        <f t="shared" ca="1" si="571"/>
        <v>-7,34845599912451+1,27507807244399i</v>
      </c>
      <c r="DS313" s="240" t="str">
        <f t="shared" ca="1" si="572"/>
        <v>-4,73146952113398-5,76531229271032i</v>
      </c>
      <c r="DT313" s="240" t="str">
        <f t="shared" ca="1" si="573"/>
        <v>2,68419045201074-6,95850208588249i</v>
      </c>
      <c r="DU313" s="240" t="str">
        <f t="shared" ca="1" si="574"/>
        <v>7,37753476392598-1,09435390480419i</v>
      </c>
      <c r="DV313" s="240" t="str">
        <f t="shared" ca="1" si="575"/>
        <v>4,58855664448928+5,87969196320775i</v>
      </c>
      <c r="DW313" s="240" t="str">
        <f t="shared" ca="1" si="576"/>
        <v>-2,8541522138961+6,89053298387059i</v>
      </c>
      <c r="DX313" s="240" t="str">
        <f t="shared" ca="1" si="577"/>
        <v>-7,40216957764953+0,912970539292675i</v>
      </c>
      <c r="DY313" s="240" t="str">
        <f t="shared" ca="1" si="578"/>
        <v>-4,44287979290374-5,99052992711865i</v>
      </c>
      <c r="DZ313" s="240" t="str">
        <f t="shared" ca="1" si="579"/>
        <v>3,02239474121147-6,81841328244291i</v>
      </c>
      <c r="EA313" s="240" t="str">
        <f t="shared" ca="1" si="580"/>
        <v>7,42234560120452-0,731037234466459i</v>
      </c>
      <c r="EB313" s="240" t="str">
        <f t="shared" ca="1" si="581"/>
        <v>4,29452671666164+6,09775941980133i</v>
      </c>
      <c r="EC313" s="240" t="str">
        <f t="shared" ca="1" si="582"/>
        <v>-3,18881669095627+6,74218642380758i</v>
      </c>
      <c r="ED313" s="240" t="str">
        <f t="shared" ca="1" si="583"/>
        <v>-7,43805068130938+0,548663580137844i</v>
      </c>
      <c r="EE313" s="240" t="str">
        <f t="shared" ca="1" si="584"/>
        <v>-4,14358677810818-6,2013158502195i</v>
      </c>
      <c r="EF313" s="240" t="str">
        <f t="shared" ca="1" si="585"/>
        <v>3,35331781675704-6,66189832418031i</v>
      </c>
      <c r="EG313" s="240" t="str">
        <f t="shared" ca="1" si="586"/>
        <v>7,44927535780977-0,365959431392006i</v>
      </c>
      <c r="EH313" s="240" t="str">
        <f t="shared" ca="1" si="587"/>
        <v>3,99015089781831+6,3011368398517i</v>
      </c>
      <c r="EI313" s="240" t="str">
        <f t="shared" ca="1" si="588"/>
        <v>-3,51579902929366+6,57759734610704i</v>
      </c>
      <c r="EJ313" s="240" t="str">
        <f t="shared" ca="1" si="589"/>
        <v>-7,45601286938103+0,183034842368807i</v>
      </c>
      <c r="EK313" s="240" t="str">
        <f t="shared" ca="1" si="590"/>
        <v>-3,83431149982244-6,39716226027025i</v>
      </c>
      <c r="EL313" s="240" t="str">
        <f t="shared" ca="1" si="591"/>
        <v>3,67616245595926-6,48933426934475i</v>
      </c>
      <c r="EM313" s="240" t="str">
        <f t="shared" ca="1" si="592"/>
        <v>7,45825915759814-6,79774747111855E-13i</v>
      </c>
      <c r="EN313" s="240"/>
      <c r="EO313" s="240"/>
      <c r="EP313" s="240"/>
    </row>
    <row r="314" spans="1:146">
      <c r="A314" s="268">
        <f t="shared" si="461"/>
        <v>4.1796874999999968E-3</v>
      </c>
      <c r="B314" s="267">
        <v>214</v>
      </c>
      <c r="C314" s="266">
        <f t="shared" si="462"/>
        <v>42800</v>
      </c>
      <c r="N314" s="265">
        <f t="shared" ca="1" si="463"/>
        <v>7.5401887477743808</v>
      </c>
      <c r="O314" s="240">
        <f t="shared" ca="1" si="464"/>
        <v>-7.4598112522256192</v>
      </c>
      <c r="P314" s="240" t="str">
        <f t="shared" ca="1" si="465"/>
        <v>-3,83510943593269-6,39849353623585i</v>
      </c>
      <c r="Q314" s="240" t="str">
        <f t="shared" ca="1" si="466"/>
        <v>3,51653068163682-6,57896617136301i</v>
      </c>
      <c r="R314" s="240" t="str">
        <f t="shared" ca="1" si="467"/>
        <v>7,45082558287117-0,366035589068169i</v>
      </c>
      <c r="S314" s="240" t="str">
        <f t="shared" ca="1" si="468"/>
        <v>4,14444907568097+6,20260636973839i</v>
      </c>
      <c r="T314" s="240" t="str">
        <f t="shared" ca="1" si="469"/>
        <v>-3,18948029691744+6,74358950073382i</v>
      </c>
      <c r="U314" s="241" t="str">
        <f t="shared" ca="1" si="470"/>
        <v>-7,42389022207234+0,731189366341343i</v>
      </c>
      <c r="V314" s="240" t="str">
        <f t="shared" ca="1" si="471"/>
        <v>-4,44380437459533-5,9917765812119i</v>
      </c>
      <c r="W314" s="240" t="str">
        <f t="shared" ca="1" si="472"/>
        <v>2,85474617479734-6,89196693232867i</v>
      </c>
      <c r="X314" s="240" t="str">
        <f t="shared" ca="1" si="473"/>
        <v>7,37907005947256-1,09458164438638i</v>
      </c>
      <c r="Y314" s="240" t="str">
        <f t="shared" ca="1" si="474"/>
        <v>4,73245415954058+5,76651207808316i</v>
      </c>
      <c r="Z314" s="240" t="str">
        <f t="shared" ca="1" si="475"/>
        <v>-2,51313471909588+7,02374101191857i</v>
      </c>
      <c r="AA314" s="240" t="str">
        <f t="shared" ca="1" si="476"/>
        <v>-7,31647307076931+1,45533697937605i</v>
      </c>
      <c r="AB314" s="240" t="str">
        <f t="shared" ca="1" si="477"/>
        <v>-5,00970304790091-5,52735554227193i</v>
      </c>
      <c r="AC314" s="240" t="str">
        <f t="shared" ca="1" si="478"/>
        <v>2,16546890173152-7,13859428420369i</v>
      </c>
      <c r="AD314" s="240" t="str">
        <f t="shared" ca="1" si="479"/>
        <v>7,23625005759123-1,81258628010995i</v>
      </c>
      <c r="AE314" s="240" t="str">
        <f t="shared" ca="1" si="480"/>
        <v>5,27488312282058+5,27488312282032i</v>
      </c>
      <c r="AF314" s="240" t="str">
        <f t="shared" ca="1" si="481"/>
        <v>-1,81258628011022+7,23625005759117i</v>
      </c>
      <c r="AG314" s="240" t="str">
        <f t="shared" ca="1" si="482"/>
        <v>-7,13859428420377+2,16546890173126i</v>
      </c>
      <c r="AH314" s="240" t="str">
        <f t="shared" ca="1" si="483"/>
        <v>-5,52735554227225-5,00970304790056i</v>
      </c>
      <c r="AI314" s="240" t="str">
        <f t="shared" ca="1" si="484"/>
        <v>1,45533697937414-7,31647307076969i</v>
      </c>
      <c r="AJ314" s="240" t="str">
        <f t="shared" ca="1" si="485"/>
        <v>7,02374101191891-2,51313471909492i</v>
      </c>
      <c r="AK314" s="240" t="str">
        <f t="shared" ca="1" si="486"/>
        <v>5,76651207808538+4,73245415953788i</v>
      </c>
      <c r="AL314" s="240" t="str">
        <f t="shared" ca="1" si="487"/>
        <v>-1,09458164438665+7,37907005947252i</v>
      </c>
      <c r="AM314" s="240" t="str">
        <f t="shared" ca="1" si="488"/>
        <v>-6,89196693232992+2,85474617479434i</v>
      </c>
      <c r="AN314" s="240" t="str">
        <f t="shared" ca="1" si="489"/>
        <v>-5,99177658121215-4,443804374595i</v>
      </c>
      <c r="AO314" s="240" t="str">
        <f t="shared" ca="1" si="490"/>
        <v>0,731189366343937-7,42389022207209i</v>
      </c>
      <c r="AP314" s="240" t="str">
        <f t="shared" ca="1" si="491"/>
        <v>6,74358950073297-3,18948029691924i</v>
      </c>
      <c r="AQ314" s="240" t="str">
        <f t="shared" ca="1" si="492"/>
        <v>6,20260636973738+4,14444907568248i</v>
      </c>
      <c r="AR314" s="240" t="str">
        <f t="shared" ca="1" si="493"/>
        <v>6,20260636973738+4,14444907568248i</v>
      </c>
      <c r="AS314" s="240" t="str">
        <f t="shared" ca="1" si="494"/>
        <v>-6,57896617136312+3,51653068163662i</v>
      </c>
      <c r="AT314" s="240" t="str">
        <f t="shared" ca="1" si="495"/>
        <v>-6,39849353623394-3,83510943593589i</v>
      </c>
      <c r="AU314" s="240" t="str">
        <f t="shared" ca="1" si="496"/>
        <v>-3,61894226066082E-13-7,45981125222562i</v>
      </c>
      <c r="AV314" s="240" t="str">
        <f t="shared" ca="1" si="497"/>
        <v>6,39849353623727-3,83510943593032i</v>
      </c>
      <c r="AW314" s="240" t="str">
        <f t="shared" ca="1" si="498"/>
        <v>6,57896617136356+3,51653068163579i</v>
      </c>
      <c r="AX314" s="240" t="str">
        <f t="shared" ca="1" si="499"/>
        <v>0,366035589066308+7,45082558287126i</v>
      </c>
      <c r="AY314" s="240" t="str">
        <f t="shared" ca="1" si="500"/>
        <v>-6,20260636973686+4,14444907568325i</v>
      </c>
      <c r="AZ314" s="240" t="str">
        <f t="shared" ca="1" si="501"/>
        <v>-6,74358950073337-3,18948029691839i</v>
      </c>
      <c r="BA314" s="240" t="str">
        <f t="shared" ca="1" si="502"/>
        <v>-0,731189366344657-7,42389022207201i</v>
      </c>
      <c r="BB314" s="240" t="str">
        <f t="shared" ca="1" si="503"/>
        <v>5,99177658121159-4,44380437459575i</v>
      </c>
      <c r="BC314" s="240" t="str">
        <f t="shared" ca="1" si="504"/>
        <v>6,89196693232743+2,85474617480033i</v>
      </c>
      <c r="BD314" s="240" t="str">
        <f t="shared" ca="1" si="505"/>
        <v>1,09458164438747+7,3790700594724i</v>
      </c>
      <c r="BE314" s="240" t="str">
        <f t="shared" ca="1" si="506"/>
        <v>-5,76651207808472+4,73245415953869i</v>
      </c>
      <c r="BF314" s="240" t="str">
        <f t="shared" ca="1" si="507"/>
        <v>-7,02374101191922-2,51313471909404i</v>
      </c>
      <c r="BG314" s="240" t="str">
        <f t="shared" ca="1" si="508"/>
        <v>-1,45533697937496-7,31647307076954i</v>
      </c>
      <c r="BH314" s="240" t="str">
        <f t="shared" ca="1" si="509"/>
        <v>5,52735554227013-5,00970304790291i</v>
      </c>
      <c r="BI314" s="240" t="str">
        <f t="shared" ca="1" si="510"/>
        <v>7,13859428420361+2,16546890173179i</v>
      </c>
      <c r="BJ314" s="240" t="str">
        <f t="shared" ca="1" si="511"/>
        <v>1,81258628010671+7,23625005759204i</v>
      </c>
      <c r="BK314" s="240" t="str">
        <f t="shared" ca="1" si="512"/>
        <v>-5,27488312281991+5,27488312282098i</v>
      </c>
      <c r="BL314" s="240" t="str">
        <f t="shared" ca="1" si="513"/>
        <v>-7,23625005759051-1,81258628011285i</v>
      </c>
      <c r="BM314" s="240" t="str">
        <f t="shared" ca="1" si="514"/>
        <v>-2,16546890173302-7,13859428420324i</v>
      </c>
      <c r="BN314" s="240" t="str">
        <f t="shared" ca="1" si="515"/>
        <v>5,00970304790194-5,527355542271i</v>
      </c>
      <c r="BO314" s="240" t="str">
        <f t="shared" ca="1" si="516"/>
        <v>7,31647307076978+1,45533697937368i</v>
      </c>
      <c r="BP314" s="240" t="str">
        <f t="shared" ca="1" si="517"/>
        <v>2,51313471909527+7,02374101191878i</v>
      </c>
      <c r="BQ314" s="240" t="str">
        <f t="shared" ca="1" si="518"/>
        <v>-4,73245415954342+5,76651207808084i</v>
      </c>
      <c r="BR314" s="240" t="str">
        <f t="shared" ca="1" si="519"/>
        <v>-7,37907005947259-1,09458164438619i</v>
      </c>
      <c r="BS314" s="240" t="str">
        <f t="shared" ca="1" si="520"/>
        <v>-2,85474617479468-6,89196693232978i</v>
      </c>
      <c r="BT314" s="240" t="str">
        <f t="shared" ca="1" si="521"/>
        <v>4,44380437459454-5,99177658121249i</v>
      </c>
      <c r="BU314" s="240" t="str">
        <f t="shared" ca="1" si="522"/>
        <v>7,42389022207214+0,731189366343366i</v>
      </c>
      <c r="BV314" s="240" t="str">
        <f t="shared" ca="1" si="523"/>
        <v>3,18948029691976+6,74358950073272i</v>
      </c>
      <c r="BW314" s="240" t="str">
        <f t="shared" ca="1" si="524"/>
        <v>-4,144449075682+6,20260636973769i</v>
      </c>
      <c r="BX314" s="240" t="str">
        <f t="shared" ca="1" si="525"/>
        <v>-7,45082558287133-0,3660355890648i</v>
      </c>
      <c r="BY314" s="240" t="str">
        <f t="shared" ca="1" si="526"/>
        <v>-3,51653068163712-6,57896617136285i</v>
      </c>
      <c r="BZ314" s="240" t="str">
        <f t="shared" ca="1" si="527"/>
        <v>3,8351094359354-6,39849353623424i</v>
      </c>
      <c r="CA314" s="240" t="str">
        <f t="shared" ca="1" si="528"/>
        <v>7,45981125222562-7,23788452132164E-13i</v>
      </c>
      <c r="CB314" s="240" t="str">
        <f t="shared" ca="1" si="529"/>
        <v>3,83510943593082+6,39849353623697i</v>
      </c>
      <c r="CC314" s="240" t="str">
        <f t="shared" ca="1" si="530"/>
        <v>-3,51653068163547+6,57896617136373i</v>
      </c>
      <c r="CD314" s="240" t="str">
        <f t="shared" ca="1" si="531"/>
        <v>-7,45082558287124+0,366035589066669i</v>
      </c>
      <c r="CE314" s="240" t="str">
        <f t="shared" ca="1" si="532"/>
        <v>-4,14444907568355-6,20260636973665i</v>
      </c>
      <c r="CF314" s="240" t="str">
        <f t="shared" ca="1" si="533"/>
        <v>3,18948029691806-6,74358950073353i</v>
      </c>
      <c r="CG314" s="240" t="str">
        <f t="shared" ca="1" si="534"/>
        <v>7,42389022207271-0,731189366337632i</v>
      </c>
      <c r="CH314" s="240" t="str">
        <f t="shared" ca="1" si="535"/>
        <v>4,44380437459604+5,99177658121137i</v>
      </c>
      <c r="CI314" s="240" t="str">
        <f t="shared" ca="1" si="536"/>
        <v>-2,85474617479999+6,89196693232758i</v>
      </c>
      <c r="CJ314" s="240" t="str">
        <f t="shared" ca="1" si="537"/>
        <v>-7,37907005947232+1,09458164438803i</v>
      </c>
      <c r="CK314" s="240" t="str">
        <f t="shared" ca="1" si="538"/>
        <v>-4,73245415953897-5,76651207808449i</v>
      </c>
      <c r="CL314" s="240" t="str">
        <f t="shared" ca="1" si="539"/>
        <v>2,5131347190935-7,02374101191942i</v>
      </c>
      <c r="CM314" s="240" t="str">
        <f t="shared" ca="1" si="540"/>
        <v>7,31647307076942-1,45533697937551i</v>
      </c>
      <c r="CN314" s="240" t="str">
        <f t="shared" ca="1" si="541"/>
        <v>5,00970304790333+5,52735554226974i</v>
      </c>
      <c r="CO314" s="240" t="str">
        <f t="shared" ca="1" si="542"/>
        <v>-2,16546890173123+7,13859428420378i</v>
      </c>
      <c r="CP314" s="240" t="str">
        <f t="shared" ca="1" si="543"/>
        <v>-7,23625005759191+1,81258628010726i</v>
      </c>
      <c r="CQ314" s="240" t="str">
        <f t="shared" ca="1" si="544"/>
        <v>-5,27488312282138-5,27488312281951i</v>
      </c>
      <c r="CR314" s="240" t="str">
        <f t="shared" ca="1" si="545"/>
        <v>1,81258628011208-7,2362500575907i</v>
      </c>
      <c r="CS314" s="240" t="str">
        <f t="shared" ca="1" si="546"/>
        <v>7,13859428420314-2,16546890173338i</v>
      </c>
      <c r="CT314" s="240" t="str">
        <f t="shared" ca="1" si="547"/>
        <v>5,52735554227152+5,00970304790136i</v>
      </c>
      <c r="CU314" s="240" t="str">
        <f t="shared" ca="1" si="548"/>
        <v>-1,45533697937333+7,31647307076986i</v>
      </c>
      <c r="CV314" s="240" t="str">
        <f t="shared" ca="1" si="549"/>
        <v>-7,02374101191866+2,5131347190956i</v>
      </c>
      <c r="CW314" s="240" t="str">
        <f t="shared" ca="1" si="550"/>
        <v>-5,76651207808134-4,73245415954282i</v>
      </c>
      <c r="CX314" s="240" t="str">
        <f t="shared" ca="1" si="551"/>
        <v>1,09458164438583-7,37907005947265i</v>
      </c>
      <c r="CY314" s="240" t="str">
        <f t="shared" ca="1" si="552"/>
        <v>6,89196693232964-2,85474617479501i</v>
      </c>
      <c r="CZ314" s="240" t="str">
        <f t="shared" ca="1" si="553"/>
        <v>5,9917765812127+4,44380437459425i</v>
      </c>
      <c r="DA314" s="240" t="str">
        <f t="shared" ca="1" si="554"/>
        <v>-0,731189366343005+7,42389022207218i</v>
      </c>
      <c r="DB314" s="240" t="str">
        <f t="shared" ca="1" si="555"/>
        <v>-6,74358950073257+3,18948029692009i</v>
      </c>
      <c r="DC314" s="240" t="str">
        <f t="shared" ca="1" si="556"/>
        <v>-6,20260636973789-4,14444907568169i</v>
      </c>
      <c r="DD314" s="240" t="str">
        <f t="shared" ca="1" si="557"/>
        <v>0,366035589072062-7,45082558287098i</v>
      </c>
      <c r="DE314" s="240" t="str">
        <f t="shared" ca="1" si="558"/>
        <v>6,57896617136268-3,51653068163744i</v>
      </c>
      <c r="DF314" s="240" t="str">
        <f t="shared" ca="1" si="559"/>
        <v>6,39849353623442+3,83510943593508i</v>
      </c>
      <c r="DG314" s="240" t="str">
        <f t="shared" ca="1" si="560"/>
        <v>1,50972385383108E-12+7,45981125222562i</v>
      </c>
      <c r="DH314" s="240" t="str">
        <f t="shared" ca="1" si="561"/>
        <v>-6,39849353623679+3,83510943593113i</v>
      </c>
      <c r="DI314" s="240" t="str">
        <f t="shared" ca="1" si="562"/>
        <v>-6,5789661713639-3,51653068163515i</v>
      </c>
      <c r="DJ314" s="240" t="str">
        <f t="shared" ca="1" si="563"/>
        <v>-0,366035589067454-7,4508255828712i</v>
      </c>
      <c r="DK314" s="240" t="str">
        <f t="shared" ca="1" si="564"/>
        <v>6,20260636973645-4,14444907568385i</v>
      </c>
      <c r="DL314" s="240" t="str">
        <f t="shared" ca="1" si="565"/>
        <v>6,74358950073386+3,18948029691735i</v>
      </c>
      <c r="DM314" s="240" t="str">
        <f t="shared" ca="1" si="566"/>
        <v>0,731189366337993+7,42389022207267i</v>
      </c>
      <c r="DN314" s="240" t="str">
        <f t="shared" ca="1" si="567"/>
        <v>-5,9917765812109+4,44380437459667i</v>
      </c>
      <c r="DO314" s="240" t="str">
        <f t="shared" ca="1" si="568"/>
        <v>-6,89196693232771-2,85474617479966i</v>
      </c>
      <c r="DP314" s="240" t="str">
        <f t="shared" ca="1" si="569"/>
        <v>-1,09458164438881-7,3790700594722i</v>
      </c>
      <c r="DQ314" s="240" t="str">
        <f t="shared" ca="1" si="570"/>
        <v>5,76651207808426-4,73245415953925i</v>
      </c>
      <c r="DR314" s="240" t="str">
        <f t="shared" ca="1" si="571"/>
        <v>7,02374101191968+2,51313471909276i</v>
      </c>
      <c r="DS314" s="240" t="str">
        <f t="shared" ca="1" si="572"/>
        <v>1,45533697937587+7,31647307076935i</v>
      </c>
      <c r="DT314" s="240" t="str">
        <f t="shared" ca="1" si="573"/>
        <v>-5,52735554227434+5,00970304789826i</v>
      </c>
      <c r="DU314" s="240" t="str">
        <f t="shared" ca="1" si="574"/>
        <v>-7,13859428420389-2,16546890173089i</v>
      </c>
      <c r="DV314" s="240" t="str">
        <f t="shared" ca="1" si="575"/>
        <v>-1,81258628010803-7,23625005759172i</v>
      </c>
      <c r="DW314" s="240" t="str">
        <f t="shared" ca="1" si="576"/>
        <v>5,27488312281925-5,27488312282164i</v>
      </c>
      <c r="DX314" s="240" t="str">
        <f t="shared" ca="1" si="577"/>
        <v>7,23625005759069+1,81258628011214i</v>
      </c>
      <c r="DY314" s="240" t="str">
        <f t="shared" ca="1" si="578"/>
        <v>2,16546890173412+7,1385942842029i</v>
      </c>
      <c r="DZ314" s="240" t="str">
        <f t="shared" ca="1" si="579"/>
        <v>-5,00970304790141+5,52735554227149i</v>
      </c>
      <c r="EA314" s="240" t="str">
        <f t="shared" ca="1" si="580"/>
        <v>-7,31647307077001-1,45533697937255i</v>
      </c>
      <c r="EB314" s="240" t="str">
        <f t="shared" ca="1" si="581"/>
        <v>-2,51313471909594-7,02374101191854i</v>
      </c>
      <c r="EC314" s="240" t="str">
        <f t="shared" ca="1" si="582"/>
        <v>4,73245415954253-5,76651207808156i</v>
      </c>
      <c r="ED314" s="240" t="str">
        <f t="shared" ca="1" si="583"/>
        <v>7,3790700594727+1,09458164438547i</v>
      </c>
      <c r="EE314" s="240" t="str">
        <f t="shared" ca="1" si="584"/>
        <v>2,85474617479573+6,89196693232934i</v>
      </c>
      <c r="EF314" s="240" t="str">
        <f t="shared" ca="1" si="585"/>
        <v>-4,44380437459396+5,99177658121292i</v>
      </c>
      <c r="EG314" s="240" t="str">
        <f t="shared" ca="1" si="586"/>
        <v>-7,42389022207225-0,731189366342224i</v>
      </c>
      <c r="EH314" s="240" t="str">
        <f t="shared" ca="1" si="587"/>
        <v>-3,18948029692041-6,74358950073242i</v>
      </c>
      <c r="EI314" s="240" t="str">
        <f t="shared" ca="1" si="588"/>
        <v>4,14444907568104-6,20260636973833i</v>
      </c>
      <c r="EJ314" s="240" t="str">
        <f t="shared" ca="1" si="589"/>
        <v>7,45082558287099+0,3660355890717i</v>
      </c>
      <c r="EK314" s="240" t="str">
        <f t="shared" ca="1" si="590"/>
        <v>3,51653068163813+6,57896617136231i</v>
      </c>
      <c r="EL314" s="240" t="str">
        <f t="shared" ca="1" si="591"/>
        <v>-3,83510943593478+6,39849353623461i</v>
      </c>
      <c r="EM314" s="240" t="str">
        <f t="shared" ca="1" si="592"/>
        <v>-7,45981125222562+1,44757690426433E-12i</v>
      </c>
      <c r="EN314" s="240"/>
      <c r="EO314" s="240"/>
      <c r="EP314" s="240"/>
    </row>
    <row r="315" spans="1:146">
      <c r="A315" s="268">
        <f t="shared" si="461"/>
        <v>4.1992187499999964E-3</v>
      </c>
      <c r="B315" s="267">
        <v>215</v>
      </c>
      <c r="C315" s="266">
        <f t="shared" si="462"/>
        <v>43000</v>
      </c>
      <c r="N315" s="265">
        <f t="shared" ca="1" si="463"/>
        <v>7.5387789335185058</v>
      </c>
      <c r="O315" s="240">
        <f t="shared" ca="1" si="464"/>
        <v>-7.4612210664814942</v>
      </c>
      <c r="P315" s="240" t="str">
        <f t="shared" ca="1" si="465"/>
        <v>-3,9917355120191-6,3036392191331i</v>
      </c>
      <c r="Q315" s="240" t="str">
        <f t="shared" ca="1" si="466"/>
        <v>3,19008307018356-6,74486395772631i</v>
      </c>
      <c r="R315" s="240" t="str">
        <f t="shared" ca="1" si="467"/>
        <v>7,40510921159966-0,91333310855848i</v>
      </c>
      <c r="S315" s="240" t="str">
        <f t="shared" ca="1" si="468"/>
        <v>4,73334853623604+5,76760187924057i</v>
      </c>
      <c r="T315" s="240" t="str">
        <f t="shared" ca="1" si="469"/>
        <v>-2,34044880963499+7,08463966425854i</v>
      </c>
      <c r="U315" s="241" t="str">
        <f t="shared" ca="1" si="470"/>
        <v>-7,23761762148064+1,81292883703144i</v>
      </c>
      <c r="V315" s="240" t="str">
        <f t="shared" ca="1" si="471"/>
        <v>-5,40376759265505-5,14481443858554i</v>
      </c>
      <c r="W315" s="240" t="str">
        <f t="shared" ca="1" si="472"/>
        <v>1,45561202049373-7,31785579583948i</v>
      </c>
      <c r="X315" s="240" t="str">
        <f t="shared" ca="1" si="473"/>
        <v>6,96126552554116-2,68525642831731i</v>
      </c>
      <c r="Y315" s="240" t="str">
        <f t="shared" ca="1" si="474"/>
        <v>5,99290895464017+4,44464419996707i</v>
      </c>
      <c r="Z315" s="240" t="str">
        <f t="shared" ca="1" si="475"/>
        <v>-0,5488814716761+7,44100456477201i</v>
      </c>
      <c r="AA315" s="240" t="str">
        <f t="shared" ca="1" si="476"/>
        <v>-6,58020951653384+3,51719526347695i</v>
      </c>
      <c r="AB315" s="240" t="str">
        <f t="shared" ca="1" si="477"/>
        <v>-6,49191138773189-3,67762237549537i</v>
      </c>
      <c r="AC315" s="240" t="str">
        <f t="shared" ca="1" si="478"/>
        <v>-0,366104765375147-7,45223369894402i</v>
      </c>
      <c r="AD315" s="240" t="str">
        <f t="shared" ca="1" si="479"/>
        <v>6,1001810315219-4,29623220805949i</v>
      </c>
      <c r="AE315" s="240" t="str">
        <f t="shared" ca="1" si="480"/>
        <v>6,89326943086431+2,8552856873558i</v>
      </c>
      <c r="AF315" s="240" t="str">
        <f t="shared" ca="1" si="481"/>
        <v>1,27558444598379+7,35137430172559i</v>
      </c>
      <c r="AG315" s="240" t="str">
        <f t="shared" ca="1" si="482"/>
        <v>-5,52840014573161+5,01064982128884i</v>
      </c>
      <c r="AH315" s="240" t="str">
        <f t="shared" ca="1" si="483"/>
        <v>-7,19094628548458-1,99000284476753i</v>
      </c>
      <c r="AI315" s="240" t="str">
        <f t="shared" ca="1" si="484"/>
        <v>-2,16587814920694-7,13994339233129i</v>
      </c>
      <c r="AJ315" s="240" t="str">
        <f t="shared" ca="1" si="485"/>
        <v>4,87346697589874-5,6497025972817i</v>
      </c>
      <c r="AK315" s="240" t="str">
        <f t="shared" ca="1" si="486"/>
        <v>7,38046461461751+1,0947885071036i</v>
      </c>
      <c r="AL315" s="240" t="str">
        <f t="shared" ca="1" si="487"/>
        <v>3,02359502906314+6,82112108843788i</v>
      </c>
      <c r="AM315" s="240" t="str">
        <f t="shared" ca="1" si="488"/>
        <v>-4,14523232651307+6,20377858745283i</v>
      </c>
      <c r="AN315" s="240" t="str">
        <f t="shared" ca="1" si="489"/>
        <v>-7,45897388619275-0,18310753125366i</v>
      </c>
      <c r="AO315" s="240" t="str">
        <f t="shared" ca="1" si="490"/>
        <v>-3,83583422531196-6,39970277425699i</v>
      </c>
      <c r="AP315" s="240" t="str">
        <f t="shared" ca="1" si="491"/>
        <v>3,35464952455007-6,664543973172i</v>
      </c>
      <c r="AQ315" s="240" t="str">
        <f t="shared" ca="1" si="492"/>
        <v>7,42529324768719-0,731327552303514i</v>
      </c>
      <c r="AR315" s="240" t="str">
        <f t="shared" ca="1" si="493"/>
        <v>7,42529324768719-0,731327552303514i</v>
      </c>
      <c r="AS315" s="240" t="str">
        <f t="shared" ca="1" si="494"/>
        <v>-2,51360967121518+7,02506841416372i</v>
      </c>
      <c r="AT315" s="240" t="str">
        <f t="shared" ca="1" si="495"/>
        <v>-7,27992928725398+1,63476278875223i</v>
      </c>
      <c r="AU315" s="240" t="str">
        <f t="shared" ca="1" si="496"/>
        <v>-5,27588001203898-5,275880012043i</v>
      </c>
      <c r="AV315" s="240" t="str">
        <f t="shared" ca="1" si="497"/>
        <v>1,63476278875053-7,27992928725436i</v>
      </c>
      <c r="AW315" s="240" t="str">
        <f t="shared" ca="1" si="498"/>
        <v>7,0250684141632-2,51360967121662i</v>
      </c>
      <c r="AX315" s="240" t="str">
        <f t="shared" ca="1" si="499"/>
        <v>5,88202697349211+4,59037890440632i</v>
      </c>
      <c r="AY315" s="240" t="str">
        <f t="shared" ca="1" si="500"/>
        <v>-0,731327552301779+7,42529324768736i</v>
      </c>
      <c r="AZ315" s="240" t="str">
        <f t="shared" ca="1" si="501"/>
        <v>-6,66454397317455+3,354649524545i</v>
      </c>
      <c r="BA315" s="240" t="str">
        <f t="shared" ca="1" si="502"/>
        <v>-6,39970277425789-3,83583422531046i</v>
      </c>
      <c r="BB315" s="240" t="str">
        <f t="shared" ca="1" si="503"/>
        <v>-0,183107531255191-7,45897388619271i</v>
      </c>
      <c r="BC315" s="240" t="str">
        <f t="shared" ca="1" si="504"/>
        <v>6,20377858745192-4,14523232651444i</v>
      </c>
      <c r="BD315" s="240" t="str">
        <f t="shared" ca="1" si="505"/>
        <v>6,82112108843858+3,02359502906155i</v>
      </c>
      <c r="BE315" s="240" t="str">
        <f t="shared" ca="1" si="506"/>
        <v>1,09478850709799+7,38046461461834i</v>
      </c>
      <c r="BF315" s="240" t="str">
        <f t="shared" ca="1" si="507"/>
        <v>-5,64970259728064+4,87346697589998i</v>
      </c>
      <c r="BG315" s="240" t="str">
        <f t="shared" ca="1" si="508"/>
        <v>-7,13994339233176-2,16587814920537i</v>
      </c>
      <c r="BH315" s="240" t="str">
        <f t="shared" ca="1" si="509"/>
        <v>-1,99000284476921-7,19094628548411i</v>
      </c>
      <c r="BI315" s="240" t="str">
        <f t="shared" ca="1" si="510"/>
        <v>5,0106498212881-5,52840014573228i</v>
      </c>
      <c r="BJ315" s="240" t="str">
        <f t="shared" ca="1" si="511"/>
        <v>7,35137430172497+1,2755844459874i</v>
      </c>
      <c r="BK315" s="240" t="str">
        <f t="shared" ca="1" si="512"/>
        <v>2,85528568735525+6,89326943086454i</v>
      </c>
      <c r="BL315" s="240" t="str">
        <f t="shared" ca="1" si="513"/>
        <v>-4,29623220805737+6,10018103152339i</v>
      </c>
      <c r="BM315" s="240" t="str">
        <f t="shared" ca="1" si="514"/>
        <v>-7,45223369894391-0,366104765377323i</v>
      </c>
      <c r="BN315" s="240" t="str">
        <f t="shared" ca="1" si="515"/>
        <v>-3,67762237549624-6,4919113877314i</v>
      </c>
      <c r="BO315" s="240" t="str">
        <f t="shared" ca="1" si="516"/>
        <v>3,51719526347359-6,58020951653564i</v>
      </c>
      <c r="BP315" s="240" t="str">
        <f t="shared" ca="1" si="517"/>
        <v>7,44100456477206-0,548881471675513i</v>
      </c>
      <c r="BQ315" s="240" t="str">
        <f t="shared" ca="1" si="518"/>
        <v>4,4446441999692+5,99290895463859i</v>
      </c>
      <c r="BR315" s="240" t="str">
        <f t="shared" ca="1" si="519"/>
        <v>-2,68525642831934+6,96126552554038i</v>
      </c>
      <c r="BS315" s="240" t="str">
        <f t="shared" ca="1" si="520"/>
        <v>-7,31785579583941+1,45561202049403i</v>
      </c>
      <c r="BT315" s="240" t="str">
        <f t="shared" ca="1" si="521"/>
        <v>-5,14481443858258-5,40376759265787i</v>
      </c>
      <c r="BU315" s="240" t="str">
        <f t="shared" ca="1" si="522"/>
        <v>1,8129288370327-7,23761762148032i</v>
      </c>
      <c r="BV315" s="240" t="str">
        <f t="shared" ca="1" si="523"/>
        <v>7,08463966425807-2,34044880963643i</v>
      </c>
      <c r="BW315" s="240" t="str">
        <f t="shared" ca="1" si="524"/>
        <v>5,76760187923873+4,73334853623828i</v>
      </c>
      <c r="BX315" s="240" t="str">
        <f t="shared" ca="1" si="525"/>
        <v>-0,913333108558159+7,4051092115997i</v>
      </c>
      <c r="BY315" s="240" t="str">
        <f t="shared" ca="1" si="526"/>
        <v>-6,74486395772497+3,19008307018639i</v>
      </c>
      <c r="BZ315" s="240" t="str">
        <f t="shared" ca="1" si="527"/>
        <v>-6,30363921913245-3,9917355120201i</v>
      </c>
      <c r="CA315" s="240" t="str">
        <f t="shared" ca="1" si="528"/>
        <v>-1,53194943961245E-12-7,46122106648149i</v>
      </c>
      <c r="CB315" s="240" t="str">
        <f t="shared" ca="1" si="529"/>
        <v>6,30363921913467-3,9917355120166i</v>
      </c>
      <c r="CC315" s="240" t="str">
        <f t="shared" ca="1" si="530"/>
        <v>6,74486395772647+3,19008307018324i</v>
      </c>
      <c r="CD315" s="240" t="str">
        <f t="shared" ca="1" si="531"/>
        <v>0,913333108561621+7,40510921159927i</v>
      </c>
      <c r="CE315" s="240" t="str">
        <f t="shared" ca="1" si="532"/>
        <v>-5,76760187924137+4,73334853623507i</v>
      </c>
      <c r="CF315" s="240" t="str">
        <f t="shared" ca="1" si="533"/>
        <v>-7,08463966425903-2,34044880963352i</v>
      </c>
      <c r="CG315" s="240" t="str">
        <f t="shared" ca="1" si="534"/>
        <v>-1,81292883702868-7,23761762148133i</v>
      </c>
      <c r="CH315" s="240" t="str">
        <f t="shared" ca="1" si="535"/>
        <v>5,14481443858528-5,40376759265531i</v>
      </c>
      <c r="CI315" s="240" t="str">
        <f t="shared" ca="1" si="536"/>
        <v>7,3178557958401+1,45561202049061i</v>
      </c>
      <c r="CJ315" s="240" t="str">
        <f t="shared" ca="1" si="537"/>
        <v>2,68525642831547+6,96126552554187i</v>
      </c>
      <c r="CK315" s="240" t="str">
        <f t="shared" ca="1" si="538"/>
        <v>-4,4446441999664+5,99290895464067i</v>
      </c>
      <c r="CL315" s="240" t="str">
        <f t="shared" ca="1" si="539"/>
        <v>-7,44100456477175-0,548881471679648i</v>
      </c>
      <c r="CM315" s="240" t="str">
        <f t="shared" ca="1" si="540"/>
        <v>-3,51719526347666-6,58020951653399i</v>
      </c>
      <c r="CN315" s="240" t="str">
        <f t="shared" ca="1" si="541"/>
        <v>3,67762237549321-6,49191138773312i</v>
      </c>
      <c r="CO315" s="240" t="str">
        <f t="shared" ca="1" si="542"/>
        <v>7,45223369894411-0,366104765373182i</v>
      </c>
      <c r="CP315" s="240" t="str">
        <f t="shared" ca="1" si="543"/>
        <v>4,29623220806022+6,10018103152138i</v>
      </c>
      <c r="CQ315" s="240" t="str">
        <f t="shared" ca="1" si="544"/>
        <v>-2,85528568735908+6,89326943086295i</v>
      </c>
      <c r="CR315" s="240" t="str">
        <f t="shared" ca="1" si="545"/>
        <v>-7,35137430172571+1,27558444598311i</v>
      </c>
      <c r="CS315" s="240" t="str">
        <f t="shared" ca="1" si="546"/>
        <v>-5,01064982129069-5,52840014572994i</v>
      </c>
      <c r="CT315" s="240" t="str">
        <f t="shared" ca="1" si="547"/>
        <v>1,990002844773-7,19094628548306i</v>
      </c>
      <c r="CU315" s="240" t="str">
        <f t="shared" ca="1" si="548"/>
        <v>7,13994339233081-2,1658781492085i</v>
      </c>
      <c r="CV315" s="240" t="str">
        <f t="shared" ca="1" si="549"/>
        <v>5,64970259727793+4,87346697590312i</v>
      </c>
      <c r="CW315" s="240" t="str">
        <f t="shared" ca="1" si="550"/>
        <v>-1,09478850710208+7,38046461461773i</v>
      </c>
      <c r="CX315" s="240" t="str">
        <f t="shared" ca="1" si="551"/>
        <v>-6,82112108843717+3,02359502906474i</v>
      </c>
      <c r="CY315" s="240" t="str">
        <f t="shared" ca="1" si="552"/>
        <v>-6,20377858744973-4,14523232651771i</v>
      </c>
      <c r="CZ315" s="240" t="str">
        <f t="shared" ca="1" si="553"/>
        <v>0,183107531251917-7,4589738861928i</v>
      </c>
      <c r="DA315" s="240" t="str">
        <f t="shared" ca="1" si="554"/>
        <v>6,39970277425599-3,83583422531364i</v>
      </c>
      <c r="DB315" s="240" t="str">
        <f t="shared" ca="1" si="555"/>
        <v>6,66454397317269+3,3546495245487i</v>
      </c>
      <c r="DC315" s="240" t="str">
        <f t="shared" ca="1" si="556"/>
        <v>0,73132755230525+7,42529324768702i</v>
      </c>
      <c r="DD315" s="240" t="str">
        <f t="shared" ca="1" si="557"/>
        <v>-5,88202697349453+4,59037890440321i</v>
      </c>
      <c r="DE315" s="240" t="str">
        <f t="shared" ca="1" si="558"/>
        <v>-7,02506841416431-2,51360967121354i</v>
      </c>
      <c r="DF315" s="240" t="str">
        <f t="shared" ca="1" si="559"/>
        <v>-1,63476278875373-7,27992928725364i</v>
      </c>
      <c r="DG315" s="240" t="str">
        <f t="shared" ca="1" si="560"/>
        <v>5,27588001204191-5,27588001204007i</v>
      </c>
      <c r="DH315" s="240" t="str">
        <f t="shared" ca="1" si="561"/>
        <v>7,27992928725475+1,63476278874882i</v>
      </c>
      <c r="DI315" s="240" t="str">
        <f t="shared" ca="1" si="562"/>
        <v>2,51360967121148+7,02506841416505i</v>
      </c>
      <c r="DJ315" s="240" t="str">
        <f t="shared" ca="1" si="563"/>
        <v>-4,59037890440494+5,88202697349318i</v>
      </c>
      <c r="DK315" s="240" t="str">
        <f t="shared" ca="1" si="564"/>
        <v>-7,42529324768751-0,731327552300254i</v>
      </c>
      <c r="DL315" s="240" t="str">
        <f t="shared" ca="1" si="565"/>
        <v>-3,35464952454675-6,66454397317367i</v>
      </c>
      <c r="DM315" s="240" t="str">
        <f t="shared" ca="1" si="566"/>
        <v>3,83583422530897-6,39970277425878i</v>
      </c>
      <c r="DN315" s="240" t="str">
        <f t="shared" ca="1" si="567"/>
        <v>7,45897388619286-0,183107531249303i</v>
      </c>
      <c r="DO315" s="240" t="str">
        <f t="shared" ca="1" si="568"/>
        <v>4,14523232651554+6,20377858745119i</v>
      </c>
      <c r="DP315" s="240" t="str">
        <f t="shared" ca="1" si="569"/>
        <v>-3,02359502905976+6,82112108843938i</v>
      </c>
      <c r="DQ315" s="240" t="str">
        <f t="shared" ca="1" si="570"/>
        <v>-7,38046461461811+1,0947885070995i</v>
      </c>
      <c r="DR315" s="240" t="str">
        <f t="shared" ca="1" si="571"/>
        <v>-4,87346697590114-5,64970259727964i</v>
      </c>
      <c r="DS315" s="240" t="str">
        <f t="shared" ca="1" si="572"/>
        <v>2,1658781492106-7,13994339233017i</v>
      </c>
      <c r="DT315" s="240" t="str">
        <f t="shared" ca="1" si="573"/>
        <v>7,19094628548364-1,99000284477089i</v>
      </c>
      <c r="DU315" s="240" t="str">
        <f t="shared" ca="1" si="574"/>
        <v>5,52840014573331+5,01064982128697i</v>
      </c>
      <c r="DV315" s="240" t="str">
        <f t="shared" ca="1" si="575"/>
        <v>-1,27558444598526+7,35137430172534i</v>
      </c>
      <c r="DW315" s="240" t="str">
        <f t="shared" ca="1" si="576"/>
        <v>-6,89326943086379+2,85528568735706i</v>
      </c>
      <c r="DX315" s="240" t="str">
        <f t="shared" ca="1" si="577"/>
        <v>-6,10018103151988-4,29623220806236i</v>
      </c>
      <c r="DY315" s="240" t="str">
        <f t="shared" ca="1" si="578"/>
        <v>0,366104765375793-7,45223369894399i</v>
      </c>
      <c r="DZ315" s="240" t="str">
        <f t="shared" ca="1" si="579"/>
        <v>6,49191138773043-3,67762237549794i</v>
      </c>
      <c r="EA315" s="240" t="str">
        <f t="shared" ca="1" si="580"/>
        <v>6,58020951653296+3,5171952634786i</v>
      </c>
      <c r="EB315" s="240" t="str">
        <f t="shared" ca="1" si="581"/>
        <v>0,548881471677041+7,44100456477194i</v>
      </c>
      <c r="EC315" s="240" t="str">
        <f t="shared" ca="1" si="582"/>
        <v>-5,99290895464198+4,44464419996464i</v>
      </c>
      <c r="ED315" s="240" t="str">
        <f t="shared" ca="1" si="583"/>
        <v>-6,96126552554108-2,68525642831752i</v>
      </c>
      <c r="EE315" s="240" t="str">
        <f t="shared" ca="1" si="584"/>
        <v>-1,45561202049553-7,31785579583911i</v>
      </c>
      <c r="EF315" s="240" t="str">
        <f t="shared" ca="1" si="585"/>
        <v>5,40376759265711-5,14481443858338i</v>
      </c>
      <c r="EG315" s="240" t="str">
        <f t="shared" ca="1" si="586"/>
        <v>7,2376176214808+1,8129288370308i</v>
      </c>
      <c r="EH315" s="240" t="str">
        <f t="shared" ca="1" si="587"/>
        <v>2,34044880963103+7,08463966425985i</v>
      </c>
      <c r="EI315" s="240" t="str">
        <f t="shared" ca="1" si="588"/>
        <v>-4,73334853623709+5,76760187923971i</v>
      </c>
      <c r="EJ315" s="240" t="str">
        <f t="shared" ca="1" si="589"/>
        <v>-7,40510921159994-0,913333108556219i</v>
      </c>
      <c r="EK315" s="240" t="str">
        <f t="shared" ca="1" si="590"/>
        <v>-3,19008307018126-6,7448639577274i</v>
      </c>
      <c r="EL315" s="240" t="str">
        <f t="shared" ca="1" si="591"/>
        <v>3,99173551201881-6,30363921913328i</v>
      </c>
      <c r="EM315" s="240" t="str">
        <f t="shared" ca="1" si="592"/>
        <v>7,46122106648149-3,06389887922489E-12i</v>
      </c>
      <c r="EN315" s="240"/>
      <c r="EO315" s="240"/>
      <c r="EP315" s="240"/>
    </row>
    <row r="316" spans="1:146">
      <c r="A316" s="268">
        <f t="shared" si="461"/>
        <v>4.2187499999999959E-3</v>
      </c>
      <c r="B316" s="267">
        <v>216</v>
      </c>
      <c r="C316" s="266">
        <f t="shared" si="462"/>
        <v>43200</v>
      </c>
      <c r="N316" s="265">
        <f t="shared" ca="1" si="463"/>
        <v>7.5374937532748199</v>
      </c>
      <c r="O316" s="240">
        <f t="shared" ca="1" si="464"/>
        <v>-7.4625062467251801</v>
      </c>
      <c r="P316" s="240" t="str">
        <f t="shared" ca="1" si="465"/>
        <v>-4,14594633440337-6,20484717576989i</v>
      </c>
      <c r="Q316" s="240" t="str">
        <f t="shared" ca="1" si="466"/>
        <v>2,85577750454239-6,89445678258715i</v>
      </c>
      <c r="R316" s="240" t="str">
        <f t="shared" ca="1" si="467"/>
        <v>7,31911628170526-1,45586274672078i</v>
      </c>
      <c r="S316" s="240" t="str">
        <f t="shared" ca="1" si="468"/>
        <v>5,27678877170632+5,27678877170637i</v>
      </c>
      <c r="T316" s="240" t="str">
        <f t="shared" ca="1" si="469"/>
        <v>-1,45586274672084+7,31911628170524i</v>
      </c>
      <c r="U316" s="241" t="str">
        <f t="shared" ca="1" si="470"/>
        <v>-6,89445678258689+2,85577750454302i</v>
      </c>
      <c r="V316" s="240" t="str">
        <f t="shared" ca="1" si="471"/>
        <v>-6,20484717576976-4,14594633440356i</v>
      </c>
      <c r="W316" s="240" t="str">
        <f t="shared" ca="1" si="472"/>
        <v>7,86229853493806E-14-7,46250624672518i</v>
      </c>
      <c r="X316" s="240" t="str">
        <f t="shared" ca="1" si="473"/>
        <v>6,20484717576985-4,14594633440343i</v>
      </c>
      <c r="Y316" s="240" t="str">
        <f t="shared" ca="1" si="474"/>
        <v>6,89445678258712+2,85577750454245i</v>
      </c>
      <c r="Z316" s="240" t="str">
        <f t="shared" ca="1" si="475"/>
        <v>1,45586274672071+7,31911628170527i</v>
      </c>
      <c r="AA316" s="240" t="str">
        <f t="shared" ca="1" si="476"/>
        <v>-5,27678877170641+5,27678877170628i</v>
      </c>
      <c r="AB316" s="240" t="str">
        <f t="shared" ca="1" si="477"/>
        <v>-7,31911628170523-1,45586274672089i</v>
      </c>
      <c r="AC316" s="240" t="str">
        <f t="shared" ca="1" si="478"/>
        <v>-2,85577750454292-6,89445678258693i</v>
      </c>
      <c r="AD316" s="240" t="str">
        <f t="shared" ca="1" si="479"/>
        <v>4,14594633440358-6,20484717576975i</v>
      </c>
      <c r="AE316" s="240" t="str">
        <f t="shared" ca="1" si="480"/>
        <v>7,46250624672518+1,57245970698761E-13i</v>
      </c>
      <c r="AF316" s="240" t="str">
        <f t="shared" ca="1" si="481"/>
        <v>4,14594633440341+6,20484717576986i</v>
      </c>
      <c r="AG316" s="240" t="str">
        <f t="shared" ca="1" si="482"/>
        <v>-2,85577750454252+6,89445678258709i</v>
      </c>
      <c r="AH316" s="240" t="str">
        <f t="shared" ca="1" si="483"/>
        <v>-7,31911628170484+1,45586274672288i</v>
      </c>
      <c r="AI316" s="240" t="str">
        <f t="shared" ca="1" si="484"/>
        <v>-5,27678877170885-5,27678877170384i</v>
      </c>
      <c r="AJ316" s="240" t="str">
        <f t="shared" ca="1" si="485"/>
        <v>1,45586274672321-7,31911628170477i</v>
      </c>
      <c r="AK316" s="240" t="str">
        <f t="shared" ca="1" si="486"/>
        <v>6,89445678258723-2,85577750454221i</v>
      </c>
      <c r="AL316" s="240" t="str">
        <f t="shared" ca="1" si="487"/>
        <v>6,2048471757705+4,14594633440246i</v>
      </c>
      <c r="AM316" s="240" t="str">
        <f t="shared" ca="1" si="488"/>
        <v>2,78651591833157E-12+7,46250624672518i</v>
      </c>
      <c r="AN316" s="240" t="str">
        <f t="shared" ca="1" si="489"/>
        <v>-6,20484717577152+4,14594633440092i</v>
      </c>
      <c r="AO316" s="240" t="str">
        <f t="shared" ca="1" si="490"/>
        <v>-6,89445678258652-2,85577750454392i</v>
      </c>
      <c r="AP316" s="240" t="str">
        <f t="shared" ca="1" si="491"/>
        <v>-1,45586274672129-7,31911628170515i</v>
      </c>
      <c r="AQ316" s="240" t="str">
        <f t="shared" ca="1" si="492"/>
        <v>5,27678877170498-5,27678877170771i</v>
      </c>
      <c r="AR316" s="240" t="str">
        <f t="shared" ca="1" si="493"/>
        <v>5,27678877170498-5,27678877170771i</v>
      </c>
      <c r="AS316" s="240" t="str">
        <f t="shared" ca="1" si="494"/>
        <v>2,85577750454081+6,8944567825878i</v>
      </c>
      <c r="AT316" s="240" t="str">
        <f t="shared" ca="1" si="495"/>
        <v>-4,14594633440372+6,20484717576966i</v>
      </c>
      <c r="AU316" s="240" t="str">
        <f t="shared" ca="1" si="496"/>
        <v>-7,46250624672518+1,17018834777146E-12i</v>
      </c>
      <c r="AV316" s="240" t="str">
        <f t="shared" ca="1" si="497"/>
        <v>-4,14594633440584-6,20484717576824i</v>
      </c>
      <c r="AW316" s="240" t="str">
        <f t="shared" ca="1" si="498"/>
        <v>2,85577750454531-6,89445678258594i</v>
      </c>
      <c r="AX316" s="240" t="str">
        <f t="shared" ca="1" si="499"/>
        <v>7,31911628170545-1,45586274671981i</v>
      </c>
      <c r="AY316" s="240" t="str">
        <f t="shared" ca="1" si="500"/>
        <v>5,27678877170664+5,27678877170605i</v>
      </c>
      <c r="AZ316" s="240" t="str">
        <f t="shared" ca="1" si="501"/>
        <v>-1,455862746719+7,31911628170561i</v>
      </c>
      <c r="BA316" s="240" t="str">
        <f t="shared" ca="1" si="502"/>
        <v>-6,89445678258838+2,85577750453942i</v>
      </c>
      <c r="BB316" s="240" t="str">
        <f t="shared" ca="1" si="503"/>
        <v>-6,20484717576882-4,14594633440497i</v>
      </c>
      <c r="BC316" s="240" t="str">
        <f t="shared" ca="1" si="504"/>
        <v>3,40090630705153E-13-7,46250624672518i</v>
      </c>
      <c r="BD316" s="240" t="str">
        <f t="shared" ca="1" si="505"/>
        <v>6,2048471757692-4,1459463344044i</v>
      </c>
      <c r="BE316" s="240" t="str">
        <f t="shared" ca="1" si="506"/>
        <v>6,8944567825882+2,85577750453985i</v>
      </c>
      <c r="BF316" s="240" t="str">
        <f t="shared" ca="1" si="507"/>
        <v>1,45586274671833+7,31911628170574i</v>
      </c>
      <c r="BG316" s="240" t="str">
        <f t="shared" ca="1" si="508"/>
        <v>-5,27678877170712+5,27678877170557i</v>
      </c>
      <c r="BH316" s="240" t="str">
        <f t="shared" ca="1" si="509"/>
        <v>-7,31911628170532-1,45586274672047i</v>
      </c>
      <c r="BI316" s="240" t="str">
        <f t="shared" ca="1" si="510"/>
        <v>-2,85577750454469-6,8944567825862i</v>
      </c>
      <c r="BJ316" s="240" t="str">
        <f t="shared" ca="1" si="511"/>
        <v>4,14594633440622-6,20484717576798i</v>
      </c>
      <c r="BK316" s="240" t="str">
        <f t="shared" ca="1" si="512"/>
        <v>7,46250624672518+1,85036960918177E-12i</v>
      </c>
      <c r="BL316" s="240" t="str">
        <f t="shared" ca="1" si="513"/>
        <v>4,14594633440315+6,20484717577004i</v>
      </c>
      <c r="BM316" s="240" t="str">
        <f t="shared" ca="1" si="514"/>
        <v>-2,85577750454144+6,89445678258754i</v>
      </c>
      <c r="BN316" s="240" t="str">
        <f t="shared" ca="1" si="515"/>
        <v>-7,31911628170463+1,45586274672391i</v>
      </c>
      <c r="BO316" s="240" t="str">
        <f t="shared" ca="1" si="516"/>
        <v>-5,27678877170451-5,27678877170819i</v>
      </c>
      <c r="BP316" s="240" t="str">
        <f t="shared" ca="1" si="517"/>
        <v>1,45586274672196-7,31911628170502i</v>
      </c>
      <c r="BQ316" s="240" t="str">
        <f t="shared" ca="1" si="518"/>
        <v>6,89445678258678-2,85577750454329i</v>
      </c>
      <c r="BR316" s="240" t="str">
        <f t="shared" ca="1" si="519"/>
        <v>6,20484717577115+4,14594633440149i</v>
      </c>
      <c r="BS316" s="240" t="str">
        <f t="shared" ca="1" si="520"/>
        <v>-3,36064858765838E-12+7,46250624672518i</v>
      </c>
      <c r="BT316" s="240" t="str">
        <f t="shared" ca="1" si="521"/>
        <v>-6,20484717577088+4,1459463344019i</v>
      </c>
      <c r="BU316" s="240" t="str">
        <f t="shared" ca="1" si="522"/>
        <v>-6,89445678258697-2,85577750454284i</v>
      </c>
      <c r="BV316" s="240" t="str">
        <f t="shared" ca="1" si="523"/>
        <v>-1,45586274672244-7,31911628170493i</v>
      </c>
      <c r="BW316" s="240" t="str">
        <f t="shared" ca="1" si="524"/>
        <v>5,27678877170416-5,27678877170854i</v>
      </c>
      <c r="BX316" s="240" t="str">
        <f t="shared" ca="1" si="525"/>
        <v>7,31911628170473+1,45586274672344i</v>
      </c>
      <c r="BY316" s="240" t="str">
        <f t="shared" ca="1" si="526"/>
        <v>2,8557775045419+6,89445678258735i</v>
      </c>
      <c r="BZ316" s="240" t="str">
        <f t="shared" ca="1" si="527"/>
        <v>-4,14594633440274+6,20484717577031i</v>
      </c>
      <c r="CA316" s="240" t="str">
        <f t="shared" ca="1" si="528"/>
        <v>-7,46250624672518+2,34037669554293E-12i</v>
      </c>
      <c r="CB316" s="240" t="str">
        <f t="shared" ca="1" si="529"/>
        <v>-4,14594633440064-6,20484717577172i</v>
      </c>
      <c r="CC316" s="240" t="str">
        <f t="shared" ca="1" si="530"/>
        <v>2,85577750454423-6,89445678258638i</v>
      </c>
      <c r="CD316" s="240" t="str">
        <f t="shared" ca="1" si="531"/>
        <v>7,31911628170522-1,45586274672095i</v>
      </c>
      <c r="CE316" s="240" t="str">
        <f t="shared" ca="1" si="532"/>
        <v>5,27678877170747+5,27678877170522i</v>
      </c>
      <c r="CF316" s="240" t="str">
        <f t="shared" ca="1" si="533"/>
        <v>-1,45586274671785+7,31911628170584i</v>
      </c>
      <c r="CG316" s="240" t="str">
        <f t="shared" ca="1" si="534"/>
        <v>-6,89445678258794+2,8557775045405i</v>
      </c>
      <c r="CH316" s="240" t="str">
        <f t="shared" ca="1" si="535"/>
        <v>-6,20484717576947-4,145946334404i</v>
      </c>
      <c r="CI316" s="240" t="str">
        <f t="shared" ca="1" si="536"/>
        <v>-8,30097717066309E-13-7,46250624672518i</v>
      </c>
      <c r="CJ316" s="240" t="str">
        <f t="shared" ca="1" si="537"/>
        <v>6,20484717576855-4,14594633440538i</v>
      </c>
      <c r="CK316" s="240" t="str">
        <f t="shared" ca="1" si="538"/>
        <v>6,89445678258581+2,85577750454563i</v>
      </c>
      <c r="CL316" s="240" t="str">
        <f t="shared" ca="1" si="539"/>
        <v>1,45586274671947+7,31911628170552i</v>
      </c>
      <c r="CM316" s="240" t="str">
        <f t="shared" ca="1" si="540"/>
        <v>-5,27678877170629+5,2767887717064i</v>
      </c>
      <c r="CN316" s="240" t="str">
        <f t="shared" ca="1" si="541"/>
        <v>-7,31911628170555-1,45586274671933i</v>
      </c>
      <c r="CO316" s="240" t="str">
        <f t="shared" ca="1" si="542"/>
        <v>-2,85577750454577-6,89445678258575i</v>
      </c>
      <c r="CP316" s="240" t="str">
        <f t="shared" ca="1" si="543"/>
        <v>4,14594633440525-6,20484717576863i</v>
      </c>
      <c r="CQ316" s="240" t="str">
        <f t="shared" ca="1" si="544"/>
        <v>7,46250624672518+6,80181261410307E-13i</v>
      </c>
      <c r="CR316" s="240" t="str">
        <f t="shared" ca="1" si="545"/>
        <v>4,14594633440412+6,20484717576939i</v>
      </c>
      <c r="CS316" s="240" t="str">
        <f t="shared" ca="1" si="546"/>
        <v>-2,85577750454036+6,89445678258799i</v>
      </c>
      <c r="CT316" s="240" t="str">
        <f t="shared" ca="1" si="547"/>
        <v>-7,31911628170581+1,45586274671799i</v>
      </c>
      <c r="CU316" s="240" t="str">
        <f t="shared" ca="1" si="548"/>
        <v>-5,27678877170534-5,27678877170736i</v>
      </c>
      <c r="CV316" s="240" t="str">
        <f t="shared" ca="1" si="549"/>
        <v>1,45586274672081-7,31911628170525i</v>
      </c>
      <c r="CW316" s="240" t="str">
        <f t="shared" ca="1" si="550"/>
        <v>6,89445678258633-2,85577750454437i</v>
      </c>
      <c r="CX316" s="240" t="str">
        <f t="shared" ca="1" si="551"/>
        <v>6,20484717576779+4,14594633440651i</v>
      </c>
      <c r="CY316" s="240" t="str">
        <f t="shared" ca="1" si="552"/>
        <v>-2,19046023988692E-12+7,46250624672518i</v>
      </c>
      <c r="CZ316" s="240" t="str">
        <f t="shared" ca="1" si="553"/>
        <v>-6,20484717577023+4,14594633440287i</v>
      </c>
      <c r="DA316" s="240" t="str">
        <f t="shared" ca="1" si="554"/>
        <v>-6,89445678258741-2,85577750454175i</v>
      </c>
      <c r="DB316" s="240" t="str">
        <f t="shared" ca="1" si="555"/>
        <v>-1,45586274672359-7,3191162817047i</v>
      </c>
      <c r="DC316" s="240" t="str">
        <f t="shared" ca="1" si="556"/>
        <v>5,27678877170843-5,27678877170426i</v>
      </c>
      <c r="DD316" s="240" t="str">
        <f t="shared" ca="1" si="557"/>
        <v>7,31911628170496+1,45586274672229i</v>
      </c>
      <c r="DE316" s="240" t="str">
        <f t="shared" ca="1" si="558"/>
        <v>2,85577750454298+6,89445678258691i</v>
      </c>
      <c r="DF316" s="240" t="str">
        <f t="shared" ca="1" si="559"/>
        <v>-4,14594633440177+6,20484717577096i</v>
      </c>
      <c r="DG316" s="240" t="str">
        <f t="shared" ca="1" si="560"/>
        <v>-7,46250624672518-3,70073921836354E-12i</v>
      </c>
      <c r="DH316" s="240" t="str">
        <f t="shared" ca="1" si="561"/>
        <v>-4,14594633440161-6,20484717577107i</v>
      </c>
      <c r="DI316" s="240" t="str">
        <f t="shared" ca="1" si="562"/>
        <v>2,85577750454315-6,89445678258684i</v>
      </c>
      <c r="DJ316" s="240" t="str">
        <f t="shared" ca="1" si="563"/>
        <v>7,31911628170499-1,4558627467221i</v>
      </c>
      <c r="DK316" s="240" t="str">
        <f t="shared" ca="1" si="564"/>
        <v>5,2767887717083+5,27678877170439i</v>
      </c>
      <c r="DL316" s="240" t="str">
        <f t="shared" ca="1" si="565"/>
        <v>-1,45586274672419+7,31911628170458i</v>
      </c>
      <c r="DM316" s="240" t="str">
        <f t="shared" ca="1" si="566"/>
        <v>-6,89445678258732+2,85577750454197i</v>
      </c>
      <c r="DN316" s="240" t="str">
        <f t="shared" ca="1" si="567"/>
        <v>-6,20484717577036-4,14594633440267i</v>
      </c>
      <c r="DO316" s="240" t="str">
        <f t="shared" ca="1" si="568"/>
        <v>-2,42448043317177E-12-7,46250624672518i</v>
      </c>
      <c r="DP316" s="240" t="str">
        <f t="shared" ca="1" si="569"/>
        <v>6,20484717577191-4,14594633440035i</v>
      </c>
      <c r="DQ316" s="240" t="str">
        <f t="shared" ca="1" si="570"/>
        <v>6,89445678258626+2,85577750454455i</v>
      </c>
      <c r="DR316" s="240" t="str">
        <f t="shared" ca="1" si="571"/>
        <v>1,45586274672062+7,31911628170529i</v>
      </c>
      <c r="DS316" s="240" t="str">
        <f t="shared" ca="1" si="572"/>
        <v>-5,27678877170547+5,27678877170722i</v>
      </c>
      <c r="DT316" s="240" t="str">
        <f t="shared" ca="1" si="573"/>
        <v>-7,31911628170577-1,45586274671818i</v>
      </c>
      <c r="DU316" s="240" t="str">
        <f t="shared" ca="1" si="574"/>
        <v>-2,85577750453979-6,89445678258823i</v>
      </c>
      <c r="DV316" s="240" t="str">
        <f t="shared" ca="1" si="575"/>
        <v>4,14594633440393-6,20484717576952i</v>
      </c>
      <c r="DW316" s="240" t="str">
        <f t="shared" ca="1" si="576"/>
        <v>7,46250624672518-9,14201454695155E-13i</v>
      </c>
      <c r="DX316" s="240" t="str">
        <f t="shared" ca="1" si="577"/>
        <v>4,14594633440545+6,2048471757685i</v>
      </c>
      <c r="DY316" s="240" t="str">
        <f t="shared" ca="1" si="578"/>
        <v>-2,85577750454594+6,89445678258568i</v>
      </c>
      <c r="DZ316" s="240" t="str">
        <f t="shared" ca="1" si="579"/>
        <v>-7,31911628170558+1,45586274671914i</v>
      </c>
      <c r="EA316" s="240" t="str">
        <f t="shared" ca="1" si="580"/>
        <v>-5,27678877170616-5,27678877170654i</v>
      </c>
      <c r="EB316" s="240" t="str">
        <f t="shared" ca="1" si="581"/>
        <v>1,45586274671966-7,31911628170548i</v>
      </c>
      <c r="EC316" s="240" t="str">
        <f t="shared" ca="1" si="582"/>
        <v>6,89445678258588-2,85577750454546i</v>
      </c>
      <c r="ED316" s="240" t="str">
        <f t="shared" ca="1" si="583"/>
        <v>6,20484717576821+4,14594633440589i</v>
      </c>
      <c r="EE316" s="240" t="str">
        <f t="shared" ca="1" si="584"/>
        <v>-5,96077523781464E-13+7,46250624672518i</v>
      </c>
      <c r="EF316" s="240" t="str">
        <f t="shared" ca="1" si="585"/>
        <v>-6,20484717576934+4,14594633440419i</v>
      </c>
      <c r="EG316" s="240" t="str">
        <f t="shared" ca="1" si="586"/>
        <v>-6,89445678258803-2,85577750454028i</v>
      </c>
      <c r="EH316" s="240" t="str">
        <f t="shared" ca="1" si="587"/>
        <v>-1,45586274671766-7,31911628170588i</v>
      </c>
      <c r="EI316" s="240" t="str">
        <f t="shared" ca="1" si="588"/>
        <v>5,2767887717076-5,27678877170509i</v>
      </c>
      <c r="EJ316" s="240" t="str">
        <f t="shared" ca="1" si="589"/>
        <v>7,31911628170518+1,45586274672114i</v>
      </c>
      <c r="EK316" s="240" t="str">
        <f t="shared" ca="1" si="590"/>
        <v>2,85577750454406+6,89445678258646i</v>
      </c>
      <c r="EL316" s="240" t="str">
        <f t="shared" ca="1" si="591"/>
        <v>-4,1459463344008+6,20484717577161i</v>
      </c>
      <c r="EM316" s="240" t="str">
        <f t="shared" ca="1" si="592"/>
        <v>-7,46250624672518-2,95474523892607E-12i</v>
      </c>
      <c r="EN316" s="240"/>
      <c r="EO316" s="240"/>
      <c r="EP316" s="240"/>
    </row>
    <row r="317" spans="1:146">
      <c r="A317" s="268">
        <f t="shared" si="461"/>
        <v>4.2382812499999955E-3</v>
      </c>
      <c r="B317" s="267">
        <v>217</v>
      </c>
      <c r="C317" s="266">
        <f t="shared" si="462"/>
        <v>43400</v>
      </c>
      <c r="N317" s="265">
        <f t="shared" ca="1" si="463"/>
        <v>7.5363183904289146</v>
      </c>
      <c r="O317" s="240">
        <f t="shared" ca="1" si="464"/>
        <v>-7.4636816095710854</v>
      </c>
      <c r="P317" s="240" t="str">
        <f t="shared" ca="1" si="465"/>
        <v>-4,29764900892579-6,10219273418407i</v>
      </c>
      <c r="Q317" s="240" t="str">
        <f t="shared" ca="1" si="466"/>
        <v>2,51443860321456-7,02738512390733i</v>
      </c>
      <c r="R317" s="240" t="str">
        <f t="shared" ca="1" si="467"/>
        <v>7,19331769802227-1,99065910300311i</v>
      </c>
      <c r="S317" s="240" t="str">
        <f t="shared" ca="1" si="468"/>
        <v>5,76950390476974+4,73490948824751i</v>
      </c>
      <c r="T317" s="240" t="str">
        <f t="shared" ca="1" si="469"/>
        <v>-0,549062480455197+7,44345844091347i</v>
      </c>
      <c r="U317" s="241" t="str">
        <f t="shared" ca="1" si="470"/>
        <v>-6,40181325246191+3,83709919726513i</v>
      </c>
      <c r="V317" s="240" t="str">
        <f t="shared" ca="1" si="471"/>
        <v>-6,82337054093484-3,02459214277763i</v>
      </c>
      <c r="W317" s="240" t="str">
        <f t="shared" ca="1" si="472"/>
        <v>-1,45609204863731-7,32026906028356i</v>
      </c>
      <c r="X317" s="240" t="str">
        <f t="shared" ca="1" si="473"/>
        <v>5,14651108280778-5,40554963381026i</v>
      </c>
      <c r="Y317" s="240" t="str">
        <f t="shared" ca="1" si="474"/>
        <v>7,38289852604388+1,09514954375586i</v>
      </c>
      <c r="Z317" s="240" t="str">
        <f t="shared" ca="1" si="475"/>
        <v>3,35575581259783+6,66674179005498i</v>
      </c>
      <c r="AA317" s="240" t="str">
        <f t="shared" ca="1" si="476"/>
        <v>-3,51835515545971+6,58237952180666i</v>
      </c>
      <c r="AB317" s="240" t="str">
        <f t="shared" ca="1" si="477"/>
        <v>-7,40755125026006+0,91363430529959i</v>
      </c>
      <c r="AC317" s="240" t="str">
        <f t="shared" ca="1" si="478"/>
        <v>-5,01230222103421-5,53022328790305i</v>
      </c>
      <c r="AD317" s="240" t="str">
        <f t="shared" ca="1" si="479"/>
        <v>1,63530189679304-7,2823300443879i</v>
      </c>
      <c r="AE317" s="240" t="str">
        <f t="shared" ca="1" si="480"/>
        <v>6,89554267626373-2,85622729643061i</v>
      </c>
      <c r="AF317" s="240" t="str">
        <f t="shared" ca="1" si="481"/>
        <v>6,30571801773485+3,99305189671555i</v>
      </c>
      <c r="AG317" s="240" t="str">
        <f t="shared" ca="1" si="482"/>
        <v>0,366225498501679+7,45469127820172i</v>
      </c>
      <c r="AH317" s="240" t="str">
        <f t="shared" ca="1" si="483"/>
        <v>-5,88396673384766+4,59189270824393i</v>
      </c>
      <c r="AI317" s="240" t="str">
        <f t="shared" ca="1" si="484"/>
        <v>-7,14229798526143-2,1665924071639i</v>
      </c>
      <c r="AJ317" s="240" t="str">
        <f t="shared" ca="1" si="485"/>
        <v>-2,3412206370743-7,08697601926146i</v>
      </c>
      <c r="AK317" s="240" t="str">
        <f t="shared" ca="1" si="486"/>
        <v>4,44610994377337-5,99488528138189i</v>
      </c>
      <c r="AL317" s="240" t="str">
        <f t="shared" ca="1" si="487"/>
        <v>7,46143368821284+0,183167916001021i</v>
      </c>
      <c r="AM317" s="240" t="str">
        <f t="shared" ca="1" si="488"/>
        <v>4,14659933101535+6,20582445425849i</v>
      </c>
      <c r="AN317" s="240" t="str">
        <f t="shared" ca="1" si="489"/>
        <v>-2,68614196555972+6,96356119452601i</v>
      </c>
      <c r="AO317" s="240" t="str">
        <f t="shared" ca="1" si="490"/>
        <v>-7,24000442517658+1,81352670023719i</v>
      </c>
      <c r="AP317" s="240" t="str">
        <f t="shared" ca="1" si="491"/>
        <v>-5,65156574227712-4,87507413582289i</v>
      </c>
      <c r="AQ317" s="240" t="str">
        <f t="shared" ca="1" si="492"/>
        <v>0,731568727704159-7,42774194258895i</v>
      </c>
      <c r="AR317" s="240" t="str">
        <f t="shared" ca="1" si="493"/>
        <v>0,731568727704159-7,42774194258895i</v>
      </c>
      <c r="AS317" s="240" t="str">
        <f t="shared" ca="1" si="494"/>
        <v>6,74708826233334+3,19113508791672i</v>
      </c>
      <c r="AT317" s="240" t="str">
        <f t="shared" ca="1" si="495"/>
        <v>1,27600510507533+7,35379861982033i</v>
      </c>
      <c r="AU317" s="240" t="str">
        <f t="shared" ca="1" si="496"/>
        <v>-5,27761987874648+5,2776198787436i</v>
      </c>
      <c r="AV317" s="240" t="str">
        <f t="shared" ca="1" si="497"/>
        <v>-7,3537986198196-1,27600510507955i</v>
      </c>
      <c r="AW317" s="240" t="str">
        <f t="shared" ca="1" si="498"/>
        <v>-3,19113508791286-6,74708826233517i</v>
      </c>
      <c r="AX317" s="240" t="str">
        <f t="shared" ca="1" si="499"/>
        <v>3,678835172737-6,49405227426472i</v>
      </c>
      <c r="AY317" s="240" t="str">
        <f t="shared" ca="1" si="500"/>
        <v>7,42774194258936-0,731568727699904i</v>
      </c>
      <c r="AZ317" s="240" t="str">
        <f t="shared" ca="1" si="501"/>
        <v>4,87507413582527+5,65156574227506i</v>
      </c>
      <c r="BA317" s="240" t="str">
        <f t="shared" ca="1" si="502"/>
        <v>-1,81352670023393+7,24000442517739i</v>
      </c>
      <c r="BB317" s="240" t="str">
        <f t="shared" ca="1" si="503"/>
        <v>-6,96356119452488+2,68614196556266i</v>
      </c>
      <c r="BC317" s="240" t="str">
        <f t="shared" ca="1" si="504"/>
        <v>-6,2058244542603-4,14659933101264i</v>
      </c>
      <c r="BD317" s="240" t="str">
        <f t="shared" ca="1" si="505"/>
        <v>-0,183167916004275-7,46143368821276i</v>
      </c>
      <c r="BE317" s="240" t="str">
        <f t="shared" ca="1" si="506"/>
        <v>5,99488528138001-4,4461099437759i</v>
      </c>
      <c r="BF317" s="240" t="str">
        <f t="shared" ca="1" si="507"/>
        <v>7,08697601926244+2,34122063707132i</v>
      </c>
      <c r="BG317" s="240" t="str">
        <f t="shared" ca="1" si="508"/>
        <v>2,16659240716701+7,14229798526048i</v>
      </c>
      <c r="BH317" s="240" t="str">
        <f t="shared" ca="1" si="509"/>
        <v>-4,59189270824128+5,88396673384973i</v>
      </c>
      <c r="BI317" s="240" t="str">
        <f t="shared" ca="1" si="510"/>
        <v>-7,45469127820188-0,366225498498534i</v>
      </c>
      <c r="BJ317" s="240" t="str">
        <f t="shared" ca="1" si="511"/>
        <v>-3,99305189671266-6,30571801773668i</v>
      </c>
      <c r="BK317" s="240" t="str">
        <f t="shared" ca="1" si="512"/>
        <v>2,85622729643387-6,89554267626238i</v>
      </c>
      <c r="BL317" s="240" t="str">
        <f t="shared" ca="1" si="513"/>
        <v>7,28233004438846-1,63530189679053i</v>
      </c>
      <c r="BM317" s="240" t="str">
        <f t="shared" ca="1" si="514"/>
        <v>5,53022328790111+5,01230222103635i</v>
      </c>
      <c r="BN317" s="240" t="str">
        <f t="shared" ca="1" si="515"/>
        <v>-0,913634305301628+7,40755125025981i</v>
      </c>
      <c r="BO317" s="240" t="str">
        <f t="shared" ca="1" si="516"/>
        <v>-6,58237952180725+3,5183551554586i</v>
      </c>
      <c r="BP317" s="240" t="str">
        <f t="shared" ca="1" si="517"/>
        <v>-6,66674179005444-3,35575581259891i</v>
      </c>
      <c r="BQ317" s="240" t="str">
        <f t="shared" ca="1" si="518"/>
        <v>-1,09514954375546-7,38289852604394i</v>
      </c>
      <c r="BR317" s="240" t="str">
        <f t="shared" ca="1" si="519"/>
        <v>5,40554963381051-5,14651108280753i</v>
      </c>
      <c r="BS317" s="240" t="str">
        <f t="shared" ca="1" si="520"/>
        <v>7,32026906028358+1,45609204863723i</v>
      </c>
      <c r="BT317" s="240" t="str">
        <f t="shared" ca="1" si="521"/>
        <v>3,02459214277774+6,82337054093479i</v>
      </c>
      <c r="BU317" s="240" t="str">
        <f t="shared" ca="1" si="522"/>
        <v>-3,83709919726431+6,4018132524624i</v>
      </c>
      <c r="BV317" s="240" t="str">
        <f t="shared" ca="1" si="523"/>
        <v>-7,4434584409134+0,549062480456196i</v>
      </c>
      <c r="BW317" s="240" t="str">
        <f t="shared" ca="1" si="524"/>
        <v>-4,73490948824892-5,76950390476858i</v>
      </c>
      <c r="BX317" s="240" t="str">
        <f t="shared" ca="1" si="525"/>
        <v>1,9906591030013-7,19331769802278i</v>
      </c>
      <c r="BY317" s="240" t="str">
        <f t="shared" ca="1" si="526"/>
        <v>7,02738512390643-2,5144386032171i</v>
      </c>
      <c r="BZ317" s="240" t="str">
        <f t="shared" ca="1" si="527"/>
        <v>6,10219273418563+4,29764900892356i</v>
      </c>
      <c r="CA317" s="240" t="str">
        <f t="shared" ca="1" si="528"/>
        <v>3,14903597898346E-12+7,46368160957109i</v>
      </c>
      <c r="CB317" s="240" t="str">
        <f t="shared" ca="1" si="529"/>
        <v>-6,1021927341864+4,29764900892247i</v>
      </c>
      <c r="CC317" s="240" t="str">
        <f t="shared" ca="1" si="530"/>
        <v>-7,02738512390611-2,51443860321796i</v>
      </c>
      <c r="CD317" s="240" t="str">
        <f t="shared" ca="1" si="531"/>
        <v>-1,99065910300042-7,19331769802302i</v>
      </c>
      <c r="CE317" s="240" t="str">
        <f t="shared" ca="1" si="532"/>
        <v>4,73490948824963-5,769503904768i</v>
      </c>
      <c r="CF317" s="240" t="str">
        <f t="shared" ca="1" si="533"/>
        <v>7,44345844091333+0,549062480457108i</v>
      </c>
      <c r="CG317" s="240" t="str">
        <f t="shared" ca="1" si="534"/>
        <v>3,83709919726353+6,40181325246287i</v>
      </c>
      <c r="CH317" s="240" t="str">
        <f t="shared" ca="1" si="535"/>
        <v>-3,02459214277858+6,82337054093442i</v>
      </c>
      <c r="CI317" s="240" t="str">
        <f t="shared" ca="1" si="536"/>
        <v>-7,32026906028384+1,45609204863593i</v>
      </c>
      <c r="CJ317" s="240" t="str">
        <f t="shared" ca="1" si="537"/>
        <v>-5,40554963380988-5,14651108280819i</v>
      </c>
      <c r="CK317" s="240" t="str">
        <f t="shared" ca="1" si="538"/>
        <v>1,09514954375636-7,38289852604381i</v>
      </c>
      <c r="CL317" s="240" t="str">
        <f t="shared" ca="1" si="539"/>
        <v>6,66674179005485-3,35575581259809i</v>
      </c>
      <c r="CM317" s="240" t="str">
        <f t="shared" ca="1" si="540"/>
        <v>6,58237952180683+3,51835515545941i</v>
      </c>
      <c r="CN317" s="240" t="str">
        <f t="shared" ca="1" si="541"/>
        <v>0,913634305300717+7,40755125025992i</v>
      </c>
      <c r="CO317" s="240" t="str">
        <f t="shared" ca="1" si="542"/>
        <v>-5,530223287902+5,01230222103536i</v>
      </c>
      <c r="CP317" s="240" t="str">
        <f t="shared" ca="1" si="543"/>
        <v>-7,28233004438826-1,63530189679142i</v>
      </c>
      <c r="CQ317" s="240" t="str">
        <f t="shared" ca="1" si="544"/>
        <v>-2,85622729643283-6,8955426762628i</v>
      </c>
      <c r="CR317" s="240" t="str">
        <f t="shared" ca="1" si="545"/>
        <v>3,99305189671343-6,30571801773619i</v>
      </c>
      <c r="CS317" s="240" t="str">
        <f t="shared" ca="1" si="546"/>
        <v>7,45469127820156-0,366225498505036i</v>
      </c>
      <c r="CT317" s="240" t="str">
        <f t="shared" ca="1" si="547"/>
        <v>4,59189270824658+5,88396673384559i</v>
      </c>
      <c r="CU317" s="240" t="str">
        <f t="shared" ca="1" si="548"/>
        <v>-2,16659240716099+7,14229798526231i</v>
      </c>
      <c r="CV317" s="240" t="str">
        <f t="shared" ca="1" si="549"/>
        <v>-7,08697601926274+2,34122063707045i</v>
      </c>
      <c r="CW317" s="240" t="str">
        <f t="shared" ca="1" si="550"/>
        <v>-5,99488528137947-4,44610994377663i</v>
      </c>
      <c r="CX317" s="240" t="str">
        <f t="shared" ca="1" si="551"/>
        <v>0,183167916005401-7,46143368821273i</v>
      </c>
      <c r="CY317" s="240" t="str">
        <f t="shared" ca="1" si="552"/>
        <v>6,20582445426092-4,14659933101171i</v>
      </c>
      <c r="CZ317" s="240" t="str">
        <f t="shared" ca="1" si="553"/>
        <v>6,96356119452448+2,68614196556372i</v>
      </c>
      <c r="DA317" s="240" t="str">
        <f t="shared" ca="1" si="554"/>
        <v>1,81352670023304+7,24000442517762i</v>
      </c>
      <c r="DB317" s="240" t="str">
        <f t="shared" ca="1" si="555"/>
        <v>-4,87507413582597+5,65156574227446i</v>
      </c>
      <c r="DC317" s="240" t="str">
        <f t="shared" ca="1" si="556"/>
        <v>-7,42774194258927-0,731568727700814i</v>
      </c>
      <c r="DD317" s="240" t="str">
        <f t="shared" ca="1" si="557"/>
        <v>-3,67883517273603-6,49405227426527i</v>
      </c>
      <c r="DE317" s="240" t="str">
        <f t="shared" ca="1" si="558"/>
        <v>3,19113508791388-6,74708826233469i</v>
      </c>
      <c r="DF317" s="240" t="str">
        <f t="shared" ca="1" si="559"/>
        <v>7,35379861981978-1,27600510507844i</v>
      </c>
      <c r="DG317" s="240" t="str">
        <f t="shared" ca="1" si="560"/>
        <v>5,27761987874583+5,27761987874425i</v>
      </c>
      <c r="DH317" s="240" t="str">
        <f t="shared" ca="1" si="561"/>
        <v>-1,27600510507665+7,3537986198201i</v>
      </c>
      <c r="DI317" s="240" t="str">
        <f t="shared" ca="1" si="562"/>
        <v>-6,74708826233391+3,19113508791551i</v>
      </c>
      <c r="DJ317" s="240" t="str">
        <f t="shared" ca="1" si="563"/>
        <v>-6,49405227426616-3,67883517273445i</v>
      </c>
      <c r="DK317" s="240" t="str">
        <f t="shared" ca="1" si="564"/>
        <v>-0,731568727703038-7,42774194258905i</v>
      </c>
      <c r="DL317" s="240" t="str">
        <f t="shared" ca="1" si="565"/>
        <v>5,65156574227301-4,87507413582766i</v>
      </c>
      <c r="DM317" s="240" t="str">
        <f t="shared" ca="1" si="566"/>
        <v>7,24000442517816+1,81352670023088i</v>
      </c>
      <c r="DN317" s="240" t="str">
        <f t="shared" ca="1" si="567"/>
        <v>2,68614196555868+6,96356119452642i</v>
      </c>
      <c r="DO317" s="240" t="str">
        <f t="shared" ca="1" si="568"/>
        <v>-4,1465993310162+6,20582445425792i</v>
      </c>
      <c r="DP317" s="240" t="str">
        <f t="shared" ca="1" si="569"/>
        <v>-7,46143368821286+0,183167916i</v>
      </c>
      <c r="DQ317" s="240" t="str">
        <f t="shared" ca="1" si="570"/>
        <v>-4,44610994377263-5,99488528138243i</v>
      </c>
      <c r="DR317" s="240" t="str">
        <f t="shared" ca="1" si="571"/>
        <v>2,34122063707518-7,08697601926117i</v>
      </c>
      <c r="DS317" s="240" t="str">
        <f t="shared" ca="1" si="572"/>
        <v>7,14229798526166-2,16659240716312i</v>
      </c>
      <c r="DT317" s="240" t="str">
        <f t="shared" ca="1" si="573"/>
        <v>5,88396673384722+4,59189270824448i</v>
      </c>
      <c r="DU317" s="240" t="str">
        <f t="shared" ca="1" si="574"/>
        <v>-0,366225498502381+7,45469127820169i</v>
      </c>
      <c r="DV317" s="240" t="str">
        <f t="shared" ca="1" si="575"/>
        <v>-6,30571801773477+3,99305189671568i</v>
      </c>
      <c r="DW317" s="240" t="str">
        <f t="shared" ca="1" si="576"/>
        <v>-6,8955426762635-2,85622729643116i</v>
      </c>
      <c r="DX317" s="240" t="str">
        <f t="shared" ca="1" si="577"/>
        <v>-1,63530189679319-7,28233004438787i</v>
      </c>
      <c r="DY317" s="240" t="str">
        <f t="shared" ca="1" si="578"/>
        <v>5,01230222103402-5,53022328790322i</v>
      </c>
      <c r="DZ317" s="240" t="str">
        <f t="shared" ca="1" si="579"/>
        <v>7,4075512502602+0,913634305298501i</v>
      </c>
      <c r="EA317" s="240" t="str">
        <f t="shared" ca="1" si="580"/>
        <v>3,51835515546138+6,58237952180577i</v>
      </c>
      <c r="EB317" s="240" t="str">
        <f t="shared" ca="1" si="581"/>
        <v>-3,35575581259609+6,66674179005585i</v>
      </c>
      <c r="EC317" s="240" t="str">
        <f t="shared" ca="1" si="582"/>
        <v>-7,38289852604348+1,09514954375857i</v>
      </c>
      <c r="ED317" s="240" t="str">
        <f t="shared" ca="1" si="583"/>
        <v>-5,14651108280981-5,40554963380834i</v>
      </c>
      <c r="EE317" s="240" t="str">
        <f t="shared" ca="1" si="584"/>
        <v>1,45609204864122-7,32026906028279i</v>
      </c>
      <c r="EF317" s="240" t="str">
        <f t="shared" ca="1" si="585"/>
        <v>6,82337054093644-3,02459214277403i</v>
      </c>
      <c r="EG317" s="240" t="str">
        <f t="shared" ca="1" si="586"/>
        <v>6,40181325246031+3,8370991972678i</v>
      </c>
      <c r="EH317" s="240" t="str">
        <f t="shared" ca="1" si="587"/>
        <v>0,549062480452143+7,4434584409137i</v>
      </c>
      <c r="EI317" s="240" t="str">
        <f t="shared" ca="1" si="588"/>
        <v>-5,76950390477116+4,73490948824578i</v>
      </c>
      <c r="EJ317" s="240" t="str">
        <f t="shared" ca="1" si="589"/>
        <v>-7,19331769802169-1,99065910300522i</v>
      </c>
      <c r="EK317" s="240" t="str">
        <f t="shared" ca="1" si="590"/>
        <v>-2,51443860321327-7,02738512390779i</v>
      </c>
      <c r="EL317" s="240" t="str">
        <f t="shared" ca="1" si="591"/>
        <v>4,29764900892723-6,10219273418304i</v>
      </c>
      <c r="EM317" s="240" t="str">
        <f t="shared" ca="1" si="592"/>
        <v>7,46368160957109+1,33862928161115E-12i</v>
      </c>
      <c r="EN317" s="240"/>
      <c r="EO317" s="240"/>
      <c r="EP317" s="240"/>
    </row>
    <row r="318" spans="1:146">
      <c r="A318" s="268">
        <f t="shared" si="461"/>
        <v>4.2578124999999951E-3</v>
      </c>
      <c r="B318" s="267">
        <v>218</v>
      </c>
      <c r="C318" s="266">
        <f t="shared" si="462"/>
        <v>43600</v>
      </c>
      <c r="N318" s="265">
        <f t="shared" ca="1" si="463"/>
        <v>7.5352403144911362</v>
      </c>
      <c r="O318" s="240">
        <f t="shared" ca="1" si="464"/>
        <v>-7.4647596855088638</v>
      </c>
      <c r="P318" s="240" t="str">
        <f t="shared" ca="1" si="465"/>
        <v>-4,44675215286081-5,9957512000938i</v>
      </c>
      <c r="Q318" s="240" t="str">
        <f t="shared" ca="1" si="466"/>
        <v>2,1669053560903-7,14332963961104i</v>
      </c>
      <c r="R318" s="240" t="str">
        <f t="shared" ca="1" si="467"/>
        <v>7,02840017990847-2,51480179605888i</v>
      </c>
      <c r="S318" s="240" t="str">
        <f t="shared" ca="1" si="468"/>
        <v>6,20672084164186+4,14719827791329i</v>
      </c>
      <c r="T318" s="240" t="str">
        <f t="shared" ca="1" si="469"/>
        <v>0,366278397181112+7,4557680555498i</v>
      </c>
      <c r="U318" s="241" t="str">
        <f t="shared" ca="1" si="470"/>
        <v>-5,77033726873909+4,73559341238235i</v>
      </c>
      <c r="V318" s="240" t="str">
        <f t="shared" ca="1" si="471"/>
        <v>-7,24105019253025-1,81378865131967i</v>
      </c>
      <c r="W318" s="240" t="str">
        <f t="shared" ca="1" si="472"/>
        <v>-2,85663985823085-6,89653868855713i</v>
      </c>
      <c r="X318" s="240" t="str">
        <f t="shared" ca="1" si="473"/>
        <v>3,83765343906333-6,40273794903741i</v>
      </c>
      <c r="Y318" s="240" t="str">
        <f t="shared" ca="1" si="474"/>
        <v>7,42881482729675-0,731674397621215i</v>
      </c>
      <c r="Z318" s="240" t="str">
        <f t="shared" ca="1" si="475"/>
        <v>5,0130262125846+5,53102208948203i</v>
      </c>
      <c r="AA318" s="240" t="str">
        <f t="shared" ca="1" si="476"/>
        <v>-1,45630237081893+7,32132642129454i</v>
      </c>
      <c r="AB318" s="240" t="str">
        <f t="shared" ca="1" si="477"/>
        <v>-6,7480628314396+3,19159602477221i</v>
      </c>
      <c r="AC318" s="240" t="str">
        <f t="shared" ca="1" si="478"/>
        <v>-6,58333029990052-3,51886335693931i</v>
      </c>
      <c r="AD318" s="240" t="str">
        <f t="shared" ca="1" si="479"/>
        <v>-1,09530773034963-7,38396493343751i</v>
      </c>
      <c r="AE318" s="240" t="str">
        <f t="shared" ca="1" si="480"/>
        <v>5,2783821935511-5,27838219355145i</v>
      </c>
      <c r="AF318" s="240" t="str">
        <f t="shared" ca="1" si="481"/>
        <v>7,38396493343747+1,09530773034988i</v>
      </c>
      <c r="AG318" s="240" t="str">
        <f t="shared" ca="1" si="482"/>
        <v>3,51886335693919+6,58333029990058i</v>
      </c>
      <c r="AH318" s="240" t="str">
        <f t="shared" ca="1" si="483"/>
        <v>-3,19159602477378+6,74806283143886i</v>
      </c>
      <c r="AI318" s="240" t="str">
        <f t="shared" ca="1" si="484"/>
        <v>-7,32132642129502+1,45630237081651i</v>
      </c>
      <c r="AJ318" s="240" t="str">
        <f t="shared" ca="1" si="485"/>
        <v>-5,53102208947986-5,01302621258699i</v>
      </c>
      <c r="AK318" s="240" t="str">
        <f t="shared" ca="1" si="486"/>
        <v>0,731674397617715-7,42881482729709i</v>
      </c>
      <c r="AL318" s="240" t="str">
        <f t="shared" ca="1" si="487"/>
        <v>6,40273794903636-3,83765343906508i</v>
      </c>
      <c r="AM318" s="240" t="str">
        <f t="shared" ca="1" si="488"/>
        <v>6,8965386885576+2,85663985822971i</v>
      </c>
      <c r="AN318" s="240" t="str">
        <f t="shared" ca="1" si="489"/>
        <v>1,81378865132015+7,24105019253013i</v>
      </c>
      <c r="AO318" s="240" t="str">
        <f t="shared" ca="1" si="490"/>
        <v>-4,73559341238258+5,77033726873889i</v>
      </c>
      <c r="AP318" s="240" t="str">
        <f t="shared" ca="1" si="491"/>
        <v>-7,45576805554975-0,366278397182181i</v>
      </c>
      <c r="AQ318" s="240" t="str">
        <f t="shared" ca="1" si="492"/>
        <v>-4,14719827791193-6,20672084164277i</v>
      </c>
      <c r="AR318" s="240" t="str">
        <f t="shared" ca="1" si="493"/>
        <v>-4,14719827791193-6,20672084164277i</v>
      </c>
      <c r="AS318" s="240" t="str">
        <f t="shared" ca="1" si="494"/>
        <v>7,14332963961217-2,16690535608656i</v>
      </c>
      <c r="AT318" s="240" t="str">
        <f t="shared" ca="1" si="495"/>
        <v>5,99575120009552+4,44675215285848i</v>
      </c>
      <c r="AU318" s="240" t="str">
        <f t="shared" ca="1" si="496"/>
        <v>1,97894912760788E-12+7,46475968550886i</v>
      </c>
      <c r="AV318" s="240" t="str">
        <f t="shared" ca="1" si="497"/>
        <v>-5,99575120009316+4,44675215286166i</v>
      </c>
      <c r="AW318" s="240" t="str">
        <f t="shared" ca="1" si="498"/>
        <v>-7,14332963961116-2,16690535608988i</v>
      </c>
      <c r="AX318" s="240" t="str">
        <f t="shared" ca="1" si="499"/>
        <v>-2,51480179605858-7,02840017990858i</v>
      </c>
      <c r="AY318" s="240" t="str">
        <f t="shared" ca="1" si="500"/>
        <v>4,14719827791464-6,20672084164096i</v>
      </c>
      <c r="AZ318" s="240" t="str">
        <f t="shared" ca="1" si="501"/>
        <v>7,45576805554991-0,366278397178717i</v>
      </c>
      <c r="BA318" s="240" t="str">
        <f t="shared" ca="1" si="502"/>
        <v>4,73559341237991+5,7703372687411i</v>
      </c>
      <c r="BB318" s="240" t="str">
        <f t="shared" ca="1" si="503"/>
        <v>-1,81378865131631+7,24105019253109i</v>
      </c>
      <c r="BC318" s="240" t="str">
        <f t="shared" ca="1" si="504"/>
        <v>-6,89653868855608+2,85663985823337i</v>
      </c>
      <c r="BD318" s="240" t="str">
        <f t="shared" ca="1" si="505"/>
        <v>-6,4027379490384-3,83765343906168i</v>
      </c>
      <c r="BE318" s="240" t="str">
        <f t="shared" ca="1" si="506"/>
        <v>-0,731674397621653-7,42881482729671i</v>
      </c>
      <c r="BF318" s="240" t="str">
        <f t="shared" ca="1" si="507"/>
        <v>5,53102208948226-5,01302621258434i</v>
      </c>
      <c r="BG318" s="240" t="str">
        <f t="shared" ca="1" si="508"/>
        <v>7,32132642129437+1,45630237081981i</v>
      </c>
      <c r="BH318" s="240" t="str">
        <f t="shared" ca="1" si="509"/>
        <v>3,19159602477074+6,74806283144029i</v>
      </c>
      <c r="BI318" s="240" t="str">
        <f t="shared" ca="1" si="510"/>
        <v>-3,51886335694149+6,58333029989934i</v>
      </c>
      <c r="BJ318" s="240" t="str">
        <f t="shared" ca="1" si="511"/>
        <v>-7,38396493343798+1,09530773034644i</v>
      </c>
      <c r="BK318" s="240" t="str">
        <f t="shared" ca="1" si="512"/>
        <v>-5,27838219355338-5,27838219354918i</v>
      </c>
      <c r="BL318" s="240" t="str">
        <f t="shared" ca="1" si="513"/>
        <v>1,09530773034771-7,38396493343779i</v>
      </c>
      <c r="BM318" s="240" t="str">
        <f t="shared" ca="1" si="514"/>
        <v>6,58333029990005-3,51886335694018i</v>
      </c>
      <c r="BN318" s="240" t="str">
        <f t="shared" ca="1" si="515"/>
        <v>6,74806283143975+3,19159602477189i</v>
      </c>
      <c r="BO318" s="240" t="str">
        <f t="shared" ca="1" si="516"/>
        <v>1,45630237081834+7,32132642129466i</v>
      </c>
      <c r="BP318" s="240" t="str">
        <f t="shared" ca="1" si="517"/>
        <v>-5,01302621258544+5,53102208948126i</v>
      </c>
      <c r="BQ318" s="240" t="str">
        <f t="shared" ca="1" si="518"/>
        <v>-7,42881482729654-0,731674397623347i</v>
      </c>
      <c r="BR318" s="240" t="str">
        <f t="shared" ca="1" si="519"/>
        <v>-3,8376534390604-6,40273794903917i</v>
      </c>
      <c r="BS318" s="240" t="str">
        <f t="shared" ca="1" si="520"/>
        <v>2,85663985822788-6,89653868855835i</v>
      </c>
      <c r="BT318" s="240" t="str">
        <f t="shared" ca="1" si="521"/>
        <v>7,24105019252959-1,81378865132227i</v>
      </c>
      <c r="BU318" s="240" t="str">
        <f t="shared" ca="1" si="522"/>
        <v>5,77033726874016+4,73559341238105i</v>
      </c>
      <c r="BV318" s="240" t="str">
        <f t="shared" ca="1" si="523"/>
        <v>-0,366278397179993+7,45576805554985i</v>
      </c>
      <c r="BW318" s="240" t="str">
        <f t="shared" ca="1" si="524"/>
        <v>-6,20672084164178+4,1471982779134i</v>
      </c>
      <c r="BX318" s="240" t="str">
        <f t="shared" ca="1" si="525"/>
        <v>-7,02840017990808-2,51480179605998i</v>
      </c>
      <c r="BY318" s="240" t="str">
        <f t="shared" ca="1" si="526"/>
        <v>-2,16690535608825-7,14332963961166i</v>
      </c>
      <c r="BZ318" s="240" t="str">
        <f t="shared" ca="1" si="527"/>
        <v>4,44675215286285-5,99575120009227i</v>
      </c>
      <c r="CA318" s="240" t="str">
        <f t="shared" ca="1" si="528"/>
        <v>7,46475968550886+3,25558359026136E-12i</v>
      </c>
      <c r="CB318" s="240" t="str">
        <f t="shared" ca="1" si="529"/>
        <v>4,44675215286342+5,99575120009186i</v>
      </c>
      <c r="CC318" s="240" t="str">
        <f t="shared" ca="1" si="530"/>
        <v>-2,16690535608798+7,14332963961174i</v>
      </c>
      <c r="CD318" s="240" t="str">
        <f t="shared" ca="1" si="531"/>
        <v>-7,02840017990784+2,51480179606064i</v>
      </c>
      <c r="CE318" s="240" t="str">
        <f t="shared" ca="1" si="532"/>
        <v>-6,20672084164194-4,14719827791317i</v>
      </c>
      <c r="CF318" s="240" t="str">
        <f t="shared" ca="1" si="533"/>
        <v>-0,366278397180694-7,45576805554982i</v>
      </c>
      <c r="CG318" s="240" t="str">
        <f t="shared" ca="1" si="534"/>
        <v>5,77033726873998-4,73559341238127i</v>
      </c>
      <c r="CH318" s="240" t="str">
        <f t="shared" ca="1" si="535"/>
        <v>7,24105019252977+1,81378865132159i</v>
      </c>
      <c r="CI318" s="240" t="str">
        <f t="shared" ca="1" si="536"/>
        <v>2,85663985822853+6,89653868855808i</v>
      </c>
      <c r="CJ318" s="240" t="str">
        <f t="shared" ca="1" si="537"/>
        <v>-3,8376534390598+6,40273794903953i</v>
      </c>
      <c r="CK318" s="240" t="str">
        <f t="shared" ca="1" si="538"/>
        <v>-7,42881482729651+0,731674397623623i</v>
      </c>
      <c r="CL318" s="240" t="str">
        <f t="shared" ca="1" si="539"/>
        <v>-5,01302621258596-5,53102208948079i</v>
      </c>
      <c r="CM318" s="240" t="str">
        <f t="shared" ca="1" si="540"/>
        <v>1,45630237081808-7,32132642129472i</v>
      </c>
      <c r="CN318" s="240" t="str">
        <f t="shared" ca="1" si="541"/>
        <v>6,74806283143945-3,19159602477252i</v>
      </c>
      <c r="CO318" s="240" t="str">
        <f t="shared" ca="1" si="542"/>
        <v>6,58333029990018+3,51886335693994i</v>
      </c>
      <c r="CP318" s="240" t="str">
        <f t="shared" ca="1" si="543"/>
        <v>1,09530773034841+7,38396493343769i</v>
      </c>
      <c r="CQ318" s="240" t="str">
        <f t="shared" ca="1" si="544"/>
        <v>-5,27838219355288+5,27838219354968i</v>
      </c>
      <c r="CR318" s="240" t="str">
        <f t="shared" ca="1" si="545"/>
        <v>-7,38396493343696-1,0953077303533i</v>
      </c>
      <c r="CS318" s="240" t="str">
        <f t="shared" ca="1" si="546"/>
        <v>-3,51886335694193-6,58333029989911i</v>
      </c>
      <c r="CT318" s="240" t="str">
        <f t="shared" ca="1" si="547"/>
        <v>3,19159602477011-6,74806283144059i</v>
      </c>
      <c r="CU318" s="240" t="str">
        <f t="shared" ca="1" si="548"/>
        <v>7,32132642129427-1,45630237082029i</v>
      </c>
      <c r="CV318" s="240" t="str">
        <f t="shared" ca="1" si="549"/>
        <v>5,53102208948259+5,01302621258397i</v>
      </c>
      <c r="CW318" s="240" t="str">
        <f t="shared" ca="1" si="550"/>
        <v>-0,731674397621377+7,42881482729673i</v>
      </c>
      <c r="CX318" s="240" t="str">
        <f t="shared" ca="1" si="551"/>
        <v>-6,40273794903815+3,8376534390621i</v>
      </c>
      <c r="CY318" s="240" t="str">
        <f t="shared" ca="1" si="552"/>
        <v>-6,89653868855635-2,85663985823272i</v>
      </c>
      <c r="CZ318" s="240" t="str">
        <f t="shared" ca="1" si="553"/>
        <v>-1,81378865131678-7,24105019253097i</v>
      </c>
      <c r="DA318" s="240" t="str">
        <f t="shared" ca="1" si="554"/>
        <v>4,7355934123851-5,77033726873684i</v>
      </c>
      <c r="DB318" s="240" t="str">
        <f t="shared" ca="1" si="555"/>
        <v>7,45576805554995+0,366278397178016i</v>
      </c>
      <c r="DC318" s="240" t="str">
        <f t="shared" ca="1" si="556"/>
        <v>4,14719827791505+6,20672084164068i</v>
      </c>
      <c r="DD318" s="240" t="str">
        <f t="shared" ca="1" si="557"/>
        <v>-2,51480179605812+7,02840017990874i</v>
      </c>
      <c r="DE318" s="240" t="str">
        <f t="shared" ca="1" si="558"/>
        <v>-7,14332963961109+2,16690535609014i</v>
      </c>
      <c r="DF318" s="240" t="str">
        <f t="shared" ca="1" si="559"/>
        <v>-5,99575120009345-4,44675215286126i</v>
      </c>
      <c r="DG318" s="240" t="str">
        <f t="shared" ca="1" si="560"/>
        <v>1,70095692415213E-12-7,46475968550886i</v>
      </c>
      <c r="DH318" s="240" t="str">
        <f t="shared" ca="1" si="561"/>
        <v>5,99575120009523-4,44675215285887i</v>
      </c>
      <c r="DI318" s="240" t="str">
        <f t="shared" ca="1" si="562"/>
        <v>7,14332963961022+2,16690535609299i</v>
      </c>
      <c r="DJ318" s="240" t="str">
        <f t="shared" ca="1" si="563"/>
        <v>2,5148017960621+7,02840017990732i</v>
      </c>
      <c r="DK318" s="240" t="str">
        <f t="shared" ca="1" si="564"/>
        <v>-4,14719827791153+6,20672084164304i</v>
      </c>
      <c r="DL318" s="240" t="str">
        <f t="shared" ca="1" si="565"/>
        <v>-7,45576805554972+0,366278397182671i</v>
      </c>
      <c r="DM318" s="240" t="str">
        <f t="shared" ca="1" si="566"/>
        <v>-4,73559341238312-5,77033726873845i</v>
      </c>
      <c r="DN318" s="240" t="str">
        <f t="shared" ca="1" si="567"/>
        <v>1,81378865131926-7,24105019253035i</v>
      </c>
      <c r="DO318" s="240" t="str">
        <f t="shared" ca="1" si="568"/>
        <v>6,89653868855749-2,85663985822996i</v>
      </c>
      <c r="DP318" s="240" t="str">
        <f t="shared" ca="1" si="569"/>
        <v>6,40273794903661+3,83765343906465i</v>
      </c>
      <c r="DQ318" s="240" t="str">
        <f t="shared" ca="1" si="570"/>
        <v>0,731674397618414+7,42881482729703i</v>
      </c>
      <c r="DR318" s="240" t="str">
        <f t="shared" ca="1" si="571"/>
        <v>-5,5310220894843+5,01302621258208i</v>
      </c>
      <c r="DS318" s="240" t="str">
        <f t="shared" ca="1" si="572"/>
        <v>-7,3213264212951-1,45630237081613i</v>
      </c>
      <c r="DT318" s="240" t="str">
        <f t="shared" ca="1" si="573"/>
        <v>-3,19159602477432-6,74806283143861i</v>
      </c>
      <c r="DU318" s="240" t="str">
        <f t="shared" ca="1" si="574"/>
        <v>3,51886335693782-6,58333029990131i</v>
      </c>
      <c r="DV318" s="240" t="str">
        <f t="shared" ca="1" si="575"/>
        <v>7,38396493343734-1,09530773035078i</v>
      </c>
      <c r="DW318" s="240" t="str">
        <f t="shared" ca="1" si="576"/>
        <v>5,27838219355077+5,27838219355178i</v>
      </c>
      <c r="DX318" s="240" t="str">
        <f t="shared" ca="1" si="577"/>
        <v>-1,09530773035135+7,38396493343725i</v>
      </c>
      <c r="DY318" s="240" t="str">
        <f t="shared" ca="1" si="578"/>
        <v>-6,58333029990158+3,51886335693731i</v>
      </c>
      <c r="DZ318" s="240" t="str">
        <f t="shared" ca="1" si="579"/>
        <v>-6,74806283143836-3,19159602477484i</v>
      </c>
      <c r="EA318" s="240" t="str">
        <f t="shared" ca="1" si="580"/>
        <v>-1,45630237082223-7,32132642129389i</v>
      </c>
      <c r="EB318" s="240" t="str">
        <f t="shared" ca="1" si="581"/>
        <v>5,01302621258251-5,53102208948392i</v>
      </c>
      <c r="EC318" s="240" t="str">
        <f t="shared" ca="1" si="582"/>
        <v>7,42881482729697+0,731674397618986i</v>
      </c>
      <c r="ED318" s="240" t="str">
        <f t="shared" ca="1" si="583"/>
        <v>3,83765343906417+6,40273794903691i</v>
      </c>
      <c r="EE318" s="240" t="str">
        <f t="shared" ca="1" si="584"/>
        <v>-2,85663985823128+6,89653868855695i</v>
      </c>
      <c r="EF318" s="240" t="str">
        <f t="shared" ca="1" si="585"/>
        <v>-7,24105019253049+1,8137886513187i</v>
      </c>
      <c r="EG318" s="240" t="str">
        <f t="shared" ca="1" si="586"/>
        <v>-5,77033726873809-4,73559341238357i</v>
      </c>
      <c r="EH318" s="240" t="str">
        <f t="shared" ca="1" si="587"/>
        <v>0,366278397183245-7,4557680555497i</v>
      </c>
      <c r="EI318" s="240" t="str">
        <f t="shared" ca="1" si="588"/>
        <v>6,20672084164383-4,14719827791034i</v>
      </c>
      <c r="EJ318" s="240" t="str">
        <f t="shared" ca="1" si="589"/>
        <v>7,02840017990941+2,51480179605625i</v>
      </c>
      <c r="EK318" s="240" t="str">
        <f t="shared" ca="1" si="590"/>
        <v>2,16690535609244+7,14332963961039i</v>
      </c>
      <c r="EL318" s="240" t="str">
        <f t="shared" ca="1" si="591"/>
        <v>-4,44675215285934+5,99575120009489i</v>
      </c>
      <c r="EM318" s="240" t="str">
        <f t="shared" ca="1" si="592"/>
        <v>-7,46475968550886+2,77992203455741E-13i</v>
      </c>
      <c r="EN318" s="240"/>
      <c r="EO318" s="240"/>
      <c r="EP318" s="240"/>
    </row>
    <row r="319" spans="1:146">
      <c r="A319" s="268">
        <f t="shared" si="461"/>
        <v>4.2773437499999947E-3</v>
      </c>
      <c r="B319" s="267">
        <v>219</v>
      </c>
      <c r="C319" s="266">
        <f t="shared" si="462"/>
        <v>43800</v>
      </c>
      <c r="N319" s="265">
        <f t="shared" ca="1" si="463"/>
        <v>7.5342488582319938</v>
      </c>
      <c r="O319" s="240">
        <f t="shared" ca="1" si="464"/>
        <v>-7.4657511417680062</v>
      </c>
      <c r="P319" s="240" t="str">
        <f t="shared" ca="1" si="465"/>
        <v>-4,59316594982908-5,88559824216205i</v>
      </c>
      <c r="Q319" s="240" t="str">
        <f t="shared" ca="1" si="466"/>
        <v>1,81402955553959-7,24201193608787i</v>
      </c>
      <c r="R319" s="240" t="str">
        <f t="shared" ca="1" si="467"/>
        <v>6,82526252745897-3,02543080272459i</v>
      </c>
      <c r="S319" s="240" t="str">
        <f t="shared" ca="1" si="468"/>
        <v>6,58420468625804+3,51933072618473i</v>
      </c>
      <c r="T319" s="240" t="str">
        <f t="shared" ca="1" si="469"/>
        <v>1,27635891621078+7,35583768362377i</v>
      </c>
      <c r="U319" s="241" t="str">
        <f t="shared" ca="1" si="470"/>
        <v>-5,01369203391377+5,53175671011298i</v>
      </c>
      <c r="V319" s="240" t="str">
        <f t="shared" ca="1" si="471"/>
        <v>-7,44552236562327-0,549214724687951i</v>
      </c>
      <c r="W319" s="240" t="str">
        <f t="shared" ca="1" si="472"/>
        <v>-4,14774910149843-6,20754520739312i</v>
      </c>
      <c r="X319" s="240" t="str">
        <f t="shared" ca="1" si="473"/>
        <v>2,34186981153466-7,08894109840341i</v>
      </c>
      <c r="Y319" s="240" t="str">
        <f t="shared" ca="1" si="474"/>
        <v>7,02933367966495-2,51513580761324i</v>
      </c>
      <c r="Z319" s="240" t="str">
        <f t="shared" ca="1" si="475"/>
        <v>6,30746646938954+3,99415909151563i</v>
      </c>
      <c r="AA319" s="240" t="str">
        <f t="shared" ca="1" si="476"/>
        <v>0,731771577327953+7,42980150942307i</v>
      </c>
      <c r="AB319" s="240" t="str">
        <f t="shared" ca="1" si="477"/>
        <v>-5,40704848646721+5,14793810916593i</v>
      </c>
      <c r="AC319" s="240" t="str">
        <f t="shared" ca="1" si="478"/>
        <v>-7,38494565867963-1,09545320719741i</v>
      </c>
      <c r="AD319" s="240" t="str">
        <f t="shared" ca="1" si="479"/>
        <v>-3,67985524141484-6,49585294730738i</v>
      </c>
      <c r="AE319" s="240" t="str">
        <f t="shared" ca="1" si="480"/>
        <v>2,85701927211535-6,89745467470224i</v>
      </c>
      <c r="AF319" s="240" t="str">
        <f t="shared" ca="1" si="481"/>
        <v>7,19531226362092-1,99121107364252i</v>
      </c>
      <c r="AG319" s="240" t="str">
        <f t="shared" ca="1" si="482"/>
        <v>5,99654754522846+4,44734276266456i</v>
      </c>
      <c r="AH319" s="240" t="str">
        <f t="shared" ca="1" si="483"/>
        <v>0,183218704861984+7,46350259710539i</v>
      </c>
      <c r="AI319" s="240" t="str">
        <f t="shared" ca="1" si="484"/>
        <v>-5,77110367479023+4,73622238557619i</v>
      </c>
      <c r="AJ319" s="240" t="str">
        <f t="shared" ca="1" si="485"/>
        <v>-7,28434929136057-1,63575533386414i</v>
      </c>
      <c r="AK319" s="240" t="str">
        <f t="shared" ca="1" si="486"/>
        <v>-3,19201992694373-6,74895909728341i</v>
      </c>
      <c r="AL319" s="240" t="str">
        <f t="shared" ca="1" si="487"/>
        <v>3,356686297718-6,66859034650671i</v>
      </c>
      <c r="AM319" s="240" t="str">
        <f t="shared" ca="1" si="488"/>
        <v>7,3222988269995-1,45649579434067i</v>
      </c>
      <c r="AN319" s="240" t="str">
        <f t="shared" ca="1" si="489"/>
        <v>5,65313281036173+4,87642589805505i</v>
      </c>
      <c r="AO319" s="240" t="str">
        <f t="shared" ca="1" si="490"/>
        <v>-0,366327045637225+7,45675831755629i</v>
      </c>
      <c r="AP319" s="240" t="str">
        <f t="shared" ca="1" si="491"/>
        <v>-6,10388475227748+4,29884066251877i</v>
      </c>
      <c r="AQ319" s="240" t="str">
        <f t="shared" ca="1" si="492"/>
        <v>-7,14427840409652-2,16719316065053i</v>
      </c>
      <c r="AR319" s="240" t="str">
        <f t="shared" ca="1" si="493"/>
        <v>-7,14427840409652-2,16719316065053i</v>
      </c>
      <c r="AS319" s="240" t="str">
        <f t="shared" ca="1" si="494"/>
        <v>3,83816314944416-6,40358834943809i</v>
      </c>
      <c r="AT319" s="240" t="str">
        <f t="shared" ca="1" si="495"/>
        <v>7,4096052186116-0,913887638133953i</v>
      </c>
      <c r="AU319" s="240" t="str">
        <f t="shared" ca="1" si="496"/>
        <v>5,27908325899435+5,27908325899639i</v>
      </c>
      <c r="AV319" s="240" t="str">
        <f t="shared" ca="1" si="497"/>
        <v>-0,913887638136589+7,40960521861127i</v>
      </c>
      <c r="AW319" s="240" t="str">
        <f t="shared" ca="1" si="498"/>
        <v>-6,40358834943564+3,83816314944825i</v>
      </c>
      <c r="AX319" s="240" t="str">
        <f t="shared" ca="1" si="499"/>
        <v>-6,96549205316165-2,68688677992805i</v>
      </c>
      <c r="AY319" s="240" t="str">
        <f t="shared" ca="1" si="500"/>
        <v>-2,16719316064798-7,14427840409729i</v>
      </c>
      <c r="AZ319" s="240" t="str">
        <f t="shared" ca="1" si="501"/>
        <v>4,29884066251487-6,10388475228023i</v>
      </c>
      <c r="BA319" s="240" t="str">
        <f t="shared" ca="1" si="502"/>
        <v>7,45675831755643-0,366327045634569i</v>
      </c>
      <c r="BB319" s="240" t="str">
        <f t="shared" ca="1" si="503"/>
        <v>4,87642589805287+5,6531328103636i</v>
      </c>
      <c r="BC319" s="240" t="str">
        <f t="shared" ca="1" si="504"/>
        <v>-1,45649579434327+7,32229882699898i</v>
      </c>
      <c r="BD319" s="240" t="str">
        <f t="shared" ca="1" si="505"/>
        <v>-6,66859034650452+3,35668629772236i</v>
      </c>
      <c r="BE319" s="240" t="str">
        <f t="shared" ca="1" si="506"/>
        <v>-6,74895909728223-3,19201992694623i</v>
      </c>
      <c r="BF319" s="240" t="str">
        <f t="shared" ca="1" si="507"/>
        <v>-1,63575533386154-7,28434929136116i</v>
      </c>
      <c r="BG319" s="240" t="str">
        <f t="shared" ca="1" si="508"/>
        <v>4,73622238557259-5,77110367479318i</v>
      </c>
      <c r="BH319" s="240" t="str">
        <f t="shared" ca="1" si="509"/>
        <v>7,46350259710533+0,183218704864643i</v>
      </c>
      <c r="BI319" s="240" t="str">
        <f t="shared" ca="1" si="510"/>
        <v>4,4473427626637+5,9965475452291i</v>
      </c>
      <c r="BJ319" s="240" t="str">
        <f t="shared" ca="1" si="511"/>
        <v>-1,9912110736458+7,19531226362002i</v>
      </c>
      <c r="BK319" s="240" t="str">
        <f t="shared" ca="1" si="512"/>
        <v>-6,89745467470155+2,85701927211701i</v>
      </c>
      <c r="BL319" s="240" t="str">
        <f t="shared" ca="1" si="513"/>
        <v>-6,49585294730712-3,67985524141531i</v>
      </c>
      <c r="BM319" s="240" t="str">
        <f t="shared" ca="1" si="514"/>
        <v>-1,09545320719457-7,38494565868006i</v>
      </c>
      <c r="BN319" s="240" t="str">
        <f t="shared" ca="1" si="515"/>
        <v>5,14793810916417-5,40704848646889i</v>
      </c>
      <c r="BO319" s="240" t="str">
        <f t="shared" ca="1" si="516"/>
        <v>7,42980150942312+0,731771577327433i</v>
      </c>
      <c r="BP319" s="240" t="str">
        <f t="shared" ca="1" si="517"/>
        <v>3,99415909151405+6,30746646939054i</v>
      </c>
      <c r="BQ319" s="240" t="str">
        <f t="shared" ca="1" si="518"/>
        <v>-2,51513580761649+7,02933367966379i</v>
      </c>
      <c r="BR319" s="240" t="str">
        <f t="shared" ca="1" si="519"/>
        <v>-7,08894109840283+2,34186981153642i</v>
      </c>
      <c r="BS319" s="240" t="str">
        <f t="shared" ca="1" si="520"/>
        <v>-6,20754520739282-4,14774910149887i</v>
      </c>
      <c r="BT319" s="240" t="str">
        <f t="shared" ca="1" si="521"/>
        <v>-0,549214724685087-7,44552236562348i</v>
      </c>
      <c r="BU319" s="240" t="str">
        <f t="shared" ca="1" si="522"/>
        <v>5,53175671011134-5,01369203391557i</v>
      </c>
      <c r="BV319" s="240" t="str">
        <f t="shared" ca="1" si="523"/>
        <v>7,35583768362386+1,27635891621029i</v>
      </c>
      <c r="BW319" s="240" t="str">
        <f t="shared" ca="1" si="524"/>
        <v>3,51933072618309+6,58420468625892i</v>
      </c>
      <c r="BX319" s="240" t="str">
        <f t="shared" ca="1" si="525"/>
        <v>-3,02543080272077+6,82526252746066i</v>
      </c>
      <c r="BY319" s="240" t="str">
        <f t="shared" ca="1" si="526"/>
        <v>-7,24201193608742+1,81402955554137i</v>
      </c>
      <c r="BZ319" s="240" t="str">
        <f t="shared" ca="1" si="527"/>
        <v>-5,88559824216168-4,59316594982955i</v>
      </c>
      <c r="CA319" s="240" t="str">
        <f t="shared" ca="1" si="528"/>
        <v>2,87188001886838E-12-7,46575114176801i</v>
      </c>
      <c r="CB319" s="240" t="str">
        <f t="shared" ca="1" si="529"/>
        <v>5,88559824216052-4,59316594983104i</v>
      </c>
      <c r="CC319" s="240" t="str">
        <f t="shared" ca="1" si="530"/>
        <v>7,24201193608798+1,81402955553912i</v>
      </c>
      <c r="CD319" s="240" t="str">
        <f t="shared" ca="1" si="531"/>
        <v>3,02543080272289+6,82526252745972i</v>
      </c>
      <c r="CE319" s="240" t="str">
        <f t="shared" ca="1" si="532"/>
        <v>-3,51933072618104+6,58420468626001i</v>
      </c>
      <c r="CF319" s="240" t="str">
        <f t="shared" ca="1" si="533"/>
        <v>-7,35583768362346+1,27635891621258i</v>
      </c>
      <c r="CG319" s="240" t="str">
        <f t="shared" ca="1" si="534"/>
        <v>-5,53175671011261-5,01369203391417i</v>
      </c>
      <c r="CH319" s="240" t="str">
        <f t="shared" ca="1" si="535"/>
        <v>0,549214724690815-7,44552236562305i</v>
      </c>
      <c r="CI319" s="240" t="str">
        <f t="shared" ca="1" si="536"/>
        <v>6,20754520739177-4,14774910150045i</v>
      </c>
      <c r="CJ319" s="240" t="str">
        <f t="shared" ca="1" si="537"/>
        <v>7,08894109840356+2,34186981153421i</v>
      </c>
      <c r="CK319" s="240" t="str">
        <f t="shared" ca="1" si="538"/>
        <v>2,51513580761148+7,02933367966558i</v>
      </c>
      <c r="CL319" s="240" t="str">
        <f t="shared" ca="1" si="539"/>
        <v>-3,9941590915121+6,30746646939178i</v>
      </c>
      <c r="CM319" s="240" t="str">
        <f t="shared" ca="1" si="540"/>
        <v>-7,42980150942289+0,731771577329741i</v>
      </c>
      <c r="CN319" s="240" t="str">
        <f t="shared" ca="1" si="541"/>
        <v>-5,14793810916555-5,40704848646758i</v>
      </c>
      <c r="CO319" s="240" t="str">
        <f t="shared" ca="1" si="542"/>
        <v>1,09545320720025-7,38494565867921i</v>
      </c>
      <c r="CP319" s="240" t="str">
        <f t="shared" ca="1" si="543"/>
        <v>6,49585294730618-3,67985524141696i</v>
      </c>
      <c r="CQ319" s="240" t="str">
        <f t="shared" ca="1" si="544"/>
        <v>6,89745467470244+2,85701927211486i</v>
      </c>
      <c r="CR319" s="240" t="str">
        <f t="shared" ca="1" si="545"/>
        <v>1,99121107364067+7,19531226362144i</v>
      </c>
      <c r="CS319" s="240" t="str">
        <f t="shared" ca="1" si="546"/>
        <v>-4,44734276266797+5,99654754522593i</v>
      </c>
      <c r="CT319" s="240" t="str">
        <f t="shared" ca="1" si="547"/>
        <v>-7,46350259710527+0,18321870486675i</v>
      </c>
      <c r="CU319" s="240" t="str">
        <f t="shared" ca="1" si="548"/>
        <v>-4,73622238557405-5,77110367479198i</v>
      </c>
      <c r="CV319" s="240" t="str">
        <f t="shared" ca="1" si="549"/>
        <v>1,63575533386653-7,28434929136004i</v>
      </c>
      <c r="CW319" s="240" t="str">
        <f t="shared" ca="1" si="550"/>
        <v>6,74895909728141-3,19201992694795i</v>
      </c>
      <c r="CX319" s="240" t="str">
        <f t="shared" ca="1" si="551"/>
        <v>6,66859034650556+3,35668629772028i</v>
      </c>
      <c r="CY319" s="240" t="str">
        <f t="shared" ca="1" si="552"/>
        <v>1,45649579433806+7,32229882700002i</v>
      </c>
      <c r="CZ319" s="240" t="str">
        <f t="shared" ca="1" si="553"/>
        <v>-4,87642589805128+5,65313281036498i</v>
      </c>
      <c r="DA319" s="240" t="str">
        <f t="shared" ca="1" si="554"/>
        <v>-7,45675831755653-0,366327045632464i</v>
      </c>
      <c r="DB319" s="240" t="str">
        <f t="shared" ca="1" si="555"/>
        <v>-4,29884066251642-6,10388475227914i</v>
      </c>
      <c r="DC319" s="240" t="str">
        <f t="shared" ca="1" si="556"/>
        <v>2,16719316065286-7,14427840409581i</v>
      </c>
      <c r="DD319" s="240" t="str">
        <f t="shared" ca="1" si="557"/>
        <v>6,96549205316097-2,68688677992982i</v>
      </c>
      <c r="DE319" s="240" t="str">
        <f t="shared" ca="1" si="558"/>
        <v>6,40358834943682+3,83816314944626i</v>
      </c>
      <c r="DF319" s="240" t="str">
        <f t="shared" ca="1" si="559"/>
        <v>0,91388763813131+7,40960521861192i</v>
      </c>
      <c r="DG319" s="240" t="str">
        <f t="shared" ca="1" si="560"/>
        <v>-5,27908325899286+5,27908325899787i</v>
      </c>
      <c r="DH319" s="240" t="str">
        <f t="shared" ca="1" si="561"/>
        <v>-7,40960521861191-0,913887638131437i</v>
      </c>
      <c r="DI319" s="240" t="str">
        <f t="shared" ca="1" si="562"/>
        <v>-3,83816314944578-6,40358834943711i</v>
      </c>
      <c r="DJ319" s="240" t="str">
        <f t="shared" ca="1" si="563"/>
        <v>2,68688677993033-6,96549205316077i</v>
      </c>
      <c r="DK319" s="240" t="str">
        <f t="shared" ca="1" si="564"/>
        <v>7,14427840409596-2,16719316065234i</v>
      </c>
      <c r="DL319" s="240" t="str">
        <f t="shared" ca="1" si="565"/>
        <v>6,10388475227881+4,29884066251687i</v>
      </c>
      <c r="DM319" s="240" t="str">
        <f t="shared" ca="1" si="566"/>
        <v>0,366327045631489+7,45675831755658i</v>
      </c>
      <c r="DN319" s="240" t="str">
        <f t="shared" ca="1" si="567"/>
        <v>-5,65313281036534+4,87642589805086i</v>
      </c>
      <c r="DO319" s="240" t="str">
        <f t="shared" ca="1" si="568"/>
        <v>-7,322298827-1,45649579433818i</v>
      </c>
      <c r="DP319" s="240" t="str">
        <f t="shared" ca="1" si="569"/>
        <v>-3,35668629771979-6,66859034650581i</v>
      </c>
      <c r="DQ319" s="240" t="str">
        <f t="shared" ca="1" si="570"/>
        <v>3,19201992694844-6,74895909728118i</v>
      </c>
      <c r="DR319" s="240" t="str">
        <f t="shared" ca="1" si="571"/>
        <v>7,28434929136016-1,63575533386598i</v>
      </c>
      <c r="DS319" s="240" t="str">
        <f t="shared" ca="1" si="572"/>
        <v>5,77110367479163+4,73622238557448i</v>
      </c>
      <c r="DT319" s="240" t="str">
        <f t="shared" ca="1" si="573"/>
        <v>-0,183218704867726+7,46350259710525i</v>
      </c>
      <c r="DU319" s="240" t="str">
        <f t="shared" ca="1" si="574"/>
        <v>-5,99654754522626+4,44734276266753i</v>
      </c>
      <c r="DV319" s="240" t="str">
        <f t="shared" ca="1" si="575"/>
        <v>-7,1953122636214-1,9912110736408i</v>
      </c>
      <c r="DW319" s="240" t="str">
        <f t="shared" ca="1" si="576"/>
        <v>-2,85701927211435-6,89745467470265i</v>
      </c>
      <c r="DX319" s="240" t="str">
        <f t="shared" ca="1" si="577"/>
        <v>3,67985524141744-6,49585294730591i</v>
      </c>
      <c r="DY319" s="240" t="str">
        <f t="shared" ca="1" si="578"/>
        <v>7,38494565867936-1,09545320719929i</v>
      </c>
      <c r="DZ319" s="240" t="str">
        <f t="shared" ca="1" si="579"/>
        <v>5,4070484864672+5,14793810916594i</v>
      </c>
      <c r="EA319" s="240" t="str">
        <f t="shared" ca="1" si="580"/>
        <v>-0,731771577330713+7,42980150942279i</v>
      </c>
      <c r="EB319" s="240" t="str">
        <f t="shared" ca="1" si="581"/>
        <v>-6,30746646938799+3,99415909151808i</v>
      </c>
      <c r="EC319" s="240" t="str">
        <f t="shared" ca="1" si="582"/>
        <v>-7,02933367966554-2,5151358076116i</v>
      </c>
      <c r="ED319" s="240" t="str">
        <f t="shared" ca="1" si="583"/>
        <v>-2,34186981153369-7,08894109840373i</v>
      </c>
      <c r="EE319" s="240" t="str">
        <f t="shared" ca="1" si="584"/>
        <v>4,1477491015009-6,20754520739146i</v>
      </c>
      <c r="EF319" s="240" t="str">
        <f t="shared" ca="1" si="585"/>
        <v>7,44552236562312-0,549214724689841i</v>
      </c>
      <c r="EG319" s="240" t="str">
        <f t="shared" ca="1" si="586"/>
        <v>5,01369203391376+5,53175671011298i</v>
      </c>
      <c r="EH319" s="240" t="str">
        <f t="shared" ca="1" si="587"/>
        <v>-1,27635891621354+7,35583768362329i</v>
      </c>
      <c r="EI319" s="240" t="str">
        <f t="shared" ca="1" si="588"/>
        <v>-6,58420468625668+3,51933072618729i</v>
      </c>
      <c r="EJ319" s="240" t="str">
        <f t="shared" ca="1" si="589"/>
        <v>-6,82526252745967-3,02543080272301i</v>
      </c>
      <c r="EK319" s="240" t="str">
        <f t="shared" ca="1" si="590"/>
        <v>-1,81402955553859-7,24201193608812i</v>
      </c>
      <c r="EL319" s="240" t="str">
        <f t="shared" ca="1" si="591"/>
        <v>4,59316594983148-5,88559824216018i</v>
      </c>
      <c r="EM319" s="240" t="str">
        <f t="shared" ca="1" si="592"/>
        <v>7,46575114176801-1,89505870898058E-12i</v>
      </c>
      <c r="EN319" s="240"/>
      <c r="EO319" s="240"/>
      <c r="EP319" s="240"/>
    </row>
    <row r="320" spans="1:146">
      <c r="A320" s="268">
        <f t="shared" si="461"/>
        <v>4.2968749999999943E-3</v>
      </c>
      <c r="B320" s="267">
        <v>220</v>
      </c>
      <c r="C320" s="266">
        <f t="shared" si="462"/>
        <v>44000</v>
      </c>
      <c r="N320" s="265">
        <f t="shared" ca="1" si="463"/>
        <v>7.5333348854051758</v>
      </c>
      <c r="O320" s="240">
        <f t="shared" ca="1" si="464"/>
        <v>-7.4666651145948242</v>
      </c>
      <c r="P320" s="240" t="str">
        <f t="shared" ca="1" si="465"/>
        <v>-4,73680220379795-5,77181018534066i</v>
      </c>
      <c r="Q320" s="240" t="str">
        <f t="shared" ca="1" si="466"/>
        <v>1,456674101593-7,32319523809489i</v>
      </c>
      <c r="R320" s="240" t="str">
        <f t="shared" ca="1" si="467"/>
        <v>6,58501073832912-3,51976156999271i</v>
      </c>
      <c r="S320" s="240" t="str">
        <f t="shared" ca="1" si="468"/>
        <v>6,89829907549012+2,85736903437402i</v>
      </c>
      <c r="T320" s="240" t="str">
        <f t="shared" ca="1" si="469"/>
        <v>2,16745847295741+7,14515302156031i</v>
      </c>
      <c r="U320" s="241" t="str">
        <f t="shared" ca="1" si="470"/>
        <v>-4,14825687759503+6,20830514802493i</v>
      </c>
      <c r="V320" s="240" t="str">
        <f t="shared" ca="1" si="471"/>
        <v>-7,43071108122088+0,731861162331088i</v>
      </c>
      <c r="W320" s="240" t="str">
        <f t="shared" ca="1" si="472"/>
        <v>-5,27972953537926-5,2797295353788i</v>
      </c>
      <c r="X320" s="240" t="str">
        <f t="shared" ca="1" si="473"/>
        <v>0,731861162331179-7,43071108122086i</v>
      </c>
      <c r="Y320" s="240" t="str">
        <f t="shared" ca="1" si="474"/>
        <v>6,20830514802498-4,14825687759495i</v>
      </c>
      <c r="Z320" s="240" t="str">
        <f t="shared" ca="1" si="475"/>
        <v>7,14515302156028+2,16745847295753i</v>
      </c>
      <c r="AA320" s="240" t="str">
        <f t="shared" ca="1" si="476"/>
        <v>2,85736903437396+6,89829907549014i</v>
      </c>
      <c r="AB320" s="240" t="str">
        <f t="shared" ca="1" si="477"/>
        <v>-3,51976156999277+6,58501073832909i</v>
      </c>
      <c r="AC320" s="240" t="str">
        <f t="shared" ca="1" si="478"/>
        <v>-7,3231952380949+1,45667410159292i</v>
      </c>
      <c r="AD320" s="240" t="str">
        <f t="shared" ca="1" si="479"/>
        <v>-5,77181018534042-4,73680220379824i</v>
      </c>
      <c r="AE320" s="240" t="str">
        <f t="shared" ca="1" si="480"/>
        <v>9,14736845973905E-14-7,46666511459482i</v>
      </c>
      <c r="AF320" s="240" t="str">
        <f t="shared" ca="1" si="481"/>
        <v>5,77181018534054-4,7368022037981i</v>
      </c>
      <c r="AG320" s="240" t="str">
        <f t="shared" ca="1" si="482"/>
        <v>7,32319523809486+1,4566741015931i</v>
      </c>
      <c r="AH320" s="240" t="str">
        <f t="shared" ca="1" si="483"/>
        <v>3,51976156999457+6,58501073832812i</v>
      </c>
      <c r="AI320" s="240" t="str">
        <f t="shared" ca="1" si="484"/>
        <v>-2,85736903437481+6,89829907548979i</v>
      </c>
      <c r="AJ320" s="240" t="str">
        <f t="shared" ca="1" si="485"/>
        <v>-7,14515302155949+2,16745847296014i</v>
      </c>
      <c r="AK320" s="240" t="str">
        <f t="shared" ca="1" si="486"/>
        <v>-6,20830514802485-4,14825687759515i</v>
      </c>
      <c r="AL320" s="240" t="str">
        <f t="shared" ca="1" si="487"/>
        <v>-0,731861162327249-7,43071108122125i</v>
      </c>
      <c r="AM320" s="240" t="str">
        <f t="shared" ca="1" si="488"/>
        <v>5,27972953537882-5,27972953537923i</v>
      </c>
      <c r="AN320" s="240" t="str">
        <f t="shared" ca="1" si="489"/>
        <v>7,43071108122057+0,731861162334174i</v>
      </c>
      <c r="AO320" s="240" t="str">
        <f t="shared" ca="1" si="490"/>
        <v>4,14825687759554+6,20830514802459i</v>
      </c>
      <c r="AP320" s="240" t="str">
        <f t="shared" ca="1" si="491"/>
        <v>-2,16745847295969+7,14515302155962i</v>
      </c>
      <c r="AQ320" s="240" t="str">
        <f t="shared" ca="1" si="492"/>
        <v>-6,89829907548961+2,85736903437524i</v>
      </c>
      <c r="AR320" s="240" t="str">
        <f t="shared" ca="1" si="493"/>
        <v>-6,89829907548961+2,85736903437524i</v>
      </c>
      <c r="AS320" s="240" t="str">
        <f t="shared" ca="1" si="494"/>
        <v>-1,45667410159501-7,32319523809448i</v>
      </c>
      <c r="AT320" s="240" t="str">
        <f t="shared" ca="1" si="495"/>
        <v>4,73680220379889-5,77181018533989i</v>
      </c>
      <c r="AU320" s="240" t="str">
        <f t="shared" ca="1" si="496"/>
        <v>7,46666511459482-2,78806803902129E-12i</v>
      </c>
      <c r="AV320" s="240" t="str">
        <f t="shared" ca="1" si="497"/>
        <v>4,73680220379746+5,77181018534107i</v>
      </c>
      <c r="AW320" s="240" t="str">
        <f t="shared" ca="1" si="498"/>
        <v>-1,45667410158955+7,32319523809557i</v>
      </c>
      <c r="AX320" s="240" t="str">
        <f t="shared" ca="1" si="499"/>
        <v>-6,58501073832922+3,51976156999252i</v>
      </c>
      <c r="AY320" s="240" t="str">
        <f t="shared" ca="1" si="500"/>
        <v>-6,8982990754889-2,85736903437695i</v>
      </c>
      <c r="AZ320" s="240" t="str">
        <f t="shared" ca="1" si="501"/>
        <v>-2,16745847295792-7,14515302156016i</v>
      </c>
      <c r="BA320" s="240" t="str">
        <f t="shared" ca="1" si="502"/>
        <v>4,14825687759708-6,20830514802357i</v>
      </c>
      <c r="BB320" s="240" t="str">
        <f t="shared" ca="1" si="503"/>
        <v>7,43071108122075-0,731861162332332i</v>
      </c>
      <c r="BC320" s="240" t="str">
        <f t="shared" ca="1" si="504"/>
        <v>5,27972953537752+5,27972953538054i</v>
      </c>
      <c r="BD320" s="240" t="str">
        <f t="shared" ca="1" si="505"/>
        <v>-0,731861162329197+7,43071108122107i</v>
      </c>
      <c r="BE320" s="240" t="str">
        <f t="shared" ca="1" si="506"/>
        <v>-6,20830514802594+4,14825687759352i</v>
      </c>
      <c r="BF320" s="240" t="str">
        <f t="shared" ca="1" si="507"/>
        <v>-7,14515302156108-2,1674584729549i</v>
      </c>
      <c r="BG320" s="240" t="str">
        <f t="shared" ca="1" si="508"/>
        <v>-2,857369034373-6,89829907549054i</v>
      </c>
      <c r="BH320" s="240" t="str">
        <f t="shared" ca="1" si="509"/>
        <v>3,51976156998975-6,5850107383307i</v>
      </c>
      <c r="BI320" s="240" t="str">
        <f t="shared" ca="1" si="510"/>
        <v>7,32319523809495-1,45667410159264i</v>
      </c>
      <c r="BJ320" s="240" t="str">
        <f t="shared" ca="1" si="511"/>
        <v>5,77181018534307+4,73680220379503i</v>
      </c>
      <c r="BK320" s="240" t="str">
        <f t="shared" ca="1" si="512"/>
        <v>5,74440491412423E-13+7,46666511459482i</v>
      </c>
      <c r="BL320" s="240" t="str">
        <f t="shared" ca="1" si="513"/>
        <v>-5,77181018534247+4,73680220379575i</v>
      </c>
      <c r="BM320" s="240" t="str">
        <f t="shared" ca="1" si="514"/>
        <v>-7,32319523809509-1,45667410159193i</v>
      </c>
      <c r="BN320" s="240" t="str">
        <f t="shared" ca="1" si="515"/>
        <v>-3,51976156999039-6,58501073833036i</v>
      </c>
      <c r="BO320" s="240" t="str">
        <f t="shared" ca="1" si="516"/>
        <v>2,85736903437214-6,8982990754909i</v>
      </c>
      <c r="BP320" s="240" t="str">
        <f t="shared" ca="1" si="517"/>
        <v>7,1451530215608-2,1674584729558i</v>
      </c>
      <c r="BQ320" s="240" t="str">
        <f t="shared" ca="1" si="518"/>
        <v>6,20830514802634+4,14825687759292i</v>
      </c>
      <c r="BR320" s="240" t="str">
        <f t="shared" ca="1" si="519"/>
        <v>0,731861162329917+7,43071108122099i</v>
      </c>
      <c r="BS320" s="240" t="str">
        <f t="shared" ca="1" si="520"/>
        <v>-5,27972953537685+5,27972953538121i</v>
      </c>
      <c r="BT320" s="240" t="str">
        <f t="shared" ca="1" si="521"/>
        <v>-7,43071108122085-0,7318611623314i</v>
      </c>
      <c r="BU320" s="240" t="str">
        <f t="shared" ca="1" si="522"/>
        <v>-4,14825687759768-6,20830514802316i</v>
      </c>
      <c r="BV320" s="240" t="str">
        <f t="shared" ca="1" si="523"/>
        <v>2,16745847295723-7,14515302156037i</v>
      </c>
      <c r="BW320" s="240" t="str">
        <f t="shared" ca="1" si="524"/>
        <v>6,89829907549147-2,85736903437076i</v>
      </c>
      <c r="BX320" s="240" t="str">
        <f t="shared" ca="1" si="525"/>
        <v>6,58501073832966+3,5197615699917i</v>
      </c>
      <c r="BY320" s="240" t="str">
        <f t="shared" ca="1" si="526"/>
        <v>1,45667410159047+7,32319523809539i</v>
      </c>
      <c r="BZ320" s="240" t="str">
        <f t="shared" ca="1" si="527"/>
        <v>-4,7368022037969+5,77181018534153i</v>
      </c>
      <c r="CA320" s="240" t="str">
        <f t="shared" ca="1" si="528"/>
        <v>-7,46666511459482-2,06361782879875E-12i</v>
      </c>
      <c r="CB320" s="240" t="str">
        <f t="shared" ca="1" si="529"/>
        <v>-4,73680220379962-5,7718101853393i</v>
      </c>
      <c r="CC320" s="240" t="str">
        <f t="shared" ca="1" si="530"/>
        <v>1,4566741015941-7,32319523809466i</v>
      </c>
      <c r="CD320" s="240" t="str">
        <f t="shared" ca="1" si="531"/>
        <v>6,585010738328-3,51976156999479i</v>
      </c>
      <c r="CE320" s="240" t="str">
        <f t="shared" ca="1" si="532"/>
        <v>6,89829907548989+2,85736903437457i</v>
      </c>
      <c r="CF320" s="240" t="str">
        <f t="shared" ca="1" si="533"/>
        <v>2,16745847296059+7,14515302155935i</v>
      </c>
      <c r="CG320" s="240" t="str">
        <f t="shared" ca="1" si="534"/>
        <v>-4,14825687759476+6,20830514802511i</v>
      </c>
      <c r="CH320" s="240" t="str">
        <f t="shared" ca="1" si="535"/>
        <v>-7,43071108122121+0,731861162327715i</v>
      </c>
      <c r="CI320" s="240" t="str">
        <f t="shared" ca="1" si="536"/>
        <v>-5,27972953537934-5,27972953537872i</v>
      </c>
      <c r="CJ320" s="240" t="str">
        <f t="shared" ca="1" si="537"/>
        <v>0,731861162334025-7,43071108122059i</v>
      </c>
      <c r="CK320" s="240" t="str">
        <f t="shared" ca="1" si="538"/>
        <v>6,20830514802439-4,14825687759584i</v>
      </c>
      <c r="CL320" s="240" t="str">
        <f t="shared" ca="1" si="539"/>
        <v>7,14515302155972+2,16745847295935i</v>
      </c>
      <c r="CM320" s="240" t="str">
        <f t="shared" ca="1" si="540"/>
        <v>2,85736903437577+6,89829907548939i</v>
      </c>
      <c r="CN320" s="240" t="str">
        <f t="shared" ca="1" si="541"/>
        <v>-3,51976156999365+6,58501073832862i</v>
      </c>
      <c r="CO320" s="240" t="str">
        <f t="shared" ca="1" si="542"/>
        <v>-7,32319523809441+1,45667410159537i</v>
      </c>
      <c r="CP320" s="240" t="str">
        <f t="shared" ca="1" si="543"/>
        <v>-5,77181018534012-4,73680220379861i</v>
      </c>
      <c r="CQ320" s="240" t="str">
        <f t="shared" ca="1" si="544"/>
        <v>-3,36250853043372E-12-7,46666511459482i</v>
      </c>
      <c r="CR320" s="240" t="str">
        <f t="shared" ca="1" si="545"/>
        <v>5,7718101853407-4,7368022037979i</v>
      </c>
      <c r="CS320" s="240" t="str">
        <f t="shared" ca="1" si="546"/>
        <v>7,32319523809424+1,45667410159627i</v>
      </c>
      <c r="CT320" s="240" t="str">
        <f t="shared" ca="1" si="547"/>
        <v>3,51976156999284+6,58501073832904i</v>
      </c>
      <c r="CU320" s="240" t="str">
        <f t="shared" ca="1" si="548"/>
        <v>-2,85736903437662+6,89829907548904i</v>
      </c>
      <c r="CV320" s="240" t="str">
        <f t="shared" ca="1" si="549"/>
        <v>-7,14515302155999+2,16745847295847i</v>
      </c>
      <c r="CW320" s="240" t="str">
        <f t="shared" ca="1" si="550"/>
        <v>-6,20830514802388-4,1482568775966i</v>
      </c>
      <c r="CX320" s="240" t="str">
        <f t="shared" ca="1" si="551"/>
        <v>-0,731861162332693-7,43071108122072i</v>
      </c>
      <c r="CY320" s="240" t="str">
        <f t="shared" ca="1" si="552"/>
        <v>5,27972953538029-5,27972953537777i</v>
      </c>
      <c r="CZ320" s="240" t="str">
        <f t="shared" ca="1" si="553"/>
        <v>7,43071108122112+0,731861162328625i</v>
      </c>
      <c r="DA320" s="240" t="str">
        <f t="shared" ca="1" si="554"/>
        <v>4,148256877594+6,20830514802562i</v>
      </c>
      <c r="DB320" s="240" t="str">
        <f t="shared" ca="1" si="555"/>
        <v>-2,16745847295456+7,14515302156118i</v>
      </c>
      <c r="DC320" s="240" t="str">
        <f t="shared" ca="1" si="556"/>
        <v>-6,8982990754904+2,85736903437334i</v>
      </c>
      <c r="DD320" s="240" t="str">
        <f t="shared" ca="1" si="557"/>
        <v>-6,58501073832737-3,51976156999597i</v>
      </c>
      <c r="DE320" s="240" t="str">
        <f t="shared" ca="1" si="558"/>
        <v>-1,4566741015932-7,32319523809484i</v>
      </c>
      <c r="DF320" s="240" t="str">
        <f t="shared" ca="1" si="559"/>
        <v>4,73680220380065-5,77181018533845i</v>
      </c>
      <c r="DG320" s="240" t="str">
        <f t="shared" ca="1" si="560"/>
        <v>7,46666511459482-1,14888098282484E-12i</v>
      </c>
      <c r="DH320" s="240" t="str">
        <f t="shared" ca="1" si="561"/>
        <v>4,73680220379586+5,77181018534237i</v>
      </c>
      <c r="DI320" s="240" t="str">
        <f t="shared" ca="1" si="562"/>
        <v>-1,45667410159178+7,32319523809512i</v>
      </c>
      <c r="DJ320" s="240" t="str">
        <f t="shared" ca="1" si="563"/>
        <v>-6,58501073833009+3,51976156999089i</v>
      </c>
      <c r="DK320" s="240" t="str">
        <f t="shared" ca="1" si="564"/>
        <v>-6,89829907549096-2,857369034372i</v>
      </c>
      <c r="DL320" s="240" t="str">
        <f t="shared" ca="1" si="565"/>
        <v>-2,16745847295635-7,14515302156064i</v>
      </c>
      <c r="DM320" s="240" t="str">
        <f t="shared" ca="1" si="566"/>
        <v>4,14825687759244-6,20830514802666i</v>
      </c>
      <c r="DN320" s="240" t="str">
        <f t="shared" ca="1" si="567"/>
        <v>7,43071108122098-0,731861162330067i</v>
      </c>
      <c r="DO320" s="240" t="str">
        <f t="shared" ca="1" si="568"/>
        <v>5,27972953538161+5,27972953537645i</v>
      </c>
      <c r="DP320" s="240" t="str">
        <f t="shared" ca="1" si="569"/>
        <v>-0,73186116233125+7,43071108122086i</v>
      </c>
      <c r="DQ320" s="240" t="str">
        <f t="shared" ca="1" si="570"/>
        <v>-6,20830514802685+4,14825687759216i</v>
      </c>
      <c r="DR320" s="240" t="str">
        <f t="shared" ca="1" si="571"/>
        <v>-7,14515302156054-2,16745847295668i</v>
      </c>
      <c r="DS320" s="240" t="str">
        <f t="shared" ca="1" si="572"/>
        <v>-2,8573690343709-6,89829907549141i</v>
      </c>
      <c r="DT320" s="240" t="str">
        <f t="shared" ca="1" si="573"/>
        <v>3,5197615699912-6,58501073832993i</v>
      </c>
      <c r="DU320" s="240" t="str">
        <f t="shared" ca="1" si="574"/>
        <v>7,32319523809536-1,45667410159062i</v>
      </c>
      <c r="DV320" s="240" t="str">
        <f t="shared" ca="1" si="575"/>
        <v>5,77181018534216+4,73680220379613i</v>
      </c>
      <c r="DW320" s="240" t="str">
        <f t="shared" ca="1" si="576"/>
        <v>-1,48917733738633E-12+7,46666511459482i</v>
      </c>
      <c r="DX320" s="240" t="str">
        <f t="shared" ca="1" si="577"/>
        <v>-5,7718101853392+4,73680220379973i</v>
      </c>
      <c r="DY320" s="240" t="str">
        <f t="shared" ca="1" si="578"/>
        <v>-7,32319523809477-1,45667410159354i</v>
      </c>
      <c r="DZ320" s="240" t="str">
        <f t="shared" ca="1" si="579"/>
        <v>-3,5197615699953-6,58501073832773i</v>
      </c>
      <c r="EA320" s="240" t="str">
        <f t="shared" ca="1" si="580"/>
        <v>2,85736903437365-6,89829907549027i</v>
      </c>
      <c r="EB320" s="240" t="str">
        <f t="shared" ca="1" si="581"/>
        <v>7,1451530215614-2,16745847295383i</v>
      </c>
      <c r="EC320" s="240" t="str">
        <f t="shared" ca="1" si="582"/>
        <v>6,20830514802519+4,14825687759464i</v>
      </c>
      <c r="ED320" s="240" t="str">
        <f t="shared" ca="1" si="583"/>
        <v>0,731861162328287+7,43071108122115i</v>
      </c>
      <c r="EE320" s="240" t="str">
        <f t="shared" ca="1" si="584"/>
        <v>-5,27972953537832+5,27972953537974i</v>
      </c>
      <c r="EF320" s="240" t="str">
        <f t="shared" ca="1" si="585"/>
        <v>-7,43071108122068-0,731861162333031i</v>
      </c>
      <c r="EG320" s="240" t="str">
        <f t="shared" ca="1" si="586"/>
        <v>-4,14825687759632-6,20830514802407i</v>
      </c>
      <c r="EH320" s="240" t="str">
        <f t="shared" ca="1" si="587"/>
        <v>2,16745847295921-7,14515302155977i</v>
      </c>
      <c r="EI320" s="240" t="str">
        <f t="shared" ca="1" si="588"/>
        <v>6,89829907548917-2,8573690343763i</v>
      </c>
      <c r="EJ320" s="240" t="str">
        <f t="shared" ca="1" si="589"/>
        <v>6,58501073832868+3,51976156999352i</v>
      </c>
      <c r="EK320" s="240" t="str">
        <f t="shared" ca="1" si="590"/>
        <v>1,45667410159552+7,32319523809439i</v>
      </c>
      <c r="EL320" s="240" t="str">
        <f t="shared" ca="1" si="591"/>
        <v>-4,73680220379817+5,77181018534048i</v>
      </c>
      <c r="EM320" s="240" t="str">
        <f t="shared" ca="1" si="592"/>
        <v>-7,46666511459482+3,51251824924384E-12i</v>
      </c>
      <c r="EN320" s="240"/>
      <c r="EO320" s="240"/>
      <c r="EP320" s="240"/>
    </row>
    <row r="321" spans="1:146">
      <c r="A321" s="268">
        <f t="shared" si="461"/>
        <v>4.3164062499999939E-3</v>
      </c>
      <c r="B321" s="267">
        <v>221</v>
      </c>
      <c r="C321" s="266">
        <f t="shared" si="462"/>
        <v>44200</v>
      </c>
      <c r="N321" s="265">
        <f t="shared" ca="1" si="463"/>
        <v>7.5324905272041347</v>
      </c>
      <c r="O321" s="240">
        <f t="shared" ca="1" si="464"/>
        <v>-7.4675094727958653</v>
      </c>
      <c r="P321" s="240" t="str">
        <f t="shared" ca="1" si="465"/>
        <v>-4,87757439213035-5,65446423417199i</v>
      </c>
      <c r="Q321" s="240" t="str">
        <f t="shared" ca="1" si="466"/>
        <v>1,09571120794292-7,3866849584292i</v>
      </c>
      <c r="R321" s="240" t="str">
        <f t="shared" ca="1" si="467"/>
        <v>6,30895200162748-3,99509979443024i</v>
      </c>
      <c r="S321" s="240" t="str">
        <f t="shared" ca="1" si="468"/>
        <v>7,1459610219807+2,16770357720526i</v>
      </c>
      <c r="T321" s="240" t="str">
        <f t="shared" ca="1" si="469"/>
        <v>3,02614335110025+6,82687001083862i</v>
      </c>
      <c r="U321" s="241" t="str">
        <f t="shared" ca="1" si="470"/>
        <v>-3,19277171033254+6,75054860970545i</v>
      </c>
      <c r="V321" s="240" t="str">
        <f t="shared" ca="1" si="471"/>
        <v>-7,19700690098136+1,99168004295935i</v>
      </c>
      <c r="W321" s="240" t="str">
        <f t="shared" ca="1" si="472"/>
        <v>-6,20900720621108-4,14872597787742i</v>
      </c>
      <c r="X321" s="240" t="str">
        <f t="shared" ca="1" si="473"/>
        <v>-0,914102876621132-7,41135032617194i</v>
      </c>
      <c r="Y321" s="240" t="str">
        <f t="shared" ca="1" si="474"/>
        <v>5,01487285686086-5,53305954746704i</v>
      </c>
      <c r="Z321" s="240" t="str">
        <f t="shared" ca="1" si="475"/>
        <v>7,46526039855674+0,183261856468905i</v>
      </c>
      <c r="AA321" s="240" t="str">
        <f t="shared" ca="1" si="476"/>
        <v>4,7373378589699+5,77246288305663i</v>
      </c>
      <c r="AB321" s="240" t="str">
        <f t="shared" ca="1" si="477"/>
        <v>-1,27665952380434+7,35757012787345i</v>
      </c>
      <c r="AC321" s="240" t="str">
        <f t="shared" ca="1" si="478"/>
        <v>-6,40509652026502+3,8390671122533i</v>
      </c>
      <c r="AD321" s="240" t="str">
        <f t="shared" ca="1" si="479"/>
        <v>-7,09061068326509-2,34242136787192i</v>
      </c>
      <c r="AE321" s="240" t="str">
        <f t="shared" ca="1" si="480"/>
        <v>-2,85769215626805-6,89907916075037i</v>
      </c>
      <c r="AF321" s="240" t="str">
        <f t="shared" ca="1" si="481"/>
        <v>3,35747686327191-6,67016093050908i</v>
      </c>
      <c r="AG321" s="240" t="str">
        <f t="shared" ca="1" si="482"/>
        <v>7,24371757213829-1,8144567951293i</v>
      </c>
      <c r="AH321" s="240" t="str">
        <f t="shared" ca="1" si="483"/>
        <v>6,10532233702382+4,29985312392574i</v>
      </c>
      <c r="AI321" s="240" t="str">
        <f t="shared" ca="1" si="484"/>
        <v>0,731943923910687+7,43155137360607i</v>
      </c>
      <c r="AJ321" s="240" t="str">
        <f t="shared" ca="1" si="485"/>
        <v>-5,14915054970182+5,40832195258395i</v>
      </c>
      <c r="AK321" s="240" t="str">
        <f t="shared" ca="1" si="486"/>
        <v>-7,45851453059766-0,366413322846593i</v>
      </c>
      <c r="AL321" s="240" t="str">
        <f t="shared" ca="1" si="487"/>
        <v>-4,59424773062158-5,88698441614842i</v>
      </c>
      <c r="AM321" s="240" t="str">
        <f t="shared" ca="1" si="488"/>
        <v>1,45683882770675-7,32402337218977i</v>
      </c>
      <c r="AN321" s="240" t="str">
        <f t="shared" ca="1" si="489"/>
        <v>6,49738284825959-3,68072191960192i</v>
      </c>
      <c r="AO321" s="240" t="str">
        <f t="shared" ca="1" si="490"/>
        <v>7,03098922580812+2,51572817149748i</v>
      </c>
      <c r="AP321" s="240" t="str">
        <f t="shared" ca="1" si="491"/>
        <v>2,68751959453768+6,96713256334857i</v>
      </c>
      <c r="AQ321" s="240" t="str">
        <f t="shared" ca="1" si="492"/>
        <v>-3,52015959769043+6,58575539578293i</v>
      </c>
      <c r="AR321" s="240" t="str">
        <f t="shared" ca="1" si="493"/>
        <v>-3,52015959769043+6,58575539578293i</v>
      </c>
      <c r="AS321" s="240" t="str">
        <f t="shared" ca="1" si="494"/>
        <v>-5,99795984995345-4,44839019923414i</v>
      </c>
      <c r="AT321" s="240" t="str">
        <f t="shared" ca="1" si="495"/>
        <v>-0,549344075539325-7,44727593237728i</v>
      </c>
      <c r="AU321" s="240" t="str">
        <f t="shared" ca="1" si="496"/>
        <v>5,28032658678918-5,28032658678829i</v>
      </c>
      <c r="AV321" s="240" t="str">
        <f t="shared" ca="1" si="497"/>
        <v>7,4472759323772+0,549344075540366i</v>
      </c>
      <c r="AW321" s="240" t="str">
        <f t="shared" ca="1" si="498"/>
        <v>4,44839019923314+5,99795984995419i</v>
      </c>
      <c r="AX321" s="240" t="str">
        <f t="shared" ca="1" si="499"/>
        <v>-1,63614058637239+7,28606489868989i</v>
      </c>
      <c r="AY321" s="240" t="str">
        <f t="shared" ca="1" si="500"/>
        <v>-6,58575539578001+3,52015959769587i</v>
      </c>
      <c r="AZ321" s="240" t="str">
        <f t="shared" ca="1" si="501"/>
        <v>-6,9671325633482-2,68751959453865i</v>
      </c>
      <c r="BA321" s="240" t="str">
        <f t="shared" ca="1" si="502"/>
        <v>-2,5157281714963-7,03098922580855i</v>
      </c>
      <c r="BB321" s="240" t="str">
        <f t="shared" ca="1" si="503"/>
        <v>3,68072191960283-6,49738284825908i</v>
      </c>
      <c r="BC321" s="240" t="str">
        <f t="shared" ca="1" si="504"/>
        <v>7,32402337219002-1,45683882770551i</v>
      </c>
      <c r="BD321" s="240" t="str">
        <f t="shared" ca="1" si="505"/>
        <v>5,88698441614778+4,5942477306224i</v>
      </c>
      <c r="BE321" s="240" t="str">
        <f t="shared" ca="1" si="506"/>
        <v>0,366413322845445+7,45851453059772i</v>
      </c>
      <c r="BF321" s="240" t="str">
        <f t="shared" ca="1" si="507"/>
        <v>-5,40832195258467+5,14915054970106i</v>
      </c>
      <c r="BG321" s="240" t="str">
        <f t="shared" ca="1" si="508"/>
        <v>-7,43155137360668-0,731943923904439i</v>
      </c>
      <c r="BH321" s="240" t="str">
        <f t="shared" ca="1" si="509"/>
        <v>-4,29985312392472-6,10532233702454i</v>
      </c>
      <c r="BI321" s="240" t="str">
        <f t="shared" ca="1" si="510"/>
        <v>1,81445679512825-7,24371757213856i</v>
      </c>
      <c r="BJ321" s="240" t="str">
        <f t="shared" ca="1" si="511"/>
        <v>6,67016093050721-3,35747686327562i</v>
      </c>
      <c r="BK321" s="240" t="str">
        <f t="shared" ca="1" si="512"/>
        <v>6,89907916074985+2,85769215626931i</v>
      </c>
      <c r="BL321" s="240" t="str">
        <f t="shared" ca="1" si="513"/>
        <v>2,34242136787375+7,09061068326448i</v>
      </c>
      <c r="BM321" s="240" t="str">
        <f t="shared" ca="1" si="514"/>
        <v>-3,83906711225574+6,40509652026355i</v>
      </c>
      <c r="BN321" s="240" t="str">
        <f t="shared" ca="1" si="515"/>
        <v>-7,35757012787337+1,27665952380478i</v>
      </c>
      <c r="BO321" s="240" t="str">
        <f t="shared" ca="1" si="516"/>
        <v>-5,77246288305826-4,73733785896792i</v>
      </c>
      <c r="BP321" s="240" t="str">
        <f t="shared" ca="1" si="517"/>
        <v>-0,183261856467174-7,46526039855678i</v>
      </c>
      <c r="BQ321" s="240" t="str">
        <f t="shared" ca="1" si="518"/>
        <v>5,53305954746628-5,0148728568617i</v>
      </c>
      <c r="BR321" s="240" t="str">
        <f t="shared" ca="1" si="519"/>
        <v>7,41135032617234+0,914102876617899i</v>
      </c>
      <c r="BS321" s="240" t="str">
        <f t="shared" ca="1" si="520"/>
        <v>4,14872597787651+6,20900720621168i</v>
      </c>
      <c r="BT321" s="240" t="str">
        <f t="shared" ca="1" si="521"/>
        <v>-1,99168004295764+7,19700690098184i</v>
      </c>
      <c r="BU321" s="240" t="str">
        <f t="shared" ca="1" si="522"/>
        <v>-6,75054860970656+3,1927717103302i</v>
      </c>
      <c r="BV321" s="240" t="str">
        <f t="shared" ca="1" si="523"/>
        <v>-6,82687001083844-3,02614335110065i</v>
      </c>
      <c r="BW321" s="240" t="str">
        <f t="shared" ca="1" si="524"/>
        <v>-2,16770357720759-7,14596102197999i</v>
      </c>
      <c r="BX321" s="240" t="str">
        <f t="shared" ca="1" si="525"/>
        <v>3,99509979443186-6,30895200162646i</v>
      </c>
      <c r="BY321" s="240" t="str">
        <f t="shared" ca="1" si="526"/>
        <v>7,38668495842907-1,09571120794387i</v>
      </c>
      <c r="BZ321" s="240" t="str">
        <f t="shared" ca="1" si="527"/>
        <v>5,65446423417443+4,87757439212752i</v>
      </c>
      <c r="CA321" s="240" t="str">
        <f t="shared" ca="1" si="528"/>
        <v>-1,25514597770333E-12+7,46750947279587i</v>
      </c>
      <c r="CB321" s="240" t="str">
        <f t="shared" ca="1" si="529"/>
        <v>-5,65446423417081+4,87757439213173i</v>
      </c>
      <c r="CC321" s="240" t="str">
        <f t="shared" ca="1" si="530"/>
        <v>-7,38668495842869-1,09571120794635i</v>
      </c>
      <c r="CD321" s="240" t="str">
        <f t="shared" ca="1" si="531"/>
        <v>-3,99509979442974-6,3089520016278i</v>
      </c>
      <c r="CE321" s="240" t="str">
        <f t="shared" ca="1" si="532"/>
        <v>2,16770357720268-7,14596102198149i</v>
      </c>
      <c r="CF321" s="240" t="str">
        <f t="shared" ca="1" si="533"/>
        <v>6,82687001083946-3,02614335109836i</v>
      </c>
      <c r="CG321" s="240" t="str">
        <f t="shared" ca="1" si="534"/>
        <v>6,75054860970567+3,19277171033209i</v>
      </c>
      <c r="CH321" s="240" t="str">
        <f t="shared" ca="1" si="535"/>
        <v>1,99168004296259+7,19700690098047i</v>
      </c>
      <c r="CI321" s="240" t="str">
        <f t="shared" ca="1" si="536"/>
        <v>-4,14872597787824+6,20900720621053i</v>
      </c>
      <c r="CJ321" s="240" t="str">
        <f t="shared" ca="1" si="537"/>
        <v>-7,41135032617171+0,914102876622992i</v>
      </c>
      <c r="CK321" s="240" t="str">
        <f t="shared" ca="1" si="538"/>
        <v>-5,53305954746488-5,01487285686325i</v>
      </c>
      <c r="CL321" s="240" t="str">
        <f t="shared" ca="1" si="539"/>
        <v>0,183261856469259-7,46526039855673i</v>
      </c>
      <c r="CM321" s="240" t="str">
        <f t="shared" ca="1" si="540"/>
        <v>5,772462883055-4,73733785897188i</v>
      </c>
      <c r="CN321" s="240" t="str">
        <f t="shared" ca="1" si="541"/>
        <v>7,35757012787301+1,27665952380684i</v>
      </c>
      <c r="CO321" s="240" t="str">
        <f t="shared" ca="1" si="542"/>
        <v>3,83906711225359+6,40509652026484i</v>
      </c>
      <c r="CP321" s="240" t="str">
        <f t="shared" ca="1" si="543"/>
        <v>-2,34242136786888+7,09061068326609i</v>
      </c>
      <c r="CQ321" s="240" t="str">
        <f t="shared" ca="1" si="544"/>
        <v>-6,89907916075081+2,85769215626699i</v>
      </c>
      <c r="CR321" s="240" t="str">
        <f t="shared" ca="1" si="545"/>
        <v>-6,67016093050952-3,35747686327105i</v>
      </c>
      <c r="CS321" s="240" t="str">
        <f t="shared" ca="1" si="546"/>
        <v>-1,81445679512602-7,24371757213912i</v>
      </c>
      <c r="CT321" s="240" t="str">
        <f t="shared" ca="1" si="547"/>
        <v>4,29985312392677-6,10532233702309i</v>
      </c>
      <c r="CU321" s="240" t="str">
        <f t="shared" ca="1" si="548"/>
        <v>7,43155137360616-0,731943923909755i</v>
      </c>
      <c r="CV321" s="240" t="str">
        <f t="shared" ca="1" si="549"/>
        <v>5,40832195258308+5,14915054970272i</v>
      </c>
      <c r="CW321" s="240" t="str">
        <f t="shared" ca="1" si="550"/>
        <v>-0,366413322847528+7,45851453059762i</v>
      </c>
      <c r="CX321" s="240" t="str">
        <f t="shared" ca="1" si="551"/>
        <v>-5,8869844161445+4,59424773062662i</v>
      </c>
      <c r="CY321" s="240" t="str">
        <f t="shared" ca="1" si="552"/>
        <v>-7,32402337218953-1,45683882770798i</v>
      </c>
      <c r="CZ321" s="240" t="str">
        <f t="shared" ca="1" si="553"/>
        <v>-3,68072191960101-6,49738284826011i</v>
      </c>
      <c r="DA321" s="240" t="str">
        <f t="shared" ca="1" si="554"/>
        <v>2,51572817149866-7,0309892258077i</v>
      </c>
      <c r="DB321" s="240" t="str">
        <f t="shared" ca="1" si="555"/>
        <v>6,96713256334894-2,68751959453671i</v>
      </c>
      <c r="DC321" s="240" t="str">
        <f t="shared" ca="1" si="556"/>
        <v>6,58575539578243+3,52015959769135i</v>
      </c>
      <c r="DD321" s="240" t="str">
        <f t="shared" ca="1" si="557"/>
        <v>1,63614058637035+7,28606489869036i</v>
      </c>
      <c r="DE321" s="240" t="str">
        <f t="shared" ca="1" si="558"/>
        <v>-4,44839019923498+5,99795984995283i</v>
      </c>
      <c r="DF321" s="240" t="str">
        <f t="shared" ca="1" si="559"/>
        <v>-7,44727593237682+0,549344075545481i</v>
      </c>
      <c r="DG321" s="240" t="str">
        <f t="shared" ca="1" si="560"/>
        <v>-5,28032658678725-5,28032658679022i</v>
      </c>
      <c r="DH321" s="240" t="str">
        <f t="shared" ca="1" si="561"/>
        <v>0,549344075541194-7,44727593237714i</v>
      </c>
      <c r="DI321" s="240" t="str">
        <f t="shared" ca="1" si="562"/>
        <v>5,99795984995481-4,4483901992323i</v>
      </c>
      <c r="DJ321" s="240" t="str">
        <f t="shared" ca="1" si="563"/>
        <v>7,28606489868962+1,63614058637361i</v>
      </c>
      <c r="DK321" s="240" t="str">
        <f t="shared" ca="1" si="564"/>
        <v>3,52015959769477+6,58575539578061i</v>
      </c>
      <c r="DL321" s="240" t="str">
        <f t="shared" ca="1" si="565"/>
        <v>-2,68751959453942+6,9671325633479i</v>
      </c>
      <c r="DM321" s="240" t="str">
        <f t="shared" ca="1" si="566"/>
        <v>-7,03098922580882+2,51572817149552i</v>
      </c>
      <c r="DN321" s="240" t="str">
        <f t="shared" ca="1" si="567"/>
        <v>-6,49738284826223-3,68072191959727i</v>
      </c>
      <c r="DO321" s="240" t="str">
        <f t="shared" ca="1" si="568"/>
        <v>-1,45683882770428-7,32402337219026i</v>
      </c>
      <c r="DP321" s="240" t="str">
        <f t="shared" ca="1" si="569"/>
        <v>4,59424773062356-5,88698441614688i</v>
      </c>
      <c r="DQ321" s="240" t="str">
        <f t="shared" ca="1" si="570"/>
        <v>7,45851453059776-0,366413322844615i</v>
      </c>
      <c r="DR321" s="240" t="str">
        <f t="shared" ca="1" si="571"/>
        <v>5,1491505497003+5,40832195258539i</v>
      </c>
      <c r="DS321" s="240" t="str">
        <f t="shared" ca="1" si="572"/>
        <v>-0,731943923905477+7,43155137360658i</v>
      </c>
      <c r="DT321" s="240" t="str">
        <f t="shared" ca="1" si="573"/>
        <v>-6,10532233702527+4,29985312392369i</v>
      </c>
      <c r="DU321" s="240" t="str">
        <f t="shared" ca="1" si="574"/>
        <v>-7,2437175721382-1,81445679512967i</v>
      </c>
      <c r="DV321" s="240" t="str">
        <f t="shared" ca="1" si="575"/>
        <v>-3,35747686327489-6,67016093050759i</v>
      </c>
      <c r="DW321" s="240" t="str">
        <f t="shared" ca="1" si="576"/>
        <v>2,85769215627008-6,89907916074953i</v>
      </c>
      <c r="DX321" s="240" t="str">
        <f t="shared" ca="1" si="577"/>
        <v>7,09061068326488-2,34242136787257i</v>
      </c>
      <c r="DY321" s="240" t="str">
        <f t="shared" ca="1" si="578"/>
        <v>6,40509652026291+3,83906711225682i</v>
      </c>
      <c r="DZ321" s="240" t="str">
        <f t="shared" ca="1" si="579"/>
        <v>1,27665952380313+7,35757012787365i</v>
      </c>
      <c r="EA321" s="240" t="str">
        <f t="shared" ca="1" si="580"/>
        <v>-4,73733785896856+5,77246288305773i</v>
      </c>
      <c r="EB321" s="240" t="str">
        <f t="shared" ca="1" si="581"/>
        <v>-7,46526039855681+0,183261856465919i</v>
      </c>
      <c r="EC321" s="240" t="str">
        <f t="shared" ca="1" si="582"/>
        <v>-5,01487285686077-5,53305954746712i</v>
      </c>
      <c r="ED321" s="240" t="str">
        <f t="shared" ca="1" si="583"/>
        <v>0,914102876619146-7,41135032617219i</v>
      </c>
      <c r="EE321" s="240" t="str">
        <f t="shared" ca="1" si="584"/>
        <v>6,20900720621215-4,14872597787581i</v>
      </c>
      <c r="EF321" s="240" t="str">
        <f t="shared" ca="1" si="585"/>
        <v>7,19700690098162+1,99168004295845i</v>
      </c>
      <c r="EG321" s="240" t="str">
        <f t="shared" ca="1" si="586"/>
        <v>3,19277171033597+6,75054860970383i</v>
      </c>
      <c r="EH321" s="240" t="str">
        <f t="shared" ca="1" si="587"/>
        <v>-3,0261433511018+6,82687001083794i</v>
      </c>
      <c r="EI321" s="240" t="str">
        <f t="shared" ca="1" si="588"/>
        <v>-7,14596102198036+2,16770357720639i</v>
      </c>
      <c r="EJ321" s="240" t="str">
        <f t="shared" ca="1" si="589"/>
        <v>-6,30895200162602-3,99509979443257i</v>
      </c>
      <c r="EK321" s="240" t="str">
        <f t="shared" ca="1" si="590"/>
        <v>-1,09571120794305-7,38668495842919i</v>
      </c>
      <c r="EL321" s="240" t="str">
        <f t="shared" ca="1" si="591"/>
        <v>4,87757439212847-5,65446423417361i</v>
      </c>
      <c r="EM321" s="240" t="str">
        <f t="shared" ca="1" si="592"/>
        <v>7,46750947279587+2,51029195540666E-12i</v>
      </c>
      <c r="EN321" s="240"/>
      <c r="EO321" s="240"/>
      <c r="EP321" s="240"/>
    </row>
    <row r="322" spans="1:146">
      <c r="A322" s="268">
        <f t="shared" si="461"/>
        <v>4.3359374999999934E-3</v>
      </c>
      <c r="B322" s="267">
        <v>222</v>
      </c>
      <c r="C322" s="266">
        <f t="shared" si="462"/>
        <v>44400</v>
      </c>
      <c r="N322" s="265">
        <f t="shared" ca="1" si="463"/>
        <v>7.5317089714257914</v>
      </c>
      <c r="O322" s="240">
        <f t="shared" ca="1" si="464"/>
        <v>-7.4682910285742086</v>
      </c>
      <c r="P322" s="240" t="str">
        <f t="shared" ca="1" si="465"/>
        <v>-5,01539771764267-5,53363864210039i</v>
      </c>
      <c r="Q322" s="240" t="str">
        <f t="shared" ca="1" si="466"/>
        <v>0,732020529769718-7,43232916598005i</v>
      </c>
      <c r="R322" s="240" t="str">
        <f t="shared" ca="1" si="467"/>
        <v>5,99858760144011-4,44885577146877i</v>
      </c>
      <c r="S322" s="240" t="str">
        <f t="shared" ca="1" si="468"/>
        <v>7,3247899105931+1,45699130167463i</v>
      </c>
      <c r="T322" s="240" t="str">
        <f t="shared" ca="1" si="469"/>
        <v>3,83946891222369+6,40576688301641i</v>
      </c>
      <c r="U322" s="241" t="str">
        <f t="shared" ca="1" si="470"/>
        <v>-2,16793045087198+7,14670892422967i</v>
      </c>
      <c r="V322" s="240" t="str">
        <f t="shared" ca="1" si="471"/>
        <v>-6,7512551277609+3,19310586848669i</v>
      </c>
      <c r="W322" s="240" t="str">
        <f t="shared" ca="1" si="472"/>
        <v>-6,89980122413744-2,85799124471604i</v>
      </c>
      <c r="X322" s="240" t="str">
        <f t="shared" ca="1" si="473"/>
        <v>-2,51599146970692-7,0317250950136i</v>
      </c>
      <c r="Y322" s="240" t="str">
        <f t="shared" ca="1" si="474"/>
        <v>3,52052802053661-6,58644466644173i</v>
      </c>
      <c r="Z322" s="240" t="str">
        <f t="shared" ca="1" si="475"/>
        <v>7,24447570566936-1,81464669769309i</v>
      </c>
      <c r="AA322" s="240" t="str">
        <f t="shared" ca="1" si="476"/>
        <v>6,20965704609128+4,14916018700303i</v>
      </c>
      <c r="AB322" s="240" t="str">
        <f t="shared" ca="1" si="477"/>
        <v>1,09582588599363+7,38745805504629i</v>
      </c>
      <c r="AC322" s="240" t="str">
        <f t="shared" ca="1" si="478"/>
        <v>-4,73783367270689+5,77306703384317i</v>
      </c>
      <c r="AD322" s="240" t="str">
        <f t="shared" ca="1" si="479"/>
        <v>-7,45929514495776+0,366451671972737i</v>
      </c>
      <c r="AE322" s="240" t="str">
        <f t="shared" ca="1" si="480"/>
        <v>-5,2808792301797-5,28087923017926i</v>
      </c>
      <c r="AF322" s="240" t="str">
        <f t="shared" ca="1" si="481"/>
        <v>0,366451671972112-7,45929514495779i</v>
      </c>
      <c r="AG322" s="240" t="str">
        <f t="shared" ca="1" si="482"/>
        <v>5,77306703384284-4,7378336727073i</v>
      </c>
      <c r="AH322" s="240" t="str">
        <f t="shared" ca="1" si="483"/>
        <v>7,38745805504615+1,09582588599458i</v>
      </c>
      <c r="AI322" s="240" t="str">
        <f t="shared" ca="1" si="484"/>
        <v>4,14916018700346+6,20965704609099i</v>
      </c>
      <c r="AJ322" s="240" t="str">
        <f t="shared" ca="1" si="485"/>
        <v>-1,81464669769109+7,24447570566986i</v>
      </c>
      <c r="AK322" s="240" t="str">
        <f t="shared" ca="1" si="486"/>
        <v>-6,58644466644005+3,52052802053973i</v>
      </c>
      <c r="AL322" s="240" t="str">
        <f t="shared" ca="1" si="487"/>
        <v>-7,03172509501279-2,51599146970919i</v>
      </c>
      <c r="AM322" s="240" t="str">
        <f t="shared" ca="1" si="488"/>
        <v>-2,85799124471515-6,8998012241378i</v>
      </c>
      <c r="AN322" s="240" t="str">
        <f t="shared" ca="1" si="489"/>
        <v>3,19310586848622-6,75125512776112i</v>
      </c>
      <c r="AO322" s="240" t="str">
        <f t="shared" ca="1" si="490"/>
        <v>7,14670892422909-2,1679304508739i</v>
      </c>
      <c r="AP322" s="240" t="str">
        <f t="shared" ca="1" si="491"/>
        <v>6,40576688301822+3,83946891222067i</v>
      </c>
      <c r="AQ322" s="240" t="str">
        <f t="shared" ca="1" si="492"/>
        <v>1,45699130167228+7,32478991059357i</v>
      </c>
      <c r="AR322" s="240" t="str">
        <f t="shared" ca="1" si="493"/>
        <v>1,45699130167228+7,32478991059357i</v>
      </c>
      <c r="AS322" s="240" t="str">
        <f t="shared" ca="1" si="494"/>
        <v>-7,43232916597999+0,732020529770315i</v>
      </c>
      <c r="AT322" s="240" t="str">
        <f t="shared" ca="1" si="495"/>
        <v>-5,5336386421018-5,01539771764112i</v>
      </c>
      <c r="AU322" s="240" t="str">
        <f t="shared" ca="1" si="496"/>
        <v>-3,59746501105053E-12-7,46829102857421i</v>
      </c>
      <c r="AV322" s="240" t="str">
        <f t="shared" ca="1" si="497"/>
        <v>5,53363864210196-5,01539771764095i</v>
      </c>
      <c r="AW322" s="240" t="str">
        <f t="shared" ca="1" si="498"/>
        <v>7,43232916597996+0,732020529770548i</v>
      </c>
      <c r="AX322" s="240" t="str">
        <f t="shared" ca="1" si="499"/>
        <v>4,44885577146914+5,99858760143983i</v>
      </c>
      <c r="AY322" s="240" t="str">
        <f t="shared" ca="1" si="500"/>
        <v>-1,45699130167272+7,32478991059348i</v>
      </c>
      <c r="AZ322" s="240" t="str">
        <f t="shared" ca="1" si="501"/>
        <v>-6,40576688301464+3,83946891222666i</v>
      </c>
      <c r="BA322" s="240" t="str">
        <f t="shared" ca="1" si="502"/>
        <v>-7,14670892422896-2,16793045087432i</v>
      </c>
      <c r="BB322" s="240" t="str">
        <f t="shared" ca="1" si="503"/>
        <v>-3,19310586848582-6,75125512776132i</v>
      </c>
      <c r="BC322" s="240" t="str">
        <f t="shared" ca="1" si="504"/>
        <v>2,85799124471556-6,89980122413763i</v>
      </c>
      <c r="BD322" s="240" t="str">
        <f t="shared" ca="1" si="505"/>
        <v>7,03172509501291-2,51599146970887i</v>
      </c>
      <c r="BE322" s="240" t="str">
        <f t="shared" ca="1" si="506"/>
        <v>6,58644466644339+3,52052802053348i</v>
      </c>
      <c r="BF322" s="240" t="str">
        <f t="shared" ca="1" si="507"/>
        <v>1,81464669769077+7,24447570566994i</v>
      </c>
      <c r="BG322" s="240" t="str">
        <f t="shared" ca="1" si="508"/>
        <v>-4,14916018700374+6,2096570460908i</v>
      </c>
      <c r="BH322" s="240" t="str">
        <f t="shared" ca="1" si="509"/>
        <v>-7,38745805504619+1,09582588599425i</v>
      </c>
      <c r="BI322" s="240" t="str">
        <f t="shared" ca="1" si="510"/>
        <v>-5,7730670338445-4,73783367270526i</v>
      </c>
      <c r="BJ322" s="240" t="str">
        <f t="shared" ca="1" si="511"/>
        <v>-0,366451671968697-7,45929514495796i</v>
      </c>
      <c r="BK322" s="240" t="str">
        <f t="shared" ca="1" si="512"/>
        <v>5,28087923018106-5,28087923017789i</v>
      </c>
      <c r="BL322" s="240" t="str">
        <f t="shared" ca="1" si="513"/>
        <v>7,45929514495774+0,366451671973183i</v>
      </c>
      <c r="BM322" s="240" t="str">
        <f t="shared" ca="1" si="514"/>
        <v>4,7378336727077+5,77306703384251i</v>
      </c>
      <c r="BN322" s="240" t="str">
        <f t="shared" ca="1" si="515"/>
        <v>-1,09582588599113+7,38745805504666i</v>
      </c>
      <c r="BO322" s="240" t="str">
        <f t="shared" ca="1" si="516"/>
        <v>-6,20965704609305+4,14916018700036i</v>
      </c>
      <c r="BP322" s="240" t="str">
        <f t="shared" ca="1" si="517"/>
        <v>-7,24447570566895-1,81464669769471i</v>
      </c>
      <c r="BQ322" s="240" t="str">
        <f t="shared" ca="1" si="518"/>
        <v>-3,52052802053644-6,58644466644181i</v>
      </c>
      <c r="BR322" s="240" t="str">
        <f t="shared" ca="1" si="519"/>
        <v>2,5159914697057-7,03172509501404i</v>
      </c>
      <c r="BS322" s="240" t="str">
        <f t="shared" ca="1" si="520"/>
        <v>6,89980122413635-2,85799124471867i</v>
      </c>
      <c r="BT322" s="240" t="str">
        <f t="shared" ca="1" si="521"/>
        <v>6,75125512775949+3,19310586848969i</v>
      </c>
      <c r="BU322" s="240" t="str">
        <f t="shared" ca="1" si="522"/>
        <v>2,16793045087023+7,1467089242302i</v>
      </c>
      <c r="BV322" s="240" t="str">
        <f t="shared" ca="1" si="523"/>
        <v>-3,83946891222396+6,40576688301626i</v>
      </c>
      <c r="BW322" s="240" t="str">
        <f t="shared" ca="1" si="524"/>
        <v>-7,32478991059287+1,4569913016758i</v>
      </c>
      <c r="BX322" s="240" t="str">
        <f t="shared" ca="1" si="525"/>
        <v>-5,99858760144171-4,44885577146661i</v>
      </c>
      <c r="BY322" s="240" t="str">
        <f t="shared" ca="1" si="526"/>
        <v>-0,73202052976629-7,43232916598039i</v>
      </c>
      <c r="BZ322" s="240" t="str">
        <f t="shared" ca="1" si="527"/>
        <v>5,01539771764411-5,53363864209908i</v>
      </c>
      <c r="CA322" s="240" t="str">
        <f t="shared" ca="1" si="528"/>
        <v>7,46829102857421+4,46487489908791E-13i</v>
      </c>
      <c r="CB322" s="240" t="str">
        <f t="shared" ca="1" si="529"/>
        <v>5,01539771764346+5,53363864209969i</v>
      </c>
      <c r="CC322" s="240" t="str">
        <f t="shared" ca="1" si="530"/>
        <v>-0,732020529767179+7,4323291659803i</v>
      </c>
      <c r="CD322" s="240" t="str">
        <f t="shared" ca="1" si="531"/>
        <v>-5,99858760144199+4,44885577146624i</v>
      </c>
      <c r="CE322" s="240" t="str">
        <f t="shared" ca="1" si="532"/>
        <v>-7,32478991059278-1,45699130167626i</v>
      </c>
      <c r="CF322" s="240" t="str">
        <f t="shared" ca="1" si="533"/>
        <v>-3,83946891222356-6,4057668830165i</v>
      </c>
      <c r="CG322" s="240" t="str">
        <f t="shared" ca="1" si="534"/>
        <v>2,16793045087108-7,14670892422995i</v>
      </c>
      <c r="CH322" s="240" t="str">
        <f t="shared" ca="1" si="535"/>
        <v>6,75125512775987-3,19310586848888i</v>
      </c>
      <c r="CI322" s="240" t="str">
        <f t="shared" ca="1" si="536"/>
        <v>6,89980122413617+2,8579912447191i</v>
      </c>
      <c r="CJ322" s="240" t="str">
        <f t="shared" ca="1" si="537"/>
        <v>2,51599146970526+7,0317250950142i</v>
      </c>
      <c r="CK322" s="240" t="str">
        <f t="shared" ca="1" si="538"/>
        <v>-3,52052802053686+6,58644466644159i</v>
      </c>
      <c r="CL322" s="240" t="str">
        <f t="shared" ca="1" si="539"/>
        <v>-7,24447570566907+1,81464669769425i</v>
      </c>
      <c r="CM322" s="240" t="str">
        <f t="shared" ca="1" si="540"/>
        <v>-6,20965704609279-4,14916018700075i</v>
      </c>
      <c r="CN322" s="240" t="str">
        <f t="shared" ca="1" si="541"/>
        <v>-1,09582588599024-7,38745805504679i</v>
      </c>
      <c r="CO322" s="240" t="str">
        <f t="shared" ca="1" si="542"/>
        <v>4,73783367270839-5,77306703384194i</v>
      </c>
      <c r="CP322" s="240" t="str">
        <f t="shared" ca="1" si="543"/>
        <v>7,45929514495778-0,366451671972291i</v>
      </c>
      <c r="CQ322" s="240" t="str">
        <f t="shared" ca="1" si="544"/>
        <v>5,28087923018044+5,28087923017852i</v>
      </c>
      <c r="CR322" s="240" t="str">
        <f t="shared" ca="1" si="545"/>
        <v>-0,36645167196959+7,45929514495791i</v>
      </c>
      <c r="CS322" s="240" t="str">
        <f t="shared" ca="1" si="546"/>
        <v>-5,77306703384507+4,73783367270457i</v>
      </c>
      <c r="CT322" s="240" t="str">
        <f t="shared" ca="1" si="547"/>
        <v>-7,38745805504607-1,09582588599513i</v>
      </c>
      <c r="CU322" s="240" t="str">
        <f t="shared" ca="1" si="548"/>
        <v>-4,149160187003-6,20965704609129i</v>
      </c>
      <c r="CV322" s="240" t="str">
        <f t="shared" ca="1" si="549"/>
        <v>1,81464669769163-7,24447570566972i</v>
      </c>
      <c r="CW322" s="240" t="str">
        <f t="shared" ca="1" si="550"/>
        <v>6,58644466644031-3,52052802053925i</v>
      </c>
      <c r="CX322" s="240" t="str">
        <f t="shared" ca="1" si="551"/>
        <v>7,03172509501267+2,51599146970951i</v>
      </c>
      <c r="CY322" s="240" t="str">
        <f t="shared" ca="1" si="552"/>
        <v>2,85799124471493+6,89980122413789i</v>
      </c>
      <c r="CZ322" s="240" t="str">
        <f t="shared" ca="1" si="553"/>
        <v>-3,19310586848643+6,75125512776102i</v>
      </c>
      <c r="DA322" s="240" t="str">
        <f t="shared" ca="1" si="554"/>
        <v>-7,14670892422916+2,16793045087367i</v>
      </c>
      <c r="DB322" s="240" t="str">
        <f t="shared" ca="1" si="555"/>
        <v>-6,4057668830181-3,83946891222087i</v>
      </c>
      <c r="DC322" s="240" t="str">
        <f t="shared" ca="1" si="556"/>
        <v>-1,45699130167183-7,32478991059366i</v>
      </c>
      <c r="DD322" s="240" t="str">
        <f t="shared" ca="1" si="557"/>
        <v>4,44885577146986-5,9985876014393i</v>
      </c>
      <c r="DE322" s="240" t="str">
        <f t="shared" ca="1" si="558"/>
        <v>7,43232916598003-0,732020529769869i</v>
      </c>
      <c r="DF322" s="240" t="str">
        <f t="shared" ca="1" si="559"/>
        <v>5,5336386421015+5,01539771764145i</v>
      </c>
      <c r="DG322" s="240" t="str">
        <f t="shared" ca="1" si="560"/>
        <v>3,15097752114174E-12+7,46829102857421i</v>
      </c>
      <c r="DH322" s="240" t="str">
        <f t="shared" ca="1" si="561"/>
        <v>-5,5336386421024+5,01539771764046i</v>
      </c>
      <c r="DI322" s="240" t="str">
        <f t="shared" ca="1" si="562"/>
        <v>-7,4323291659799-0,732020529771203i</v>
      </c>
      <c r="DJ322" s="240" t="str">
        <f t="shared" ca="1" si="563"/>
        <v>-4,44885577146879-5,9985876014401i</v>
      </c>
      <c r="DK322" s="240" t="str">
        <f t="shared" ca="1" si="564"/>
        <v>1,45699130167315-7,3247899105934i</v>
      </c>
      <c r="DL322" s="240" t="str">
        <f t="shared" ca="1" si="565"/>
        <v>6,40576688301487-3,83946891222628i</v>
      </c>
      <c r="DM322" s="240" t="str">
        <f t="shared" ca="1" si="566"/>
        <v>7,14670892422877+2,16793045087495i</v>
      </c>
      <c r="DN322" s="240" t="str">
        <f t="shared" ca="1" si="567"/>
        <v>3,19310586848522+6,75125512776159i</v>
      </c>
      <c r="DO322" s="240" t="str">
        <f t="shared" ca="1" si="568"/>
        <v>-2,85799124471617+6,89980122413739i</v>
      </c>
      <c r="DP322" s="240" t="str">
        <f t="shared" ca="1" si="569"/>
        <v>-7,03172509501313+2,51599146970825i</v>
      </c>
      <c r="DQ322" s="240" t="str">
        <f t="shared" ca="1" si="570"/>
        <v>-6,58644466644308-3,52052802053406i</v>
      </c>
      <c r="DR322" s="240" t="str">
        <f t="shared" ca="1" si="571"/>
        <v>-1,81464669769074-7,24447570566995i</v>
      </c>
      <c r="DS322" s="240" t="str">
        <f t="shared" ca="1" si="572"/>
        <v>4,14916018700376-6,20965704609078i</v>
      </c>
      <c r="DT322" s="240" t="str">
        <f t="shared" ca="1" si="573"/>
        <v>7,3874580550462-1,09582588599422i</v>
      </c>
      <c r="DU322" s="240" t="str">
        <f t="shared" ca="1" si="574"/>
        <v>5,7730670338445+4,73783367270528i</v>
      </c>
      <c r="DV322" s="240" t="str">
        <f t="shared" ca="1" si="575"/>
        <v>0,366451671968676+7,45929514495796i</v>
      </c>
      <c r="DW322" s="240" t="str">
        <f t="shared" ca="1" si="576"/>
        <v>-5,28087923018108+5,28087923017788i</v>
      </c>
      <c r="DX322" s="240" t="str">
        <f t="shared" ca="1" si="577"/>
        <v>-7,45929514495774-0,366451671973204i</v>
      </c>
      <c r="DY322" s="240" t="str">
        <f t="shared" ca="1" si="578"/>
        <v>-4,73783367270768-5,77306703384252i</v>
      </c>
      <c r="DZ322" s="240" t="str">
        <f t="shared" ca="1" si="579"/>
        <v>1,09582588599115-7,38745805504666i</v>
      </c>
      <c r="EA322" s="240" t="str">
        <f t="shared" ca="1" si="580"/>
        <v>6,20965704608906-4,14916018700634i</v>
      </c>
      <c r="EB322" s="240" t="str">
        <f t="shared" ca="1" si="581"/>
        <v>7,24447570566885+1,81464669769514i</v>
      </c>
      <c r="EC322" s="240" t="str">
        <f t="shared" ca="1" si="582"/>
        <v>3,52052802053606+6,58644466644202i</v>
      </c>
      <c r="ED322" s="240" t="str">
        <f t="shared" ca="1" si="583"/>
        <v>-2,51599146970612+7,03172509501388i</v>
      </c>
      <c r="EE322" s="240" t="str">
        <f t="shared" ca="1" si="584"/>
        <v>-6,89980122413652+2,85799124471826i</v>
      </c>
      <c r="EF322" s="240" t="str">
        <f t="shared" ca="1" si="585"/>
        <v>-6,75125512776256-3,19310586848318i</v>
      </c>
      <c r="EG322" s="240" t="str">
        <f t="shared" ca="1" si="586"/>
        <v>-2,1679304508698-7,14670892423033i</v>
      </c>
      <c r="EH322" s="240" t="str">
        <f t="shared" ca="1" si="587"/>
        <v>3,83946891222435-6,40576688301602i</v>
      </c>
      <c r="EI322" s="240" t="str">
        <f t="shared" ca="1" si="588"/>
        <v>7,32478991059295-1,45699130167537i</v>
      </c>
      <c r="EJ322" s="240" t="str">
        <f t="shared" ca="1" si="589"/>
        <v>5,99858760144144+4,44885577146698i</v>
      </c>
      <c r="EK322" s="240" t="str">
        <f t="shared" ca="1" si="590"/>
        <v>0,73202052977345+7,43232916597968i</v>
      </c>
      <c r="EL322" s="240" t="str">
        <f t="shared" ca="1" si="591"/>
        <v>-5,01539771764445+5,53363864209878i</v>
      </c>
      <c r="EM322" s="240" t="str">
        <f t="shared" ca="1" si="592"/>
        <v>-7,46829102857421-8,92974979817578E-13i</v>
      </c>
      <c r="EN322" s="240"/>
      <c r="EO322" s="240"/>
      <c r="EP322" s="240"/>
    </row>
    <row r="323" spans="1:146">
      <c r="A323" s="268">
        <f t="shared" si="461"/>
        <v>4.355468749999993E-3</v>
      </c>
      <c r="B323" s="267">
        <v>223</v>
      </c>
      <c r="C323" s="266">
        <f t="shared" si="462"/>
        <v>44600</v>
      </c>
      <c r="N323" s="265">
        <f t="shared" ca="1" si="463"/>
        <v>7.5309842924443062</v>
      </c>
      <c r="O323" s="240">
        <f t="shared" ca="1" si="464"/>
        <v>-7.4690157075556938</v>
      </c>
      <c r="P323" s="240" t="str">
        <f t="shared" ca="1" si="465"/>
        <v>-5,15018915963768-5,40941283871588i</v>
      </c>
      <c r="Q323" s="240" t="str">
        <f t="shared" ca="1" si="466"/>
        <v>0,36648723028498-7,46001895103168i</v>
      </c>
      <c r="R323" s="240" t="str">
        <f t="shared" ca="1" si="467"/>
        <v>5,65560476845708-4,87855822377055i</v>
      </c>
      <c r="S323" s="240" t="str">
        <f t="shared" ca="1" si="468"/>
        <v>7,43305035543418+0,732091560730971i</v>
      </c>
      <c r="T323" s="240" t="str">
        <f t="shared" ca="1" si="469"/>
        <v>4,59517441383094+5,88817185093872i</v>
      </c>
      <c r="U323" s="241" t="str">
        <f t="shared" ca="1" si="470"/>
        <v>-1,09593221848426+7,38817489047206i</v>
      </c>
      <c r="V323" s="240" t="str">
        <f t="shared" ca="1" si="471"/>
        <v>-6,10655381168805+4,30072042623929i</v>
      </c>
      <c r="W323" s="240" t="str">
        <f t="shared" ca="1" si="472"/>
        <v>-7,32550066507108-1,45713267953088i</v>
      </c>
      <c r="X323" s="240" t="str">
        <f t="shared" ca="1" si="473"/>
        <v>-3,99590562644159-6,31022454943452i</v>
      </c>
      <c r="Y323" s="240" t="str">
        <f t="shared" ca="1" si="474"/>
        <v>1,81482278032204-7,24517866693002i</v>
      </c>
      <c r="Z323" s="240" t="str">
        <f t="shared" ca="1" si="475"/>
        <v>6,498693403531-3,68146433998978i</v>
      </c>
      <c r="AA323" s="240" t="str">
        <f t="shared" ca="1" si="476"/>
        <v>7,14740239877745+2,16814081407642i</v>
      </c>
      <c r="AB323" s="240" t="str">
        <f t="shared" ca="1" si="477"/>
        <v>3,35815408348539+6,67150633599969i</v>
      </c>
      <c r="AC323" s="240" t="str">
        <f t="shared" ca="1" si="478"/>
        <v>-2,51623560670294+7,03240741220771i</v>
      </c>
      <c r="AD323" s="240" t="str">
        <f t="shared" ca="1" si="479"/>
        <v>-6,82824702535039+3,02675373965362i</v>
      </c>
      <c r="AE323" s="240" t="str">
        <f t="shared" ca="1" si="480"/>
        <v>-6,90047074021604-2,8582685673561i</v>
      </c>
      <c r="AF323" s="240" t="str">
        <f t="shared" ca="1" si="481"/>
        <v>-2,68806168095148-6,96853786953289i</v>
      </c>
      <c r="AG323" s="240" t="str">
        <f t="shared" ca="1" si="482"/>
        <v>3,19341570867633-6,75191022980111i</v>
      </c>
      <c r="AH323" s="240" t="str">
        <f t="shared" ca="1" si="483"/>
        <v>7,09204089561709-2,34289384620994i</v>
      </c>
      <c r="AI323" s="240" t="str">
        <f t="shared" ca="1" si="484"/>
        <v>6,58708377624398+3,52086963184623i</v>
      </c>
      <c r="AJ323" s="240" t="str">
        <f t="shared" ca="1" si="485"/>
        <v>1,99208177498319+7,19845857399301i</v>
      </c>
      <c r="AK323" s="240" t="str">
        <f t="shared" ca="1" si="486"/>
        <v>-3,8398414716785+6,40638846091084i</v>
      </c>
      <c r="AL323" s="240" t="str">
        <f t="shared" ca="1" si="487"/>
        <v>-7,28753453515375+1,63647060427465i</v>
      </c>
      <c r="AM323" s="240" t="str">
        <f t="shared" ca="1" si="488"/>
        <v>-6,210259594642-4,14956279707522i</v>
      </c>
      <c r="AN323" s="240" t="str">
        <f t="shared" ca="1" si="489"/>
        <v>-1,27691703254254-7,35905418730671i</v>
      </c>
      <c r="AO323" s="240" t="str">
        <f t="shared" ca="1" si="490"/>
        <v>4,44928746223495-5,99916966905526i</v>
      </c>
      <c r="AP323" s="240" t="str">
        <f t="shared" ca="1" si="491"/>
        <v>7,41284523334546-0,914287255834419i</v>
      </c>
      <c r="AQ323" s="240" t="str">
        <f t="shared" ca="1" si="492"/>
        <v>5,77362721827061+4,73829340418662i</v>
      </c>
      <c r="AR323" s="240" t="str">
        <f t="shared" ca="1" si="493"/>
        <v>5,77362721827061+4,73829340418662i</v>
      </c>
      <c r="AS323" s="240" t="str">
        <f t="shared" ca="1" si="494"/>
        <v>-5,01588438230232+5,53417559380703i</v>
      </c>
      <c r="AT323" s="240" t="str">
        <f t="shared" ca="1" si="495"/>
        <v>-7,46676617966682+0,183298821320369i</v>
      </c>
      <c r="AU323" s="240" t="str">
        <f t="shared" ca="1" si="496"/>
        <v>-5,2813916556016-5,28139165560134i</v>
      </c>
      <c r="AV323" s="240" t="str">
        <f t="shared" ca="1" si="497"/>
        <v>0,183298821320007-7,46676617966683i</v>
      </c>
      <c r="AW323" s="240" t="str">
        <f t="shared" ca="1" si="498"/>
        <v>5,53417559380678-5,01588438230259i</v>
      </c>
      <c r="AX323" s="240" t="str">
        <f t="shared" ca="1" si="499"/>
        <v>7,44877808592859+0,54945488104453i</v>
      </c>
      <c r="AY323" s="240" t="str">
        <f t="shared" ca="1" si="500"/>
        <v>4,73829340418707+5,77362721827025i</v>
      </c>
      <c r="AZ323" s="240" t="str">
        <f t="shared" ca="1" si="501"/>
        <v>-0,914287255834061+7,4128452333455i</v>
      </c>
      <c r="BA323" s="240" t="str">
        <f t="shared" ca="1" si="502"/>
        <v>-5,99916966905505+4,44928746223524i</v>
      </c>
      <c r="BB323" s="240" t="str">
        <f t="shared" ca="1" si="503"/>
        <v>-7,35905418730677-1,27691703254218i</v>
      </c>
      <c r="BC323" s="240" t="str">
        <f t="shared" ca="1" si="504"/>
        <v>-4,14956279707552-6,21025959464179i</v>
      </c>
      <c r="BD323" s="240" t="str">
        <f t="shared" ca="1" si="505"/>
        <v>1,6364706042742-7,28753453515386i</v>
      </c>
      <c r="BE323" s="240" t="str">
        <f t="shared" ca="1" si="506"/>
        <v>6,4063884609106-3,8398414716789i</v>
      </c>
      <c r="BF323" s="240" t="str">
        <f t="shared" ca="1" si="507"/>
        <v>7,19845857399311+1,99208177498284i</v>
      </c>
      <c r="BG323" s="240" t="str">
        <f t="shared" ca="1" si="508"/>
        <v>3,52086963184665+6,58708377624376i</v>
      </c>
      <c r="BH323" s="240" t="str">
        <f t="shared" ca="1" si="509"/>
        <v>-2,34289384620959+7,0920408956172i</v>
      </c>
      <c r="BI323" s="240" t="str">
        <f t="shared" ca="1" si="510"/>
        <v>-6,75191022979969+3,19341570867935i</v>
      </c>
      <c r="BJ323" s="240" t="str">
        <f t="shared" ca="1" si="511"/>
        <v>-6,96853786953164-2,68806168095472i</v>
      </c>
      <c r="BK323" s="240" t="str">
        <f t="shared" ca="1" si="512"/>
        <v>-2,858268567353-6,90047074021733i</v>
      </c>
      <c r="BL323" s="240" t="str">
        <f t="shared" ca="1" si="513"/>
        <v>3,02675373965659-6,82824702534908i</v>
      </c>
      <c r="BM323" s="240" t="str">
        <f t="shared" ca="1" si="514"/>
        <v>7,03240741220888-2,51623560669968i</v>
      </c>
      <c r="BN323" s="240" t="str">
        <f t="shared" ca="1" si="515"/>
        <v>6,67150633599852+3,35815408348772i</v>
      </c>
      <c r="BO323" s="240" t="str">
        <f t="shared" ca="1" si="516"/>
        <v>2,16814081407403+7,14740239877818i</v>
      </c>
      <c r="BP323" s="240" t="str">
        <f t="shared" ca="1" si="517"/>
        <v>-3,68146433999218+6,49869340352963i</v>
      </c>
      <c r="BQ323" s="240" t="str">
        <f t="shared" ca="1" si="518"/>
        <v>-7,24517866693048+1,81482278032018i</v>
      </c>
      <c r="BR323" s="240" t="str">
        <f t="shared" ca="1" si="519"/>
        <v>-6,31022454943358-3,99590562644307i</v>
      </c>
      <c r="BS323" s="240" t="str">
        <f t="shared" ca="1" si="520"/>
        <v>-1,45713267952926-7,3255006650714i</v>
      </c>
      <c r="BT323" s="240" t="str">
        <f t="shared" ca="1" si="521"/>
        <v>4,30072042624025-6,10655381168737i</v>
      </c>
      <c r="BU323" s="240" t="str">
        <f t="shared" ca="1" si="522"/>
        <v>7,38817489047222-1,0959322184832i</v>
      </c>
      <c r="BV323" s="240" t="str">
        <f t="shared" ca="1" si="523"/>
        <v>5,88817185093814+4,59517441383168i</v>
      </c>
      <c r="BW323" s="240" t="str">
        <f t="shared" ca="1" si="524"/>
        <v>0,732091560730487+7,43305035543423i</v>
      </c>
      <c r="BX323" s="240" t="str">
        <f t="shared" ca="1" si="525"/>
        <v>-4,87855822377082+5,65560476845685i</v>
      </c>
      <c r="BY323" s="240" t="str">
        <f t="shared" ca="1" si="526"/>
        <v>-7,46001895103168+0,366487230284758i</v>
      </c>
      <c r="BZ323" s="240" t="str">
        <f t="shared" ca="1" si="527"/>
        <v>-5,40941283871589-5,15018915963767i</v>
      </c>
      <c r="CA323" s="240" t="str">
        <f t="shared" ca="1" si="528"/>
        <v>-3,62337518199786E-13-7,46901570755569i</v>
      </c>
      <c r="CB323" s="240" t="str">
        <f t="shared" ca="1" si="529"/>
        <v>5,40941283871539-5,15018915963819i</v>
      </c>
      <c r="CC323" s="240" t="str">
        <f t="shared" ca="1" si="530"/>
        <v>7,46001895103172+0,366487230284034i</v>
      </c>
      <c r="CD323" s="240" t="str">
        <f t="shared" ca="1" si="531"/>
        <v>4,87855822377136+5,65560476845638i</v>
      </c>
      <c r="CE323" s="240" t="str">
        <f t="shared" ca="1" si="532"/>
        <v>-0,732091560729766+7,43305035543429i</v>
      </c>
      <c r="CF323" s="240" t="str">
        <f t="shared" ca="1" si="533"/>
        <v>-5,88817185093744+4,59517441383259i</v>
      </c>
      <c r="CG323" s="240" t="str">
        <f t="shared" ca="1" si="534"/>
        <v>-7,38817489047232-1,09593221848248i</v>
      </c>
      <c r="CH323" s="240" t="str">
        <f t="shared" ca="1" si="535"/>
        <v>-4,30072042624085-6,10655381168695i</v>
      </c>
      <c r="CI323" s="240" t="str">
        <f t="shared" ca="1" si="536"/>
        <v>1,45713267952813-7,32550066507163i</v>
      </c>
      <c r="CJ323" s="240" t="str">
        <f t="shared" ca="1" si="537"/>
        <v>6,31022454943319-3,99590562644368i</v>
      </c>
      <c r="CK323" s="240" t="str">
        <f t="shared" ca="1" si="538"/>
        <v>7,24517866693066+1,81482278031948i</v>
      </c>
      <c r="CL323" s="240" t="str">
        <f t="shared" ca="1" si="539"/>
        <v>3,68146433999282+6,49869340352928i</v>
      </c>
      <c r="CM323" s="240" t="str">
        <f t="shared" ca="1" si="540"/>
        <v>-2,16814081407334+7,14740239877839i</v>
      </c>
      <c r="CN323" s="240" t="str">
        <f t="shared" ca="1" si="541"/>
        <v>-6,6715063359982+3,35815408348837i</v>
      </c>
      <c r="CO323" s="240" t="str">
        <f t="shared" ca="1" si="542"/>
        <v>-7,03240741220655-2,5162356067062i</v>
      </c>
      <c r="CP323" s="240" t="str">
        <f t="shared" ca="1" si="543"/>
        <v>-3,02675373965065-6,82824702535171i</v>
      </c>
      <c r="CQ323" s="240" t="str">
        <f t="shared" ca="1" si="544"/>
        <v>2,858268567359-6,90047074021485i</v>
      </c>
      <c r="CR323" s="240" t="str">
        <f t="shared" ca="1" si="545"/>
        <v>6,96853786953413-2,68806168094826i</v>
      </c>
      <c r="CS323" s="240" t="str">
        <f t="shared" ca="1" si="546"/>
        <v>6,7519102298+3,19341570867869i</v>
      </c>
      <c r="CT323" s="240" t="str">
        <f t="shared" ca="1" si="547"/>
        <v>2,34289384621048+7,09204089561691i</v>
      </c>
      <c r="CU323" s="240" t="str">
        <f t="shared" ca="1" si="548"/>
        <v>-3,52086963184601+6,58708377624411i</v>
      </c>
      <c r="CV323" s="240" t="str">
        <f t="shared" ca="1" si="549"/>
        <v>-7,19845857399292+1,99208177498353i</v>
      </c>
      <c r="CW323" s="240" t="str">
        <f t="shared" ca="1" si="550"/>
        <v>-6,40638846091108-3,8398414716781i</v>
      </c>
      <c r="CX323" s="240" t="str">
        <f t="shared" ca="1" si="551"/>
        <v>-1,63647060427491-7,28753453515369i</v>
      </c>
      <c r="CY323" s="240" t="str">
        <f t="shared" ca="1" si="552"/>
        <v>4,14956279707492-6,2102595946422i</v>
      </c>
      <c r="CZ323" s="240" t="str">
        <f t="shared" ca="1" si="553"/>
        <v>7,35905418730661-1,27691703254311i</v>
      </c>
      <c r="DA323" s="240" t="str">
        <f t="shared" ca="1" si="554"/>
        <v>5,99916966905535+4,44928746223482i</v>
      </c>
      <c r="DB323" s="240" t="str">
        <f t="shared" ca="1" si="555"/>
        <v>0,914287255834778+7,41284523334541i</v>
      </c>
      <c r="DC323" s="240" t="str">
        <f t="shared" ca="1" si="556"/>
        <v>-4,73829340418635+5,77362721827084i</v>
      </c>
      <c r="DD323" s="240" t="str">
        <f t="shared" ca="1" si="557"/>
        <v>-7,44877808592853+0,549454881045464i</v>
      </c>
      <c r="DE323" s="240" t="str">
        <f t="shared" ca="1" si="558"/>
        <v>-5,53417559380726-5,01588438230205i</v>
      </c>
      <c r="DF323" s="240" t="str">
        <f t="shared" ca="1" si="559"/>
        <v>-0,183298821320731-7,46676617966681i</v>
      </c>
      <c r="DG323" s="240" t="str">
        <f t="shared" ca="1" si="560"/>
        <v>5,28139165560094-5,281391655602i</v>
      </c>
      <c r="DH323" s="240" t="str">
        <f t="shared" ca="1" si="561"/>
        <v>7,46676617966685+0,183298821319219i</v>
      </c>
      <c r="DI323" s="240" t="str">
        <f t="shared" ca="1" si="562"/>
        <v>5,01588438230318+5,53417559380626i</v>
      </c>
      <c r="DJ323" s="240" t="str">
        <f t="shared" ca="1" si="563"/>
        <v>-0,549454881044381+7,4487780859286i</v>
      </c>
      <c r="DK323" s="240" t="str">
        <f t="shared" ca="1" si="564"/>
        <v>-5,77362721827015+4,73829340418718i</v>
      </c>
      <c r="DL323" s="240" t="str">
        <f t="shared" ca="1" si="565"/>
        <v>-7,41284523334555-0,914287255833695i</v>
      </c>
      <c r="DM323" s="240" t="str">
        <f t="shared" ca="1" si="566"/>
        <v>-4,44928746223569-5,9991696690547i</v>
      </c>
      <c r="DN323" s="240" t="str">
        <f t="shared" ca="1" si="567"/>
        <v>1,27691703254161-7,35905418730687i</v>
      </c>
      <c r="DO323" s="240" t="str">
        <f t="shared" ca="1" si="568"/>
        <v>6,21025959464136-4,14956279707617i</v>
      </c>
      <c r="DP323" s="240" t="str">
        <f t="shared" ca="1" si="569"/>
        <v>7,28753453515384+1,63647060427426i</v>
      </c>
      <c r="DQ323" s="240" t="str">
        <f t="shared" ca="1" si="570"/>
        <v>3,83984147167903+6,40638846091052i</v>
      </c>
      <c r="DR323" s="240" t="str">
        <f t="shared" ca="1" si="571"/>
        <v>-1,99208177498249+7,19845857399321i</v>
      </c>
      <c r="DS323" s="240" t="str">
        <f t="shared" ca="1" si="572"/>
        <v>-6,58708377624719+3,52086963184022i</v>
      </c>
      <c r="DT323" s="240" t="str">
        <f t="shared" ca="1" si="573"/>
        <v>-7,09204089561499-2,3428938462163i</v>
      </c>
      <c r="DU323" s="240" t="str">
        <f t="shared" ca="1" si="574"/>
        <v>-3,19341570867315-6,75191022980262i</v>
      </c>
      <c r="DV323" s="240" t="str">
        <f t="shared" ca="1" si="575"/>
        <v>2,68806168095398-6,96853786953192i</v>
      </c>
      <c r="DW323" s="240" t="str">
        <f t="shared" ca="1" si="576"/>
        <v>6,90047074021703-2,85826856735373i</v>
      </c>
      <c r="DX323" s="240" t="str">
        <f t="shared" ca="1" si="577"/>
        <v>6,82824702534906+3,02675373965665i</v>
      </c>
      <c r="DY323" s="240" t="str">
        <f t="shared" ca="1" si="578"/>
        <v>2,51623560670003+7,03240741220875i</v>
      </c>
      <c r="DZ323" s="240" t="str">
        <f t="shared" ca="1" si="579"/>
        <v>-3,3581540834874+6,67150633599868i</v>
      </c>
      <c r="EA323" s="240" t="str">
        <f t="shared" ca="1" si="580"/>
        <v>-7,14740239877808+2,16814081407438i</v>
      </c>
      <c r="EB323" s="240" t="str">
        <f t="shared" ca="1" si="581"/>
        <v>-6,49869340353002-3,6814643399915i</v>
      </c>
      <c r="EC323" s="240" t="str">
        <f t="shared" ca="1" si="582"/>
        <v>-1,81482278032094-7,2451786669303i</v>
      </c>
      <c r="ED323" s="240" t="str">
        <f t="shared" ca="1" si="583"/>
        <v>3,99590562644312-6,31022454943355i</v>
      </c>
      <c r="EE323" s="240" t="str">
        <f t="shared" ca="1" si="584"/>
        <v>7,32550066507142-1,4571326795292i</v>
      </c>
      <c r="EF323" s="240" t="str">
        <f t="shared" ca="1" si="585"/>
        <v>6,10655381168758+4,30072042623996i</v>
      </c>
      <c r="EG323" s="240" t="str">
        <f t="shared" ca="1" si="586"/>
        <v>1,09593221848356+7,38817489047217i</v>
      </c>
      <c r="EH323" s="240" t="str">
        <f t="shared" ca="1" si="587"/>
        <v>-4,59517441383139+5,88817185093837i</v>
      </c>
      <c r="EI323" s="240" t="str">
        <f t="shared" ca="1" si="588"/>
        <v>-7,43305035543415+0,73209156073127i</v>
      </c>
      <c r="EJ323" s="240" t="str">
        <f t="shared" ca="1" si="589"/>
        <v>-5,65560476845736-4,87855822377022i</v>
      </c>
      <c r="EK323" s="240" t="str">
        <f t="shared" ca="1" si="590"/>
        <v>-0,366487230284696-7,46001895103169i</v>
      </c>
      <c r="EL323" s="240" t="str">
        <f t="shared" ca="1" si="591"/>
        <v>5,15018915963741-5,40941283871615i</v>
      </c>
      <c r="EM323" s="240" t="str">
        <f t="shared" ca="1" si="592"/>
        <v>7,46901570755569-7,2467503639957E-13i</v>
      </c>
      <c r="EN323" s="240"/>
      <c r="EO323" s="240"/>
      <c r="EP323" s="240"/>
    </row>
    <row r="324" spans="1:146">
      <c r="A324" s="268">
        <f t="shared" si="461"/>
        <v>4.3749999999999926E-3</v>
      </c>
      <c r="B324" s="267">
        <v>224</v>
      </c>
      <c r="C324" s="266">
        <f t="shared" si="462"/>
        <v>44800</v>
      </c>
      <c r="N324" s="265">
        <f t="shared" ca="1" si="463"/>
        <v>7.5303113130771333</v>
      </c>
      <c r="O324" s="240">
        <f t="shared" ca="1" si="464"/>
        <v>-7.4696886869228667</v>
      </c>
      <c r="P324" s="240" t="str">
        <f t="shared" ca="1" si="465"/>
        <v>-5,28186752387561-5,28186752387559i</v>
      </c>
      <c r="Q324" s="240" t="str">
        <f t="shared" ca="1" si="466"/>
        <v>-1,82560639077184E-13-7,46968868692287i</v>
      </c>
      <c r="R324" s="240" t="str">
        <f t="shared" ca="1" si="467"/>
        <v>5,28186752387567-5,28186752387553i</v>
      </c>
      <c r="S324" s="240" t="str">
        <f t="shared" ca="1" si="468"/>
        <v>7,46968868692287-3,65121278154369E-13i</v>
      </c>
      <c r="T324" s="240" t="str">
        <f t="shared" ca="1" si="469"/>
        <v>5,28186752387565+5,28186752387555i</v>
      </c>
      <c r="U324" s="241" t="str">
        <f t="shared" ca="1" si="470"/>
        <v>-2,08641540239195E-13+7,46968868692287i</v>
      </c>
      <c r="V324" s="240" t="str">
        <f t="shared" ca="1" si="471"/>
        <v>-5,28186752387543+5,28186752387577i</v>
      </c>
      <c r="W324" s="240" t="str">
        <f t="shared" ca="1" si="472"/>
        <v>-7,46968868692287-6,58873989236292E-14i</v>
      </c>
      <c r="X324" s="240" t="str">
        <f t="shared" ca="1" si="473"/>
        <v>-5,28186752387538-5,28186752387582i</v>
      </c>
      <c r="Y324" s="240" t="str">
        <f t="shared" ca="1" si="474"/>
        <v>-1,29942072740762E-13-7,46968868692287i</v>
      </c>
      <c r="Z324" s="240" t="str">
        <f t="shared" ca="1" si="475"/>
        <v>5,28186752387572-5,28186752387547i</v>
      </c>
      <c r="AA324" s="240" t="str">
        <f t="shared" ca="1" si="476"/>
        <v>7,46968868692287-3,25771544405152E-13i</v>
      </c>
      <c r="AB324" s="240" t="str">
        <f t="shared" ca="1" si="477"/>
        <v>5,28186752387565+5,28186752387554i</v>
      </c>
      <c r="AC324" s="240" t="str">
        <f t="shared" ca="1" si="478"/>
        <v>-2,74528939162825E-13+7,46968868692287i</v>
      </c>
      <c r="AD324" s="240" t="str">
        <f t="shared" ca="1" si="479"/>
        <v>-5,28186752387544+5,28186752387575i</v>
      </c>
      <c r="AE324" s="240" t="str">
        <f t="shared" ca="1" si="480"/>
        <v>-7,46968868692287-1,31774797847258E-13i</v>
      </c>
      <c r="AF324" s="240" t="str">
        <f t="shared" ca="1" si="481"/>
        <v>-5,28186752387585-5,28186752387534i</v>
      </c>
      <c r="AG324" s="240" t="str">
        <f t="shared" ca="1" si="482"/>
        <v>-1,17130004165957E-13-7,46968868692287i</v>
      </c>
      <c r="AH324" s="240" t="str">
        <f t="shared" ca="1" si="483"/>
        <v>5,28186752387358-5,28186752387761i</v>
      </c>
      <c r="AI324" s="240" t="str">
        <f t="shared" ca="1" si="484"/>
        <v>7,46968868692287-1,7459933952486E-12i</v>
      </c>
      <c r="AJ324" s="240" t="str">
        <f t="shared" ca="1" si="485"/>
        <v>5,28186752387613+5,28186752387506i</v>
      </c>
      <c r="AK324" s="240" t="str">
        <f t="shared" ca="1" si="486"/>
        <v>-3,40416338086453E-13+7,46968868692287i</v>
      </c>
      <c r="AL324" s="240" t="str">
        <f t="shared" ca="1" si="487"/>
        <v>-5,28186752387653+5,28186752387466i</v>
      </c>
      <c r="AM324" s="240" t="str">
        <f t="shared" ca="1" si="488"/>
        <v>-7,46968868692287-2,32067541072386E-12i</v>
      </c>
      <c r="AN324" s="240" t="str">
        <f t="shared" ca="1" si="489"/>
        <v>-5,28186752387326-5,28186752387794i</v>
      </c>
      <c r="AO324" s="240" t="str">
        <f t="shared" ca="1" si="490"/>
        <v>-3,12961176547415E-12-7,46968868692287i</v>
      </c>
      <c r="AP324" s="240" t="str">
        <f t="shared" ca="1" si="491"/>
        <v>5,28186752387423-5,28186752387696i</v>
      </c>
      <c r="AQ324" s="240" t="str">
        <f t="shared" ca="1" si="492"/>
        <v>7,46968868692287-9,37051371441433E-13i</v>
      </c>
      <c r="AR324" s="240" t="str">
        <f t="shared" ca="1" si="493"/>
        <v>7,46968868692287-9,37051371441433E-13i</v>
      </c>
      <c r="AS324" s="240" t="str">
        <f t="shared" ca="1" si="494"/>
        <v>-1,04320770119598E-12+7,46968868692287i</v>
      </c>
      <c r="AT324" s="240" t="str">
        <f t="shared" ca="1" si="495"/>
        <v>-5,28186752387703+5,28186752387416i</v>
      </c>
      <c r="AU324" s="240" t="str">
        <f t="shared" ca="1" si="496"/>
        <v>-7,46968868692287-3,23576809522868E-12i</v>
      </c>
      <c r="AV324" s="240" t="str">
        <f t="shared" ca="1" si="497"/>
        <v>-5,28186752387786-5,28186752387333i</v>
      </c>
      <c r="AW324" s="240" t="str">
        <f t="shared" ca="1" si="498"/>
        <v>-2,21451908096933E-12-7,46968868692287i</v>
      </c>
      <c r="AX324" s="240" t="str">
        <f t="shared" ca="1" si="499"/>
        <v>5,28186752387473-5,28186752387646i</v>
      </c>
      <c r="AY324" s="240" t="str">
        <f t="shared" ca="1" si="500"/>
        <v>7,46968868692287-2,34260008331913E-13i</v>
      </c>
      <c r="AZ324" s="240" t="str">
        <f t="shared" ca="1" si="501"/>
        <v>5,28186752387506+5,28186752387613i</v>
      </c>
      <c r="BA324" s="240" t="str">
        <f t="shared" ca="1" si="502"/>
        <v>-1,95830038570079E-12+7,46968868692287i</v>
      </c>
      <c r="BB324" s="240" t="str">
        <f t="shared" ca="1" si="503"/>
        <v>-5,28186752387768+5,28186752387351i</v>
      </c>
      <c r="BC324" s="240" t="str">
        <f t="shared" ca="1" si="504"/>
        <v>-7,46968868692287+3,49198679049722E-12i</v>
      </c>
      <c r="BD324" s="240" t="str">
        <f t="shared" ca="1" si="505"/>
        <v>-5,28186752387736-5,28186752387383i</v>
      </c>
      <c r="BE324" s="240" t="str">
        <f t="shared" ca="1" si="506"/>
        <v>-1,5117277178598E-12-7,46968868692287i</v>
      </c>
      <c r="BF324" s="240" t="str">
        <f t="shared" ca="1" si="507"/>
        <v>5,28186752387523-5,28186752387597i</v>
      </c>
      <c r="BG324" s="240" t="str">
        <f t="shared" ca="1" si="508"/>
        <v>7,46968868692287+6,80832676172907E-13i</v>
      </c>
      <c r="BH324" s="240" t="str">
        <f t="shared" ca="1" si="509"/>
        <v>5,28186752387441+5,28186752387678i</v>
      </c>
      <c r="BI324" s="240" t="str">
        <f t="shared" ca="1" si="510"/>
        <v>-2,66109174881032E-12+7,46968868692287i</v>
      </c>
      <c r="BJ324" s="240" t="str">
        <f t="shared" ca="1" si="511"/>
        <v>-5,28186752387833+5,28186752387287i</v>
      </c>
      <c r="BK324" s="240" t="str">
        <f t="shared" ca="1" si="512"/>
        <v>-7,46968868692287+2,5768941059924E-12i</v>
      </c>
      <c r="BL324" s="240" t="str">
        <f t="shared" ca="1" si="513"/>
        <v>-5,28186752387687-5,28186752387432i</v>
      </c>
      <c r="BM324" s="240" t="str">
        <f t="shared" ca="1" si="514"/>
        <v>-5,96635033354982E-13-7,46968868692287i</v>
      </c>
      <c r="BN324" s="240" t="str">
        <f t="shared" ca="1" si="515"/>
        <v>5,28186752387573-5,28186752387547i</v>
      </c>
      <c r="BO324" s="240" t="str">
        <f t="shared" ca="1" si="516"/>
        <v>7,46968868692287+1,38362403928243E-12i</v>
      </c>
      <c r="BP324" s="240" t="str">
        <f t="shared" ca="1" si="517"/>
        <v>5,28186752387377+5,28186752387742i</v>
      </c>
      <c r="BQ324" s="240" t="str">
        <f t="shared" ca="1" si="518"/>
        <v>-3,36388311191984E-12+7,46968868692287i</v>
      </c>
      <c r="BR324" s="240" t="str">
        <f t="shared" ca="1" si="519"/>
        <v>-5,28186752387342+5,28186752387777i</v>
      </c>
      <c r="BS324" s="240" t="str">
        <f t="shared" ca="1" si="520"/>
        <v>-7,46968868692287+1,87410274288287E-12i</v>
      </c>
      <c r="BT324" s="240" t="str">
        <f t="shared" ca="1" si="521"/>
        <v>-5,28186752387637-5,28186752387482i</v>
      </c>
      <c r="BU324" s="240" t="str">
        <f t="shared" ca="1" si="522"/>
        <v>1,0615632975454E-13-7,46968868692287i</v>
      </c>
      <c r="BV324" s="240" t="str">
        <f t="shared" ca="1" si="523"/>
        <v>5,28186752387652-5,28186752387467i</v>
      </c>
      <c r="BW324" s="240" t="str">
        <f t="shared" ca="1" si="524"/>
        <v>7,46968868692287+2,08641540239195E-12i</v>
      </c>
      <c r="BX324" s="240" t="str">
        <f t="shared" ca="1" si="525"/>
        <v>5,28186752387327+5,28186752387792i</v>
      </c>
      <c r="BY324" s="240" t="str">
        <f t="shared" ca="1" si="526"/>
        <v>3,15157045241076E-12+7,46968868692287i</v>
      </c>
      <c r="BZ324" s="240" t="str">
        <f t="shared" ca="1" si="527"/>
        <v>-5,28186752387392+5,28186752387727i</v>
      </c>
      <c r="CA324" s="240" t="str">
        <f t="shared" ca="1" si="528"/>
        <v>-7,46968868692287+1,17131137977335E-12i</v>
      </c>
      <c r="CB324" s="240" t="str">
        <f t="shared" ca="1" si="529"/>
        <v>-5,28186752387558-5,28186752387562i</v>
      </c>
      <c r="CC324" s="240" t="str">
        <f t="shared" ca="1" si="530"/>
        <v>8,08947692864064E-13-7,46968868692287i</v>
      </c>
      <c r="CD324" s="240" t="str">
        <f t="shared" ca="1" si="531"/>
        <v>5,28186752387702-5,28186752387417i</v>
      </c>
      <c r="CE324" s="240" t="str">
        <f t="shared" ca="1" si="532"/>
        <v>7,46968868692287+2,78920676550147E-12i</v>
      </c>
      <c r="CF324" s="240" t="str">
        <f t="shared" ca="1" si="533"/>
        <v>5,28186752387818+5,28186752387302i</v>
      </c>
      <c r="CG324" s="240" t="str">
        <f t="shared" ca="1" si="534"/>
        <v>2,44877908930124E-12+7,46968868692287i</v>
      </c>
      <c r="CH324" s="240" t="str">
        <f t="shared" ca="1" si="535"/>
        <v>-5,28186752387472+5,28186752387647i</v>
      </c>
      <c r="CI324" s="240" t="str">
        <f t="shared" ca="1" si="536"/>
        <v>-7,46968868692287+4,68520016663826E-13i</v>
      </c>
      <c r="CJ324" s="240" t="str">
        <f t="shared" ca="1" si="537"/>
        <v>-5,28186752387508-5,28186752387612i</v>
      </c>
      <c r="CK324" s="240" t="str">
        <f t="shared" ca="1" si="538"/>
        <v>1,51173905597359E-12-7,46968868692287i</v>
      </c>
      <c r="CL324" s="240" t="str">
        <f t="shared" ca="1" si="539"/>
        <v>5,28186752387751-5,28186752387368i</v>
      </c>
      <c r="CM324" s="240" t="str">
        <f t="shared" ca="1" si="540"/>
        <v>7,46968868692287+3,91660077140159E-12i</v>
      </c>
      <c r="CN324" s="240" t="str">
        <f t="shared" ca="1" si="541"/>
        <v>5,28186752387738+5,28186752387382i</v>
      </c>
      <c r="CO324" s="240" t="str">
        <f t="shared" ca="1" si="542"/>
        <v>1,74598772619172E-12+7,46968868692287i</v>
      </c>
      <c r="CP324" s="240" t="str">
        <f t="shared" ca="1" si="543"/>
        <v>-5,28186752387521+5,28186752387598i</v>
      </c>
      <c r="CQ324" s="240" t="str">
        <f t="shared" ca="1" si="544"/>
        <v>-7,46968868692287-2,34271346445696E-13i</v>
      </c>
      <c r="CR324" s="240" t="str">
        <f t="shared" ca="1" si="545"/>
        <v>-5,28186752387458-5,28186752387662i</v>
      </c>
      <c r="CS324" s="240" t="str">
        <f t="shared" ca="1" si="546"/>
        <v>2,6391330618737E-12-7,46968868692287i</v>
      </c>
      <c r="CT324" s="240" t="str">
        <f t="shared" ca="1" si="547"/>
        <v>5,28186752387801-5,28186752387318i</v>
      </c>
      <c r="CU324" s="240" t="str">
        <f t="shared" ca="1" si="548"/>
        <v>7,46968868692287-3,02345543571961E-12i</v>
      </c>
      <c r="CV324" s="240" t="str">
        <f t="shared" ca="1" si="549"/>
        <v>5,28186752387689+5,28186752387431i</v>
      </c>
      <c r="CW324" s="240" t="str">
        <f t="shared" ca="1" si="550"/>
        <v>1,0431963630822E-12+7,46968868692287i</v>
      </c>
      <c r="CX324" s="240" t="str">
        <f t="shared" ca="1" si="551"/>
        <v>-5,28186752387571+5,28186752387548i</v>
      </c>
      <c r="CY324" s="240" t="str">
        <f t="shared" ca="1" si="552"/>
        <v>-7,46968868692287-1,36166535234582E-12i</v>
      </c>
      <c r="CZ324" s="240" t="str">
        <f t="shared" ca="1" si="553"/>
        <v>-5,28186752387408-5,28186752387711i</v>
      </c>
      <c r="DA324" s="240" t="str">
        <f t="shared" ca="1" si="554"/>
        <v>3,34192442498322E-12-7,46968868692287i</v>
      </c>
      <c r="DB324" s="240" t="str">
        <f t="shared" ca="1" si="555"/>
        <v>5,2818675238734-5,28186752387779i</v>
      </c>
      <c r="DC324" s="240" t="str">
        <f t="shared" ca="1" si="556"/>
        <v>7,46968868692287-2,32066407261008E-12i</v>
      </c>
      <c r="DD324" s="240" t="str">
        <f t="shared" ca="1" si="557"/>
        <v>5,28186752387639+5,28186752387481i</v>
      </c>
      <c r="DE324" s="240" t="str">
        <f t="shared" ca="1" si="558"/>
        <v>-8,41976428179247E-14+7,46968868692287i</v>
      </c>
      <c r="DF324" s="240" t="str">
        <f t="shared" ca="1" si="559"/>
        <v>-5,28186752387621+5,28186752387499i</v>
      </c>
      <c r="DG324" s="240" t="str">
        <f t="shared" ca="1" si="560"/>
        <v>-7,46968868692287-1,63985407266474E-12i</v>
      </c>
      <c r="DH324" s="240" t="str">
        <f t="shared" ca="1" si="561"/>
        <v>-5,28186752387329-5,28186752387791i</v>
      </c>
      <c r="DI324" s="240" t="str">
        <f t="shared" ca="1" si="562"/>
        <v>4,04471578809275E-12-7,46968868692287i</v>
      </c>
      <c r="DJ324" s="240" t="str">
        <f t="shared" ca="1" si="563"/>
        <v>5,28186752387361-5,28186752387759i</v>
      </c>
      <c r="DK324" s="240" t="str">
        <f t="shared" ca="1" si="564"/>
        <v>7,46968868692287-1,19327006670997E-12i</v>
      </c>
      <c r="DL324" s="240" t="str">
        <f t="shared" ca="1" si="565"/>
        <v>5,28186752387589+5,2818675238753i</v>
      </c>
      <c r="DM324" s="240" t="str">
        <f t="shared" ca="1" si="566"/>
        <v>-3,62386363136852E-13+7,46968868692287i</v>
      </c>
      <c r="DN324" s="240" t="str">
        <f t="shared" ca="1" si="567"/>
        <v>-5,281867523877+5,28186752387419i</v>
      </c>
      <c r="DO324" s="240" t="str">
        <f t="shared" ca="1" si="568"/>
        <v>-7,46968868692287-2,76724807856486E-12i</v>
      </c>
      <c r="DP324" s="240" t="str">
        <f t="shared" ca="1" si="569"/>
        <v>-5,28186752387309-5,2818675238781i</v>
      </c>
      <c r="DQ324" s="240" t="str">
        <f t="shared" ca="1" si="570"/>
        <v>-2,47073777623785E-12-7,46968868692287i</v>
      </c>
      <c r="DR324" s="240" t="str">
        <f t="shared" ca="1" si="571"/>
        <v>5,2818675238744-5,2818675238768i</v>
      </c>
      <c r="DS324" s="240" t="str">
        <f t="shared" ca="1" si="572"/>
        <v>7,46968868692287-9,1508134639104E-13i</v>
      </c>
      <c r="DT324" s="240" t="str">
        <f t="shared" ca="1" si="573"/>
        <v>5,28186752387509+5,2818675238761i</v>
      </c>
      <c r="DU324" s="240" t="str">
        <f t="shared" ca="1" si="574"/>
        <v>-1,48978036903697E-12+7,46968868692287i</v>
      </c>
      <c r="DV324" s="240" t="str">
        <f t="shared" ca="1" si="575"/>
        <v>-5,2818675238772+5,28186752387399i</v>
      </c>
      <c r="DW324" s="240" t="str">
        <f t="shared" ca="1" si="576"/>
        <v>-7,46968868692287-3,89464208446498E-12i</v>
      </c>
      <c r="DX324" s="240" t="str">
        <f t="shared" ca="1" si="577"/>
        <v>-5,2818675238777-5,28186752387349i</v>
      </c>
      <c r="DY324" s="240" t="str">
        <f t="shared" ca="1" si="578"/>
        <v>-2,19254905591893E-12-7,46968868692287i</v>
      </c>
      <c r="DZ324" s="240" t="str">
        <f t="shared" ca="1" si="579"/>
        <v>5,2818675238752-5,281867523876i</v>
      </c>
      <c r="EA324" s="240" t="str">
        <f t="shared" ca="1" si="580"/>
        <v>7,46968868692287+2,12312659509081E-13i</v>
      </c>
      <c r="EB324" s="240" t="str">
        <f t="shared" ca="1" si="581"/>
        <v>5,2818675238749+5,2818675238763i</v>
      </c>
      <c r="EC324" s="240" t="str">
        <f t="shared" ca="1" si="582"/>
        <v>-2,61717437493709E-12+7,46968868692287i</v>
      </c>
      <c r="ED324" s="240" t="str">
        <f t="shared" ca="1" si="583"/>
        <v>-5,281867523878+5,2818675238732i</v>
      </c>
      <c r="EE324" s="240" t="str">
        <f t="shared" ca="1" si="584"/>
        <v>-7,46968868692287-4,1728308047839E-12i</v>
      </c>
      <c r="EF324" s="240" t="str">
        <f t="shared" ca="1" si="585"/>
        <v>-5,2818675238769-5,28186752387429i</v>
      </c>
      <c r="EG324" s="240" t="str">
        <f t="shared" ca="1" si="586"/>
        <v>-1,06515505001881E-12-7,46968868692287i</v>
      </c>
      <c r="EH324" s="240" t="str">
        <f t="shared" ca="1" si="587"/>
        <v>5,28186752387539-5,2818675238758i</v>
      </c>
      <c r="EI324" s="240" t="str">
        <f t="shared" ca="1" si="588"/>
        <v>7,46968868692287+1,3397066654092E-12i</v>
      </c>
      <c r="EJ324" s="240" t="str">
        <f t="shared" ca="1" si="589"/>
        <v>5,2818675238741+5,28186752387709i</v>
      </c>
      <c r="EK324" s="240" t="str">
        <f t="shared" ca="1" si="590"/>
        <v>-2,89536309525602E-12+7,46968868692287i</v>
      </c>
      <c r="EL324" s="240" t="str">
        <f t="shared" ca="1" si="591"/>
        <v>-5,28186752387339+5,2818675238778i</v>
      </c>
      <c r="EM324" s="240" t="str">
        <f t="shared" ca="1" si="592"/>
        <v>-7,46968868692287+2,3426227595467E-12i</v>
      </c>
      <c r="EN324" s="240"/>
      <c r="EO324" s="240"/>
      <c r="EP324" s="240"/>
    </row>
    <row r="325" spans="1:146">
      <c r="A325" s="268">
        <f t="shared" si="461"/>
        <v>4.3945312499999922E-3</v>
      </c>
      <c r="B325" s="267">
        <v>225</v>
      </c>
      <c r="C325" s="266">
        <f t="shared" si="462"/>
        <v>45000</v>
      </c>
      <c r="N325" s="265">
        <f t="shared" ca="1" si="463"/>
        <v>7.5296854915788973</v>
      </c>
      <c r="O325" s="240">
        <f t="shared" ca="1" si="464"/>
        <v>-7.4703145084211027</v>
      </c>
      <c r="P325" s="240" t="str">
        <f t="shared" ca="1" si="465"/>
        <v>-5,41035349145401-5,1510847354939i</v>
      </c>
      <c r="Q325" s="240" t="str">
        <f t="shared" ca="1" si="466"/>
        <v>-0,366550959422469-7,46131618743458i</v>
      </c>
      <c r="R325" s="240" t="str">
        <f t="shared" ca="1" si="467"/>
        <v>4,87940656522439-5,65658823196208i</v>
      </c>
      <c r="S325" s="240" t="str">
        <f t="shared" ca="1" si="468"/>
        <v>7,43434290221843-0,732218865477617i</v>
      </c>
      <c r="T325" s="240" t="str">
        <f t="shared" ca="1" si="469"/>
        <v>5,88919575596079+4,5959734771537i</v>
      </c>
      <c r="U325" s="241" t="str">
        <f t="shared" ca="1" si="470"/>
        <v>1,09612279215178+7,38945963377919i</v>
      </c>
      <c r="V325" s="240" t="str">
        <f t="shared" ca="1" si="471"/>
        <v>-4,30146828641619+6,10761569155121i</v>
      </c>
      <c r="W325" s="240" t="str">
        <f t="shared" ca="1" si="472"/>
        <v>-7,32677450984206+1,45738606300987i</v>
      </c>
      <c r="X325" s="240" t="str">
        <f t="shared" ca="1" si="473"/>
        <v>-6,31132184597628-3,99660048181319i</v>
      </c>
      <c r="Y325" s="240" t="str">
        <f t="shared" ca="1" si="474"/>
        <v>-1,81513836319023-7,24643854436108i</v>
      </c>
      <c r="Z325" s="240" t="str">
        <f t="shared" ca="1" si="475"/>
        <v>3,68210451658865-6,49982347326789i</v>
      </c>
      <c r="AA325" s="240" t="str">
        <f t="shared" ca="1" si="476"/>
        <v>7,14864527371367-2,16851783606637i</v>
      </c>
      <c r="AB325" s="240" t="str">
        <f t="shared" ca="1" si="477"/>
        <v>6,67266645649512+3,3587380390694i</v>
      </c>
      <c r="AC325" s="240" t="str">
        <f t="shared" ca="1" si="478"/>
        <v>2,51667315953565+7,03363029045454i</v>
      </c>
      <c r="AD325" s="240" t="str">
        <f t="shared" ca="1" si="479"/>
        <v>-3,02728006742332+6,8294344017721i</v>
      </c>
      <c r="AE325" s="240" t="str">
        <f t="shared" ca="1" si="480"/>
        <v>-6,90167067575247+2,85876559692909i</v>
      </c>
      <c r="AF325" s="240" t="str">
        <f t="shared" ca="1" si="481"/>
        <v>-6,9697496413877-2,68852911293571i</v>
      </c>
      <c r="AG325" s="240" t="str">
        <f t="shared" ca="1" si="482"/>
        <v>-3,19397101760123-6,75308433187756i</v>
      </c>
      <c r="AH325" s="240" t="str">
        <f t="shared" ca="1" si="483"/>
        <v>2,34330125632759-7,09327414363919i</v>
      </c>
      <c r="AI325" s="240" t="str">
        <f t="shared" ca="1" si="484"/>
        <v>6,5882292163472-3,5214818823325i</v>
      </c>
      <c r="AJ325" s="240" t="str">
        <f t="shared" ca="1" si="485"/>
        <v>7,19971032717975+1,99242818174911i</v>
      </c>
      <c r="AK325" s="240" t="str">
        <f t="shared" ca="1" si="486"/>
        <v>3,84050918876707+6,40750247957209i</v>
      </c>
      <c r="AL325" s="240" t="str">
        <f t="shared" ca="1" si="487"/>
        <v>-1,63675517315758+7,28880177792405i</v>
      </c>
      <c r="AM325" s="240" t="str">
        <f t="shared" ca="1" si="488"/>
        <v>-6,21133950809659+4,1502843721708i</v>
      </c>
      <c r="AN325" s="240" t="str">
        <f t="shared" ca="1" si="489"/>
        <v>-7,36033386676142-1,27713907799102i</v>
      </c>
      <c r="AO325" s="240" t="str">
        <f t="shared" ca="1" si="490"/>
        <v>-4,45006115700603-6,00021287569307i</v>
      </c>
      <c r="AP325" s="240" t="str">
        <f t="shared" ca="1" si="491"/>
        <v>0,914446242928851-7,41413426662345i</v>
      </c>
      <c r="AQ325" s="240" t="str">
        <f t="shared" ca="1" si="492"/>
        <v>5,77463120491508-4,73911735473472i</v>
      </c>
      <c r="AR325" s="240" t="str">
        <f t="shared" ca="1" si="493"/>
        <v>5,77463120491508-4,73911735473472i</v>
      </c>
      <c r="AS325" s="240" t="str">
        <f t="shared" ca="1" si="494"/>
        <v>5,01675660365235+5,53513794177141i</v>
      </c>
      <c r="AT325" s="240" t="str">
        <f t="shared" ca="1" si="495"/>
        <v>-0,18333069548585+7,46806458935777i</v>
      </c>
      <c r="AU325" s="240" t="str">
        <f t="shared" ca="1" si="496"/>
        <v>-5,28231004650011+5,28231004650151i</v>
      </c>
      <c r="AV325" s="240" t="str">
        <f t="shared" ca="1" si="497"/>
        <v>-7,46806458935773+0,183330695487829i</v>
      </c>
      <c r="AW325" s="240" t="str">
        <f t="shared" ca="1" si="498"/>
        <v>-5,53513794177273-5,01675660365088i</v>
      </c>
      <c r="AX325" s="240" t="str">
        <f t="shared" ca="1" si="499"/>
        <v>-0,549550426765839-7,45007336763661i</v>
      </c>
      <c r="AY325" s="240" t="str">
        <f t="shared" ca="1" si="500"/>
        <v>4,73911735473319-5,77463120491634i</v>
      </c>
      <c r="AZ325" s="240" t="str">
        <f t="shared" ca="1" si="501"/>
        <v>7,41413426662415-0,914446242923226i</v>
      </c>
      <c r="BA325" s="240" t="str">
        <f t="shared" ca="1" si="502"/>
        <v>6,00021287569425+4,45006115700444i</v>
      </c>
      <c r="BB325" s="240" t="str">
        <f t="shared" ca="1" si="503"/>
        <v>1,27713907799297+7,36033386676107i</v>
      </c>
      <c r="BC325" s="240" t="str">
        <f t="shared" ca="1" si="504"/>
        <v>-4,15028437217533+6,21133950809357i</v>
      </c>
      <c r="BD325" s="240" t="str">
        <f t="shared" ca="1" si="505"/>
        <v>-7,28880177792364+1,63675517315941i</v>
      </c>
      <c r="BE325" s="240" t="str">
        <f t="shared" ca="1" si="506"/>
        <v>-6,40750247957311-3,84050918876538i</v>
      </c>
      <c r="BF325" s="240" t="str">
        <f t="shared" ca="1" si="507"/>
        <v>-1,99242818174386-7,1997103271812i</v>
      </c>
      <c r="BG325" s="240" t="str">
        <f t="shared" ca="1" si="508"/>
        <v>3,52148188233085-6,58822921634808i</v>
      </c>
      <c r="BH325" s="240" t="str">
        <f t="shared" ca="1" si="509"/>
        <v>7,09327414363854-2,34330125632957i</v>
      </c>
      <c r="BI325" s="240" t="str">
        <f t="shared" ca="1" si="510"/>
        <v>6,75308433187682+3,19397101760279i</v>
      </c>
      <c r="BJ325" s="240" t="str">
        <f t="shared" ca="1" si="511"/>
        <v>2,68852911293241+6,96974964138897i</v>
      </c>
      <c r="BK325" s="240" t="str">
        <f t="shared" ca="1" si="512"/>
        <v>-2,85876559692804+6,9016706757529i</v>
      </c>
      <c r="BL325" s="240" t="str">
        <f t="shared" ca="1" si="513"/>
        <v>-6,82943440177259+3,02728006742222i</v>
      </c>
      <c r="BM325" s="240" t="str">
        <f t="shared" ca="1" si="514"/>
        <v>-7,03363029045339-2,51667315953889i</v>
      </c>
      <c r="BN325" s="240" t="str">
        <f t="shared" ca="1" si="515"/>
        <v>-3,35873803907107-6,67266645649427i</v>
      </c>
      <c r="BO325" s="240" t="str">
        <f t="shared" ca="1" si="516"/>
        <v>2,16851783606671-7,14864527371357i</v>
      </c>
      <c r="BP325" s="240" t="str">
        <f t="shared" ca="1" si="517"/>
        <v>6,49982347326922-3,68210451658631i</v>
      </c>
      <c r="BQ325" s="240" t="str">
        <f t="shared" ca="1" si="518"/>
        <v>7,24643854436173+1,81513836318763i</v>
      </c>
      <c r="BR325" s="240" t="str">
        <f t="shared" ca="1" si="519"/>
        <v>3,99660048181352+6,31132184597607i</v>
      </c>
      <c r="BS325" s="240" t="str">
        <f t="shared" ca="1" si="520"/>
        <v>-1,45738606301173+7,32677450984169i</v>
      </c>
      <c r="BT325" s="240" t="str">
        <f t="shared" ca="1" si="521"/>
        <v>-6,10761569154922+4,30146828641902i</v>
      </c>
      <c r="BU325" s="240" t="str">
        <f t="shared" ca="1" si="522"/>
        <v>-7,38945963377937-1,09612279215061i</v>
      </c>
      <c r="BV325" s="240" t="str">
        <f t="shared" ca="1" si="523"/>
        <v>-4,59597347715222-5,88919575596194i</v>
      </c>
      <c r="BW325" s="240" t="str">
        <f t="shared" ca="1" si="524"/>
        <v>0,732218865481748-7,43434290221802i</v>
      </c>
      <c r="BX325" s="240" t="str">
        <f t="shared" ca="1" si="525"/>
        <v>5,65658823196129-4,87940656522531i</v>
      </c>
      <c r="BY325" s="240" t="str">
        <f t="shared" ca="1" si="526"/>
        <v>7,46131618743453+0,366550959423552i</v>
      </c>
      <c r="BZ325" s="240" t="str">
        <f t="shared" ca="1" si="527"/>
        <v>5,1510847354915+5,41035349145629i</v>
      </c>
      <c r="CA325" s="240" t="str">
        <f t="shared" ca="1" si="528"/>
        <v>1,98041850218842E-12+7,4703145084211i</v>
      </c>
      <c r="CB325" s="240" t="str">
        <f t="shared" ca="1" si="529"/>
        <v>-5,15108473549417+5,41035349145375i</v>
      </c>
      <c r="CC325" s="240" t="str">
        <f t="shared" ca="1" si="530"/>
        <v>-7,4613161874347+0,366550959419874i</v>
      </c>
      <c r="CD325" s="240" t="str">
        <f t="shared" ca="1" si="531"/>
        <v>-5,65658823196388-4,87940656522231i</v>
      </c>
      <c r="CE325" s="240" t="str">
        <f t="shared" ca="1" si="532"/>
        <v>-0,732218865478083-7,43434290221838i</v>
      </c>
      <c r="CF325" s="240" t="str">
        <f t="shared" ca="1" si="533"/>
        <v>4,59597347715513-5,88919575595967i</v>
      </c>
      <c r="CG325" s="240" t="str">
        <f t="shared" ca="1" si="534"/>
        <v>7,38945963377879-1,09612279215453i</v>
      </c>
      <c r="CH325" s="240" t="str">
        <f t="shared" ca="1" si="535"/>
        <v>6,1076156915515+4,30146828641579i</v>
      </c>
      <c r="CI325" s="240" t="str">
        <f t="shared" ca="1" si="536"/>
        <v>1,45738606300812+7,32677450984241i</v>
      </c>
      <c r="CJ325" s="240" t="str">
        <f t="shared" ca="1" si="537"/>
        <v>-3,99660048181017+6,31132184597819i</v>
      </c>
      <c r="CK325" s="240" t="str">
        <f t="shared" ca="1" si="538"/>
        <v>-7,24643854436076+1,81513836319148i</v>
      </c>
      <c r="CL325" s="240" t="str">
        <f t="shared" ca="1" si="539"/>
        <v>-6,4998234732674-3,68210451658952i</v>
      </c>
      <c r="CM325" s="240" t="str">
        <f t="shared" ca="1" si="540"/>
        <v>-2,16851783606319-7,14864527371464i</v>
      </c>
      <c r="CN325" s="240" t="str">
        <f t="shared" ca="1" si="541"/>
        <v>3,35873803906754-6,67266645649605i</v>
      </c>
      <c r="CO325" s="240" t="str">
        <f t="shared" ca="1" si="542"/>
        <v>7,03363029045463-2,51667315953542i</v>
      </c>
      <c r="CP325" s="240" t="str">
        <f t="shared" ca="1" si="543"/>
        <v>6,8294344017711+3,02728006742559i</v>
      </c>
      <c r="CQ325" s="240" t="str">
        <f t="shared" ca="1" si="544"/>
        <v>2,8587655969317+6,90167067575139i</v>
      </c>
      <c r="CR325" s="240" t="str">
        <f t="shared" ca="1" si="545"/>
        <v>-2,68852911293585+6,96974964138764i</v>
      </c>
      <c r="CS325" s="240" t="str">
        <f t="shared" ca="1" si="546"/>
        <v>-6,7530843318783+3,19397101759966i</v>
      </c>
      <c r="CT325" s="240" t="str">
        <f t="shared" ca="1" si="547"/>
        <v>-7,09327414363985-2,34330125632561i</v>
      </c>
      <c r="CU325" s="240" t="str">
        <f t="shared" ca="1" si="548"/>
        <v>-3,52148188233434-6,58822921634621i</v>
      </c>
      <c r="CV325" s="240" t="str">
        <f t="shared" ca="1" si="549"/>
        <v>1,99242818174721-7,19971032718028i</v>
      </c>
      <c r="CW325" s="240" t="str">
        <f t="shared" ca="1" si="550"/>
        <v>6,40750247957096-3,84050918876896i</v>
      </c>
      <c r="CX325" s="240" t="str">
        <f t="shared" ca="1" si="551"/>
        <v>7,2888017779245+1,63675517315554i</v>
      </c>
      <c r="CY325" s="240" t="str">
        <f t="shared" ca="1" si="552"/>
        <v>4,15028437217245+6,21133950809549i</v>
      </c>
      <c r="CZ325" s="240" t="str">
        <f t="shared" ca="1" si="553"/>
        <v>-1,27713907799639+7,36033386676048i</v>
      </c>
      <c r="DA325" s="240" t="str">
        <f t="shared" ca="1" si="554"/>
        <v>-6,00021287569177+4,4500611570078i</v>
      </c>
      <c r="DB325" s="240" t="str">
        <f t="shared" ca="1" si="555"/>
        <v>-7,41413426662372-0,914446242926678i</v>
      </c>
      <c r="DC325" s="240" t="str">
        <f t="shared" ca="1" si="556"/>
        <v>-4,7391173547305-5,77463120491854i</v>
      </c>
      <c r="DD325" s="240" t="str">
        <f t="shared" ca="1" si="557"/>
        <v>0,549550426761677-7,45007336763692i</v>
      </c>
      <c r="DE325" s="240" t="str">
        <f t="shared" ca="1" si="558"/>
        <v>5,53513794177022-5,01675660365366i</v>
      </c>
      <c r="DF325" s="240" t="str">
        <f t="shared" ca="1" si="559"/>
        <v>7,46806458935764+0,183330695491298i</v>
      </c>
      <c r="DG325" s="240" t="str">
        <f t="shared" ca="1" si="560"/>
        <v>5,28231004650277+5,28231004649886i</v>
      </c>
      <c r="DH325" s="240" t="str">
        <f t="shared" ca="1" si="561"/>
        <v>0,183330695490021+7,46806458935767i</v>
      </c>
      <c r="DI325" s="240" t="str">
        <f t="shared" ca="1" si="562"/>
        <v>-5,01675660365523+5,53513794176879i</v>
      </c>
      <c r="DJ325" s="240" t="str">
        <f t="shared" ca="1" si="563"/>
        <v>-7,45007336763645+0,549550426768026i</v>
      </c>
      <c r="DK325" s="240" t="str">
        <f t="shared" ca="1" si="564"/>
        <v>-5,77463120491746-4,73911735473182i</v>
      </c>
      <c r="DL325" s="240" t="str">
        <f t="shared" ca="1" si="565"/>
        <v>-0,914446242925408-7,41413426662388i</v>
      </c>
      <c r="DM325" s="240" t="str">
        <f t="shared" ca="1" si="566"/>
        <v>4,45006115700916-6,00021287569076i</v>
      </c>
      <c r="DN325" s="240" t="str">
        <f t="shared" ca="1" si="567"/>
        <v>7,3603338667607-1,27713907799514i</v>
      </c>
      <c r="DO325" s="240" t="str">
        <f t="shared" ca="1" si="568"/>
        <v>6,21133950809455+4,15028437217386i</v>
      </c>
      <c r="DP325" s="240" t="str">
        <f t="shared" ca="1" si="569"/>
        <v>1,6367551731543+7,28880177792478i</v>
      </c>
      <c r="DQ325" s="240" t="str">
        <f t="shared" ca="1" si="570"/>
        <v>-3,84050918876386+6,40750247957402i</v>
      </c>
      <c r="DR325" s="240" t="str">
        <f t="shared" ca="1" si="571"/>
        <v>-7,19971032718062+1,99242818174598i</v>
      </c>
      <c r="DS325" s="240" t="str">
        <f t="shared" ca="1" si="572"/>
        <v>-6,58822921634541-3,52148188233584i</v>
      </c>
      <c r="DT325" s="240" t="str">
        <f t="shared" ca="1" si="573"/>
        <v>-2,34330125633165-7,09327414363786i</v>
      </c>
      <c r="DU325" s="240" t="str">
        <f t="shared" ca="1" si="574"/>
        <v>3,1939710176012-6,75308433187757i</v>
      </c>
      <c r="DV325" s="240" t="str">
        <f t="shared" ca="1" si="575"/>
        <v>6,96974964138811-2,68852911293466i</v>
      </c>
      <c r="DW325" s="240" t="str">
        <f t="shared" ca="1" si="576"/>
        <v>6,90167067575366+2,85876559692621i</v>
      </c>
      <c r="DX325" s="240" t="str">
        <f t="shared" ca="1" si="577"/>
        <v>3,02728006742442+6,82943440177162i</v>
      </c>
      <c r="DY325" s="240" t="str">
        <f t="shared" ca="1" si="578"/>
        <v>-2,51667315953702+7,03363029045405i</v>
      </c>
      <c r="DZ325" s="240" t="str">
        <f t="shared" ca="1" si="579"/>
        <v>-6,67266645649663+3,35873803906639i</v>
      </c>
      <c r="EA325" s="240" t="str">
        <f t="shared" ca="1" si="580"/>
        <v>-7,14864527371414-2,16851783606482i</v>
      </c>
      <c r="EB325" s="240" t="str">
        <f t="shared" ca="1" si="581"/>
        <v>-3,68210451658841-6,49982347326803i</v>
      </c>
      <c r="EC325" s="240" t="str">
        <f t="shared" ca="1" si="582"/>
        <v>1,81513836319313-7,24643854436035i</v>
      </c>
      <c r="ED325" s="240" t="str">
        <f t="shared" ca="1" si="583"/>
        <v>6,31132184597478-3,99660048181555i</v>
      </c>
      <c r="EE325" s="240" t="str">
        <f t="shared" ca="1" si="584"/>
        <v>7,32677450984208+1,45738606300978i</v>
      </c>
      <c r="EF325" s="240" t="str">
        <f t="shared" ca="1" si="585"/>
        <v>4,30146828641474+6,10761569155224i</v>
      </c>
      <c r="EG325" s="240" t="str">
        <f t="shared" ca="1" si="586"/>
        <v>-1,09612279214865+7,38945963377967i</v>
      </c>
      <c r="EH325" s="240" t="str">
        <f t="shared" ca="1" si="587"/>
        <v>-5,88919575596046+4,59597347715412i</v>
      </c>
      <c r="EI325" s="240" t="str">
        <f t="shared" ca="1" si="588"/>
        <v>-7,43434290221822-0,732218865479777i</v>
      </c>
      <c r="EJ325" s="240" t="str">
        <f t="shared" ca="1" si="589"/>
        <v>-4,87940656522134-5,65658823196471i</v>
      </c>
      <c r="EK325" s="240" t="str">
        <f t="shared" ca="1" si="590"/>
        <v>0,366550959421574-7,46131618743462i</v>
      </c>
      <c r="EL325" s="240" t="str">
        <f t="shared" ca="1" si="591"/>
        <v>5,41035349145463-5,15108473549324i</v>
      </c>
      <c r="EM325" s="240" t="str">
        <f t="shared" ca="1" si="592"/>
        <v>7,4703145084211+3,6826508948579E-12i</v>
      </c>
      <c r="EN325" s="240"/>
      <c r="EO325" s="240"/>
      <c r="EP325" s="240"/>
    </row>
    <row r="326" spans="1:146">
      <c r="A326" s="268">
        <f t="shared" si="461"/>
        <v>4.4140624999999918E-3</v>
      </c>
      <c r="B326" s="267">
        <v>226</v>
      </c>
      <c r="C326" s="266">
        <f t="shared" si="462"/>
        <v>45200</v>
      </c>
      <c r="N326" s="265">
        <f t="shared" ca="1" si="463"/>
        <v>7.529102828595831</v>
      </c>
      <c r="O326" s="240">
        <f t="shared" ca="1" si="464"/>
        <v>-7.470897171404169</v>
      </c>
      <c r="P326" s="240" t="str">
        <f t="shared" ca="1" si="465"/>
        <v>-5,53556966656311-5,01714789619772i</v>
      </c>
      <c r="Q326" s="240" t="str">
        <f t="shared" ca="1" si="466"/>
        <v>-0,732275976437551-7,43492275951992i</v>
      </c>
      <c r="R326" s="240" t="str">
        <f t="shared" ca="1" si="467"/>
        <v>4,45040824894018-6,00068087498911i</v>
      </c>
      <c r="S326" s="240" t="str">
        <f t="shared" ca="1" si="468"/>
        <v>7,32734597711937-1,45749973491851i</v>
      </c>
      <c r="T326" s="240" t="str">
        <f t="shared" ca="1" si="469"/>
        <v>6,40800224628348+3,84080873740423i</v>
      </c>
      <c r="U326" s="241" t="str">
        <f t="shared" ca="1" si="470"/>
        <v>2,16868697420251+7,14920284742426i</v>
      </c>
      <c r="V326" s="240" t="str">
        <f t="shared" ca="1" si="471"/>
        <v>-3,1942201381281+6,75361105297542i</v>
      </c>
      <c r="W326" s="240" t="str">
        <f t="shared" ca="1" si="472"/>
        <v>-6,90220898615687+2,85898857239937i</v>
      </c>
      <c r="X326" s="240" t="str">
        <f t="shared" ca="1" si="473"/>
        <v>-7,03417889332818-2,51686945278277i</v>
      </c>
      <c r="Y326" s="240" t="str">
        <f t="shared" ca="1" si="474"/>
        <v>-3,52175654776258-6,58874307922127i</v>
      </c>
      <c r="Z326" s="240" t="str">
        <f t="shared" ca="1" si="475"/>
        <v>1,81527993874632-7,24700374566482i</v>
      </c>
      <c r="AA326" s="240" t="str">
        <f t="shared" ca="1" si="476"/>
        <v>6,21182397465981-4,15060808238219i</v>
      </c>
      <c r="AB326" s="240" t="str">
        <f t="shared" ca="1" si="477"/>
        <v>7,39003599031531+1,09620828656751i</v>
      </c>
      <c r="AC326" s="240" t="str">
        <f t="shared" ca="1" si="478"/>
        <v>4,73948699221594+5,77508160949356i</v>
      </c>
      <c r="AD326" s="240" t="str">
        <f t="shared" ca="1" si="479"/>
        <v>-0,366579549339925+7,46189814857457i</v>
      </c>
      <c r="AE326" s="240" t="str">
        <f t="shared" ca="1" si="480"/>
        <v>-5,28272205144709+5,28272205144747i</v>
      </c>
      <c r="AF326" s="240" t="str">
        <f t="shared" ca="1" si="481"/>
        <v>-7,46189814857457+0,366579549339834i</v>
      </c>
      <c r="AG326" s="240" t="str">
        <f t="shared" ca="1" si="482"/>
        <v>-5,77508160949344-4,73948699221609i</v>
      </c>
      <c r="AH326" s="240" t="str">
        <f t="shared" ca="1" si="483"/>
        <v>-1,09620828656669-7,39003599031543i</v>
      </c>
      <c r="AI326" s="240" t="str">
        <f t="shared" ca="1" si="484"/>
        <v>4,15060808237988-6,21182397466136i</v>
      </c>
      <c r="AJ326" s="240" t="str">
        <f t="shared" ca="1" si="485"/>
        <v>7,24700374566484-1,81527993874623i</v>
      </c>
      <c r="AK326" s="240" t="str">
        <f t="shared" ca="1" si="486"/>
        <v>6,58874307922296+3,52175654775943i</v>
      </c>
      <c r="AL326" s="240" t="str">
        <f t="shared" ca="1" si="487"/>
        <v>2,51686945278258+7,03417889332825i</v>
      </c>
      <c r="AM326" s="240" t="str">
        <f t="shared" ca="1" si="488"/>
        <v>-2,85898857240303+6,90220898615535i</v>
      </c>
      <c r="AN326" s="240" t="str">
        <f t="shared" ca="1" si="489"/>
        <v>-6,7536110529755+3,19422013812792i</v>
      </c>
      <c r="AO326" s="240" t="str">
        <f t="shared" ca="1" si="490"/>
        <v>-7,14920284742336-2,16868697420549i</v>
      </c>
      <c r="AP326" s="240" t="str">
        <f t="shared" ca="1" si="491"/>
        <v>-3,8408087374048-6,40800224628313i</v>
      </c>
      <c r="AQ326" s="240" t="str">
        <f t="shared" ca="1" si="492"/>
        <v>1,45749973492164-7,32734597711874i</v>
      </c>
      <c r="AR326" s="240" t="str">
        <f t="shared" ca="1" si="493"/>
        <v>1,45749973492164-7,32734597711874i</v>
      </c>
      <c r="AS326" s="240" t="str">
        <f t="shared" ca="1" si="494"/>
        <v>7,43492275951969+0,732275976439874i</v>
      </c>
      <c r="AT326" s="240" t="str">
        <f t="shared" ca="1" si="495"/>
        <v>5,01714789619868+5,53556966656224i</v>
      </c>
      <c r="AU326" s="240" t="str">
        <f t="shared" ca="1" si="496"/>
        <v>-2,42721950576523E-12+7,47089717140417i</v>
      </c>
      <c r="AV326" s="240" t="str">
        <f t="shared" ca="1" si="497"/>
        <v>-5,01714789619661+5,53556966656411i</v>
      </c>
      <c r="AW326" s="240" t="str">
        <f t="shared" ca="1" si="498"/>
        <v>-7,43492275952014+0,732275976435255i</v>
      </c>
      <c r="AX326" s="240" t="str">
        <f t="shared" ca="1" si="499"/>
        <v>-6,00068087499043-4,45040824893839i</v>
      </c>
      <c r="AY326" s="240" t="str">
        <f t="shared" ca="1" si="500"/>
        <v>-1,45749973491688-7,32734597711969i</v>
      </c>
      <c r="AZ326" s="240" t="str">
        <f t="shared" ca="1" si="501"/>
        <v>3,84080873740241-6,40800224628457i</v>
      </c>
      <c r="BA326" s="240" t="str">
        <f t="shared" ca="1" si="502"/>
        <v>7,1492028474247-2,16868697420105i</v>
      </c>
      <c r="BB326" s="240" t="str">
        <f t="shared" ca="1" si="503"/>
        <v>6,7536110529766+3,19422013812559i</v>
      </c>
      <c r="BC326" s="240" t="str">
        <f t="shared" ca="1" si="504"/>
        <v>2,85898857239855+6,90220898615721i</v>
      </c>
      <c r="BD326" s="240" t="str">
        <f t="shared" ca="1" si="505"/>
        <v>-2,51686945278006+7,03417889332916i</v>
      </c>
      <c r="BE326" s="240" t="str">
        <f t="shared" ca="1" si="506"/>
        <v>-6,58874307922164+3,52175654776189i</v>
      </c>
      <c r="BF326" s="240" t="str">
        <f t="shared" ca="1" si="507"/>
        <v>-7,24700374566549-1,81527993874363i</v>
      </c>
      <c r="BG326" s="240" t="str">
        <f t="shared" ca="1" si="508"/>
        <v>-4,15060808238211-6,21182397465987i</v>
      </c>
      <c r="BH326" s="240" t="str">
        <f t="shared" ca="1" si="509"/>
        <v>1,09620828656393-7,39003599031584i</v>
      </c>
      <c r="BI326" s="240" t="str">
        <f t="shared" ca="1" si="510"/>
        <v>5,77508160949368-4,73948699221579i</v>
      </c>
      <c r="BJ326" s="240" t="str">
        <f t="shared" ca="1" si="511"/>
        <v>7,46189814857438+0,366579549343623i</v>
      </c>
      <c r="BK326" s="240" t="str">
        <f t="shared" ca="1" si="512"/>
        <v>5,28272205144741+5,28272205144715i</v>
      </c>
      <c r="BL326" s="240" t="str">
        <f t="shared" ca="1" si="513"/>
        <v>0,366579549336773+7,46189814857472i</v>
      </c>
      <c r="BM326" s="240" t="str">
        <f t="shared" ca="1" si="514"/>
        <v>-4,73948699221567+5,77508160949378i</v>
      </c>
      <c r="BN326" s="240" t="str">
        <f t="shared" ca="1" si="515"/>
        <v>-7,39003599031579+1,09620828656429i</v>
      </c>
      <c r="BO326" s="240" t="str">
        <f t="shared" ca="1" si="516"/>
        <v>-6,21182397465995-4,15060808238198i</v>
      </c>
      <c r="BP326" s="240" t="str">
        <f t="shared" ca="1" si="517"/>
        <v>-1,81527993874378-7,24700374566546i</v>
      </c>
      <c r="BQ326" s="240" t="str">
        <f t="shared" ca="1" si="518"/>
        <v>3,52175654776138-6,58874307922191i</v>
      </c>
      <c r="BR326" s="240" t="str">
        <f t="shared" ca="1" si="519"/>
        <v>7,03417889332911-2,5168694527802i</v>
      </c>
      <c r="BS326" s="240" t="str">
        <f t="shared" ca="1" si="520"/>
        <v>6,90220898615735+2,85898857239821i</v>
      </c>
      <c r="BT326" s="240" t="str">
        <f t="shared" ca="1" si="521"/>
        <v>3,19422013812592+6,75361105297645i</v>
      </c>
      <c r="BU326" s="240" t="str">
        <f t="shared" ca="1" si="522"/>
        <v>-2,1686869742007+7,14920284742481i</v>
      </c>
      <c r="BV326" s="240" t="str">
        <f t="shared" ca="1" si="523"/>
        <v>-6,40800224628439+3,84080873740272i</v>
      </c>
      <c r="BW326" s="240" t="str">
        <f t="shared" ca="1" si="524"/>
        <v>-7,32734597711972-1,45749973491674i</v>
      </c>
      <c r="BX326" s="240" t="str">
        <f t="shared" ca="1" si="525"/>
        <v>-4,45040824893869-6,00068087499022i</v>
      </c>
      <c r="BY326" s="240" t="str">
        <f t="shared" ca="1" si="526"/>
        <v>0,732275976434682-7,4349227595202i</v>
      </c>
      <c r="BZ326" s="240" t="str">
        <f t="shared" ca="1" si="527"/>
        <v>5,53556966656401-5,01714789619673i</v>
      </c>
      <c r="CA326" s="240" t="str">
        <f t="shared" ca="1" si="528"/>
        <v>7,47089717140417-2,7896450577123E-12i</v>
      </c>
      <c r="CB326" s="240" t="str">
        <f t="shared" ca="1" si="529"/>
        <v>5,53556966656262+5,01714789619826i</v>
      </c>
      <c r="CC326" s="240" t="str">
        <f t="shared" ca="1" si="530"/>
        <v>0,732275976440235+7,43492275951965i</v>
      </c>
      <c r="CD326" s="240" t="str">
        <f t="shared" ca="1" si="531"/>
        <v>-4,45040824894034+6,00068087498898i</v>
      </c>
      <c r="CE326" s="240" t="str">
        <f t="shared" ca="1" si="532"/>
        <v>-7,32734597711871+1,45749973492179i</v>
      </c>
      <c r="CF326" s="240" t="str">
        <f t="shared" ca="1" si="533"/>
        <v>-6,40800224628332-3,84080873740449i</v>
      </c>
      <c r="CG326" s="240" t="str">
        <f t="shared" ca="1" si="534"/>
        <v>-2,16868697419872-7,14920284742541i</v>
      </c>
      <c r="CH326" s="240" t="str">
        <f t="shared" ca="1" si="535"/>
        <v>3,19422013812778-6,75361105297556i</v>
      </c>
      <c r="CI326" s="240" t="str">
        <f t="shared" ca="1" si="536"/>
        <v>6,90220898615814-2,85898857239631i</v>
      </c>
      <c r="CJ326" s="240" t="str">
        <f t="shared" ca="1" si="537"/>
        <v>7,03417889332842+2,51686945278214i</v>
      </c>
      <c r="CK326" s="240" t="str">
        <f t="shared" ca="1" si="538"/>
        <v>3,52175654775957+6,58874307922288i</v>
      </c>
      <c r="CL326" s="240" t="str">
        <f t="shared" ca="1" si="539"/>
        <v>-1,81527993874578+7,24700374566496i</v>
      </c>
      <c r="CM326" s="240" t="str">
        <f t="shared" ca="1" si="540"/>
        <v>-6,2118239746611+4,15060808238027i</v>
      </c>
      <c r="CN326" s="240" t="str">
        <f t="shared" ca="1" si="541"/>
        <v>-7,39003599031548-1,09620828656633i</v>
      </c>
      <c r="CO326" s="240" t="str">
        <f t="shared" ca="1" si="542"/>
        <v>-4,73948699221407-5,77508160949509i</v>
      </c>
      <c r="CP326" s="240" t="str">
        <f t="shared" ca="1" si="543"/>
        <v>0,366579549338836-7,46189814857462i</v>
      </c>
      <c r="CQ326" s="240" t="str">
        <f t="shared" ca="1" si="544"/>
        <v>5,28272205144887-5,2827220514457i</v>
      </c>
      <c r="CR326" s="240" t="str">
        <f t="shared" ca="1" si="545"/>
        <v>7,46189814857447-0,366579549341984i</v>
      </c>
      <c r="CS326" s="240" t="str">
        <f t="shared" ca="1" si="546"/>
        <v>5,77508160949224+4,73948699221755i</v>
      </c>
      <c r="CT326" s="240" t="str">
        <f t="shared" ca="1" si="547"/>
        <v>1,09620828656945+7,39003599031502i</v>
      </c>
      <c r="CU326" s="240" t="str">
        <f t="shared" ca="1" si="548"/>
        <v>-4,15060808238365+6,21182397465884i</v>
      </c>
      <c r="CV326" s="240" t="str">
        <f t="shared" ca="1" si="549"/>
        <v>-7,24700374566419+1,81527993874883i</v>
      </c>
      <c r="CW326" s="240" t="str">
        <f t="shared" ca="1" si="550"/>
        <v>-6,58874307922077-3,52175654776353i</v>
      </c>
      <c r="CX326" s="240" t="str">
        <f t="shared" ca="1" si="551"/>
        <v>-2,51686945278511-7,03417889332735i</v>
      </c>
      <c r="CY326" s="240" t="str">
        <f t="shared" ca="1" si="552"/>
        <v>2,85898857240046-6,90220898615642i</v>
      </c>
      <c r="CZ326" s="240" t="str">
        <f t="shared" ca="1" si="553"/>
        <v>6,7536110529744-3,19422013813025i</v>
      </c>
      <c r="DA326" s="240" t="str">
        <f t="shared" ca="1" si="554"/>
        <v>7,14920284742411+2,16868697420303i</v>
      </c>
      <c r="DB326" s="240" t="str">
        <f t="shared" ca="1" si="555"/>
        <v>3,8408087374072+6,40800224628171i</v>
      </c>
      <c r="DC326" s="240" t="str">
        <f t="shared" ca="1" si="556"/>
        <v>-1,45749973491911+7,32734597711924i</v>
      </c>
      <c r="DD326" s="240" t="str">
        <f t="shared" ca="1" si="557"/>
        <v>-6,00068087499166+4,45040824893674i</v>
      </c>
      <c r="DE326" s="240" t="str">
        <f t="shared" ca="1" si="558"/>
        <v>-7,43492275951992-0,732275976437521i</v>
      </c>
      <c r="DF326" s="240" t="str">
        <f t="shared" ca="1" si="559"/>
        <v>-5,01714789619524-5,53556966656535i</v>
      </c>
      <c r="DG326" s="240" t="str">
        <f t="shared" ca="1" si="560"/>
        <v>-3,62425551947069E-13-7,47089717140417i</v>
      </c>
      <c r="DH326" s="240" t="str">
        <f t="shared" ca="1" si="561"/>
        <v>5,01714789620037-5,53556966656071i</v>
      </c>
      <c r="DI326" s="240" t="str">
        <f t="shared" ca="1" si="562"/>
        <v>7,43492275951985-0,732275976438242i</v>
      </c>
      <c r="DJ326" s="240" t="str">
        <f t="shared" ca="1" si="563"/>
        <v>6,00068087498753+4,45040824894229i</v>
      </c>
      <c r="DK326" s="240" t="str">
        <f t="shared" ca="1" si="564"/>
        <v>1,45749973491941+7,32734597711918i</v>
      </c>
      <c r="DL326" s="240" t="str">
        <f t="shared" ca="1" si="565"/>
        <v>-3,84080873740621+6,4080022462823i</v>
      </c>
      <c r="DM326" s="240" t="str">
        <f t="shared" ca="1" si="566"/>
        <v>-7,1492028474239+2,16868697420372i</v>
      </c>
      <c r="DN326" s="240" t="str">
        <f t="shared" ca="1" si="567"/>
        <v>-6,75361105297453-3,19422013812998i</v>
      </c>
      <c r="DO326" s="240" t="str">
        <f t="shared" ca="1" si="568"/>
        <v>-2,85898857240073-6,9022089861563i</v>
      </c>
      <c r="DP326" s="240" t="str">
        <f t="shared" ca="1" si="569"/>
        <v>2,51686945278443-7,03417889332759i</v>
      </c>
      <c r="DQ326" s="240" t="str">
        <f t="shared" ca="1" si="570"/>
        <v>6,58874307922042-3,52175654776416i</v>
      </c>
      <c r="DR326" s="240" t="str">
        <f t="shared" ca="1" si="571"/>
        <v>7,24700374566427+1,81527993874854i</v>
      </c>
      <c r="DS326" s="240" t="str">
        <f t="shared" ca="1" si="572"/>
        <v>4,15060808238461+6,2118239746582i</v>
      </c>
      <c r="DT326" s="240" t="str">
        <f t="shared" ca="1" si="573"/>
        <v>-1,09620828656873+7,39003599031513i</v>
      </c>
      <c r="DU326" s="240" t="str">
        <f t="shared" ca="1" si="574"/>
        <v>-5,77508160949205+4,73948699221778i</v>
      </c>
      <c r="DV326" s="240" t="str">
        <f t="shared" ca="1" si="575"/>
        <v>-7,46189814857453-0,366579549340836i</v>
      </c>
      <c r="DW326" s="240" t="str">
        <f t="shared" ca="1" si="576"/>
        <v>-5,28272205144939-5,28272205144518i</v>
      </c>
      <c r="DX326" s="240" t="str">
        <f t="shared" ca="1" si="577"/>
        <v>-0,366579549339136-7,46189814857461i</v>
      </c>
      <c r="DY326" s="240" t="str">
        <f t="shared" ca="1" si="578"/>
        <v>4,73948699221909-5,77508160949097i</v>
      </c>
      <c r="DZ326" s="240" t="str">
        <f t="shared" ca="1" si="579"/>
        <v>7,39003599031537-1,09620828656705i</v>
      </c>
      <c r="EA326" s="240" t="str">
        <f t="shared" ca="1" si="580"/>
        <v>6,2118239746615+4,15060808237967i</v>
      </c>
      <c r="EB326" s="240" t="str">
        <f t="shared" ca="1" si="581"/>
        <v>1,81527993874689+7,24700374566468i</v>
      </c>
      <c r="EC326" s="240" t="str">
        <f t="shared" ca="1" si="582"/>
        <v>-3,52175654776566+6,58874307921963i</v>
      </c>
      <c r="ED326" s="240" t="str">
        <f t="shared" ca="1" si="583"/>
        <v>-7,03417889332817+2,51686945278283i</v>
      </c>
      <c r="EE326" s="240" t="str">
        <f t="shared" ca="1" si="584"/>
        <v>-6,90220898615565-2,85898857240231i</v>
      </c>
      <c r="EF326" s="240" t="str">
        <f t="shared" ca="1" si="585"/>
        <v>-3,19422013812844-6,75361105297526i</v>
      </c>
      <c r="EG326" s="240" t="str">
        <f t="shared" ca="1" si="586"/>
        <v>2,16868697420535-7,1492028474234i</v>
      </c>
      <c r="EH326" s="240" t="str">
        <f t="shared" ca="1" si="587"/>
        <v>6,40800224628317-3,84080873740475i</v>
      </c>
      <c r="EI326" s="240" t="str">
        <f t="shared" ca="1" si="588"/>
        <v>7,32734597711885+1,45749973492108i</v>
      </c>
      <c r="EJ326" s="240" t="str">
        <f t="shared" ca="1" si="589"/>
        <v>4,45040824894093+6,00068087498855i</v>
      </c>
      <c r="EK326" s="240" t="str">
        <f t="shared" ca="1" si="590"/>
        <v>-0,732275976439936+7,43492275951968i</v>
      </c>
      <c r="EL326" s="240" t="str">
        <f t="shared" ca="1" si="591"/>
        <v>-5,53556966656185+5,01714789619911i</v>
      </c>
      <c r="EM326" s="240" t="str">
        <f t="shared" ca="1" si="592"/>
        <v>-7,47089717140417-2,06479395381816E-12i</v>
      </c>
      <c r="EN326" s="240"/>
      <c r="EO326" s="240"/>
      <c r="EP326" s="240"/>
    </row>
    <row r="327" spans="1:146">
      <c r="A327" s="268">
        <f t="shared" si="461"/>
        <v>4.4335937499999914E-3</v>
      </c>
      <c r="B327" s="267">
        <v>227</v>
      </c>
      <c r="C327" s="266">
        <f t="shared" si="462"/>
        <v>45400</v>
      </c>
      <c r="N327" s="265">
        <f t="shared" ca="1" si="463"/>
        <v>7.5285597900905721</v>
      </c>
      <c r="O327" s="240">
        <f t="shared" ca="1" si="464"/>
        <v>-7.4714402099094279</v>
      </c>
      <c r="P327" s="240" t="str">
        <f t="shared" ca="1" si="465"/>
        <v>-5,65744062308769-4,8801418428657i</v>
      </c>
      <c r="Q327" s="240" t="str">
        <f t="shared" ca="1" si="466"/>
        <v>-1,09628796686489-7,39057315124874i</v>
      </c>
      <c r="R327" s="240" t="str">
        <f t="shared" ca="1" si="467"/>
        <v>3,9972027294306-6,31227289889181i</v>
      </c>
      <c r="S327" s="240" t="str">
        <f t="shared" ca="1" si="468"/>
        <v>7,14972250287384-2,16884460995961i</v>
      </c>
      <c r="T327" s="240" t="str">
        <f t="shared" ca="1" si="469"/>
        <v>6,8304635290547+3,02773624817372i</v>
      </c>
      <c r="U327" s="241" t="str">
        <f t="shared" ca="1" si="470"/>
        <v>3,19445231700662+6,75410195397008i</v>
      </c>
      <c r="V327" s="240" t="str">
        <f t="shared" ca="1" si="471"/>
        <v>-1,99272842069408+7,20079525133228i</v>
      </c>
      <c r="W327" s="240" t="str">
        <f t="shared" ca="1" si="472"/>
        <v>-6,21227549467499+4,15090977841147i</v>
      </c>
      <c r="X327" s="240" t="str">
        <f t="shared" ca="1" si="473"/>
        <v>-7,41525150231296-0,914584040805906i</v>
      </c>
      <c r="Y327" s="240" t="str">
        <f t="shared" ca="1" si="474"/>
        <v>-5,01751257856881-5,53597203155464i</v>
      </c>
      <c r="Z327" s="240" t="str">
        <f t="shared" ca="1" si="475"/>
        <v>-0,183358321586386-7,46918995180578i</v>
      </c>
      <c r="AA327" s="240" t="str">
        <f t="shared" ca="1" si="476"/>
        <v>4,73983149219671-5,77550138393471i</v>
      </c>
      <c r="AB327" s="240" t="str">
        <f t="shared" ca="1" si="477"/>
        <v>7,36144299526954-1,27733153004555i</v>
      </c>
      <c r="AC327" s="240" t="str">
        <f t="shared" ca="1" si="478"/>
        <v>6,40846802594581+3,84108791498992i</v>
      </c>
      <c r="AD327" s="240" t="str">
        <f t="shared" ca="1" si="479"/>
        <v>2,34365436833037+7,09434302892505i</v>
      </c>
      <c r="AE327" s="240" t="str">
        <f t="shared" ca="1" si="480"/>
        <v>-2,85919638423854+6,90271068831721i</v>
      </c>
      <c r="AF327" s="240" t="str">
        <f t="shared" ca="1" si="481"/>
        <v>-6,67367196042053+3,35924416721205i</v>
      </c>
      <c r="AG327" s="240" t="str">
        <f t="shared" ca="1" si="482"/>
        <v>-7,24753050998714-1,81541188633791i</v>
      </c>
      <c r="AH327" s="240" t="str">
        <f t="shared" ca="1" si="483"/>
        <v>-4,30211647455253-6,10853604799343i</v>
      </c>
      <c r="AI327" s="240" t="str">
        <f t="shared" ca="1" si="484"/>
        <v>0,732329203518472-7,43546318314639i</v>
      </c>
      <c r="AJ327" s="240" t="str">
        <f t="shared" ca="1" si="485"/>
        <v>5,41116877747126-5,15186095231341i</v>
      </c>
      <c r="AK327" s="240" t="str">
        <f t="shared" ca="1" si="486"/>
        <v>7,46244053296626-0,366606194974573i</v>
      </c>
      <c r="AL327" s="240" t="str">
        <f t="shared" ca="1" si="487"/>
        <v>5,89008319870821+4,59666604427021i</v>
      </c>
      <c r="AM327" s="240" t="str">
        <f t="shared" ca="1" si="488"/>
        <v>1,45760567647852+7,32787858129138i</v>
      </c>
      <c r="AN327" s="240" t="str">
        <f t="shared" ca="1" si="489"/>
        <v>-3,68265937281881+6,50080293148786i</v>
      </c>
      <c r="AO327" s="240" t="str">
        <f t="shared" ca="1" si="490"/>
        <v>-7,03469018800966+2,51705239694609i</v>
      </c>
      <c r="AP327" s="240" t="str">
        <f t="shared" ca="1" si="491"/>
        <v>-6,9707999127711-2,68893424731098i</v>
      </c>
      <c r="AQ327" s="240" t="str">
        <f t="shared" ca="1" si="492"/>
        <v>-3,52201253434073-6,58922199642706i</v>
      </c>
      <c r="AR327" s="240" t="str">
        <f t="shared" ca="1" si="493"/>
        <v>-3,52201253434073-6,58922199642706i</v>
      </c>
      <c r="AS327" s="240" t="str">
        <f t="shared" ca="1" si="494"/>
        <v>6,0011170476087-4,45073173659699i</v>
      </c>
      <c r="AT327" s="240" t="str">
        <f t="shared" ca="1" si="495"/>
        <v>7,45119601898805+0,549633238503764i</v>
      </c>
      <c r="AU327" s="240" t="str">
        <f t="shared" ca="1" si="496"/>
        <v>5,28310603765807+5,28310603765553i</v>
      </c>
      <c r="AV327" s="240" t="str">
        <f t="shared" ca="1" si="497"/>
        <v>0,549633238499942+7,45119601898833i</v>
      </c>
      <c r="AW327" s="240" t="str">
        <f t="shared" ca="1" si="498"/>
        <v>-4,45073173660024+6,00111704760629i</v>
      </c>
      <c r="AX327" s="240" t="str">
        <f t="shared" ca="1" si="499"/>
        <v>-7,28990012726369+1,63700181575109i</v>
      </c>
      <c r="AY327" s="240" t="str">
        <f t="shared" ca="1" si="500"/>
        <v>-6,58922199642515-3,5220125343443i</v>
      </c>
      <c r="AZ327" s="240" t="str">
        <f t="shared" ca="1" si="501"/>
        <v>-2,68893424731434-6,97079991276981i</v>
      </c>
      <c r="BA327" s="240" t="str">
        <f t="shared" ca="1" si="502"/>
        <v>2,5170523969427-7,03469018801087i</v>
      </c>
      <c r="BB327" s="240" t="str">
        <f t="shared" ca="1" si="503"/>
        <v>6,50080293148986-3,68265937281529i</v>
      </c>
      <c r="BC327" s="240" t="str">
        <f t="shared" ca="1" si="504"/>
        <v>7,32787858129205+1,4576056764752i</v>
      </c>
      <c r="BD327" s="240" t="str">
        <f t="shared" ca="1" si="505"/>
        <v>4,59666604427288+5,89008319870612i</v>
      </c>
      <c r="BE327" s="240" t="str">
        <f t="shared" ca="1" si="506"/>
        <v>-0,366606194978614+7,46244053296606i</v>
      </c>
      <c r="BF327" s="240" t="str">
        <f t="shared" ca="1" si="507"/>
        <v>-5,15186095231081+5,41116877747374i</v>
      </c>
      <c r="BG327" s="240" t="str">
        <f t="shared" ca="1" si="508"/>
        <v>-7,43546318314605+0,732329203521948i</v>
      </c>
      <c r="BH327" s="240" t="str">
        <f t="shared" ca="1" si="509"/>
        <v>-6,10853604799116-4,30211647455575i</v>
      </c>
      <c r="BI327" s="240" t="str">
        <f t="shared" ca="1" si="510"/>
        <v>-1,8154118863413-7,2475305099863i</v>
      </c>
      <c r="BJ327" s="240" t="str">
        <f t="shared" ca="1" si="511"/>
        <v>3,35924416720902-6,67367196042206i</v>
      </c>
      <c r="BK327" s="240" t="str">
        <f t="shared" ca="1" si="512"/>
        <v>6,90271068831754-2,85919638423775i</v>
      </c>
      <c r="BL327" s="240" t="str">
        <f t="shared" ca="1" si="513"/>
        <v>7,09434302892544+2,34365436832917i</v>
      </c>
      <c r="BM327" s="240" t="str">
        <f t="shared" ca="1" si="514"/>
        <v>3,841087914987+6,40846802594756i</v>
      </c>
      <c r="BN327" s="240" t="str">
        <f t="shared" ca="1" si="515"/>
        <v>-1,27733153004629+7,36144299526941i</v>
      </c>
      <c r="BO327" s="240" t="str">
        <f t="shared" ca="1" si="516"/>
        <v>-5,77550138393337+4,73983149219834i</v>
      </c>
      <c r="BP327" s="240" t="str">
        <f t="shared" ca="1" si="517"/>
        <v>-7,4691899518057-0,183358321589688i</v>
      </c>
      <c r="BQ327" s="240" t="str">
        <f t="shared" ca="1" si="518"/>
        <v>-5,53597203155438-5,0175125785691i</v>
      </c>
      <c r="BR327" s="240" t="str">
        <f t="shared" ca="1" si="519"/>
        <v>-0,914584040807685-7,41525150231274i</v>
      </c>
      <c r="BS327" s="240" t="str">
        <f t="shared" ca="1" si="520"/>
        <v>4,15090977841351-6,21227549467363i</v>
      </c>
      <c r="BT327" s="240" t="str">
        <f t="shared" ca="1" si="521"/>
        <v>7,20079525133235-1,99272842069382i</v>
      </c>
      <c r="BU327" s="240" t="str">
        <f t="shared" ca="1" si="522"/>
        <v>6,75410195397121+3,19445231700423i</v>
      </c>
      <c r="BV327" s="240" t="str">
        <f t="shared" ca="1" si="523"/>
        <v>3,02773624817155+6,83046352905566i</v>
      </c>
      <c r="BW327" s="240" t="str">
        <f t="shared" ca="1" si="524"/>
        <v>-2,16884460995906+7,14972250287401i</v>
      </c>
      <c r="BX327" s="240" t="str">
        <f t="shared" ca="1" si="525"/>
        <v>-6,31227289889034+3,99720272943292i</v>
      </c>
      <c r="BY327" s="240" t="str">
        <f t="shared" ca="1" si="526"/>
        <v>-7,39057315124851-1,0962879668664i</v>
      </c>
      <c r="BZ327" s="240" t="str">
        <f t="shared" ca="1" si="527"/>
        <v>-4,88014184286648-5,65744062308702i</v>
      </c>
      <c r="CA327" s="240" t="str">
        <f t="shared" ca="1" si="528"/>
        <v>-3,59897872693447E-12-7,47144020990943i</v>
      </c>
      <c r="CB327" s="240" t="str">
        <f t="shared" ca="1" si="529"/>
        <v>4,88014184286682-5,65744062308672i</v>
      </c>
      <c r="CC327" s="240" t="str">
        <f t="shared" ca="1" si="530"/>
        <v>7,39057315124857-1,09628796686596i</v>
      </c>
      <c r="CD327" s="240" t="str">
        <f t="shared" ca="1" si="531"/>
        <v>6,3122728988901+3,9972027294333i</v>
      </c>
      <c r="CE327" s="240" t="str">
        <f t="shared" ca="1" si="532"/>
        <v>2,16884460995863+7,14972250287414i</v>
      </c>
      <c r="CF327" s="240" t="str">
        <f t="shared" ca="1" si="533"/>
        <v>-3,02773624817196+6,83046352905548i</v>
      </c>
      <c r="CG327" s="240" t="str">
        <f t="shared" ca="1" si="534"/>
        <v>-6,7541019539714+3,19445231700383i</v>
      </c>
      <c r="CH327" s="240" t="str">
        <f t="shared" ca="1" si="535"/>
        <v>-7,20079525133224-1,99272842069424i</v>
      </c>
      <c r="CI327" s="240" t="str">
        <f t="shared" ca="1" si="536"/>
        <v>-4,15090977841314-6,21227549467388i</v>
      </c>
      <c r="CJ327" s="240" t="str">
        <f t="shared" ca="1" si="537"/>
        <v>0,914584040808551-7,41525150231263i</v>
      </c>
      <c r="CK327" s="240" t="str">
        <f t="shared" ca="1" si="538"/>
        <v>5,53597203155467-5,01751257856877i</v>
      </c>
      <c r="CL327" s="240" t="str">
        <f t="shared" ca="1" si="539"/>
        <v>7,46918995180571-0,183358321589241i</v>
      </c>
      <c r="CM327" s="240" t="str">
        <f t="shared" ca="1" si="540"/>
        <v>5,77550138393309+4,73983149219869i</v>
      </c>
      <c r="CN327" s="240" t="str">
        <f t="shared" ca="1" si="541"/>
        <v>1,27733153004585+7,36144299526948i</v>
      </c>
      <c r="CO327" s="240" t="str">
        <f t="shared" ca="1" si="542"/>
        <v>-3,84108791498775+6,40846802594711i</v>
      </c>
      <c r="CP327" s="240" t="str">
        <f t="shared" ca="1" si="543"/>
        <v>-7,09434302892559+2,34365436832875i</v>
      </c>
      <c r="CQ327" s="240" t="str">
        <f t="shared" ca="1" si="544"/>
        <v>-6,90271068831737-2,85919638423816i</v>
      </c>
      <c r="CR327" s="240" t="str">
        <f t="shared" ca="1" si="545"/>
        <v>-3,35924416721508-6,67367196041901i</v>
      </c>
      <c r="CS327" s="240" t="str">
        <f t="shared" ca="1" si="546"/>
        <v>1,81541188634174-7,24753050998618i</v>
      </c>
      <c r="CT327" s="240" t="str">
        <f t="shared" ca="1" si="547"/>
        <v>6,10853604799142-4,30211647455539i</v>
      </c>
      <c r="CU327" s="240" t="str">
        <f t="shared" ca="1" si="548"/>
        <v>7,43546318314673+0,732329203514996i</v>
      </c>
      <c r="CV327" s="240" t="str">
        <f t="shared" ca="1" si="549"/>
        <v>5,15186095231064+5,4111687774739i</v>
      </c>
      <c r="CW327" s="240" t="str">
        <f t="shared" ca="1" si="550"/>
        <v>0,366606194978168+7,46244053296608i</v>
      </c>
      <c r="CX327" s="240" t="str">
        <f t="shared" ca="1" si="551"/>
        <v>-4,5966660442734+5,89008319870572i</v>
      </c>
      <c r="CY327" s="240" t="str">
        <f t="shared" ca="1" si="552"/>
        <v>-7,32787858129217+1,45760567647455i</v>
      </c>
      <c r="CZ327" s="240" t="str">
        <f t="shared" ca="1" si="553"/>
        <v>-6,50080293148954-3,68265937281586i</v>
      </c>
      <c r="DA327" s="240" t="str">
        <f t="shared" ca="1" si="554"/>
        <v>-2,51705239694228-7,03469018801102i</v>
      </c>
      <c r="DB327" s="240" t="str">
        <f t="shared" ca="1" si="555"/>
        <v>2,68893424731475-6,97079991276964i</v>
      </c>
      <c r="DC327" s="240" t="str">
        <f t="shared" ca="1" si="556"/>
        <v>6,58922199642546-3,52201253434372i</v>
      </c>
      <c r="DD327" s="240" t="str">
        <f t="shared" ca="1" si="557"/>
        <v>7,28990012726349+1,63700181575194i</v>
      </c>
      <c r="DE327" s="240" t="str">
        <f t="shared" ca="1" si="558"/>
        <v>4,45073173659954+6,00111704760681i</v>
      </c>
      <c r="DF327" s="240" t="str">
        <f t="shared" ca="1" si="559"/>
        <v>-0,549633238499963+7,45119601898833i</v>
      </c>
      <c r="DG327" s="240" t="str">
        <f t="shared" ca="1" si="560"/>
        <v>-5,28310603765824+5,28310603765536i</v>
      </c>
      <c r="DH327" s="240" t="str">
        <f t="shared" ca="1" si="561"/>
        <v>-7,45119601898806+0,549633238503531i</v>
      </c>
      <c r="DI327" s="240" t="str">
        <f t="shared" ca="1" si="562"/>
        <v>-6,00111704760844-4,45073173659735i</v>
      </c>
      <c r="DJ327" s="240" t="str">
        <f t="shared" ca="1" si="563"/>
        <v>-1,63700181574714-7,28990012726457i</v>
      </c>
      <c r="DK327" s="240" t="str">
        <f t="shared" ca="1" si="564"/>
        <v>3,52201253434132-6,58922199642675i</v>
      </c>
      <c r="DL327" s="240" t="str">
        <f t="shared" ca="1" si="565"/>
        <v>6,97079991276866-2,6889342473173i</v>
      </c>
      <c r="DM327" s="240" t="str">
        <f t="shared" ca="1" si="566"/>
        <v>7,03469018800966+2,51705239694611i</v>
      </c>
      <c r="DN327" s="240" t="str">
        <f t="shared" ca="1" si="567"/>
        <v>3,68265937281861+6,50080293148798i</v>
      </c>
      <c r="DO327" s="240" t="str">
        <f t="shared" ca="1" si="568"/>
        <v>-1,45760567647896+7,3278785812913i</v>
      </c>
      <c r="DP327" s="240" t="str">
        <f t="shared" ca="1" si="569"/>
        <v>-5,89008319870848+4,59666604426986i</v>
      </c>
      <c r="DQ327" s="240" t="str">
        <f t="shared" ca="1" si="570"/>
        <v>-7,46244053296623-0,366606194975019i</v>
      </c>
      <c r="DR327" s="240" t="str">
        <f t="shared" ca="1" si="571"/>
        <v>-5,4111687774708-5,15186095231389i</v>
      </c>
      <c r="DS327" s="240" t="str">
        <f t="shared" ca="1" si="572"/>
        <v>-0,732329203517711-7,43546318314647i</v>
      </c>
      <c r="DT327" s="240" t="str">
        <f t="shared" ca="1" si="573"/>
        <v>4,30211647455315-6,10853604799299i</v>
      </c>
      <c r="DU327" s="240" t="str">
        <f t="shared" ca="1" si="574"/>
        <v>7,24753050998717-1,81541188633779i</v>
      </c>
      <c r="DV327" s="240" t="str">
        <f t="shared" ca="1" si="575"/>
        <v>6,67367196042043+3,35924416721226i</v>
      </c>
      <c r="DW327" s="240" t="str">
        <f t="shared" ca="1" si="576"/>
        <v>2,85919638424107+6,90271068831617i</v>
      </c>
      <c r="DX327" s="240" t="str">
        <f t="shared" ca="1" si="577"/>
        <v>-2,34365436833301+7,09434302892417i</v>
      </c>
      <c r="DY327" s="240" t="str">
        <f t="shared" ca="1" si="578"/>
        <v>-6,40846802594572+3,84108791499009i</v>
      </c>
      <c r="DZ327" s="240" t="str">
        <f t="shared" ca="1" si="579"/>
        <v>-7,36144299526995-1,27733153004317i</v>
      </c>
      <c r="EA327" s="240" t="str">
        <f t="shared" ca="1" si="580"/>
        <v>-4,73983149219489-5,77550138393621i</v>
      </c>
      <c r="EB327" s="240" t="str">
        <f t="shared" ca="1" si="581"/>
        <v>0,183358321586514-7,46918995180578i</v>
      </c>
      <c r="EC327" s="240" t="str">
        <f t="shared" ca="1" si="582"/>
        <v>5,01751257857179-5,53597203155195i</v>
      </c>
      <c r="ED327" s="240" t="str">
        <f t="shared" ca="1" si="583"/>
        <v>7,41525150231318-0,914584040804091i</v>
      </c>
      <c r="EE327" s="240" t="str">
        <f t="shared" ca="1" si="584"/>
        <v>6,21227549467563+4,15090977841052i</v>
      </c>
      <c r="EF327" s="240" t="str">
        <f t="shared" ca="1" si="585"/>
        <v>1,99272842069729+7,20079525133139i</v>
      </c>
      <c r="EG327" s="240" t="str">
        <f t="shared" ca="1" si="586"/>
        <v>-3,19445231700789+6,75410195396948i</v>
      </c>
      <c r="EH327" s="240" t="str">
        <f t="shared" ca="1" si="587"/>
        <v>-6,83046352905437+3,02773624817445i</v>
      </c>
      <c r="EI327" s="240" t="str">
        <f t="shared" ca="1" si="588"/>
        <v>-7,14972250287296-2,16884460996253i</v>
      </c>
      <c r="EJ327" s="240" t="str">
        <f t="shared" ca="1" si="589"/>
        <v>-3,99720272942986-6,31227289889228i</v>
      </c>
      <c r="EK327" s="240" t="str">
        <f t="shared" ca="1" si="590"/>
        <v>1,09628796686285-7,39057315124904i</v>
      </c>
      <c r="EL327" s="240" t="str">
        <f t="shared" ca="1" si="591"/>
        <v>5,65744062308965-4,88014184286342i</v>
      </c>
      <c r="EM327" s="240" t="str">
        <f t="shared" ca="1" si="592"/>
        <v>7,47144020990943+4,46682242347626E-13i</v>
      </c>
      <c r="EN327" s="240"/>
      <c r="EO327" s="240"/>
      <c r="EP327" s="240"/>
    </row>
    <row r="328" spans="1:146">
      <c r="A328" s="268">
        <f t="shared" si="461"/>
        <v>4.4531249999999909E-3</v>
      </c>
      <c r="B328" s="267">
        <v>228</v>
      </c>
      <c r="C328" s="266">
        <f t="shared" si="462"/>
        <v>45600</v>
      </c>
      <c r="N328" s="265">
        <f t="shared" ca="1" si="463"/>
        <v>7.5280532431360019</v>
      </c>
      <c r="O328" s="240">
        <f t="shared" ca="1" si="464"/>
        <v>-7.4719467568639981</v>
      </c>
      <c r="P328" s="240" t="str">
        <f t="shared" ca="1" si="465"/>
        <v>-5,77589295002568-4,74015284218285i</v>
      </c>
      <c r="Q328" s="240" t="str">
        <f t="shared" ca="1" si="466"/>
        <v>-1,45770449888368-7,32837539508892i</v>
      </c>
      <c r="R328" s="240" t="str">
        <f t="shared" ca="1" si="467"/>
        <v>3,52225131892301-6,58966873095724i</v>
      </c>
      <c r="S328" s="240" t="str">
        <f t="shared" ca="1" si="468"/>
        <v>6,90317867668067-2,85939023136607i</v>
      </c>
      <c r="T328" s="240" t="str">
        <f t="shared" ca="1" si="469"/>
        <v>7,15020723808663+2,16899165277877i</v>
      </c>
      <c r="U328" s="241" t="str">
        <f t="shared" ca="1" si="470"/>
        <v>4,15119120082089+6,21269667307503i</v>
      </c>
      <c r="V328" s="240" t="str">
        <f t="shared" ca="1" si="471"/>
        <v>-0,732378853802777+7,43596729093888i</v>
      </c>
      <c r="W328" s="240" t="str">
        <f t="shared" ca="1" si="472"/>
        <v>-5,28346422044365+5,28346422044308i</v>
      </c>
      <c r="X328" s="240" t="str">
        <f t="shared" ca="1" si="473"/>
        <v>-7,43596729093888+0,732378853802764i</v>
      </c>
      <c r="Y328" s="240" t="str">
        <f t="shared" ca="1" si="474"/>
        <v>-6,212696673075-4,15119120082095i</v>
      </c>
      <c r="Z328" s="240" t="str">
        <f t="shared" ca="1" si="475"/>
        <v>-2,16899165277873-7,15020723808664i</v>
      </c>
      <c r="AA328" s="240" t="str">
        <f t="shared" ca="1" si="476"/>
        <v>2,85939023136613-6,90317867668065i</v>
      </c>
      <c r="AB328" s="240" t="str">
        <f t="shared" ca="1" si="477"/>
        <v>6,58966873095693-3,52225131892359i</v>
      </c>
      <c r="AC328" s="240" t="str">
        <f t="shared" ca="1" si="478"/>
        <v>7,32837539508892+1,45770449888369i</v>
      </c>
      <c r="AD328" s="240" t="str">
        <f t="shared" ca="1" si="479"/>
        <v>4,74015284218293+5,7758929500256i</v>
      </c>
      <c r="AE328" s="240" t="str">
        <f t="shared" ca="1" si="480"/>
        <v>-6,59081266449142E-14+7,471946756864i</v>
      </c>
      <c r="AF328" s="240" t="str">
        <f t="shared" ca="1" si="481"/>
        <v>-4,74015284218304+5,77589295002552i</v>
      </c>
      <c r="AG328" s="240" t="str">
        <f t="shared" ca="1" si="482"/>
        <v>-7,32837539508849+1,45770449888586i</v>
      </c>
      <c r="AH328" s="240" t="str">
        <f t="shared" ca="1" si="483"/>
        <v>-6,58966873095862-3,52225131892042i</v>
      </c>
      <c r="AI328" s="240" t="str">
        <f t="shared" ca="1" si="484"/>
        <v>-2,85939023136326-6,90317867668184i</v>
      </c>
      <c r="AJ328" s="240" t="str">
        <f t="shared" ca="1" si="485"/>
        <v>2,16899165278028-7,15020723808618i</v>
      </c>
      <c r="AK328" s="240" t="str">
        <f t="shared" ca="1" si="486"/>
        <v>6,21269667307504-4,15119120082089i</v>
      </c>
      <c r="AL328" s="240" t="str">
        <f t="shared" ca="1" si="487"/>
        <v>7,43596729093901+0,732378853801469i</v>
      </c>
      <c r="AM328" s="240" t="str">
        <f t="shared" ca="1" si="488"/>
        <v>5,28346422044513+5,2834642204416i</v>
      </c>
      <c r="AN328" s="240" t="str">
        <f t="shared" ca="1" si="489"/>
        <v>0,732378853799053+7,43596729093925i</v>
      </c>
      <c r="AO328" s="240" t="str">
        <f t="shared" ca="1" si="490"/>
        <v>-4,1511912008229+6,21269667307369i</v>
      </c>
      <c r="AP328" s="240" t="str">
        <f t="shared" ca="1" si="491"/>
        <v>-7,15020723808688+2,16899165277795i</v>
      </c>
      <c r="AQ328" s="240" t="str">
        <f t="shared" ca="1" si="492"/>
        <v>-6,90317867668095-2,85939023136541i</v>
      </c>
      <c r="AR328" s="240" t="str">
        <f t="shared" ca="1" si="493"/>
        <v>-6,90317867668095-2,85939023136541i</v>
      </c>
      <c r="AS328" s="240" t="str">
        <f t="shared" ca="1" si="494"/>
        <v>1,45770449888084-7,32837539508948i</v>
      </c>
      <c r="AT328" s="240" t="str">
        <f t="shared" ca="1" si="495"/>
        <v>5,7758929500276-4,7401528421805i</v>
      </c>
      <c r="AU328" s="240" t="str">
        <f t="shared" ca="1" si="496"/>
        <v>7,471946756864+1,6183747505111E-12i</v>
      </c>
      <c r="AV328" s="240" t="str">
        <f t="shared" ca="1" si="497"/>
        <v>5,77589295002554+4,74015284218301i</v>
      </c>
      <c r="AW328" s="240" t="str">
        <f t="shared" ca="1" si="498"/>
        <v>1,45770449888495+7,32837539508867i</v>
      </c>
      <c r="AX328" s="240" t="str">
        <f t="shared" ca="1" si="499"/>
        <v>-3,52225131892114+6,58966873095824i</v>
      </c>
      <c r="AY328" s="240" t="str">
        <f t="shared" ca="1" si="500"/>
        <v>-6,90317867668211+2,85939023136262i</v>
      </c>
      <c r="AZ328" s="240" t="str">
        <f t="shared" ca="1" si="501"/>
        <v>-7,15020723808594-2,16899165278105i</v>
      </c>
      <c r="BA328" s="240" t="str">
        <f t="shared" ca="1" si="502"/>
        <v>-4,15119120082021-6,21269667307549i</v>
      </c>
      <c r="BB328" s="240" t="str">
        <f t="shared" ca="1" si="503"/>
        <v>0,732378853802063-7,43596729093895i</v>
      </c>
      <c r="BC328" s="240" t="str">
        <f t="shared" ca="1" si="504"/>
        <v>5,28346422044217-5,28346422044456i</v>
      </c>
      <c r="BD328" s="240" t="str">
        <f t="shared" ca="1" si="505"/>
        <v>7,4359672909386-0,732378853805645i</v>
      </c>
      <c r="BE328" s="240" t="str">
        <f t="shared" ca="1" si="506"/>
        <v>6,21269667307324+4,15119120082358i</v>
      </c>
      <c r="BF328" s="240" t="str">
        <f t="shared" ca="1" si="507"/>
        <v>2,16899165277718+7,15020723808711i</v>
      </c>
      <c r="BG328" s="240" t="str">
        <f t="shared" ca="1" si="508"/>
        <v>-2,85939023136616+6,90317867668063i</v>
      </c>
      <c r="BH328" s="240" t="str">
        <f t="shared" ca="1" si="509"/>
        <v>-6,58966873095664+3,52225131892412i</v>
      </c>
      <c r="BI328" s="240" t="str">
        <f t="shared" ca="1" si="510"/>
        <v>-7,32837539508929-1,45770449888185i</v>
      </c>
      <c r="BJ328" s="240" t="str">
        <f t="shared" ca="1" si="511"/>
        <v>-4,74015284218562-5,7758929500234i</v>
      </c>
      <c r="BK328" s="240" t="str">
        <f t="shared" ca="1" si="512"/>
        <v>2,2151966261636E-12-7,471946756864i</v>
      </c>
      <c r="BL328" s="240" t="str">
        <f t="shared" ca="1" si="513"/>
        <v>4,74015284218379-5,7758929500249i</v>
      </c>
      <c r="BM328" s="240" t="str">
        <f t="shared" ca="1" si="514"/>
        <v>7,32837539508882-1,45770449888416i</v>
      </c>
      <c r="BN328" s="240" t="str">
        <f t="shared" ca="1" si="515"/>
        <v>6,58966873095786+3,52225131892185i</v>
      </c>
      <c r="BO328" s="240" t="str">
        <f t="shared" ca="1" si="516"/>
        <v>2,85939023136873+6,90317867667957i</v>
      </c>
      <c r="BP328" s="240" t="str">
        <f t="shared" ca="1" si="517"/>
        <v>-2,16899165278183+7,15020723808571i</v>
      </c>
      <c r="BQ328" s="240" t="str">
        <f t="shared" ca="1" si="518"/>
        <v>-6,21269667307594+4,15119120081954i</v>
      </c>
      <c r="BR328" s="240" t="str">
        <f t="shared" ca="1" si="519"/>
        <v>-7,43596729093888-0,732378853802868i</v>
      </c>
      <c r="BS328" s="240" t="str">
        <f t="shared" ca="1" si="520"/>
        <v>-5,28346422044414-5,28346422044259i</v>
      </c>
      <c r="BT328" s="240" t="str">
        <f t="shared" ca="1" si="521"/>
        <v>-0,732378853804628-7,4359672909387i</v>
      </c>
      <c r="BU328" s="240" t="str">
        <f t="shared" ca="1" si="522"/>
        <v>4,15119120081807-6,21269667307693i</v>
      </c>
      <c r="BV328" s="240" t="str">
        <f t="shared" ca="1" si="523"/>
        <v>7,15020723808728-2,16899165277661i</v>
      </c>
      <c r="BW328" s="240" t="str">
        <f t="shared" ca="1" si="524"/>
        <v>6,90317867668024+2,8593902313671i</v>
      </c>
      <c r="BX328" s="240" t="str">
        <f t="shared" ca="1" si="525"/>
        <v>3,52225131892341+6,58966873095702i</v>
      </c>
      <c r="BY328" s="240" t="str">
        <f t="shared" ca="1" si="526"/>
        <v>-1,45770449888243+7,32837539508917i</v>
      </c>
      <c r="BZ328" s="240" t="str">
        <f t="shared" ca="1" si="527"/>
        <v>-5,77589295002377+4,74015284218516i</v>
      </c>
      <c r="CA328" s="240" t="str">
        <f t="shared" ca="1" si="528"/>
        <v>-7,471946756864-3,23674950102219E-12i</v>
      </c>
      <c r="CB328" s="240" t="str">
        <f t="shared" ca="1" si="529"/>
        <v>-5,77589295002452-4,74015284218425i</v>
      </c>
      <c r="CC328" s="240" t="str">
        <f t="shared" ca="1" si="530"/>
        <v>-1,45770449888358-7,32837539508894i</v>
      </c>
      <c r="CD328" s="240" t="str">
        <f t="shared" ca="1" si="531"/>
        <v>3,52225131892238-6,58966873095757i</v>
      </c>
      <c r="CE328" s="240" t="str">
        <f t="shared" ca="1" si="532"/>
        <v>6,90317867667996-2,85939023136779i</v>
      </c>
      <c r="CF328" s="240" t="str">
        <f t="shared" ca="1" si="533"/>
        <v>7,15020723808763+2,16899165277549i</v>
      </c>
      <c r="CG328" s="240" t="str">
        <f t="shared" ca="1" si="534"/>
        <v>4,15119120081869+6,21269667307651i</v>
      </c>
      <c r="CH328" s="240" t="str">
        <f t="shared" ca="1" si="535"/>
        <v>-0,732378853803885+7,43596729093877i</v>
      </c>
      <c r="CI328" s="240" t="str">
        <f t="shared" ca="1" si="536"/>
        <v>-5,28346422044331+5,28346422044342i</v>
      </c>
      <c r="CJ328" s="240" t="str">
        <f t="shared" ca="1" si="537"/>
        <v>-7,43596729093876+0,732378853804034i</v>
      </c>
      <c r="CK328" s="240" t="str">
        <f t="shared" ca="1" si="538"/>
        <v>-6,21269667307659-4,15119120081856i</v>
      </c>
      <c r="CL328" s="240" t="str">
        <f t="shared" ca="1" si="539"/>
        <v>-2,16899165277564-7,15020723808758i</v>
      </c>
      <c r="CM328" s="240" t="str">
        <f t="shared" ca="1" si="540"/>
        <v>2,85939023136765-6,90317867668001i</v>
      </c>
      <c r="CN328" s="240" t="str">
        <f t="shared" ca="1" si="541"/>
        <v>6,5896687309573-3,52225131892288i</v>
      </c>
      <c r="CO328" s="240" t="str">
        <f t="shared" ca="1" si="542"/>
        <v>7,32837539508906+1,45770449888301i</v>
      </c>
      <c r="CP328" s="240" t="str">
        <f t="shared" ca="1" si="543"/>
        <v>4,74015284218437+5,77589295002442i</v>
      </c>
      <c r="CQ328" s="240" t="str">
        <f t="shared" ca="1" si="544"/>
        <v>3,3868556098286E-12+7,471946756864i</v>
      </c>
      <c r="CR328" s="240" t="str">
        <f t="shared" ca="1" si="545"/>
        <v>-4,74015284218505+5,77589295002387i</v>
      </c>
      <c r="CS328" s="240" t="str">
        <f t="shared" ca="1" si="546"/>
        <v>-7,32837539508914+1,45770449888258i</v>
      </c>
      <c r="CT328" s="240" t="str">
        <f t="shared" ca="1" si="547"/>
        <v>-6,5896687309571-3,52225131892327i</v>
      </c>
      <c r="CU328" s="240" t="str">
        <f t="shared" ca="1" si="548"/>
        <v>-2,85939023136724-6,90317867668019i</v>
      </c>
      <c r="CV328" s="240" t="str">
        <f t="shared" ca="1" si="549"/>
        <v>2,16899165277606-7,15020723808745i</v>
      </c>
      <c r="CW328" s="240" t="str">
        <f t="shared" ca="1" si="550"/>
        <v>6,21269667307684-4,15119120081819i</v>
      </c>
      <c r="CX328" s="240" t="str">
        <f t="shared" ca="1" si="551"/>
        <v>7,43596729093871+0,732378853804479i</v>
      </c>
      <c r="CY328" s="240" t="str">
        <f t="shared" ca="1" si="552"/>
        <v>5,28346422044299+5,28346422044373i</v>
      </c>
      <c r="CZ328" s="240" t="str">
        <f t="shared" ca="1" si="553"/>
        <v>0,732378853803017+7,43596729093886i</v>
      </c>
      <c r="DA328" s="240" t="str">
        <f t="shared" ca="1" si="554"/>
        <v>-4,15119120081941+6,21269667307602i</v>
      </c>
      <c r="DB328" s="240" t="str">
        <f t="shared" ca="1" si="555"/>
        <v>-7,15020723808566+2,16899165278197i</v>
      </c>
      <c r="DC328" s="240" t="str">
        <f t="shared" ca="1" si="556"/>
        <v>-6,90317867667979-2,8593902313682i</v>
      </c>
      <c r="DD328" s="240" t="str">
        <f t="shared" ca="1" si="557"/>
        <v>-3,52225131892235-6,58966873095758i</v>
      </c>
      <c r="DE328" s="240" t="str">
        <f t="shared" ca="1" si="558"/>
        <v>1,4577044988836-7,32837539508894i</v>
      </c>
      <c r="DF328" s="240" t="str">
        <f t="shared" ca="1" si="559"/>
        <v>5,77589295002507-4,74015284218358i</v>
      </c>
      <c r="DG328" s="240" t="str">
        <f t="shared" ca="1" si="560"/>
        <v>7,471946756864-2,36530273497001E-12i</v>
      </c>
      <c r="DH328" s="240" t="str">
        <f t="shared" ca="1" si="561"/>
        <v>5,77589295002322+4,74015284218584i</v>
      </c>
      <c r="DI328" s="240" t="str">
        <f t="shared" ca="1" si="562"/>
        <v>1,45770449888158+7,32837539508934i</v>
      </c>
      <c r="DJ328" s="240" t="str">
        <f t="shared" ca="1" si="563"/>
        <v>-3,52225131892418+6,58966873095661i</v>
      </c>
      <c r="DK328" s="240" t="str">
        <f t="shared" ca="1" si="564"/>
        <v>-6,90317867668058+2,8593902313663i</v>
      </c>
      <c r="DL328" s="240" t="str">
        <f t="shared" ca="1" si="565"/>
        <v>-7,15020723808716-2,16899165277704i</v>
      </c>
      <c r="DM328" s="240" t="str">
        <f t="shared" ca="1" si="566"/>
        <v>-4,1511912008237-6,21269667307316i</v>
      </c>
      <c r="DN328" s="240" t="str">
        <f t="shared" ca="1" si="567"/>
        <v>0,732378853805495-7,43596729093862i</v>
      </c>
      <c r="DO328" s="240" t="str">
        <f t="shared" ca="1" si="568"/>
        <v>5,28346422044446-5,28346422044227i</v>
      </c>
      <c r="DP328" s="240" t="str">
        <f t="shared" ca="1" si="569"/>
        <v>7,43596729093891-0,732378853802424i</v>
      </c>
      <c r="DQ328" s="240" t="str">
        <f t="shared" ca="1" si="570"/>
        <v>6,21269667307569+4,15119120081991i</v>
      </c>
      <c r="DR328" s="240" t="str">
        <f t="shared" ca="1" si="571"/>
        <v>2,1689916527814+7,15020723808583i</v>
      </c>
      <c r="DS328" s="240" t="str">
        <f t="shared" ca="1" si="572"/>
        <v>-2,85939023136915+6,9031786766794i</v>
      </c>
      <c r="DT328" s="240" t="str">
        <f t="shared" ca="1" si="573"/>
        <v>-6,58966873095807+3,52225131892146i</v>
      </c>
      <c r="DU328" s="240" t="str">
        <f t="shared" ca="1" si="574"/>
        <v>-7,32837539508873-1,4577044988846i</v>
      </c>
      <c r="DV328" s="240" t="str">
        <f t="shared" ca="1" si="575"/>
        <v>-4,74015284218345-5,77589295002518i</v>
      </c>
      <c r="DW328" s="240" t="str">
        <f t="shared" ca="1" si="576"/>
        <v>-2,19321185852358E-12-7,471946756864i</v>
      </c>
      <c r="DX328" s="240" t="str">
        <f t="shared" ca="1" si="577"/>
        <v>4,74015284218596-5,77589295002312i</v>
      </c>
      <c r="DY328" s="240" t="str">
        <f t="shared" ca="1" si="578"/>
        <v>7,32837539508937-1,45770449888141i</v>
      </c>
      <c r="DZ328" s="240" t="str">
        <f t="shared" ca="1" si="579"/>
        <v>6,58966873095653+3,52225131892433i</v>
      </c>
      <c r="EA328" s="240" t="str">
        <f t="shared" ca="1" si="580"/>
        <v>2,85939023136535+6,90317867668097i</v>
      </c>
      <c r="EB328" s="240" t="str">
        <f t="shared" ca="1" si="581"/>
        <v>-2,16899165277801+7,15020723808686i</v>
      </c>
      <c r="EC328" s="240" t="str">
        <f t="shared" ca="1" si="582"/>
        <v>-6,21269667307373+4,15119120082285i</v>
      </c>
      <c r="ED328" s="240" t="str">
        <f t="shared" ca="1" si="583"/>
        <v>-7,43596729093852-0,732378853806512i</v>
      </c>
      <c r="EE328" s="240" t="str">
        <f t="shared" ca="1" si="584"/>
        <v>-5,28346422044155-5,28346422044518i</v>
      </c>
      <c r="EF328" s="240" t="str">
        <f t="shared" ca="1" si="585"/>
        <v>-0,732378853801407-7,43596729093902i</v>
      </c>
      <c r="EG328" s="240" t="str">
        <f t="shared" ca="1" si="586"/>
        <v>4,15119120082076-6,21269667307512i</v>
      </c>
      <c r="EH328" s="240" t="str">
        <f t="shared" ca="1" si="587"/>
        <v>7,15020723808613-2,16899165278042i</v>
      </c>
      <c r="EI328" s="240" t="str">
        <f t="shared" ca="1" si="588"/>
        <v>6,90317867668193+2,85939023136303i</v>
      </c>
      <c r="EJ328" s="240" t="str">
        <f t="shared" ca="1" si="589"/>
        <v>3,52225131892055+6,58966873095854i</v>
      </c>
      <c r="EK328" s="240" t="str">
        <f t="shared" ca="1" si="590"/>
        <v>-1,4577044988856+7,32837539508854i</v>
      </c>
      <c r="EL328" s="240" t="str">
        <f t="shared" ca="1" si="591"/>
        <v>-5,77589295002583+4,74015284218266i</v>
      </c>
      <c r="EM328" s="240" t="str">
        <f t="shared" ca="1" si="592"/>
        <v>-7,471946756864+1,171658983665E-12i</v>
      </c>
      <c r="EN328" s="240"/>
      <c r="EO328" s="240"/>
      <c r="EP328" s="240"/>
    </row>
    <row r="329" spans="1:146">
      <c r="A329" s="268">
        <f t="shared" si="461"/>
        <v>4.4726562499999905E-3</v>
      </c>
      <c r="B329" s="267">
        <v>229</v>
      </c>
      <c r="C329" s="266">
        <f t="shared" si="462"/>
        <v>45800</v>
      </c>
      <c r="N329" s="265">
        <f t="shared" ca="1" si="463"/>
        <v>7.5275804021448876</v>
      </c>
      <c r="O329" s="240">
        <f t="shared" ca="1" si="464"/>
        <v>-7.4724195978551124</v>
      </c>
      <c r="P329" s="240" t="str">
        <f t="shared" ca="1" si="465"/>
        <v>-5,89085529569612-4,59726859467425i</v>
      </c>
      <c r="Q329" s="240" t="str">
        <f t="shared" ca="1" si="466"/>
        <v>-1,81564985819967-7,24848054690283i</v>
      </c>
      <c r="R329" s="240" t="str">
        <f t="shared" ca="1" si="467"/>
        <v>3,02813313663123-6,8313588950695i</v>
      </c>
      <c r="S329" s="240" t="str">
        <f t="shared" ca="1" si="468"/>
        <v>6,59008573948166-3,52247421462382i</v>
      </c>
      <c r="T329" s="240" t="str">
        <f t="shared" ca="1" si="469"/>
        <v>7,36240796431554+1,27749896805915i</v>
      </c>
      <c r="U329" s="241" t="str">
        <f t="shared" ca="1" si="470"/>
        <v>5,01817029531376+5,53669771015537i</v>
      </c>
      <c r="V329" s="240" t="str">
        <f t="shared" ca="1" si="471"/>
        <v>0,549705286749609+7,45217275323973i</v>
      </c>
      <c r="W329" s="240" t="str">
        <f t="shared" ca="1" si="472"/>
        <v>-4,15145389720068+6,21308982599048i</v>
      </c>
      <c r="X329" s="240" t="str">
        <f t="shared" ca="1" si="473"/>
        <v>-7,09527298537913+2,34396158444595i</v>
      </c>
      <c r="Y329" s="240" t="str">
        <f t="shared" ca="1" si="474"/>
        <v>-7,03561232491779-2,51738234280653i</v>
      </c>
      <c r="Z329" s="240" t="str">
        <f t="shared" ca="1" si="475"/>
        <v>-3,99772669965027-6,31310033828962i</v>
      </c>
      <c r="AA329" s="240" t="str">
        <f t="shared" ca="1" si="476"/>
        <v>0,732425200324116-7,43643785507143i</v>
      </c>
      <c r="AB329" s="240" t="str">
        <f t="shared" ca="1" si="477"/>
        <v>5,15253628000875-5,41187809633613i</v>
      </c>
      <c r="AC329" s="240" t="str">
        <f t="shared" ca="1" si="478"/>
        <v>7,3915419387987-1,09643167292315i</v>
      </c>
      <c r="AD329" s="240" t="str">
        <f t="shared" ca="1" si="479"/>
        <v>6,50165508419935+3,6831421113655i</v>
      </c>
      <c r="AE329" s="240" t="str">
        <f t="shared" ca="1" si="480"/>
        <v>2,85957117977919+6,90361552479463i</v>
      </c>
      <c r="AF329" s="240" t="str">
        <f t="shared" ca="1" si="481"/>
        <v>-1,99298963595353+7,20173916199351i</v>
      </c>
      <c r="AG329" s="240" t="str">
        <f t="shared" ca="1" si="482"/>
        <v>-6,00190369937995+4,45131515731907i</v>
      </c>
      <c r="AH329" s="240" t="str">
        <f t="shared" ca="1" si="483"/>
        <v>-7,47016904477816-0,183382356968561i</v>
      </c>
      <c r="AI329" s="240" t="str">
        <f t="shared" ca="1" si="484"/>
        <v>-5,77625846105557-4,74045280933089i</v>
      </c>
      <c r="AJ329" s="240" t="str">
        <f t="shared" ca="1" si="485"/>
        <v>-1,63721640086412-7,29085571816852i</v>
      </c>
      <c r="AK329" s="240" t="str">
        <f t="shared" ca="1" si="486"/>
        <v>3,19487105930961-6,75498731018757i</v>
      </c>
      <c r="AL329" s="240" t="str">
        <f t="shared" ca="1" si="487"/>
        <v>6,67454677353298-3,35968451113042i</v>
      </c>
      <c r="AM329" s="240" t="str">
        <f t="shared" ca="1" si="488"/>
        <v>7,32883915057329+1,45779674558331i</v>
      </c>
      <c r="AN329" s="240" t="str">
        <f t="shared" ca="1" si="489"/>
        <v>4,88078155247603+5,65818222430304i</v>
      </c>
      <c r="AO329" s="240" t="str">
        <f t="shared" ca="1" si="490"/>
        <v>0,366654251267395+7,46341874119607i</v>
      </c>
      <c r="AP329" s="240" t="str">
        <f t="shared" ca="1" si="491"/>
        <v>-4,30268041415451+6,10933678070381i</v>
      </c>
      <c r="AQ329" s="240" t="str">
        <f t="shared" ca="1" si="492"/>
        <v>-7,15065971870278+2,16912891127535i</v>
      </c>
      <c r="AR329" s="240" t="str">
        <f t="shared" ca="1" si="493"/>
        <v>-7,15065971870278+2,16912891127535i</v>
      </c>
      <c r="AS329" s="240" t="str">
        <f t="shared" ca="1" si="494"/>
        <v>-3,84159142102248-6,40930807500589i</v>
      </c>
      <c r="AT329" s="240" t="str">
        <f t="shared" ca="1" si="495"/>
        <v>0,914703928342982-7,41622352480581i</v>
      </c>
      <c r="AU329" s="240" t="str">
        <f t="shared" ca="1" si="496"/>
        <v>5,28379856951276-5,28379856951645i</v>
      </c>
      <c r="AV329" s="240" t="str">
        <f t="shared" ca="1" si="497"/>
        <v>7,41622352480519-0,914703928347951i</v>
      </c>
      <c r="AW329" s="240" t="str">
        <f t="shared" ca="1" si="498"/>
        <v>6,40930807500846+3,84159142101818i</v>
      </c>
      <c r="AX329" s="240" t="str">
        <f t="shared" ca="1" si="499"/>
        <v>2,68928672417743+6,97171367466939i</v>
      </c>
      <c r="AY329" s="240" t="str">
        <f t="shared" ca="1" si="500"/>
        <v>-2,16912891127056+7,15065971870424i</v>
      </c>
      <c r="AZ329" s="240" t="str">
        <f t="shared" ca="1" si="501"/>
        <v>-6,10933678070093+4,3026804141586i</v>
      </c>
      <c r="BA329" s="240" t="str">
        <f t="shared" ca="1" si="502"/>
        <v>-7,46341874119631-0,366654251262396i</v>
      </c>
      <c r="BB329" s="240" t="str">
        <f t="shared" ca="1" si="503"/>
        <v>-5,6581822243063-4,88078155247224i</v>
      </c>
      <c r="BC329" s="240" t="str">
        <f t="shared" ca="1" si="504"/>
        <v>-1,45779674558822-7,32883915057231i</v>
      </c>
      <c r="BD329" s="240" t="str">
        <f t="shared" ca="1" si="505"/>
        <v>3,35968451112595-6,67454677353523i</v>
      </c>
      <c r="BE329" s="240" t="str">
        <f t="shared" ca="1" si="506"/>
        <v>6,75498731018543-3,19487105931413i</v>
      </c>
      <c r="BF329" s="240" t="str">
        <f t="shared" ca="1" si="507"/>
        <v>7,2908557181696+1,63721640085935i</v>
      </c>
      <c r="BG329" s="240" t="str">
        <f t="shared" ca="1" si="508"/>
        <v>4,74045280933485+5,77625846105232i</v>
      </c>
      <c r="BH329" s="240" t="str">
        <f t="shared" ca="1" si="509"/>
        <v>0,183382356973672+7,47016904477803i</v>
      </c>
      <c r="BI329" s="240" t="str">
        <f t="shared" ca="1" si="510"/>
        <v>-4,4513151573211+6,00190369937844i</v>
      </c>
      <c r="BJ329" s="240" t="str">
        <f t="shared" ca="1" si="511"/>
        <v>-7,2017391619926+1,99298963595681i</v>
      </c>
      <c r="BK329" s="240" t="str">
        <f t="shared" ca="1" si="512"/>
        <v>-6,90361552479309-2,8595711797829i</v>
      </c>
      <c r="BL329" s="240" t="str">
        <f t="shared" ca="1" si="513"/>
        <v>-3,68314211136209-6,50165508420128i</v>
      </c>
      <c r="BM329" s="240" t="str">
        <f t="shared" ca="1" si="514"/>
        <v>1,0964316729265-7,39154193879821i</v>
      </c>
      <c r="BN329" s="240" t="str">
        <f t="shared" ca="1" si="515"/>
        <v>5,41187809633831-5,15253628000645i</v>
      </c>
      <c r="BO329" s="240" t="str">
        <f t="shared" ca="1" si="516"/>
        <v>7,43643785507171-0,732425200321172i</v>
      </c>
      <c r="BP329" s="240" t="str">
        <f t="shared" ca="1" si="517"/>
        <v>6,3131003382879+3,99772669965299i</v>
      </c>
      <c r="BQ329" s="240" t="str">
        <f t="shared" ca="1" si="518"/>
        <v>2,5173823428037+7,0356123249188i</v>
      </c>
      <c r="BR329" s="240" t="str">
        <f t="shared" ca="1" si="519"/>
        <v>-2,34396158444901+7,09527298537812i</v>
      </c>
      <c r="BS329" s="240" t="str">
        <f t="shared" ca="1" si="520"/>
        <v>-6,21308982599215+4,15145389719818i</v>
      </c>
      <c r="BT329" s="240" t="str">
        <f t="shared" ca="1" si="521"/>
        <v>-7,45217275323949-0,549705286752877i</v>
      </c>
      <c r="BU329" s="240" t="str">
        <f t="shared" ca="1" si="522"/>
        <v>-5,53669771015332-5,01817029531603i</v>
      </c>
      <c r="BV329" s="240" t="str">
        <f t="shared" ca="1" si="523"/>
        <v>-1,2774989680559-7,36240796431611i</v>
      </c>
      <c r="BW329" s="240" t="str">
        <f t="shared" ca="1" si="524"/>
        <v>3,52247421462589-6,59008573948054i</v>
      </c>
      <c r="BX329" s="240" t="str">
        <f t="shared" ca="1" si="525"/>
        <v>6,83135889507054-3,02813313662886i</v>
      </c>
      <c r="BY329" s="240" t="str">
        <f t="shared" ca="1" si="526"/>
        <v>7,24848054690225+1,81564985820198i</v>
      </c>
      <c r="BZ329" s="240" t="str">
        <f t="shared" ca="1" si="527"/>
        <v>4,59726859467212+5,89085529569778i</v>
      </c>
      <c r="CA329" s="240" t="str">
        <f t="shared" ca="1" si="528"/>
        <v>-2,42771736748401E-12+7,47241959785511i</v>
      </c>
      <c r="CB329" s="240" t="str">
        <f t="shared" ca="1" si="529"/>
        <v>-4,59726859467595+5,8908552956948i</v>
      </c>
      <c r="CC329" s="240" t="str">
        <f t="shared" ca="1" si="530"/>
        <v>-7,24848054690343+1,81564985819728i</v>
      </c>
      <c r="CD329" s="240" t="str">
        <f t="shared" ca="1" si="531"/>
        <v>-6,83135889506858-3,0281331366333i</v>
      </c>
      <c r="CE329" s="240" t="str">
        <f t="shared" ca="1" si="532"/>
        <v>-3,52247421462161-6,59008573948284i</v>
      </c>
      <c r="CF329" s="240" t="str">
        <f t="shared" ca="1" si="533"/>
        <v>1,27749896806068-7,36240796431528i</v>
      </c>
      <c r="CG329" s="240" t="str">
        <f t="shared" ca="1" si="534"/>
        <v>5,53669771015658-5,01817029531243i</v>
      </c>
      <c r="CH329" s="240" t="str">
        <f t="shared" ca="1" si="535"/>
        <v>7,45217275323985-0,549705286748034i</v>
      </c>
      <c r="CI329" s="240" t="str">
        <f t="shared" ca="1" si="536"/>
        <v>6,21308982598945+4,15145389720222i</v>
      </c>
      <c r="CJ329" s="240" t="str">
        <f t="shared" ca="1" si="537"/>
        <v>2,3439615844444+7,09527298537963i</v>
      </c>
      <c r="CK329" s="240" t="str">
        <f t="shared" ca="1" si="538"/>
        <v>-2,51738234280826+7,03561232491716i</v>
      </c>
      <c r="CL329" s="240" t="str">
        <f t="shared" ca="1" si="539"/>
        <v>-6,3131003382905+3,99772669964888i</v>
      </c>
      <c r="CM329" s="240" t="str">
        <f t="shared" ca="1" si="540"/>
        <v>-7,43643785507124-0,732425200326004i</v>
      </c>
      <c r="CN329" s="240" t="str">
        <f t="shared" ca="1" si="541"/>
        <v>-5,41187809633496-5,15253628000997i</v>
      </c>
      <c r="CO329" s="240" t="str">
        <f t="shared" ca="1" si="542"/>
        <v>-1,0964316729217-7,39154193879892i</v>
      </c>
      <c r="CP329" s="240" t="str">
        <f t="shared" ca="1" si="543"/>
        <v>3,68314211136631-6,50165508419888i</v>
      </c>
      <c r="CQ329" s="240" t="str">
        <f t="shared" ca="1" si="544"/>
        <v>6,90361552479495-2,85957117977842i</v>
      </c>
      <c r="CR329" s="240" t="str">
        <f t="shared" ca="1" si="545"/>
        <v>7,20173916199323+1,99298963595453i</v>
      </c>
      <c r="CS329" s="240" t="str">
        <f t="shared" ca="1" si="546"/>
        <v>4,4513151573172+6,00190369938133i</v>
      </c>
      <c r="CT329" s="240" t="str">
        <f t="shared" ca="1" si="547"/>
        <v>-0,183382356971095+7,4701690447781i</v>
      </c>
      <c r="CU329" s="240" t="str">
        <f t="shared" ca="1" si="548"/>
        <v>-4,74045280933269+5,77625846105409i</v>
      </c>
      <c r="CV329" s="240" t="str">
        <f t="shared" ca="1" si="549"/>
        <v>-7,29085571816908+1,63721640086166i</v>
      </c>
      <c r="CW329" s="240" t="str">
        <f t="shared" ca="1" si="550"/>
        <v>-6,75498731018653-3,1948710593118i</v>
      </c>
      <c r="CX329" s="240" t="str">
        <f t="shared" ca="1" si="551"/>
        <v>-3,35968451112806-6,67454677353416i</v>
      </c>
      <c r="CY329" s="240" t="str">
        <f t="shared" ca="1" si="552"/>
        <v>1,4577967455857-7,32883915057282i</v>
      </c>
      <c r="CZ329" s="240" t="str">
        <f t="shared" ca="1" si="553"/>
        <v>5,65818222430476-4,88078155247403i</v>
      </c>
      <c r="DA329" s="240" t="str">
        <f t="shared" ca="1" si="554"/>
        <v>7,46341874119619-0,36665425126497i</v>
      </c>
      <c r="DB329" s="240" t="str">
        <f t="shared" ca="1" si="555"/>
        <v>6,10933678070253+4,30268041415632i</v>
      </c>
      <c r="DC329" s="240" t="str">
        <f t="shared" ca="1" si="556"/>
        <v>2,16912891127303+7,15065971870349i</v>
      </c>
      <c r="DD329" s="240" t="str">
        <f t="shared" ca="1" si="557"/>
        <v>-2,68928672417483+6,9717136746704i</v>
      </c>
      <c r="DE329" s="240" t="str">
        <f t="shared" ca="1" si="558"/>
        <v>-6,40930807500692+3,84159142102076i</v>
      </c>
      <c r="DF329" s="240" t="str">
        <f t="shared" ca="1" si="559"/>
        <v>-7,41622352480548-0,914703928345605i</v>
      </c>
      <c r="DG329" s="240" t="str">
        <f t="shared" ca="1" si="560"/>
        <v>-5,28379856951459-5,28379856951462i</v>
      </c>
      <c r="DH329" s="240" t="str">
        <f t="shared" ca="1" si="561"/>
        <v>-0,914703928345538-7,41622352480549i</v>
      </c>
      <c r="DI329" s="240" t="str">
        <f t="shared" ca="1" si="562"/>
        <v>3,84159142102008-6,40930807500733i</v>
      </c>
      <c r="DJ329" s="240" t="str">
        <f t="shared" ca="1" si="563"/>
        <v>6,97171367467042-2,68928672417477i</v>
      </c>
      <c r="DK329" s="240" t="str">
        <f t="shared" ca="1" si="564"/>
        <v>7,15065971870347+2,16912891127309i</v>
      </c>
      <c r="DL329" s="240" t="str">
        <f t="shared" ca="1" si="565"/>
        <v>4,30268041415662+6,10933678070232i</v>
      </c>
      <c r="DM329" s="240" t="str">
        <f t="shared" ca="1" si="566"/>
        <v>-0,366654251264608+7,4634187411962i</v>
      </c>
      <c r="DN329" s="240" t="str">
        <f t="shared" ca="1" si="567"/>
        <v>-4,88078155247376+5,658182224305i</v>
      </c>
      <c r="DO329" s="240" t="str">
        <f t="shared" ca="1" si="568"/>
        <v>-7,32883915057283+1,45779674558564i</v>
      </c>
      <c r="DP329" s="240" t="str">
        <f t="shared" ca="1" si="569"/>
        <v>-6,67454677353414-3,35968451112812i</v>
      </c>
      <c r="DQ329" s="240" t="str">
        <f t="shared" ca="1" si="570"/>
        <v>-3,19487105931212-6,75498731018638i</v>
      </c>
      <c r="DR329" s="240" t="str">
        <f t="shared" ca="1" si="571"/>
        <v>1,6372164008613-7,29085571816916i</v>
      </c>
      <c r="DS329" s="240" t="str">
        <f t="shared" ca="1" si="572"/>
        <v>5,77625846105413-4,74045280933264i</v>
      </c>
      <c r="DT329" s="240" t="str">
        <f t="shared" ca="1" si="573"/>
        <v>7,4701690447781-0,183382356971033i</v>
      </c>
      <c r="DU329" s="240" t="str">
        <f t="shared" ca="1" si="574"/>
        <v>6,00190369938155+4,45131515731691i</v>
      </c>
      <c r="DV329" s="240" t="str">
        <f t="shared" ca="1" si="575"/>
        <v>1,99298963595488+7,20173916199313i</v>
      </c>
      <c r="DW329" s="240" t="str">
        <f t="shared" ca="1" si="576"/>
        <v>-2,85957117977848+6,90361552479493i</v>
      </c>
      <c r="DX329" s="240" t="str">
        <f t="shared" ca="1" si="577"/>
        <v>-6,50165508419891+3,68314211136626i</v>
      </c>
      <c r="DY329" s="240" t="str">
        <f t="shared" ca="1" si="578"/>
        <v>-7,39154193879897-1,09643167292134i</v>
      </c>
      <c r="DZ329" s="240" t="str">
        <f t="shared" ca="1" si="579"/>
        <v>-5,15253628001024-5,41187809633471i</v>
      </c>
      <c r="EA329" s="240" t="str">
        <f t="shared" ca="1" si="580"/>
        <v>-0,732425200326364-7,43643785507121i</v>
      </c>
      <c r="EB329" s="240" t="str">
        <f t="shared" ca="1" si="581"/>
        <v>3,99772669964894-6,31310033829047i</v>
      </c>
      <c r="EC329" s="240" t="str">
        <f t="shared" ca="1" si="582"/>
        <v>7,03561232491719-2,5173823428082i</v>
      </c>
      <c r="ED329" s="240" t="str">
        <f t="shared" ca="1" si="583"/>
        <v>7,09527298537975+2,34396158444405i</v>
      </c>
      <c r="EE329" s="240" t="str">
        <f t="shared" ca="1" si="584"/>
        <v>4,15145389720252+6,21308982598925i</v>
      </c>
      <c r="EF329" s="240" t="str">
        <f t="shared" ca="1" si="585"/>
        <v>-0,549705286748096+7,45217275323984i</v>
      </c>
      <c r="EG329" s="240" t="str">
        <f t="shared" ca="1" si="586"/>
        <v>-5,01817029531247+5,53669771015653i</v>
      </c>
      <c r="EH329" s="240" t="str">
        <f t="shared" ca="1" si="587"/>
        <v>-7,36240796431522+1,27749896806104i</v>
      </c>
      <c r="EI329" s="240" t="str">
        <f t="shared" ca="1" si="588"/>
        <v>-6,590085739483-3,52247421462129i</v>
      </c>
      <c r="EJ329" s="240" t="str">
        <f t="shared" ca="1" si="589"/>
        <v>-3,02813313663325-6,8313588950686i</v>
      </c>
      <c r="EK329" s="240" t="str">
        <f t="shared" ca="1" si="590"/>
        <v>1,81564985819734-7,24848054690341i</v>
      </c>
      <c r="EL329" s="240" t="str">
        <f t="shared" ca="1" si="591"/>
        <v>5,89085529569457-4,59726859467623i</v>
      </c>
      <c r="EM329" s="240" t="str">
        <f t="shared" ca="1" si="592"/>
        <v>7,47241959785511-2,79020705291459E-12i</v>
      </c>
      <c r="EN329" s="240"/>
      <c r="EO329" s="240"/>
      <c r="EP329" s="240"/>
    </row>
    <row r="330" spans="1:146">
      <c r="A330" s="268">
        <f t="shared" si="461"/>
        <v>4.4921874999999901E-3</v>
      </c>
      <c r="B330" s="267">
        <v>230</v>
      </c>
      <c r="C330" s="266">
        <f t="shared" si="462"/>
        <v>46000</v>
      </c>
      <c r="N330" s="265">
        <f t="shared" ca="1" si="463"/>
        <v>7.5271387836169801</v>
      </c>
      <c r="O330" s="240">
        <f t="shared" ca="1" si="464"/>
        <v>-7.4728612163830199</v>
      </c>
      <c r="P330" s="240" t="str">
        <f t="shared" ca="1" si="465"/>
        <v>-6,00225841070846-4,45157822916784i</v>
      </c>
      <c r="Q330" s="240" t="str">
        <f t="shared" ca="1" si="466"/>
        <v>-2,169257106365-7,15108232128581i</v>
      </c>
      <c r="R330" s="240" t="str">
        <f t="shared" ca="1" si="467"/>
        <v>2,51753111960753-7,03602812822186i</v>
      </c>
      <c r="S330" s="240" t="str">
        <f t="shared" ca="1" si="468"/>
        <v>6,21345701837688-4,15169924730882i</v>
      </c>
      <c r="T330" s="240" t="str">
        <f t="shared" ca="1" si="469"/>
        <v>7,46385982777521+0,366675920459469i</v>
      </c>
      <c r="U330" s="241" t="str">
        <f t="shared" ca="1" si="470"/>
        <v>5,77659983679326+4,74073296916011i</v>
      </c>
      <c r="V330" s="240" t="str">
        <f t="shared" ca="1" si="471"/>
        <v>1,81575716274875+7,24890893067696i</v>
      </c>
      <c r="W330" s="240" t="str">
        <f t="shared" ca="1" si="472"/>
        <v>-2,85974017987326+6,90402352711373i</v>
      </c>
      <c r="X330" s="240" t="str">
        <f t="shared" ca="1" si="473"/>
        <v>-6,40968686385329+3,84181845831736i</v>
      </c>
      <c r="Y330" s="240" t="str">
        <f t="shared" ca="1" si="474"/>
        <v>-7,4368773470854-0,732468486509533i</v>
      </c>
      <c r="Z330" s="240" t="str">
        <f t="shared" ca="1" si="475"/>
        <v>-5,53702492790014-5,01846686819133i</v>
      </c>
      <c r="AA330" s="240" t="str">
        <f t="shared" ca="1" si="476"/>
        <v>-1,45788290108591-7,32927228352466i</v>
      </c>
      <c r="AB330" s="240" t="str">
        <f t="shared" ca="1" si="477"/>
        <v>3,19505987556199-6,75538652860777i</v>
      </c>
      <c r="AC330" s="240" t="str">
        <f t="shared" ca="1" si="478"/>
        <v>6,59047521225242-3,52268239215629i</v>
      </c>
      <c r="AD330" s="240" t="str">
        <f t="shared" ca="1" si="479"/>
        <v>7,39197877747293+1,09649647181891i</v>
      </c>
      <c r="AE330" s="240" t="str">
        <f t="shared" ca="1" si="480"/>
        <v>5,28411084097063+5,28411084097014i</v>
      </c>
      <c r="AF330" s="240" t="str">
        <f t="shared" ca="1" si="481"/>
        <v>1,09649647181884+7,39197877747294i</v>
      </c>
      <c r="AG330" s="240" t="str">
        <f t="shared" ca="1" si="482"/>
        <v>-3,52268239215569+6,59047521225273i</v>
      </c>
      <c r="AH330" s="240" t="str">
        <f t="shared" ca="1" si="483"/>
        <v>-6,7553865286078+3,19505987556193i</v>
      </c>
      <c r="AI330" s="240" t="str">
        <f t="shared" ca="1" si="484"/>
        <v>-7,32927228352436-1,45788290108743i</v>
      </c>
      <c r="AJ330" s="240" t="str">
        <f t="shared" ca="1" si="485"/>
        <v>-5,01846686818903-5,53702492790221i</v>
      </c>
      <c r="AK330" s="240" t="str">
        <f t="shared" ca="1" si="486"/>
        <v>-0,732468486505715-7,43687734708577i</v>
      </c>
      <c r="AL330" s="240" t="str">
        <f t="shared" ca="1" si="487"/>
        <v>3,84181845831555-6,40968686385438i</v>
      </c>
      <c r="AM330" s="240" t="str">
        <f t="shared" ca="1" si="488"/>
        <v>6,90402352711317-2,85974017987462i</v>
      </c>
      <c r="AN330" s="240" t="str">
        <f t="shared" ca="1" si="489"/>
        <v>7,24890893067692+1,81575716274886i</v>
      </c>
      <c r="AO330" s="240" t="str">
        <f t="shared" ca="1" si="490"/>
        <v>4,74073296915953+5,77659983679374i</v>
      </c>
      <c r="AP330" s="240" t="str">
        <f t="shared" ca="1" si="491"/>
        <v>0,366675920457096+7,46385982777533i</v>
      </c>
      <c r="AQ330" s="240" t="str">
        <f t="shared" ca="1" si="492"/>
        <v>-4,15169924731194+6,21345701837479i</v>
      </c>
      <c r="AR330" s="240" t="str">
        <f t="shared" ca="1" si="493"/>
        <v>-4,15169924731194+6,21345701837479i</v>
      </c>
      <c r="AS330" s="240" t="str">
        <f t="shared" ca="1" si="494"/>
        <v>-7,15108232128623-2,16925710636362i</v>
      </c>
      <c r="AT330" s="240" t="str">
        <f t="shared" ca="1" si="495"/>
        <v>-4,45157822916807-6,00225841070829i</v>
      </c>
      <c r="AU330" s="240" t="str">
        <f t="shared" ca="1" si="496"/>
        <v>8,0928802864656E-13-7,47286121638302i</v>
      </c>
      <c r="AV330" s="240" t="str">
        <f t="shared" ca="1" si="497"/>
        <v>4,45157822916954-6,0022584107072i</v>
      </c>
      <c r="AW330" s="240" t="str">
        <f t="shared" ca="1" si="498"/>
        <v>7,1510823212867-2,16925710636207i</v>
      </c>
      <c r="AX330" s="240" t="str">
        <f t="shared" ca="1" si="499"/>
        <v>7,03602812822287+2,51753111960472i</v>
      </c>
      <c r="AY330" s="240" t="str">
        <f t="shared" ca="1" si="500"/>
        <v>4,1516992473106+6,21345701837569i</v>
      </c>
      <c r="AZ330" s="240" t="str">
        <f t="shared" ca="1" si="501"/>
        <v>-0,366675920458713+7,46385982777525i</v>
      </c>
      <c r="BA330" s="240" t="str">
        <f t="shared" ca="1" si="502"/>
        <v>-4,74073296916077+5,77659983679271i</v>
      </c>
      <c r="BB330" s="240" t="str">
        <f t="shared" ca="1" si="503"/>
        <v>-7,24890893067732+1,81575716274729i</v>
      </c>
      <c r="BC330" s="240" t="str">
        <f t="shared" ca="1" si="504"/>
        <v>-6,90402352711255-2,85974017987611i</v>
      </c>
      <c r="BD330" s="240" t="str">
        <f t="shared" ca="1" si="505"/>
        <v>-3,84181845832055-6,40968686385139i</v>
      </c>
      <c r="BE330" s="240" t="str">
        <f t="shared" ca="1" si="506"/>
        <v>0,732468486507432-7,43687734708561i</v>
      </c>
      <c r="BF330" s="240" t="str">
        <f t="shared" ca="1" si="507"/>
        <v>5,01846686819023-5,53702492790112i</v>
      </c>
      <c r="BG330" s="240" t="str">
        <f t="shared" ca="1" si="508"/>
        <v>7,32927228352469-1,45788290108574i</v>
      </c>
      <c r="BH330" s="240" t="str">
        <f t="shared" ca="1" si="509"/>
        <v>6,7553865286071+3,19505987556339i</v>
      </c>
      <c r="BI330" s="240" t="str">
        <f t="shared" ca="1" si="510"/>
        <v>3,52268239215436+6,59047521225345i</v>
      </c>
      <c r="BJ330" s="240" t="str">
        <f t="shared" ca="1" si="511"/>
        <v>-1,09649647181551+7,39197877747343i</v>
      </c>
      <c r="BK330" s="240" t="str">
        <f t="shared" ca="1" si="512"/>
        <v>-5,28411084096854+5,28411084097223i</v>
      </c>
      <c r="BL330" s="240" t="str">
        <f t="shared" ca="1" si="513"/>
        <v>-7,39197877747273+1,09649647182025i</v>
      </c>
      <c r="BM330" s="240" t="str">
        <f t="shared" ca="1" si="514"/>
        <v>-6,59047521225231-3,5226823921565i</v>
      </c>
      <c r="BN330" s="240" t="str">
        <f t="shared" ca="1" si="515"/>
        <v>-3,19505987556101-6,75538652860823i</v>
      </c>
      <c r="BO330" s="240" t="str">
        <f t="shared" ca="1" si="516"/>
        <v>1,45788290108812-7,32927228352422i</v>
      </c>
      <c r="BP330" s="240" t="str">
        <f t="shared" ca="1" si="517"/>
        <v>5,53702492790275-5,01846686818843i</v>
      </c>
      <c r="BQ330" s="240" t="str">
        <f t="shared" ca="1" si="518"/>
        <v>7,43687734708511-0,732468486512413i</v>
      </c>
      <c r="BR330" s="240" t="str">
        <f t="shared" ca="1" si="519"/>
        <v>6,40968686385396+3,84181845831625i</v>
      </c>
      <c r="BS330" s="240" t="str">
        <f t="shared" ca="1" si="520"/>
        <v>2,85974017987368+6,90402352711356i</v>
      </c>
      <c r="BT330" s="240" t="str">
        <f t="shared" ca="1" si="521"/>
        <v>-1,81575716274945+7,24890893067678i</v>
      </c>
      <c r="BU330" s="240" t="str">
        <f t="shared" ca="1" si="522"/>
        <v>-5,77659983679426+4,7407329691589i</v>
      </c>
      <c r="BV330" s="240" t="str">
        <f t="shared" ca="1" si="523"/>
        <v>-7,46385982777537+0,366675920456288i</v>
      </c>
      <c r="BW330" s="240" t="str">
        <f t="shared" ca="1" si="524"/>
        <v>-6,21345701837847-4,15169924730644i</v>
      </c>
      <c r="BX330" s="240" t="str">
        <f t="shared" ca="1" si="525"/>
        <v>-2,51753111960943-7,03602812822118i</v>
      </c>
      <c r="BY330" s="240" t="str">
        <f t="shared" ca="1" si="526"/>
        <v>2,1692571063646-7,15108232128593i</v>
      </c>
      <c r="BZ330" s="240" t="str">
        <f t="shared" ca="1" si="527"/>
        <v>6,00225841070864-4,45157822916759i</v>
      </c>
      <c r="CA330" s="240" t="str">
        <f t="shared" ca="1" si="528"/>
        <v>7,47286121638302+1,61857605729312E-12i</v>
      </c>
      <c r="CB330" s="240" t="str">
        <f t="shared" ca="1" si="529"/>
        <v>6,00225841070671+4,45157822917019i</v>
      </c>
      <c r="CC330" s="240" t="str">
        <f t="shared" ca="1" si="530"/>
        <v>2,16925710636841+7,15108232128478i</v>
      </c>
      <c r="CD330" s="240" t="str">
        <f t="shared" ca="1" si="531"/>
        <v>-2,51753111960568+7,03602812822252i</v>
      </c>
      <c r="CE330" s="240" t="str">
        <f t="shared" ca="1" si="532"/>
        <v>-6,21345701837626+4,15169924730975i</v>
      </c>
      <c r="CF330" s="240" t="str">
        <f t="shared" ca="1" si="533"/>
        <v>-7,46385982777521-0,36667592045952i</v>
      </c>
      <c r="CG330" s="240" t="str">
        <f t="shared" ca="1" si="534"/>
        <v>-5,7765998367922-4,7407329691614i</v>
      </c>
      <c r="CH330" s="240" t="str">
        <f t="shared" ca="1" si="535"/>
        <v>-1,81575716274631-7,24890893067757i</v>
      </c>
      <c r="CI330" s="240" t="str">
        <f t="shared" ca="1" si="536"/>
        <v>2,85974017987705-6,90402352711216i</v>
      </c>
      <c r="CJ330" s="240" t="str">
        <f t="shared" ca="1" si="537"/>
        <v>6,40968686385192-3,84181845831966i</v>
      </c>
      <c r="CK330" s="240" t="str">
        <f t="shared" ca="1" si="538"/>
        <v>7,43687734708555+0,732468486508026i</v>
      </c>
      <c r="CL330" s="240" t="str">
        <f t="shared" ca="1" si="539"/>
        <v>5,53702492790058+5,01846686819083i</v>
      </c>
      <c r="CM330" s="240" t="str">
        <f t="shared" ca="1" si="540"/>
        <v>1,45788290108494+7,32927228352485i</v>
      </c>
      <c r="CN330" s="240" t="str">
        <f t="shared" ca="1" si="541"/>
        <v>-3,19505987556432+6,75538652860667i</v>
      </c>
      <c r="CO330" s="240" t="str">
        <f t="shared" ca="1" si="542"/>
        <v>-6,59047521225383+3,52268239215364i</v>
      </c>
      <c r="CP330" s="240" t="str">
        <f t="shared" ca="1" si="543"/>
        <v>-7,39197877747332-1,09649647181631i</v>
      </c>
      <c r="CQ330" s="240" t="str">
        <f t="shared" ca="1" si="544"/>
        <v>-5,28411084097166-5,28411084096911i</v>
      </c>
      <c r="CR330" s="240" t="str">
        <f t="shared" ca="1" si="545"/>
        <v>-1,09649647181945-7,39197877747285i</v>
      </c>
      <c r="CS330" s="240" t="str">
        <f t="shared" ca="1" si="546"/>
        <v>3,52268239215722-6,59047521225193i</v>
      </c>
      <c r="CT330" s="240" t="str">
        <f t="shared" ca="1" si="547"/>
        <v>6,75538652860858-3,19505987556028i</v>
      </c>
      <c r="CU330" s="240" t="str">
        <f t="shared" ca="1" si="548"/>
        <v>7,32927228352407+1,45788290108892i</v>
      </c>
      <c r="CV330" s="240" t="str">
        <f t="shared" ca="1" si="549"/>
        <v>5,0184668681935+5,53702492789816i</v>
      </c>
      <c r="CW330" s="240" t="str">
        <f t="shared" ca="1" si="550"/>
        <v>0,732468486511608+7,4368773470852i</v>
      </c>
      <c r="CX330" s="240" t="str">
        <f t="shared" ca="1" si="551"/>
        <v>-3,84181845831694+6,40968686385354i</v>
      </c>
      <c r="CY330" s="240" t="str">
        <f t="shared" ca="1" si="552"/>
        <v>-6,90402352711387+2,85974017987293i</v>
      </c>
      <c r="CZ330" s="240" t="str">
        <f t="shared" ca="1" si="553"/>
        <v>-7,24890893067658-1,81575716275023i</v>
      </c>
      <c r="DA330" s="240" t="str">
        <f t="shared" ca="1" si="554"/>
        <v>-4,74073296915827-5,77659983679476i</v>
      </c>
      <c r="DB330" s="240" t="str">
        <f t="shared" ca="1" si="555"/>
        <v>-0,366675920455479-7,46385982777542i</v>
      </c>
      <c r="DC330" s="240" t="str">
        <f t="shared" ca="1" si="556"/>
        <v>4,15169924730746-6,21345701837778i</v>
      </c>
      <c r="DD330" s="240" t="str">
        <f t="shared" ca="1" si="557"/>
        <v>7,03602812822145-2,51753111960867i</v>
      </c>
      <c r="DE330" s="240" t="str">
        <f t="shared" ca="1" si="558"/>
        <v>7,15108232128582+2,16925710636497i</v>
      </c>
      <c r="DF330" s="240" t="str">
        <f t="shared" ca="1" si="559"/>
        <v>4,45157822916659+6,00225841070938i</v>
      </c>
      <c r="DG330" s="240" t="str">
        <f t="shared" ca="1" si="560"/>
        <v>-2,42786408593968E-12+7,47286121638302i</v>
      </c>
      <c r="DH330" s="240" t="str">
        <f t="shared" ca="1" si="561"/>
        <v>-4,45157822916504+6,00225841071053i</v>
      </c>
      <c r="DI330" s="240" t="str">
        <f t="shared" ca="1" si="562"/>
        <v>-7,15108232128501+2,16925710636764i</v>
      </c>
      <c r="DJ330" s="240" t="str">
        <f t="shared" ca="1" si="563"/>
        <v>-7,03602812822239-2,51753111960604i</v>
      </c>
      <c r="DK330" s="240" t="str">
        <f t="shared" ca="1" si="564"/>
        <v>-4,15169924730908-6,21345701837671i</v>
      </c>
      <c r="DL330" s="240" t="str">
        <f t="shared" ca="1" si="565"/>
        <v>0,366675920460329-7,46385982777518i</v>
      </c>
      <c r="DM330" s="240" t="str">
        <f t="shared" ca="1" si="566"/>
        <v>4,74073296916235-5,77659983679142i</v>
      </c>
      <c r="DN330" s="240" t="str">
        <f t="shared" ca="1" si="567"/>
        <v>7,24890893067776-1,81575716274552i</v>
      </c>
      <c r="DO330" s="240" t="str">
        <f t="shared" ca="1" si="568"/>
        <v>6,90402352711494+2,85974017987035i</v>
      </c>
      <c r="DP330" s="240" t="str">
        <f t="shared" ca="1" si="569"/>
        <v>3,84181845831898+6,40968686385234i</v>
      </c>
      <c r="DQ330" s="240" t="str">
        <f t="shared" ca="1" si="570"/>
        <v>-0,732468486508832+7,43687734708547i</v>
      </c>
      <c r="DR330" s="240" t="str">
        <f t="shared" ca="1" si="571"/>
        <v>-5,01846686819174+5,53702492789975i</v>
      </c>
      <c r="DS330" s="240" t="str">
        <f t="shared" ca="1" si="572"/>
        <v>-7,32927228352502+1,45788290108415i</v>
      </c>
      <c r="DT330" s="240" t="str">
        <f t="shared" ca="1" si="573"/>
        <v>-6,75538652860651-3,19505987556467i</v>
      </c>
      <c r="DU330" s="240" t="str">
        <f t="shared" ca="1" si="574"/>
        <v>-3,5226823921593-6,5904752122508i</v>
      </c>
      <c r="DV330" s="240" t="str">
        <f t="shared" ca="1" si="575"/>
        <v>1,09649647181669-7,39197877747326i</v>
      </c>
      <c r="DW330" s="240" t="str">
        <f t="shared" ca="1" si="576"/>
        <v>5,28411084096999-5,28411084097078i</v>
      </c>
      <c r="DX330" s="240" t="str">
        <f t="shared" ca="1" si="577"/>
        <v>7,39197877747297-1,09649647181865i</v>
      </c>
      <c r="DY330" s="240" t="str">
        <f t="shared" ca="1" si="578"/>
        <v>6,59047521225174+3,52268239215755i</v>
      </c>
      <c r="DZ330" s="240" t="str">
        <f t="shared" ca="1" si="579"/>
        <v>3,19505987555954+6,75538652860893i</v>
      </c>
      <c r="EA330" s="240" t="str">
        <f t="shared" ca="1" si="580"/>
        <v>-1,45788290108971+7,32927228352391i</v>
      </c>
      <c r="EB330" s="240" t="str">
        <f t="shared" ca="1" si="581"/>
        <v>-5,53702492789899+5,01846686819258i</v>
      </c>
      <c r="EC330" s="240" t="str">
        <f t="shared" ca="1" si="582"/>
        <v>-7,43687734708527+0,732468486510803i</v>
      </c>
      <c r="ED330" s="240" t="str">
        <f t="shared" ca="1" si="583"/>
        <v>-6,40968686385291-3,84181845831801i</v>
      </c>
      <c r="EE330" s="240" t="str">
        <f t="shared" ca="1" si="584"/>
        <v>-2,85974017987218-6,90402352711418i</v>
      </c>
      <c r="EF330" s="240" t="str">
        <f t="shared" ca="1" si="585"/>
        <v>1,81575716275102-7,24890893067639i</v>
      </c>
      <c r="EG330" s="240" t="str">
        <f t="shared" ca="1" si="586"/>
        <v>5,7765998367907-4,74073296916322i</v>
      </c>
      <c r="EH330" s="240" t="str">
        <f t="shared" ca="1" si="587"/>
        <v>7,46385982777508-0,366675920462308i</v>
      </c>
      <c r="EI330" s="240" t="str">
        <f t="shared" ca="1" si="588"/>
        <v>6,21345701837733+4,15169924730813i</v>
      </c>
      <c r="EJ330" s="240" t="str">
        <f t="shared" ca="1" si="589"/>
        <v>2,51753111960791+7,03602812822172i</v>
      </c>
      <c r="EK330" s="240" t="str">
        <f t="shared" ca="1" si="590"/>
        <v>-2,16925710636574+7,15108232128558i</v>
      </c>
      <c r="EL330" s="240" t="str">
        <f t="shared" ca="1" si="591"/>
        <v>-6,00225841070986+4,45157822916594i</v>
      </c>
      <c r="EM330" s="240" t="str">
        <f t="shared" ca="1" si="592"/>
        <v>-7,47286121638302-3,23715211458623E-12i</v>
      </c>
      <c r="EN330" s="240"/>
      <c r="EO330" s="240"/>
      <c r="EP330" s="240"/>
    </row>
    <row r="331" spans="1:146">
      <c r="A331" s="268">
        <f t="shared" si="461"/>
        <v>4.5117187499999897E-3</v>
      </c>
      <c r="B331" s="267">
        <v>231</v>
      </c>
      <c r="C331" s="266">
        <f t="shared" si="462"/>
        <v>46200</v>
      </c>
      <c r="N331" s="265">
        <f t="shared" ca="1" si="463"/>
        <v>7.5267261678761095</v>
      </c>
      <c r="O331" s="240">
        <f t="shared" ca="1" si="464"/>
        <v>-7.4732738321238905</v>
      </c>
      <c r="P331" s="240" t="str">
        <f t="shared" ca="1" si="465"/>
        <v>-6,11003518966763-4,30317228924557i</v>
      </c>
      <c r="Q331" s="240" t="str">
        <f t="shared" ca="1" si="466"/>
        <v>-2,51767012566441-7,03641662412372i</v>
      </c>
      <c r="R331" s="240" t="str">
        <f t="shared" ca="1" si="467"/>
        <v>1,99321747113068-7,2025624525364i</v>
      </c>
      <c r="S331" s="240" t="str">
        <f t="shared" ca="1" si="468"/>
        <v>5,77691879307406-4,74099472981518i</v>
      </c>
      <c r="T331" s="240" t="str">
        <f t="shared" ca="1" si="469"/>
        <v>7,45302467292377-0,549768128120634i</v>
      </c>
      <c r="U331" s="241" t="str">
        <f t="shared" ca="1" si="470"/>
        <v>6,41004077617912+3,84203058520213i</v>
      </c>
      <c r="V331" s="240" t="str">
        <f t="shared" ca="1" si="471"/>
        <v>3,0284793076489+6,83213984437161i</v>
      </c>
      <c r="W331" s="240" t="str">
        <f t="shared" ca="1" si="472"/>
        <v>-1,45796339842406+7,32967697096969i</v>
      </c>
      <c r="X331" s="240" t="str">
        <f t="shared" ca="1" si="473"/>
        <v>-5,41249677301311+5,15312530917213i</v>
      </c>
      <c r="Y331" s="240" t="str">
        <f t="shared" ca="1" si="474"/>
        <v>-7,39238692727143+1,09655701512237i</v>
      </c>
      <c r="Z331" s="240" t="str">
        <f t="shared" ca="1" si="475"/>
        <v>-6,67530979634149-3,3600685845344i</v>
      </c>
      <c r="AA331" s="240" t="str">
        <f t="shared" ca="1" si="476"/>
        <v>-3,52287689787063-6,59083910684801i</v>
      </c>
      <c r="AB331" s="240" t="str">
        <f t="shared" ca="1" si="477"/>
        <v>0,914808495738888-7,41707133483504i</v>
      </c>
      <c r="AC331" s="240" t="str">
        <f t="shared" ca="1" si="478"/>
        <v>5,01874396398683-5,53733065599784i</v>
      </c>
      <c r="AD331" s="240" t="str">
        <f t="shared" ca="1" si="479"/>
        <v>7,29168919636457-1,63740356464983i</v>
      </c>
      <c r="AE331" s="240" t="str">
        <f t="shared" ca="1" si="480"/>
        <v>6,9044047343515+2,85989808108127i</v>
      </c>
      <c r="AF331" s="240" t="str">
        <f t="shared" ca="1" si="481"/>
        <v>3,99818371295072+6,31382204115726i</v>
      </c>
      <c r="AG331" s="240" t="str">
        <f t="shared" ca="1" si="482"/>
        <v>-0,366696166553848+7,46427194650238i</v>
      </c>
      <c r="AH331" s="240" t="str">
        <f t="shared" ca="1" si="483"/>
        <v>-4,59779414658376+5,89152872822902i</v>
      </c>
      <c r="AI331" s="240" t="str">
        <f t="shared" ca="1" si="484"/>
        <v>-7,15147716993051+2,16937688239513i</v>
      </c>
      <c r="AJ331" s="240" t="str">
        <f t="shared" ca="1" si="485"/>
        <v>-7,09608410489031-2,34422954213763i</v>
      </c>
      <c r="AK331" s="240" t="str">
        <f t="shared" ca="1" si="486"/>
        <v>-4,45182402407615-6,00258982678028i</v>
      </c>
      <c r="AL331" s="240" t="str">
        <f t="shared" ca="1" si="487"/>
        <v>-0,183403320931606-7,47102302176743i</v>
      </c>
      <c r="AM331" s="240" t="str">
        <f t="shared" ca="1" si="488"/>
        <v>4,15192848433178-6,2138000958272i</v>
      </c>
      <c r="AN331" s="240" t="str">
        <f t="shared" ca="1" si="489"/>
        <v>6,97251066909239-2,68959415884637i</v>
      </c>
      <c r="AO331" s="240" t="str">
        <f t="shared" ca="1" si="490"/>
        <v>7,24930918084191+1,81585742019267i</v>
      </c>
      <c r="AP331" s="240" t="str">
        <f t="shared" ca="1" si="491"/>
        <v>4,88133951510087+5,65882905804925i</v>
      </c>
      <c r="AQ331" s="240" t="str">
        <f t="shared" ca="1" si="492"/>
        <v>0,732508929922662+7,43728797596888i</v>
      </c>
      <c r="AR331" s="240" t="str">
        <f t="shared" ca="1" si="493"/>
        <v>0,732508929922662+7,43728797596888i</v>
      </c>
      <c r="AS331" s="240" t="str">
        <f t="shared" ca="1" si="494"/>
        <v>-6,75575952881932+3,19523629152442i</v>
      </c>
      <c r="AT331" s="240" t="str">
        <f t="shared" ca="1" si="495"/>
        <v>-7,36324962224169-1,27764500956459i</v>
      </c>
      <c r="AU331" s="240" t="str">
        <f t="shared" ca="1" si="496"/>
        <v>-5,28440260436105-5,28440260435651i</v>
      </c>
      <c r="AV331" s="240" t="str">
        <f t="shared" ca="1" si="497"/>
        <v>-1,27764500956358-7,36324962224187i</v>
      </c>
      <c r="AW331" s="240" t="str">
        <f t="shared" ca="1" si="498"/>
        <v>3,19523629152534-6,75575952881888i</v>
      </c>
      <c r="AX331" s="240" t="str">
        <f t="shared" ca="1" si="499"/>
        <v>6,50239834232252-3,68356316189489i</v>
      </c>
      <c r="AY331" s="240" t="str">
        <f t="shared" ca="1" si="500"/>
        <v>7,43728797596878+0,732508929923679i</v>
      </c>
      <c r="AZ331" s="240" t="str">
        <f t="shared" ca="1" si="501"/>
        <v>5,65882905804858+4,88133951510164i</v>
      </c>
      <c r="BA331" s="240" t="str">
        <f t="shared" ca="1" si="502"/>
        <v>1,8158574201991+7,24930918084031i</v>
      </c>
      <c r="BB331" s="240" t="str">
        <f t="shared" ca="1" si="503"/>
        <v>-2,68959415884733+6,97251066909202i</v>
      </c>
      <c r="BC331" s="240" t="str">
        <f t="shared" ca="1" si="504"/>
        <v>-6,21380009582765+4,15192848433111i</v>
      </c>
      <c r="BD331" s="240" t="str">
        <f t="shared" ca="1" si="505"/>
        <v>-7,4710230217676-0,183403320924983i</v>
      </c>
      <c r="BE331" s="240" t="str">
        <f t="shared" ca="1" si="506"/>
        <v>-6,00258982677974-4,45182402407688i</v>
      </c>
      <c r="BF331" s="240" t="str">
        <f t="shared" ca="1" si="507"/>
        <v>-2,34422954213676-7,0960841048906i</v>
      </c>
      <c r="BG331" s="240" t="str">
        <f t="shared" ca="1" si="508"/>
        <v>2,16937688239601-7,15147716993024i</v>
      </c>
      <c r="BH331" s="240" t="str">
        <f t="shared" ca="1" si="509"/>
        <v>5,89152872822959-4,59779414658303i</v>
      </c>
      <c r="BI331" s="240" t="str">
        <f t="shared" ca="1" si="510"/>
        <v>7,46427194650242-0,366696166552933i</v>
      </c>
      <c r="BJ331" s="240" t="str">
        <f t="shared" ca="1" si="511"/>
        <v>6,31382204115927+3,99818371294755i</v>
      </c>
      <c r="BK331" s="240" t="str">
        <f t="shared" ca="1" si="512"/>
        <v>2,85989808108268+6,90440473435091i</v>
      </c>
      <c r="BL331" s="240" t="str">
        <f t="shared" ca="1" si="513"/>
        <v>-1,63740356465166+7,29168919636416i</v>
      </c>
      <c r="BM331" s="240" t="str">
        <f t="shared" ca="1" si="514"/>
        <v>-5,53733065600059+5,0187439639838i</v>
      </c>
      <c r="BN331" s="240" t="str">
        <f t="shared" ca="1" si="515"/>
        <v>-7,41707133483488+0,914808495740196i</v>
      </c>
      <c r="BO331" s="240" t="str">
        <f t="shared" ca="1" si="516"/>
        <v>-6,59083910684763-3,52287689787135i</v>
      </c>
      <c r="BP331" s="240" t="str">
        <f t="shared" ca="1" si="517"/>
        <v>-3,36006858453097-6,67530979634322i</v>
      </c>
      <c r="BQ331" s="240" t="str">
        <f t="shared" ca="1" si="518"/>
        <v>1,09655701512123-7,39238692727161i</v>
      </c>
      <c r="BR331" s="240" t="str">
        <f t="shared" ca="1" si="519"/>
        <v>5,15312530917291-5,41249677301237i</v>
      </c>
      <c r="BS331" s="240" t="str">
        <f t="shared" ca="1" si="520"/>
        <v>7,32967697097048-1,45796339842009i</v>
      </c>
      <c r="BT331" s="240" t="str">
        <f t="shared" ca="1" si="521"/>
        <v>6,83213984437216+3,02847930764765i</v>
      </c>
      <c r="BU331" s="240" t="str">
        <f t="shared" ca="1" si="522"/>
        <v>3,84203058520144+6,41004077617954i</v>
      </c>
      <c r="BV331" s="240" t="str">
        <f t="shared" ca="1" si="523"/>
        <v>-0,549768128124433+7,45302467292348i</v>
      </c>
      <c r="BW331" s="240" t="str">
        <f t="shared" ca="1" si="524"/>
        <v>-4,74099472981427+5,77691879307482i</v>
      </c>
      <c r="BX331" s="240" t="str">
        <f t="shared" ca="1" si="525"/>
        <v>-7,20256245253667+1,99321747112969i</v>
      </c>
      <c r="BY331" s="240" t="str">
        <f t="shared" ca="1" si="526"/>
        <v>-7,03641662412262-2,51767012566748i</v>
      </c>
      <c r="BZ331" s="240" t="str">
        <f t="shared" ca="1" si="527"/>
        <v>-4,30317228924691-6,11003518966668i</v>
      </c>
      <c r="CA331" s="240" t="str">
        <f t="shared" ca="1" si="528"/>
        <v>8,0933595468601E-13-7,47327383212389i</v>
      </c>
      <c r="CB331" s="240" t="str">
        <f t="shared" ca="1" si="529"/>
        <v>4,30317228924823-6,11003518966576i</v>
      </c>
      <c r="CC331" s="240" t="str">
        <f t="shared" ca="1" si="530"/>
        <v>7,03641662412331-2,51767012566556i</v>
      </c>
      <c r="CD331" s="240" t="str">
        <f t="shared" ca="1" si="531"/>
        <v>7,20256245253613+1,99321747113167i</v>
      </c>
      <c r="CE331" s="240" t="str">
        <f t="shared" ca="1" si="532"/>
        <v>4,7409947298127+5,77691879307611i</v>
      </c>
      <c r="CF331" s="240" t="str">
        <f t="shared" ca="1" si="533"/>
        <v>0,549768128122819+7,4530246729236i</v>
      </c>
      <c r="CG331" s="240" t="str">
        <f t="shared" ca="1" si="534"/>
        <v>-3,84203058520283+6,4100407761787i</v>
      </c>
      <c r="CH331" s="240" t="str">
        <f t="shared" ca="1" si="535"/>
        <v>-6,83213984437282+3,02847930764618i</v>
      </c>
      <c r="CI331" s="240" t="str">
        <f t="shared" ca="1" si="536"/>
        <v>-7,32967697097009-1,45796339842209i</v>
      </c>
      <c r="CJ331" s="240" t="str">
        <f t="shared" ca="1" si="537"/>
        <v>-5,15312530917143-5,41249677301378i</v>
      </c>
      <c r="CK331" s="240" t="str">
        <f t="shared" ca="1" si="538"/>
        <v>-1,0965570151192-7,39238692727191i</v>
      </c>
      <c r="CL331" s="240" t="str">
        <f t="shared" ca="1" si="539"/>
        <v>3,36006858453242-6,67530979634249i</v>
      </c>
      <c r="CM331" s="240" t="str">
        <f t="shared" ca="1" si="540"/>
        <v>6,59083910684839-3,52287689786992i</v>
      </c>
      <c r="CN331" s="240" t="str">
        <f t="shared" ca="1" si="541"/>
        <v>7,41707133483468+0,914808495741803i</v>
      </c>
      <c r="CO331" s="240" t="str">
        <f t="shared" ca="1" si="542"/>
        <v>5,53733065599922+5,01874396398531i</v>
      </c>
      <c r="CP331" s="240" t="str">
        <f t="shared" ca="1" si="543"/>
        <v>1,63740356464966+7,29168919636461i</v>
      </c>
      <c r="CQ331" s="240" t="str">
        <f t="shared" ca="1" si="544"/>
        <v>-2,85989808108417+6,9044047343503i</v>
      </c>
      <c r="CR331" s="240" t="str">
        <f t="shared" ca="1" si="545"/>
        <v>-6,31382204115605+3,99818371295264i</v>
      </c>
      <c r="CS331" s="240" t="str">
        <f t="shared" ca="1" si="546"/>
        <v>-7,46427194650235-0,36669616655455i</v>
      </c>
      <c r="CT331" s="240" t="str">
        <f t="shared" ca="1" si="547"/>
        <v>-5,89152872822859-4,59779414658431i</v>
      </c>
      <c r="CU331" s="240" t="str">
        <f t="shared" ca="1" si="548"/>
        <v>-2,16937688239426-7,15147716993077i</v>
      </c>
      <c r="CV331" s="240" t="str">
        <f t="shared" ca="1" si="549"/>
        <v>2,3442295421385-7,09608410489002i</v>
      </c>
      <c r="CW331" s="240" t="str">
        <f t="shared" ca="1" si="550"/>
        <v>6,00258982678083-4,45182402407541i</v>
      </c>
      <c r="CX331" s="240" t="str">
        <f t="shared" ca="1" si="551"/>
        <v>7,47102302176745-0,183403320930797i</v>
      </c>
      <c r="CY331" s="240" t="str">
        <f t="shared" ca="1" si="552"/>
        <v>6,21380009582675+4,15192848433245i</v>
      </c>
      <c r="CZ331" s="240" t="str">
        <f t="shared" ca="1" si="553"/>
        <v>2,68959415884581+6,9725106690926i</v>
      </c>
      <c r="DA331" s="240" t="str">
        <f t="shared" ca="1" si="554"/>
        <v>-1,81585742019367+7,24930918084167i</v>
      </c>
      <c r="DB331" s="240" t="str">
        <f t="shared" ca="1" si="555"/>
        <v>-5,6588290580495+4,88133951510058i</v>
      </c>
      <c r="DC331" s="240" t="str">
        <f t="shared" ca="1" si="556"/>
        <v>-7,43728797596896+0,732508929921856i</v>
      </c>
      <c r="DD331" s="240" t="str">
        <f t="shared" ca="1" si="557"/>
        <v>-6,50239834232518-3,68356316189019i</v>
      </c>
      <c r="DE331" s="240" t="str">
        <f t="shared" ca="1" si="558"/>
        <v>-3,19523629152388-6,75575952881957i</v>
      </c>
      <c r="DF331" s="240" t="str">
        <f t="shared" ca="1" si="559"/>
        <v>1,2776450095656-7,36324962224152i</v>
      </c>
      <c r="DG331" s="240" t="str">
        <f t="shared" ca="1" si="560"/>
        <v>5,28440260435679-5,28440260436077i</v>
      </c>
      <c r="DH331" s="240" t="str">
        <f t="shared" ca="1" si="561"/>
        <v>7,363249622242-1,27764500956278i</v>
      </c>
      <c r="DI331" s="240" t="str">
        <f t="shared" ca="1" si="562"/>
        <v>6,75575952881835+3,19523629152646i</v>
      </c>
      <c r="DJ331" s="240" t="str">
        <f t="shared" ca="1" si="563"/>
        <v>3,68356316189436+6,50239834232281i</v>
      </c>
      <c r="DK331" s="240" t="str">
        <f t="shared" ca="1" si="564"/>
        <v>-0,732508929924695+7,43728797596868i</v>
      </c>
      <c r="DL331" s="240" t="str">
        <f t="shared" ca="1" si="565"/>
        <v>-4,8813395151021+5,65882905804819i</v>
      </c>
      <c r="DM331" s="240" t="str">
        <f t="shared" ca="1" si="566"/>
        <v>-7,2493091808405+1,81585742019831i</v>
      </c>
      <c r="DN331" s="240" t="str">
        <f t="shared" ca="1" si="567"/>
        <v>-6,97251066909157-2,68959415884848i</v>
      </c>
      <c r="DO331" s="240" t="str">
        <f t="shared" ca="1" si="568"/>
        <v>-4,15192848433044-6,2138000958281i</v>
      </c>
      <c r="DP331" s="240" t="str">
        <f t="shared" ca="1" si="569"/>
        <v>0,183403320926005-7,47102302176757i</v>
      </c>
      <c r="DQ331" s="240" t="str">
        <f t="shared" ca="1" si="570"/>
        <v>4,45182402407736-6,00258982677938i</v>
      </c>
      <c r="DR331" s="240" t="str">
        <f t="shared" ca="1" si="571"/>
        <v>7,09608410489091-2,34422954213579i</v>
      </c>
      <c r="DS331" s="240" t="str">
        <f t="shared" ca="1" si="572"/>
        <v>7,15147716993204+2,16937688239008i</v>
      </c>
      <c r="DT331" s="240" t="str">
        <f t="shared" ca="1" si="573"/>
        <v>4,5977941465824+5,89152872823008i</v>
      </c>
      <c r="DU331" s="240" t="str">
        <f t="shared" ca="1" si="574"/>
        <v>0,366696166551701+7,46427194650248i</v>
      </c>
      <c r="DV331" s="240" t="str">
        <f t="shared" ca="1" si="575"/>
        <v>-3,99818371294823+6,31382204115884i</v>
      </c>
      <c r="DW331" s="240" t="str">
        <f t="shared" ca="1" si="576"/>
        <v>-6,90440473435139+2,85989808108154i</v>
      </c>
      <c r="DX331" s="240" t="str">
        <f t="shared" ca="1" si="577"/>
        <v>-7,29168919636407-1,63740356465203i</v>
      </c>
      <c r="DY331" s="240" t="str">
        <f t="shared" ca="1" si="578"/>
        <v>-5,01874396398886-5,537330655996i</v>
      </c>
      <c r="DZ331" s="240" t="str">
        <f t="shared" ca="1" si="579"/>
        <v>-0,91480849573897-7,41707133483503i</v>
      </c>
      <c r="EA331" s="240" t="str">
        <f t="shared" ca="1" si="580"/>
        <v>3,52287689787206-6,59083910684725i</v>
      </c>
      <c r="EB331" s="240" t="str">
        <f t="shared" ca="1" si="581"/>
        <v>6,67530979634034-3,3600685845367i</v>
      </c>
      <c r="EC331" s="240" t="str">
        <f t="shared" ca="1" si="582"/>
        <v>7,39238692727155+1,09655701512161i</v>
      </c>
      <c r="ED331" s="240" t="str">
        <f t="shared" ca="1" si="583"/>
        <v>5,41249677301182+5,15312530917349i</v>
      </c>
      <c r="EE331" s="240" t="str">
        <f t="shared" ca="1" si="584"/>
        <v>1,45796339842638+7,32967697096924i</v>
      </c>
      <c r="EF331" s="240" t="str">
        <f t="shared" ca="1" si="585"/>
        <v>-3,02847930764839+6,83213984437183i</v>
      </c>
      <c r="EG331" s="240" t="str">
        <f t="shared" ca="1" si="586"/>
        <v>-6,41004077618017+3,84203058520038i</v>
      </c>
      <c r="EH331" s="240" t="str">
        <f t="shared" ca="1" si="587"/>
        <v>-7,45302467292399-0,549768128117614i</v>
      </c>
      <c r="EI331" s="240" t="str">
        <f t="shared" ca="1" si="588"/>
        <v>-5,7769187930743-4,7409947298149i</v>
      </c>
      <c r="EJ331" s="240" t="str">
        <f t="shared" ca="1" si="589"/>
        <v>-1,99321747112933-7,20256245253677i</v>
      </c>
      <c r="EK331" s="240" t="str">
        <f t="shared" ca="1" si="590"/>
        <v>2,51767012566104-7,03641662412493i</v>
      </c>
      <c r="EL331" s="240" t="str">
        <f t="shared" ca="1" si="591"/>
        <v>6,1100351896674-4,3031722892459i</v>
      </c>
      <c r="EM331" s="240" t="str">
        <f t="shared" ca="1" si="592"/>
        <v>7,47327383212389+1,61867190937202E-12i</v>
      </c>
      <c r="EN331" s="240"/>
      <c r="EO331" s="240"/>
      <c r="EP331" s="240"/>
    </row>
    <row r="332" spans="1:146">
      <c r="A332" s="268">
        <f t="shared" si="461"/>
        <v>4.5312499999999893E-3</v>
      </c>
      <c r="B332" s="267">
        <v>232</v>
      </c>
      <c r="C332" s="266">
        <f t="shared" si="462"/>
        <v>46400</v>
      </c>
      <c r="N332" s="265">
        <f t="shared" ca="1" si="463"/>
        <v>7.5263405665776446</v>
      </c>
      <c r="O332" s="240">
        <f t="shared" ca="1" si="464"/>
        <v>-7.4736594334223554</v>
      </c>
      <c r="P332" s="240" t="str">
        <f t="shared" ca="1" si="465"/>
        <v>-6,21412071158894-4,1521427129356i</v>
      </c>
      <c r="Q332" s="240" t="str">
        <f t="shared" ca="1" si="466"/>
        <v>-2,8600456443098-6,90476098349882i</v>
      </c>
      <c r="R332" s="240" t="str">
        <f t="shared" ca="1" si="467"/>
        <v>1,45803862550525-7,33005516304739i</v>
      </c>
      <c r="S332" s="240" t="str">
        <f t="shared" ca="1" si="468"/>
        <v>5,28467526565176-5,28467526565176i</v>
      </c>
      <c r="T332" s="240" t="str">
        <f t="shared" ca="1" si="469"/>
        <v>7,3300551630474-1,45803862550523i</v>
      </c>
      <c r="U332" s="241" t="str">
        <f t="shared" ca="1" si="470"/>
        <v>6,9047609834988+2,86004564430982i</v>
      </c>
      <c r="V332" s="240" t="str">
        <f t="shared" ca="1" si="471"/>
        <v>4,1521427129356+6,21412071158895i</v>
      </c>
      <c r="W332" s="240" t="str">
        <f t="shared" ca="1" si="472"/>
        <v>-8,10295779413327E-19+7,47365943342236i</v>
      </c>
      <c r="X332" s="240" t="str">
        <f t="shared" ca="1" si="473"/>
        <v>-4,15214271293564+6,21412071158892i</v>
      </c>
      <c r="Y332" s="240" t="str">
        <f t="shared" ca="1" si="474"/>
        <v>-6,90476098349882+2,86004564430978i</v>
      </c>
      <c r="Z332" s="240" t="str">
        <f t="shared" ca="1" si="475"/>
        <v>-7,33005516304739-1,45803862550525i</v>
      </c>
      <c r="AA332" s="240" t="str">
        <f t="shared" ca="1" si="476"/>
        <v>-5,28467526565172-5,2846752656518i</v>
      </c>
      <c r="AB332" s="240" t="str">
        <f t="shared" ca="1" si="477"/>
        <v>-1,4580386255052-7,3300551630474i</v>
      </c>
      <c r="AC332" s="240" t="str">
        <f t="shared" ca="1" si="478"/>
        <v>2,86004564430982-6,9047609834988i</v>
      </c>
      <c r="AD332" s="240" t="str">
        <f t="shared" ca="1" si="479"/>
        <v>6,21412071158895-4,1521427129356i</v>
      </c>
      <c r="AE332" s="240" t="str">
        <f t="shared" ca="1" si="480"/>
        <v>7,47365943342236+1,62059155882666E-18i</v>
      </c>
      <c r="AF332" s="240" t="str">
        <f t="shared" ca="1" si="481"/>
        <v>6,21412071158895+4,1521427129356i</v>
      </c>
      <c r="AG332" s="240" t="str">
        <f t="shared" ca="1" si="482"/>
        <v>2,86004564430973+6,90476098349885i</v>
      </c>
      <c r="AH332" s="240" t="str">
        <f t="shared" ca="1" si="483"/>
        <v>-1,45803862550895+7,33005516304666i</v>
      </c>
      <c r="AI332" s="240" t="str">
        <f t="shared" ca="1" si="484"/>
        <v>-5,2846752656518+5,28467526565172i</v>
      </c>
      <c r="AJ332" s="240" t="str">
        <f t="shared" ca="1" si="485"/>
        <v>-7,33005516304668+1,45803862550885i</v>
      </c>
      <c r="AK332" s="240" t="str">
        <f t="shared" ca="1" si="486"/>
        <v>-6,9047609834988-2,86004564430982i</v>
      </c>
      <c r="AL332" s="240" t="str">
        <f t="shared" ca="1" si="487"/>
        <v>-4,1521427129325-6,21412071159102i</v>
      </c>
      <c r="AM332" s="240" t="str">
        <f t="shared" ca="1" si="488"/>
        <v>1,06209519286602E-13-7,47365943342236i</v>
      </c>
      <c r="AN332" s="240" t="str">
        <f t="shared" ca="1" si="489"/>
        <v>4,15214271293868-6,21412071158689i</v>
      </c>
      <c r="AO332" s="240" t="str">
        <f t="shared" ca="1" si="490"/>
        <v>6,90476098349885-2,86004564430973i</v>
      </c>
      <c r="AP332" s="240" t="str">
        <f t="shared" ca="1" si="491"/>
        <v>7,33005516304663+1,45803862550906i</v>
      </c>
      <c r="AQ332" s="240" t="str">
        <f t="shared" ca="1" si="492"/>
        <v>5,28467526565172+5,2846752656518i</v>
      </c>
      <c r="AR332" s="240" t="str">
        <f t="shared" ca="1" si="493"/>
        <v>5,28467526565172+5,2846752656518i</v>
      </c>
      <c r="AS332" s="240" t="str">
        <f t="shared" ca="1" si="494"/>
        <v>-2,86004564430982+6,9047609834988i</v>
      </c>
      <c r="AT332" s="240" t="str">
        <f t="shared" ca="1" si="495"/>
        <v>-6,21412071158695+4,1521427129386i</v>
      </c>
      <c r="AU332" s="240" t="str">
        <f t="shared" ca="1" si="496"/>
        <v>-7,47365943342236-3,24118311765332E-18i</v>
      </c>
      <c r="AV332" s="240" t="str">
        <f t="shared" ca="1" si="497"/>
        <v>-6,21412071159096-4,15214271293259i</v>
      </c>
      <c r="AW332" s="240" t="str">
        <f t="shared" ca="1" si="498"/>
        <v>-2,86004564430982-6,9047609834988i</v>
      </c>
      <c r="AX332" s="240" t="str">
        <f t="shared" ca="1" si="499"/>
        <v>1,45803862550895-7,33005516304666i</v>
      </c>
      <c r="AY332" s="240" t="str">
        <f t="shared" ca="1" si="500"/>
        <v>5,28467526565187-5,28467526565164i</v>
      </c>
      <c r="AZ332" s="240" t="str">
        <f t="shared" ca="1" si="501"/>
        <v>7,33005516304668-1,45803862550885i</v>
      </c>
      <c r="BA332" s="240" t="str">
        <f t="shared" ca="1" si="502"/>
        <v>6,90476098349876+2,86004564430992i</v>
      </c>
      <c r="BB332" s="240" t="str">
        <f t="shared" ca="1" si="503"/>
        <v>4,1521427129325+6,21412071159102i</v>
      </c>
      <c r="BC332" s="240" t="str">
        <f t="shared" ca="1" si="504"/>
        <v>-1,06211139878161E-13+7,47365943342236i</v>
      </c>
      <c r="BD332" s="240" t="str">
        <f t="shared" ca="1" si="505"/>
        <v>-4,15214271293886+6,21412071158677i</v>
      </c>
      <c r="BE332" s="240" t="str">
        <f t="shared" ca="1" si="506"/>
        <v>-6,90476098349885+2,86004564430973i</v>
      </c>
      <c r="BF332" s="240" t="str">
        <f t="shared" ca="1" si="507"/>
        <v>-7,33005516304813-1,45803862550156i</v>
      </c>
      <c r="BG332" s="240" t="str">
        <f t="shared" ca="1" si="508"/>
        <v>-5,28467526565172-5,2846752656518i</v>
      </c>
      <c r="BH332" s="240" t="str">
        <f t="shared" ca="1" si="509"/>
        <v>-1,45803862550895-7,33005516304666i</v>
      </c>
      <c r="BI332" s="240" t="str">
        <f t="shared" ca="1" si="510"/>
        <v>2,86004564431002-6,90476098349873i</v>
      </c>
      <c r="BJ332" s="240" t="str">
        <f t="shared" ca="1" si="511"/>
        <v>6,21412071158683-4,15214271293877i</v>
      </c>
      <c r="BK332" s="240" t="str">
        <f t="shared" ca="1" si="512"/>
        <v>7,47365943342236+2,12419038573205E-13i</v>
      </c>
      <c r="BL332" s="240" t="str">
        <f t="shared" ca="1" si="513"/>
        <v>6,21412071158683+4,15214271293877i</v>
      </c>
      <c r="BM332" s="240" t="str">
        <f t="shared" ca="1" si="514"/>
        <v>2,86004564430963+6,90476098349888i</v>
      </c>
      <c r="BN332" s="240" t="str">
        <f t="shared" ca="1" si="515"/>
        <v>-1,45803862550187+7,33005516304806i</v>
      </c>
      <c r="BO332" s="240" t="str">
        <f t="shared" ca="1" si="516"/>
        <v>-5,28467526565187+5,28467526565164i</v>
      </c>
      <c r="BP332" s="240" t="str">
        <f t="shared" ca="1" si="517"/>
        <v>-7,33005516304672+1,45803862550864i</v>
      </c>
      <c r="BQ332" s="240" t="str">
        <f t="shared" ca="1" si="518"/>
        <v>-6,90476098349876-2,86004564430992i</v>
      </c>
      <c r="BR332" s="240" t="str">
        <f t="shared" ca="1" si="519"/>
        <v>-4,15214271293851-6,21412071158701i</v>
      </c>
      <c r="BS332" s="240" t="str">
        <f t="shared" ca="1" si="520"/>
        <v>1,0621276046972E-13-7,47365943342236i</v>
      </c>
      <c r="BT332" s="240" t="str">
        <f t="shared" ca="1" si="521"/>
        <v>4,15214271293868-6,21412071158689i</v>
      </c>
      <c r="BU332" s="240" t="str">
        <f t="shared" ca="1" si="522"/>
        <v>6,90476098349885-2,86004564430973i</v>
      </c>
      <c r="BV332" s="240" t="str">
        <f t="shared" ca="1" si="523"/>
        <v>7,33005516304668+1,45803862550885i</v>
      </c>
      <c r="BW332" s="240" t="str">
        <f t="shared" ca="1" si="524"/>
        <v>5,28467526565172+5,2846752656518i</v>
      </c>
      <c r="BX332" s="240" t="str">
        <f t="shared" ca="1" si="525"/>
        <v>1,45803862550166+7,33005516304811i</v>
      </c>
      <c r="BY332" s="240" t="str">
        <f t="shared" ca="1" si="526"/>
        <v>-2,86004564430982+6,9047609834988i</v>
      </c>
      <c r="BZ332" s="240" t="str">
        <f t="shared" ca="1" si="527"/>
        <v>-6,21412071158695+4,1521427129386i</v>
      </c>
      <c r="CA332" s="240" t="str">
        <f t="shared" ca="1" si="528"/>
        <v>-7,47365943342236-6,48236623530664E-18i</v>
      </c>
      <c r="CB332" s="240" t="str">
        <f t="shared" ca="1" si="529"/>
        <v>-6,21412071158671-4,15214271293895i</v>
      </c>
      <c r="CC332" s="240" t="str">
        <f t="shared" ca="1" si="530"/>
        <v>-2,86004564430982-6,9047609834988i</v>
      </c>
      <c r="CD332" s="240" t="str">
        <f t="shared" ca="1" si="531"/>
        <v>1,45803862550916-7,33005516304661i</v>
      </c>
      <c r="CE332" s="240" t="str">
        <f t="shared" ca="1" si="532"/>
        <v>5,28467526565172-5,2846752656518i</v>
      </c>
      <c r="CF332" s="240" t="str">
        <f t="shared" ca="1" si="533"/>
        <v>7,33005516304817-1,45803862550135i</v>
      </c>
      <c r="CG332" s="240" t="str">
        <f t="shared" ca="1" si="534"/>
        <v>6,90476098349885+2,86004564430973i</v>
      </c>
      <c r="CH332" s="240" t="str">
        <f t="shared" ca="1" si="535"/>
        <v>4,15214271293868+6,21412071158689i</v>
      </c>
      <c r="CI332" s="240" t="str">
        <f t="shared" ca="1" si="536"/>
        <v>-3,18628557859806E-13+7,47365943342236i</v>
      </c>
      <c r="CJ332" s="240" t="str">
        <f t="shared" ca="1" si="537"/>
        <v>-4,1521427129325+6,21412071159102i</v>
      </c>
      <c r="CK332" s="240" t="str">
        <f t="shared" ca="1" si="538"/>
        <v>-6,90476098349893+2,86004564430953i</v>
      </c>
      <c r="CL332" s="240" t="str">
        <f t="shared" ca="1" si="539"/>
        <v>-7,33005516304813-1,45803862550156i</v>
      </c>
      <c r="CM332" s="240" t="str">
        <f t="shared" ca="1" si="540"/>
        <v>-5,28467526565157-5,28467526565195i</v>
      </c>
      <c r="CN332" s="240" t="str">
        <f t="shared" ca="1" si="541"/>
        <v>-1,45803862550895-7,33005516304666i</v>
      </c>
      <c r="CO332" s="240" t="str">
        <f t="shared" ca="1" si="542"/>
        <v>2,86004564431002-6,90476098349873i</v>
      </c>
      <c r="CP332" s="240" t="str">
        <f t="shared" ca="1" si="543"/>
        <v>6,21412071158707-4,15214271293842i</v>
      </c>
      <c r="CQ332" s="240" t="str">
        <f t="shared" ca="1" si="544"/>
        <v>7,47365943342236+2,12422279756322E-13i</v>
      </c>
      <c r="CR332" s="240" t="str">
        <f t="shared" ca="1" si="545"/>
        <v>6,21412071158683+4,15214271293877i</v>
      </c>
      <c r="CS332" s="240" t="str">
        <f t="shared" ca="1" si="546"/>
        <v>2,86004564430963+6,90476098349888i</v>
      </c>
      <c r="CT332" s="240" t="str">
        <f t="shared" ca="1" si="547"/>
        <v>-1,45803862550187+7,33005516304806i</v>
      </c>
      <c r="CU332" s="240" t="str">
        <f t="shared" ca="1" si="548"/>
        <v>-5,28467526565187+5,28467526565164i</v>
      </c>
      <c r="CV332" s="240" t="str">
        <f t="shared" ca="1" si="549"/>
        <v>-7,33005516304672+1,45803862550864i</v>
      </c>
      <c r="CW332" s="240" t="str">
        <f t="shared" ca="1" si="550"/>
        <v>-6,90476098349876-2,86004564430992i</v>
      </c>
      <c r="CX332" s="240" t="str">
        <f t="shared" ca="1" si="551"/>
        <v>-4,1521427129325-6,21412071159102i</v>
      </c>
      <c r="CY332" s="240" t="str">
        <f t="shared" ca="1" si="552"/>
        <v>1,06216001652837E-13-7,47365943342236i</v>
      </c>
      <c r="CZ332" s="240" t="str">
        <f t="shared" ca="1" si="553"/>
        <v>4,15214271293268-6,2141207115909i</v>
      </c>
      <c r="DA332" s="240" t="str">
        <f t="shared" ca="1" si="554"/>
        <v>6,90476098349885-2,86004564430973i</v>
      </c>
      <c r="DB332" s="240" t="str">
        <f t="shared" ca="1" si="555"/>
        <v>7,33005516304809+1,45803862550176i</v>
      </c>
      <c r="DC332" s="240" t="str">
        <f t="shared" ca="1" si="556"/>
        <v>5,28467526565142+5,2846752656521i</v>
      </c>
      <c r="DD332" s="240" t="str">
        <f t="shared" ca="1" si="557"/>
        <v>1,45803862550166+7,33005516304811i</v>
      </c>
      <c r="DE332" s="240" t="str">
        <f t="shared" ca="1" si="558"/>
        <v>-2,86004564430982+6,9047609834988i</v>
      </c>
      <c r="DF332" s="240" t="str">
        <f t="shared" ca="1" si="559"/>
        <v>-6,21412071158695+4,1521427129386i</v>
      </c>
      <c r="DG332" s="240" t="str">
        <f t="shared" ca="1" si="560"/>
        <v>-7,47365943342236-4,24838077146409E-13i</v>
      </c>
      <c r="DH332" s="240" t="str">
        <f t="shared" ca="1" si="561"/>
        <v>-6,21412071158695-4,1521427129386i</v>
      </c>
      <c r="DI332" s="240" t="str">
        <f t="shared" ca="1" si="562"/>
        <v>-2,86004564430982-6,9047609834988i</v>
      </c>
      <c r="DJ332" s="240" t="str">
        <f t="shared" ca="1" si="563"/>
        <v>1,45803862550166-7,33005516304811i</v>
      </c>
      <c r="DK332" s="240" t="str">
        <f t="shared" ca="1" si="564"/>
        <v>5,28467526565202-5,28467526565149i</v>
      </c>
      <c r="DL332" s="240" t="str">
        <f t="shared" ca="1" si="565"/>
        <v>7,33005516304676-1,45803862550843i</v>
      </c>
      <c r="DM332" s="240" t="str">
        <f t="shared" ca="1" si="566"/>
        <v>6,90476098349885+2,86004564430973i</v>
      </c>
      <c r="DN332" s="240" t="str">
        <f t="shared" ca="1" si="567"/>
        <v>4,15214271293233+6,21412071159113i</v>
      </c>
      <c r="DO332" s="240" t="str">
        <f t="shared" ca="1" si="568"/>
        <v>-3,18631799042924E-13+7,47365943342236i</v>
      </c>
      <c r="DP332" s="240" t="str">
        <f t="shared" ca="1" si="569"/>
        <v>-4,15214271293285+6,21412071159078i</v>
      </c>
      <c r="DQ332" s="240" t="str">
        <f t="shared" ca="1" si="570"/>
        <v>-6,90476098349876+2,86004564430992i</v>
      </c>
      <c r="DR332" s="240" t="str">
        <f t="shared" ca="1" si="571"/>
        <v>-7,33005516304663-1,45803862550906i</v>
      </c>
      <c r="DS332" s="240" t="str">
        <f t="shared" ca="1" si="572"/>
        <v>-5,28467526565157-5,28467526565195i</v>
      </c>
      <c r="DT332" s="240" t="str">
        <f t="shared" ca="1" si="573"/>
        <v>-1,45803862550104-7,33005516304823i</v>
      </c>
      <c r="DU332" s="240" t="str">
        <f t="shared" ca="1" si="574"/>
        <v>2,86004564430963-6,90476098349888i</v>
      </c>
      <c r="DV332" s="240" t="str">
        <f t="shared" ca="1" si="575"/>
        <v>6,21412071159107-4,15214271293241i</v>
      </c>
      <c r="DW332" s="240" t="str">
        <f t="shared" ca="1" si="576"/>
        <v>7,47365943342236+2,1242552093944E-13i</v>
      </c>
      <c r="DX332" s="240" t="str">
        <f t="shared" ca="1" si="577"/>
        <v>6,21412071159084+4,15214271293277i</v>
      </c>
      <c r="DY332" s="240" t="str">
        <f t="shared" ca="1" si="578"/>
        <v>2,86004564430923+6,90476098349905i</v>
      </c>
      <c r="DZ332" s="240" t="str">
        <f t="shared" ca="1" si="579"/>
        <v>-1,45803862550145+7,33005516304814i</v>
      </c>
      <c r="EA332" s="240" t="str">
        <f t="shared" ca="1" si="580"/>
        <v>-5,28467526565187+5,28467526565164i</v>
      </c>
      <c r="EB332" s="240" t="str">
        <f t="shared" ca="1" si="581"/>
        <v>-7,33005516304672+1,45803862550864i</v>
      </c>
      <c r="EC332" s="240" t="str">
        <f t="shared" ca="1" si="582"/>
        <v>-6,9047609834986-2,86004564431032i</v>
      </c>
      <c r="ED332" s="240" t="str">
        <f t="shared" ca="1" si="583"/>
        <v>-4,1521427129325-6,21412071159102i</v>
      </c>
      <c r="EE332" s="240" t="str">
        <f t="shared" ca="1" si="584"/>
        <v>1,06219242835955E-13-7,47365943342236i</v>
      </c>
      <c r="EF332" s="240" t="str">
        <f t="shared" ca="1" si="585"/>
        <v>4,15214271293268-6,2141207115909i</v>
      </c>
      <c r="EG332" s="240" t="str">
        <f t="shared" ca="1" si="586"/>
        <v>6,90476098349901-2,86004564430933i</v>
      </c>
      <c r="EH332" s="240" t="str">
        <f t="shared" ca="1" si="587"/>
        <v>7,33005516304668+1,45803862550885i</v>
      </c>
      <c r="EI332" s="240" t="str">
        <f t="shared" ca="1" si="588"/>
        <v>5,28467526565172+5,2846752656518i</v>
      </c>
      <c r="EJ332" s="240" t="str">
        <f t="shared" ca="1" si="589"/>
        <v>1,45803862550124+7,33005516304819i</v>
      </c>
      <c r="EK332" s="240" t="str">
        <f t="shared" ca="1" si="590"/>
        <v>-2,86004564431022+6,90476098349864i</v>
      </c>
      <c r="EL332" s="240" t="str">
        <f t="shared" ca="1" si="591"/>
        <v>-6,21412071158718+4,15214271293824i</v>
      </c>
      <c r="EM332" s="240" t="str">
        <f t="shared" ca="1" si="592"/>
        <v>-7,47365943342236-1,29647324706133E-17i</v>
      </c>
      <c r="EN332" s="240"/>
      <c r="EO332" s="240"/>
      <c r="EP332" s="240"/>
    </row>
    <row r="333" spans="1:146">
      <c r="A333" s="268">
        <f t="shared" si="461"/>
        <v>4.5507812499999889E-3</v>
      </c>
      <c r="B333" s="267">
        <v>233</v>
      </c>
      <c r="C333" s="266">
        <f t="shared" si="462"/>
        <v>46600</v>
      </c>
      <c r="N333" s="265">
        <f t="shared" ca="1" si="463"/>
        <v>7.5259801950035126</v>
      </c>
      <c r="O333" s="240">
        <f t="shared" ca="1" si="464"/>
        <v>-7.4740198049964874</v>
      </c>
      <c r="P333" s="240" t="str">
        <f t="shared" ca="1" si="465"/>
        <v>-6,3144522789982-3,99858280666215i</v>
      </c>
      <c r="Q333" s="240" t="str">
        <f t="shared" ca="1" si="466"/>
        <v>-3,19555523602477-6,75643388030952i</v>
      </c>
      <c r="R333" s="240" t="str">
        <f t="shared" ca="1" si="467"/>
        <v>0,914899810782022-7,41781169764445i</v>
      </c>
      <c r="S333" s="240" t="str">
        <f t="shared" ca="1" si="468"/>
        <v>4,74146796999575-5,77749543790249i</v>
      </c>
      <c r="T333" s="240" t="str">
        <f t="shared" ca="1" si="469"/>
        <v>7,09679242715453-2,34446354020741i</v>
      </c>
      <c r="U333" s="241" t="str">
        <f t="shared" ca="1" si="470"/>
        <v>7,25003279784154+1,81603867681878i</v>
      </c>
      <c r="V333" s="240" t="str">
        <f t="shared" ca="1" si="471"/>
        <v>5,15363968771296+5,41303704169015i</v>
      </c>
      <c r="W333" s="240" t="str">
        <f t="shared" ca="1" si="472"/>
        <v>1,45810893051194+7,33040861018273i</v>
      </c>
      <c r="X333" s="240" t="str">
        <f t="shared" ca="1" si="473"/>
        <v>-2,68986263078266+6,97320665640985i</v>
      </c>
      <c r="Y333" s="240" t="str">
        <f t="shared" ca="1" si="474"/>
        <v>-6,00318899780871+4,45226839959904i</v>
      </c>
      <c r="Z333" s="240" t="str">
        <f t="shared" ca="1" si="475"/>
        <v>-7,45376862455051+0,549823005290037i</v>
      </c>
      <c r="AA333" s="240" t="str">
        <f t="shared" ca="1" si="476"/>
        <v>-6,59149699618698-3,52322854704853i</v>
      </c>
      <c r="AB333" s="240" t="str">
        <f t="shared" ca="1" si="477"/>
        <v>-3,68393085057227-6,50304740361637i</v>
      </c>
      <c r="AC333" s="240" t="str">
        <f t="shared" ca="1" si="478"/>
        <v>0,366732769708103-7,46501702081796i</v>
      </c>
      <c r="AD333" s="240" t="str">
        <f t="shared" ca="1" si="479"/>
        <v>4,30360182653596-6,11064508575945i</v>
      </c>
      <c r="AE333" s="240" t="str">
        <f t="shared" ca="1" si="480"/>
        <v>6,90509392342034-2,86018355254051i</v>
      </c>
      <c r="AF333" s="240" t="str">
        <f t="shared" ca="1" si="481"/>
        <v>7,3639846126352+1,27777254249407i</v>
      </c>
      <c r="AG333" s="240" t="str">
        <f t="shared" ca="1" si="482"/>
        <v>5,53788338543708+5,01924492874971i</v>
      </c>
      <c r="AH333" s="240" t="str">
        <f t="shared" ca="1" si="483"/>
        <v>1,99341643161454+7,20328140333619i</v>
      </c>
      <c r="AI333" s="240" t="str">
        <f t="shared" ca="1" si="484"/>
        <v>-2,1695934268898+7,15219102146163i</v>
      </c>
      <c r="AJ333" s="240" t="str">
        <f t="shared" ca="1" si="485"/>
        <v>-5,65939391530839+4,88182676432194i</v>
      </c>
      <c r="AK333" s="240" t="str">
        <f t="shared" ca="1" si="486"/>
        <v>-7,3931248261138+1,09666647207777i</v>
      </c>
      <c r="AL333" s="240" t="str">
        <f t="shared" ca="1" si="487"/>
        <v>-6,8328218200479-3,028781606679i</v>
      </c>
      <c r="AM333" s="240" t="str">
        <f t="shared" ca="1" si="488"/>
        <v>-4,15234292465444-6,21442034960237i</v>
      </c>
      <c r="AN333" s="240" t="str">
        <f t="shared" ca="1" si="489"/>
        <v>-0,18342162802096-7,47176876996698i</v>
      </c>
      <c r="AO333" s="240" t="str">
        <f t="shared" ca="1" si="490"/>
        <v>3,84241409190592-6,4106806184525i</v>
      </c>
      <c r="AP333" s="240" t="str">
        <f t="shared" ca="1" si="491"/>
        <v>6,67597611743975-3,36040398238869i</v>
      </c>
      <c r="AQ333" s="240" t="str">
        <f t="shared" ca="1" si="492"/>
        <v>7,43803035677819+0,732582048050503i</v>
      </c>
      <c r="AR333" s="240" t="str">
        <f t="shared" ca="1" si="493"/>
        <v>7,43803035677819+0,732582048050503i</v>
      </c>
      <c r="AS333" s="240" t="str">
        <f t="shared" ca="1" si="494"/>
        <v>2,51792143635493+7,03711899045512i</v>
      </c>
      <c r="AT333" s="240" t="str">
        <f t="shared" ca="1" si="495"/>
        <v>-1,63756700823024+7,29241704368556i</v>
      </c>
      <c r="AU333" s="240" t="str">
        <f t="shared" ca="1" si="496"/>
        <v>-5,28493008683799+5,28493008683316i</v>
      </c>
      <c r="AV333" s="240" t="str">
        <f t="shared" ca="1" si="497"/>
        <v>-7,29241704368543+1,63756700823082i</v>
      </c>
      <c r="AW333" s="240" t="str">
        <f t="shared" ca="1" si="498"/>
        <v>-7,03711899045532-2,51792143635437i</v>
      </c>
      <c r="AX333" s="240" t="str">
        <f t="shared" ca="1" si="499"/>
        <v>-4,59825309265639-5,89211681328159i</v>
      </c>
      <c r="AY333" s="240" t="str">
        <f t="shared" ca="1" si="500"/>
        <v>-0,732582048051308-7,43803035677811i</v>
      </c>
      <c r="AZ333" s="240" t="str">
        <f t="shared" ca="1" si="501"/>
        <v>3,36040398238798-6,67597611744011i</v>
      </c>
      <c r="BA333" s="240" t="str">
        <f t="shared" ca="1" si="502"/>
        <v>6,41068061845602-3,84241409190005i</v>
      </c>
      <c r="BB333" s="240" t="str">
        <f t="shared" ca="1" si="503"/>
        <v>7,47176876996699+0,183421628020364i</v>
      </c>
      <c r="BC333" s="240" t="str">
        <f t="shared" ca="1" si="504"/>
        <v>6,2144203496027+4,15234292465393i</v>
      </c>
      <c r="BD333" s="240" t="str">
        <f t="shared" ca="1" si="505"/>
        <v>3,02878160667275+6,83282182005067i</v>
      </c>
      <c r="BE333" s="240" t="str">
        <f t="shared" ca="1" si="506"/>
        <v>-1,09666647207707+7,39312482611391i</v>
      </c>
      <c r="BF333" s="240" t="str">
        <f t="shared" ca="1" si="507"/>
        <v>-4,88182676432141+5,65939391530886i</v>
      </c>
      <c r="BG333" s="240" t="str">
        <f t="shared" ca="1" si="508"/>
        <v>-7,15219102146358+2,16959342688336i</v>
      </c>
      <c r="BH333" s="240" t="str">
        <f t="shared" ca="1" si="509"/>
        <v>-7,20328140333639-1,99341643161376i</v>
      </c>
      <c r="BI333" s="240" t="str">
        <f t="shared" ca="1" si="510"/>
        <v>-5,01924492875031-5,53788338543654i</v>
      </c>
      <c r="BJ333" s="240" t="str">
        <f t="shared" ca="1" si="511"/>
        <v>-1,2777725424978-7,36398461263455i</v>
      </c>
      <c r="BK333" s="240" t="str">
        <f t="shared" ca="1" si="512"/>
        <v>2,86018355254202-6,90509392341971i</v>
      </c>
      <c r="BL333" s="240" t="str">
        <f t="shared" ca="1" si="513"/>
        <v>6,11064508575868-4,30360182653706i</v>
      </c>
      <c r="BM333" s="240" t="str">
        <f t="shared" ca="1" si="514"/>
        <v>7,46501702081779-0,366732769711776i</v>
      </c>
      <c r="BN333" s="240" t="str">
        <f t="shared" ca="1" si="515"/>
        <v>6,50304740361551+3,68393085057379i</v>
      </c>
      <c r="BO333" s="240" t="str">
        <f t="shared" ca="1" si="516"/>
        <v>3,52322854704897+6,59149699618675i</v>
      </c>
      <c r="BP333" s="240" t="str">
        <f t="shared" ca="1" si="517"/>
        <v>-0,549823005286528+7,45376862455077i</v>
      </c>
      <c r="BQ333" s="240" t="str">
        <f t="shared" ca="1" si="518"/>
        <v>-4,45226839960023+6,00318899780783i</v>
      </c>
      <c r="BR333" s="240" t="str">
        <f t="shared" ca="1" si="519"/>
        <v>-6,97320665640956+2,68986263078341i</v>
      </c>
      <c r="BS333" s="240" t="str">
        <f t="shared" ca="1" si="520"/>
        <v>-7,33040861018346-1,45810893050823i</v>
      </c>
      <c r="BT333" s="240" t="str">
        <f t="shared" ca="1" si="521"/>
        <v>-5,41303704168906-5,1536396877141i</v>
      </c>
      <c r="BU333" s="240" t="str">
        <f t="shared" ca="1" si="522"/>
        <v>-1,8160386768194-7,25003279784138i</v>
      </c>
      <c r="BV333" s="240" t="str">
        <f t="shared" ca="1" si="523"/>
        <v>2,34446354020395-7,09679242715567i</v>
      </c>
      <c r="BW333" s="240" t="str">
        <f t="shared" ca="1" si="524"/>
        <v>5,7774954379036-4,7414679699944i</v>
      </c>
      <c r="BX333" s="240" t="str">
        <f t="shared" ca="1" si="525"/>
        <v>7,41781169764438-0,914899810782538i</v>
      </c>
      <c r="BY333" s="240" t="str">
        <f t="shared" ca="1" si="526"/>
        <v>6,75643388031071+3,19555523602226i</v>
      </c>
      <c r="BZ333" s="240" t="str">
        <f t="shared" ca="1" si="527"/>
        <v>3,99858280666074+6,31445227899909i</v>
      </c>
      <c r="CA333" s="240" t="str">
        <f t="shared" ca="1" si="528"/>
        <v>8,09403776233916E-13+7,47401980499649i</v>
      </c>
      <c r="CB333" s="240" t="str">
        <f t="shared" ca="1" si="529"/>
        <v>-3,99858280665937+6,31445227899996i</v>
      </c>
      <c r="CC333" s="240" t="str">
        <f t="shared" ca="1" si="530"/>
        <v>-6,7564338803102+3,19555523602335i</v>
      </c>
      <c r="CD333" s="240" t="str">
        <f t="shared" ca="1" si="531"/>
        <v>-7,41781169764453-0,91489981078135i</v>
      </c>
      <c r="CE333" s="240" t="str">
        <f t="shared" ca="1" si="532"/>
        <v>-5,77749543790435-4,74146796999348i</v>
      </c>
      <c r="CF333" s="240" t="str">
        <f t="shared" ca="1" si="533"/>
        <v>-2,34446354020508-7,0967924271553i</v>
      </c>
      <c r="CG333" s="240" t="str">
        <f t="shared" ca="1" si="534"/>
        <v>1,81603867681825-7,25003279784167i</v>
      </c>
      <c r="CH333" s="240" t="str">
        <f t="shared" ca="1" si="535"/>
        <v>5,41303704168824-5,15363968771496i</v>
      </c>
      <c r="CI333" s="240" t="str">
        <f t="shared" ca="1" si="536"/>
        <v>7,33040861018315-1,45810893050981i</v>
      </c>
      <c r="CJ333" s="240" t="str">
        <f t="shared" ca="1" si="537"/>
        <v>6,97320665641015+2,6898626307819i</v>
      </c>
      <c r="CK333" s="240" t="str">
        <f t="shared" ca="1" si="538"/>
        <v>4,45226839960153+6,00318899780686i</v>
      </c>
      <c r="CL333" s="240" t="str">
        <f t="shared" ca="1" si="539"/>
        <v>0,549823005287719+7,45376862455068i</v>
      </c>
      <c r="CM333" s="240" t="str">
        <f t="shared" ca="1" si="540"/>
        <v>-3,52322854704791+6,59149699618731i</v>
      </c>
      <c r="CN333" s="240" t="str">
        <f t="shared" ca="1" si="541"/>
        <v>-6,50304740361492+3,68393085057483i</v>
      </c>
      <c r="CO333" s="240" t="str">
        <f t="shared" ca="1" si="542"/>
        <v>-7,46501702081784-0,366732769710583i</v>
      </c>
      <c r="CP333" s="240" t="str">
        <f t="shared" ca="1" si="543"/>
        <v>-6,11064508575937-4,30360182653608i</v>
      </c>
      <c r="CQ333" s="240" t="str">
        <f t="shared" ca="1" si="544"/>
        <v>-2,86018355254312-6,90509392341925i</v>
      </c>
      <c r="CR333" s="240" t="str">
        <f t="shared" ca="1" si="545"/>
        <v>1,27777254249621-7,36398461263483i</v>
      </c>
      <c r="CS333" s="240" t="str">
        <f t="shared" ca="1" si="546"/>
        <v>5,01924492874911-5,53788338543762i</v>
      </c>
      <c r="CT333" s="240" t="str">
        <f t="shared" ca="1" si="547"/>
        <v>7,20328140333597-1,99341643161533i</v>
      </c>
      <c r="CU333" s="240" t="str">
        <f t="shared" ca="1" si="548"/>
        <v>7,15219102146183+2,16959342688913i</v>
      </c>
      <c r="CV333" s="240" t="str">
        <f t="shared" ca="1" si="549"/>
        <v>4,88182676432247+5,65939391530794i</v>
      </c>
      <c r="CW333" s="240" t="str">
        <f t="shared" ca="1" si="550"/>
        <v>1,09666647207846+7,3931248261137i</v>
      </c>
      <c r="CX333" s="240" t="str">
        <f t="shared" ca="1" si="551"/>
        <v>-3,02878160667846+6,83282182004814i</v>
      </c>
      <c r="CY333" s="240" t="str">
        <f t="shared" ca="1" si="552"/>
        <v>-6,21442034960203+4,15234292465493i</v>
      </c>
      <c r="CZ333" s="240" t="str">
        <f t="shared" ca="1" si="553"/>
        <v>-7,47176876996696+0,183421628021557i</v>
      </c>
      <c r="DA333" s="240" t="str">
        <f t="shared" ca="1" si="554"/>
        <v>-6,41068061845292-3,84241409190522i</v>
      </c>
      <c r="DB333" s="240" t="str">
        <f t="shared" ca="1" si="555"/>
        <v>-3,36040398238942-6,67597611743939i</v>
      </c>
      <c r="DC333" s="240" t="str">
        <f t="shared" ca="1" si="556"/>
        <v>0,732582048049698-7,43803035677827i</v>
      </c>
      <c r="DD333" s="240" t="str">
        <f t="shared" ca="1" si="557"/>
        <v>4,59825309266115-5,89211681327788i</v>
      </c>
      <c r="DE333" s="240" t="str">
        <f t="shared" ca="1" si="558"/>
        <v>7,03711899045484-2,5179214363557i</v>
      </c>
      <c r="DF333" s="240" t="str">
        <f t="shared" ca="1" si="559"/>
        <v>7,29241704368573+1,63756700822944i</v>
      </c>
      <c r="DG333" s="240" t="str">
        <f t="shared" ca="1" si="560"/>
        <v>5,28493008683358+5,28493008683757i</v>
      </c>
      <c r="DH333" s="240" t="str">
        <f t="shared" ca="1" si="561"/>
        <v>1,6375670082314+7,2924170436853i</v>
      </c>
      <c r="DI333" s="240" t="str">
        <f t="shared" ca="1" si="562"/>
        <v>-2,51792143635381+7,03711899045552i</v>
      </c>
      <c r="DJ333" s="240" t="str">
        <f t="shared" ca="1" si="563"/>
        <v>-5,89211681328136+4,5982530926567i</v>
      </c>
      <c r="DK333" s="240" t="str">
        <f t="shared" ca="1" si="564"/>
        <v>-7,43803035677807+0,732582048051691i</v>
      </c>
      <c r="DL333" s="240" t="str">
        <f t="shared" ca="1" si="565"/>
        <v>-6,67597611744029-3,36040398238763i</v>
      </c>
      <c r="DM333" s="240" t="str">
        <f t="shared" ca="1" si="566"/>
        <v>-3,84241409190038-6,41068061845582i</v>
      </c>
      <c r="DN333" s="240" t="str">
        <f t="shared" ca="1" si="567"/>
        <v>0,183421628019979-7,47176876996701i</v>
      </c>
      <c r="DO333" s="240" t="str">
        <f t="shared" ca="1" si="568"/>
        <v>4,15234292465362-6,21442034960291i</v>
      </c>
      <c r="DP333" s="240" t="str">
        <f t="shared" ca="1" si="569"/>
        <v>6,83282182005026-3,02878160667369i</v>
      </c>
      <c r="DQ333" s="240" t="str">
        <f t="shared" ca="1" si="570"/>
        <v>7,39312482611406+1,09666647207606i</v>
      </c>
      <c r="DR333" s="240" t="str">
        <f t="shared" ca="1" si="571"/>
        <v>5,65939391530952+4,88182676432063i</v>
      </c>
      <c r="DS333" s="240" t="str">
        <f t="shared" ca="1" si="572"/>
        <v>2,16959342688413+7,15219102146335i</v>
      </c>
      <c r="DT333" s="240" t="str">
        <f t="shared" ca="1" si="573"/>
        <v>-1,99341643161298+7,20328140333661i</v>
      </c>
      <c r="DU333" s="240" t="str">
        <f t="shared" ca="1" si="574"/>
        <v>-5,53788338543599+5,01924492875091i</v>
      </c>
      <c r="DV333" s="240" t="str">
        <f t="shared" ca="1" si="575"/>
        <v>-7,36398461263572+1,27777254249107i</v>
      </c>
      <c r="DW333" s="240" t="str">
        <f t="shared" ca="1" si="576"/>
        <v>-6,90509392342002-2,86018355254127i</v>
      </c>
      <c r="DX333" s="240" t="str">
        <f t="shared" ca="1" si="577"/>
        <v>-4,30360182653771-6,11064508575821i</v>
      </c>
      <c r="DY333" s="240" t="str">
        <f t="shared" ca="1" si="578"/>
        <v>-0,366732769704946-7,46501702081812i</v>
      </c>
      <c r="DZ333" s="240" t="str">
        <f t="shared" ca="1" si="579"/>
        <v>3,68393085057309-6,5030474036159i</v>
      </c>
      <c r="EA333" s="240" t="str">
        <f t="shared" ca="1" si="580"/>
        <v>6,59149699618637-3,52322854704968i</v>
      </c>
      <c r="EB333" s="240" t="str">
        <f t="shared" ca="1" si="581"/>
        <v>7,45376862455027+0,549823005293348i</v>
      </c>
      <c r="EC333" s="240" t="str">
        <f t="shared" ca="1" si="582"/>
        <v>6,00318899780806+4,45226839959992i</v>
      </c>
      <c r="ED333" s="240" t="str">
        <f t="shared" ca="1" si="583"/>
        <v>2,68986263078377+6,97320665640943i</v>
      </c>
      <c r="EE333" s="240" t="str">
        <f t="shared" ca="1" si="584"/>
        <v>-1,45810893051535+7,33040861018205i</v>
      </c>
      <c r="EF333" s="240" t="str">
        <f t="shared" ca="1" si="585"/>
        <v>-5,15363968771382+5,41303704168932i</v>
      </c>
      <c r="EG333" s="240" t="str">
        <f t="shared" ca="1" si="586"/>
        <v>-7,25003279784129+1,81603867681978i</v>
      </c>
      <c r="EH333" s="240" t="str">
        <f t="shared" ca="1" si="587"/>
        <v>-7,09679242715366-2,34446354021004i</v>
      </c>
      <c r="EI333" s="240" t="str">
        <f t="shared" ca="1" si="588"/>
        <v>-4,7414679699947-5,77749543790335i</v>
      </c>
      <c r="EJ333" s="240" t="str">
        <f t="shared" ca="1" si="589"/>
        <v>-0,914899810782919-7,41781169764434i</v>
      </c>
      <c r="EK333" s="240" t="str">
        <f t="shared" ca="1" si="590"/>
        <v>3,19555523602806-6,75643388030797i</v>
      </c>
      <c r="EL333" s="240" t="str">
        <f t="shared" ca="1" si="591"/>
        <v>6,31445227899866-3,99858280666142i</v>
      </c>
      <c r="EM333" s="240" t="str">
        <f t="shared" ca="1" si="592"/>
        <v>7,47401980499649-1,61880755246783E-12i</v>
      </c>
      <c r="EN333" s="240"/>
      <c r="EO333" s="240"/>
      <c r="EP333" s="240"/>
    </row>
    <row r="334" spans="1:146">
      <c r="A334" s="268">
        <f t="shared" si="461"/>
        <v>4.5703124999999884E-3</v>
      </c>
      <c r="B334" s="267">
        <v>234</v>
      </c>
      <c r="C334" s="266">
        <f t="shared" si="462"/>
        <v>46800</v>
      </c>
      <c r="N334" s="265">
        <f t="shared" ca="1" si="463"/>
        <v>7.5256434483494168</v>
      </c>
      <c r="O334" s="240">
        <f t="shared" ca="1" si="464"/>
        <v>-7.4743565516505832</v>
      </c>
      <c r="P334" s="240" t="str">
        <f t="shared" ca="1" si="465"/>
        <v>-6,41096945569368-3,84258721428216i</v>
      </c>
      <c r="Q334" s="240" t="str">
        <f t="shared" ca="1" si="466"/>
        <v>-3,52338728832223-6,59179398022203i</v>
      </c>
      <c r="R334" s="240" t="str">
        <f t="shared" ca="1" si="467"/>
        <v>0,366749293083557-7,46535336184595i</v>
      </c>
      <c r="S334" s="240" t="str">
        <f t="shared" ca="1" si="468"/>
        <v>4,15253001107186-6,21470034421206i</v>
      </c>
      <c r="T334" s="240" t="str">
        <f t="shared" ca="1" si="469"/>
        <v>6,7567382956792-3,19569921377218i</v>
      </c>
      <c r="U334" s="241" t="str">
        <f t="shared" ca="1" si="470"/>
        <v>7,4383654819049+0,73261505499663i</v>
      </c>
      <c r="V334" s="240" t="str">
        <f t="shared" ca="1" si="471"/>
        <v>6,00345947525751+4,45246899934664i</v>
      </c>
      <c r="W334" s="240" t="str">
        <f t="shared" ca="1" si="472"/>
        <v>2,86031241990599+6,90540503676168i</v>
      </c>
      <c r="X334" s="240" t="str">
        <f t="shared" ca="1" si="473"/>
        <v>-1,09671588307198+7,39345792799416i</v>
      </c>
      <c r="Y334" s="240" t="str">
        <f t="shared" ca="1" si="474"/>
        <v>-4,74168159981172+5,77775574658612i</v>
      </c>
      <c r="Z334" s="240" t="str">
        <f t="shared" ca="1" si="475"/>
        <v>-7,03743605226856+2,51803488288638i</v>
      </c>
      <c r="AA334" s="240" t="str">
        <f t="shared" ca="1" si="476"/>
        <v>-7,33073888634436-1,45817462652478i</v>
      </c>
      <c r="AB334" s="240" t="str">
        <f t="shared" ca="1" si="477"/>
        <v>-5,53813289824959-5,01947107398056i</v>
      </c>
      <c r="AC334" s="240" t="str">
        <f t="shared" ca="1" si="478"/>
        <v>-2,16969117928085-7,15251326791869i</v>
      </c>
      <c r="AD334" s="240" t="str">
        <f t="shared" ca="1" si="479"/>
        <v>1,81612049958127-7,25035945262045i</v>
      </c>
      <c r="AE334" s="240" t="str">
        <f t="shared" ca="1" si="480"/>
        <v>5,28516820267847-5,28516820267798i</v>
      </c>
      <c r="AF334" s="240" t="str">
        <f t="shared" ca="1" si="481"/>
        <v>7,25035945262046-1,81612049958123i</v>
      </c>
      <c r="AG334" s="240" t="str">
        <f t="shared" ca="1" si="482"/>
        <v>7,15251326791846+2,1696911792816i</v>
      </c>
      <c r="AH334" s="240" t="str">
        <f t="shared" ca="1" si="483"/>
        <v>5,01947107398061+5,53813289824955i</v>
      </c>
      <c r="AI334" s="240" t="str">
        <f t="shared" ca="1" si="484"/>
        <v>1,4581746265262+7,33073888634407i</v>
      </c>
      <c r="AJ334" s="240" t="str">
        <f t="shared" ca="1" si="485"/>
        <v>-2,51803488288432+7,0374360522693i</v>
      </c>
      <c r="AK334" s="240" t="str">
        <f t="shared" ca="1" si="486"/>
        <v>-5,77775574658854+4,74168159980878i</v>
      </c>
      <c r="AL334" s="240" t="str">
        <f t="shared" ca="1" si="487"/>
        <v>-7,39345792799447+1,09671588306984i</v>
      </c>
      <c r="AM334" s="240" t="str">
        <f t="shared" ca="1" si="488"/>
        <v>-6,90540503676112-2,86031241990735i</v>
      </c>
      <c r="AN334" s="240" t="str">
        <f t="shared" ca="1" si="489"/>
        <v>-4,45246899934656-6,00345947525756i</v>
      </c>
      <c r="AO334" s="240" t="str">
        <f t="shared" ca="1" si="490"/>
        <v>-0,732615054997436-7,43836548190482i</v>
      </c>
      <c r="AP334" s="240" t="str">
        <f t="shared" ca="1" si="491"/>
        <v>3,19569921377017-6,75673829568015i</v>
      </c>
      <c r="AQ334" s="240" t="str">
        <f t="shared" ca="1" si="492"/>
        <v>6,21470034421003-4,1525300110749i</v>
      </c>
      <c r="AR334" s="240" t="str">
        <f t="shared" ca="1" si="493"/>
        <v>6,21470034421003-4,1525300110749i</v>
      </c>
      <c r="AS334" s="240" t="str">
        <f t="shared" ca="1" si="494"/>
        <v>6,59179398022132+3,52338728832354i</v>
      </c>
      <c r="AT334" s="240" t="str">
        <f t="shared" ca="1" si="495"/>
        <v>3,8425872142817+6,41096945569395i</v>
      </c>
      <c r="AU334" s="240" t="str">
        <f t="shared" ca="1" si="496"/>
        <v>8,09443485914598E-13+7,47435655165058i</v>
      </c>
      <c r="AV334" s="240" t="str">
        <f t="shared" ca="1" si="497"/>
        <v>-3,8425872142805+6,41096945569467i</v>
      </c>
      <c r="AW334" s="240" t="str">
        <f t="shared" ca="1" si="498"/>
        <v>-6,59179398022066+3,52338728832478i</v>
      </c>
      <c r="AX334" s="240" t="str">
        <f t="shared" ca="1" si="499"/>
        <v>-7,4653533618458-0,366749293086674i</v>
      </c>
      <c r="AY334" s="240" t="str">
        <f t="shared" ca="1" si="500"/>
        <v>-6,21470034421081-4,15253001107373i</v>
      </c>
      <c r="AZ334" s="240" t="str">
        <f t="shared" ca="1" si="501"/>
        <v>-3,19569921377144-6,75673829567955i</v>
      </c>
      <c r="BA334" s="240" t="str">
        <f t="shared" ca="1" si="502"/>
        <v>0,732615054995825-7,43836548190498i</v>
      </c>
      <c r="BB334" s="240" t="str">
        <f t="shared" ca="1" si="503"/>
        <v>4,45246899934543-6,0034594752584i</v>
      </c>
      <c r="BC334" s="240" t="str">
        <f t="shared" ca="1" si="504"/>
        <v>6,90540503676058-2,86031241990865i</v>
      </c>
      <c r="BD334" s="240" t="str">
        <f t="shared" ca="1" si="505"/>
        <v>7,39345792799359+1,09671588307581i</v>
      </c>
      <c r="BE334" s="240" t="str">
        <f t="shared" ca="1" si="506"/>
        <v>5,77775574658471+4,74168159981344i</v>
      </c>
      <c r="BF334" s="240" t="str">
        <f t="shared" ca="1" si="507"/>
        <v>2,51803488288565+7,03743605226883i</v>
      </c>
      <c r="BG334" s="240" t="str">
        <f t="shared" ca="1" si="508"/>
        <v>-1,45817462652493+7,33073888634433i</v>
      </c>
      <c r="BH334" s="240" t="str">
        <f t="shared" ca="1" si="509"/>
        <v>-5,01947107397964+5,53813289825042i</v>
      </c>
      <c r="BI334" s="240" t="str">
        <f t="shared" ca="1" si="510"/>
        <v>-7,15251326791805+2,16969117928295i</v>
      </c>
      <c r="BJ334" s="240" t="str">
        <f t="shared" ca="1" si="511"/>
        <v>-7,25035945262137-1,8161204995776i</v>
      </c>
      <c r="BK334" s="240" t="str">
        <f t="shared" ca="1" si="512"/>
        <v>-5,28516820267638-5,28516820268007i</v>
      </c>
      <c r="BL334" s="240" t="str">
        <f t="shared" ca="1" si="513"/>
        <v>-1,81612049957995-7,25035945262078i</v>
      </c>
      <c r="BM334" s="240" t="str">
        <f t="shared" ca="1" si="514"/>
        <v>2,16969117928103-7,15251326791863i</v>
      </c>
      <c r="BN334" s="240" t="str">
        <f t="shared" ca="1" si="515"/>
        <v>5,53813289824907-5,01947107398113i</v>
      </c>
      <c r="BO334" s="240" t="str">
        <f t="shared" ca="1" si="516"/>
        <v>7,3307388863439-1,4581746265271i</v>
      </c>
      <c r="BP334" s="240" t="str">
        <f t="shared" ca="1" si="517"/>
        <v>7,03743605226951+2,51803488288375i</v>
      </c>
      <c r="BQ334" s="240" t="str">
        <f t="shared" ca="1" si="518"/>
        <v>4,74168159980924+5,77775574658816i</v>
      </c>
      <c r="BR334" s="240" t="str">
        <f t="shared" ca="1" si="519"/>
        <v>1,09671588307043+7,39345792799439i</v>
      </c>
      <c r="BS334" s="240" t="str">
        <f t="shared" ca="1" si="520"/>
        <v>-2,8603124199066+6,90540503676142i</v>
      </c>
      <c r="BT334" s="240" t="str">
        <f t="shared" ca="1" si="521"/>
        <v>-6,00345947525721+4,45246899934704i</v>
      </c>
      <c r="BU334" s="240" t="str">
        <f t="shared" ca="1" si="522"/>
        <v>-7,43836548190476+0,73261505499803i</v>
      </c>
      <c r="BV334" s="240" t="str">
        <f t="shared" ca="1" si="523"/>
        <v>-6,75673829568049-3,19569921376944i</v>
      </c>
      <c r="BW334" s="240" t="str">
        <f t="shared" ca="1" si="524"/>
        <v>-4,15253001106939-6,21470034421371i</v>
      </c>
      <c r="BX334" s="240" t="str">
        <f t="shared" ca="1" si="525"/>
        <v>-0,366749293081461-7,46535336184606i</v>
      </c>
      <c r="BY334" s="240" t="str">
        <f t="shared" ca="1" si="526"/>
        <v>3,52338728832302-6,59179398022161i</v>
      </c>
      <c r="BZ334" s="240" t="str">
        <f t="shared" ca="1" si="527"/>
        <v>6,41096945569353-3,8425872142824i</v>
      </c>
      <c r="CA334" s="240" t="str">
        <f t="shared" ca="1" si="528"/>
        <v>7,47435655165058-1,6188869718292E-12i</v>
      </c>
      <c r="CB334" s="240" t="str">
        <f t="shared" ca="1" si="529"/>
        <v>6,41096945569497+3,84258721427999i</v>
      </c>
      <c r="CC334" s="240" t="str">
        <f t="shared" ca="1" si="530"/>
        <v>3,52338728831875+6,59179398022389i</v>
      </c>
      <c r="CD334" s="240" t="str">
        <f t="shared" ca="1" si="531"/>
        <v>-0,366749293085865+7,46535336184584i</v>
      </c>
      <c r="CE334" s="240" t="str">
        <f t="shared" ca="1" si="532"/>
        <v>-4,15253001107306+6,21470034421126i</v>
      </c>
      <c r="CF334" s="240" t="str">
        <f t="shared" ca="1" si="533"/>
        <v>-6,75673829567929+3,19569921377198i</v>
      </c>
      <c r="CG334" s="240" t="str">
        <f t="shared" ca="1" si="534"/>
        <v>-7,43836548190504-0,732615054995231i</v>
      </c>
      <c r="CH334" s="240" t="str">
        <f t="shared" ca="1" si="535"/>
        <v>-6,00345947525889-4,45246899934478i</v>
      </c>
      <c r="CI334" s="240" t="str">
        <f t="shared" ca="1" si="536"/>
        <v>-2,8603124199092-6,90540503676035i</v>
      </c>
      <c r="CJ334" s="240" t="str">
        <f t="shared" ca="1" si="537"/>
        <v>1,09671588307521-7,39345792799368i</v>
      </c>
      <c r="CK334" s="240" t="str">
        <f t="shared" ca="1" si="538"/>
        <v>4,74168159981298-5,77775574658509i</v>
      </c>
      <c r="CL334" s="240" t="str">
        <f t="shared" ca="1" si="539"/>
        <v>7,03743605226856-2,51803488288641i</v>
      </c>
      <c r="CM334" s="240" t="str">
        <f t="shared" ca="1" si="540"/>
        <v>7,33073888634453+1,45817462652392i</v>
      </c>
      <c r="CN334" s="240" t="str">
        <f t="shared" ca="1" si="541"/>
        <v>5,53813289825097+5,01947107397904i</v>
      </c>
      <c r="CO334" s="240" t="str">
        <f t="shared" ca="1" si="542"/>
        <v>2,16969117928372+7,15251326791782i</v>
      </c>
      <c r="CP334" s="240" t="str">
        <f t="shared" ca="1" si="543"/>
        <v>-1,81612049958423+7,2503594526197i</v>
      </c>
      <c r="CQ334" s="240" t="str">
        <f t="shared" ca="1" si="544"/>
        <v>-5,2851682026795+5,28516820267695i</v>
      </c>
      <c r="CR334" s="240" t="str">
        <f t="shared" ca="1" si="545"/>
        <v>-7,25035945262068+1,81612049958032i</v>
      </c>
      <c r="CS334" s="240" t="str">
        <f t="shared" ca="1" si="546"/>
        <v>-7,15251326791886-2,16969117928026i</v>
      </c>
      <c r="CT334" s="240" t="str">
        <f t="shared" ca="1" si="547"/>
        <v>-5,01947107398173-5,53813289824853i</v>
      </c>
      <c r="CU334" s="240" t="str">
        <f t="shared" ca="1" si="548"/>
        <v>-1,45817462652748-7,33073888634382i</v>
      </c>
      <c r="CV334" s="240" t="str">
        <f t="shared" ca="1" si="549"/>
        <v>2,5180348828902-7,0374360522672i</v>
      </c>
      <c r="CW334" s="240" t="str">
        <f t="shared" ca="1" si="550"/>
        <v>5,77775574658765-4,74168159980987i</v>
      </c>
      <c r="CX334" s="240" t="str">
        <f t="shared" ca="1" si="551"/>
        <v>7,39345792799427-1,09671588307123i</v>
      </c>
      <c r="CY334" s="240" t="str">
        <f t="shared" ca="1" si="552"/>
        <v>6,90540503676157+2,86031241990624i</v>
      </c>
      <c r="CZ334" s="240" t="str">
        <f t="shared" ca="1" si="553"/>
        <v>4,45246899934769+6,00345947525673i</v>
      </c>
      <c r="DA334" s="240" t="str">
        <f t="shared" ca="1" si="554"/>
        <v>0,732615054998413+7,43836548190472i</v>
      </c>
      <c r="DB334" s="240" t="str">
        <f t="shared" ca="1" si="555"/>
        <v>-3,1956992137691+6,75673829568066i</v>
      </c>
      <c r="DC334" s="240" t="str">
        <f t="shared" ca="1" si="556"/>
        <v>-6,2147003442135+4,15253001106971i</v>
      </c>
      <c r="DD334" s="240" t="str">
        <f t="shared" ca="1" si="557"/>
        <v>-7,46535336184604+0,366749293081845i</v>
      </c>
      <c r="DE334" s="240" t="str">
        <f t="shared" ca="1" si="558"/>
        <v>-6,59179398022199-3,5233872883223i</v>
      </c>
      <c r="DF334" s="240" t="str">
        <f t="shared" ca="1" si="559"/>
        <v>-3,84258721428309-6,41096945569311i</v>
      </c>
      <c r="DG334" s="240" t="str">
        <f t="shared" ca="1" si="560"/>
        <v>-2,42833045774379E-12-7,47435655165058i</v>
      </c>
      <c r="DH334" s="240" t="str">
        <f t="shared" ca="1" si="561"/>
        <v>3,84258721428549-6,41096945569168i</v>
      </c>
      <c r="DI334" s="240" t="str">
        <f t="shared" ca="1" si="562"/>
        <v>6,5917939802233-3,52338728831984i</v>
      </c>
      <c r="DJ334" s="240" t="str">
        <f t="shared" ca="1" si="563"/>
        <v>7,46535336184586+0,366749293085481i</v>
      </c>
      <c r="DK334" s="240" t="str">
        <f t="shared" ca="1" si="564"/>
        <v>6,21470034421148+4,15253001107274i</v>
      </c>
      <c r="DL334" s="240" t="str">
        <f t="shared" ca="1" si="565"/>
        <v>3,19569921377271+6,75673829567895i</v>
      </c>
      <c r="DM334" s="240" t="str">
        <f t="shared" ca="1" si="566"/>
        <v>-0,732615054994425+7,43836548190512i</v>
      </c>
      <c r="DN334" s="240" t="str">
        <f t="shared" ca="1" si="567"/>
        <v>-4,45246899934413+6,00345947525936i</v>
      </c>
      <c r="DO334" s="240" t="str">
        <f t="shared" ca="1" si="568"/>
        <v>-6,9054050367628+2,86031241990327i</v>
      </c>
      <c r="DP334" s="240" t="str">
        <f t="shared" ca="1" si="569"/>
        <v>-7,39345792799386-1,09671588307399i</v>
      </c>
      <c r="DQ334" s="240" t="str">
        <f t="shared" ca="1" si="570"/>
        <v>-5,77775574658533-4,74168159981268i</v>
      </c>
      <c r="DR334" s="240" t="str">
        <f t="shared" ca="1" si="571"/>
        <v>-2,51803488288677-7,03743605226843i</v>
      </c>
      <c r="DS334" s="240" t="str">
        <f t="shared" ca="1" si="572"/>
        <v>1,45817462652355-7,33073888634461i</v>
      </c>
      <c r="DT334" s="240" t="str">
        <f t="shared" ca="1" si="573"/>
        <v>5,01947107397845-5,53813289825151i</v>
      </c>
      <c r="DU334" s="240" t="str">
        <f t="shared" ca="1" si="574"/>
        <v>7,1525132679198-2,16969117927718i</v>
      </c>
      <c r="DV334" s="240" t="str">
        <f t="shared" ca="1" si="575"/>
        <v>7,25035945261991+1,81612049958345i</v>
      </c>
      <c r="DW334" s="240" t="str">
        <f t="shared" ca="1" si="576"/>
        <v>5,28516820267753+5,28516820267893i</v>
      </c>
      <c r="DX334" s="240" t="str">
        <f t="shared" ca="1" si="577"/>
        <v>1,81612049958152+7,25035945262038i</v>
      </c>
      <c r="DY334" s="240" t="str">
        <f t="shared" ca="1" si="578"/>
        <v>-2,16969117927989+7,15251326791898i</v>
      </c>
      <c r="DZ334" s="240" t="str">
        <f t="shared" ca="1" si="579"/>
        <v>-5,53813289824828+5,01947107398201i</v>
      </c>
      <c r="EA334" s="240" t="str">
        <f t="shared" ca="1" si="580"/>
        <v>-7,33073888634366+1,45817462652827i</v>
      </c>
      <c r="EB334" s="240" t="str">
        <f t="shared" ca="1" si="581"/>
        <v>-7,03743605226747-2,51803488288943i</v>
      </c>
      <c r="EC334" s="240" t="str">
        <f t="shared" ca="1" si="582"/>
        <v>-4,74168159981049-5,77775574658713i</v>
      </c>
      <c r="ED334" s="240" t="str">
        <f t="shared" ca="1" si="583"/>
        <v>-1,09671588307203-7,39345792799415i</v>
      </c>
      <c r="EE334" s="240" t="str">
        <f t="shared" ca="1" si="584"/>
        <v>2,8603124199051-6,90540503676204i</v>
      </c>
      <c r="EF334" s="240" t="str">
        <f t="shared" ca="1" si="585"/>
        <v>6,00345947525649-4,452468999348i</v>
      </c>
      <c r="EG334" s="240" t="str">
        <f t="shared" ca="1" si="586"/>
        <v>7,43836548190465-0,732615054999219i</v>
      </c>
      <c r="EH334" s="240" t="str">
        <f t="shared" ca="1" si="587"/>
        <v>6,75673829567774+3,19569921377528i</v>
      </c>
      <c r="EI334" s="240" t="str">
        <f t="shared" ca="1" si="588"/>
        <v>4,15253001107038+6,21470034421305i</v>
      </c>
      <c r="EJ334" s="240" t="str">
        <f t="shared" ca="1" si="589"/>
        <v>0,366749293082653+7,465353361846i</v>
      </c>
      <c r="EK334" s="240" t="str">
        <f t="shared" ca="1" si="590"/>
        <v>-3,52338728832159+6,59179398022237i</v>
      </c>
      <c r="EL334" s="240" t="str">
        <f t="shared" ca="1" si="591"/>
        <v>-6,4109694556927+3,84258721428379i</v>
      </c>
      <c r="EM334" s="240" t="str">
        <f t="shared" ca="1" si="592"/>
        <v>-7,47435655165058+3,23777394365838E-12i</v>
      </c>
      <c r="EN334" s="240"/>
      <c r="EO334" s="240"/>
      <c r="EP334" s="240"/>
    </row>
    <row r="335" spans="1:146">
      <c r="A335" s="268">
        <f t="shared" si="461"/>
        <v>4.589843749999988E-3</v>
      </c>
      <c r="B335" s="267">
        <v>235</v>
      </c>
      <c r="C335" s="266">
        <f t="shared" si="462"/>
        <v>47000</v>
      </c>
      <c r="N335" s="265">
        <f t="shared" ca="1" si="463"/>
        <v>7.5253288813575203</v>
      </c>
      <c r="O335" s="240">
        <f t="shared" ca="1" si="464"/>
        <v>-7.4746711186424797</v>
      </c>
      <c r="P335" s="240" t="str">
        <f t="shared" ca="1" si="465"/>
        <v>-6,50361410314682-3,68425188189106i</v>
      </c>
      <c r="Q335" s="240" t="str">
        <f t="shared" ca="1" si="466"/>
        <v>-3,84274893403578-6,41123926880247i</v>
      </c>
      <c r="R335" s="240" t="str">
        <f t="shared" ca="1" si="467"/>
        <v>-0,18343761205598-7,47241988744953i</v>
      </c>
      <c r="S335" s="240" t="str">
        <f t="shared" ca="1" si="468"/>
        <v>3,52353557417588-6,59207140354116i</v>
      </c>
      <c r="T335" s="240" t="str">
        <f t="shared" ca="1" si="469"/>
        <v>6,31500254365393-3,99893125791283i</v>
      </c>
      <c r="U335" s="241" t="str">
        <f t="shared" ca="1" si="470"/>
        <v>7,46566754992813-0,366764728154374i</v>
      </c>
      <c r="V335" s="240" t="str">
        <f t="shared" ca="1" si="471"/>
        <v>6,67655788661581+3,36069682038357i</v>
      </c>
      <c r="W335" s="240" t="str">
        <f t="shared" ca="1" si="472"/>
        <v>4,15270477512917+6,21496189710664i</v>
      </c>
      <c r="X335" s="240" t="str">
        <f t="shared" ca="1" si="473"/>
        <v>0,549870918893975+7,45441817343397i</v>
      </c>
      <c r="Y335" s="240" t="str">
        <f t="shared" ca="1" si="474"/>
        <v>-3,19583370849189+6,75702266087179i</v>
      </c>
      <c r="Z335" s="240" t="str">
        <f t="shared" ca="1" si="475"/>
        <v>-6,11117758990495+4,30397685826858i</v>
      </c>
      <c r="AA335" s="240" t="str">
        <f t="shared" ca="1" si="476"/>
        <v>-7,4386785341708+0,732645887953086i</v>
      </c>
      <c r="AB335" s="240" t="str">
        <f t="shared" ca="1" si="477"/>
        <v>-6,83341725733854-3,02904554587347i</v>
      </c>
      <c r="AC335" s="240" t="str">
        <f t="shared" ca="1" si="478"/>
        <v>-4,45265638668469-6,00371213783473i</v>
      </c>
      <c r="AD335" s="240" t="str">
        <f t="shared" ca="1" si="479"/>
        <v>-0,914979538525322-7,41845811310868i</v>
      </c>
      <c r="AE335" s="240" t="str">
        <f t="shared" ca="1" si="480"/>
        <v>2,86043279948214-6,9056956587671i</v>
      </c>
      <c r="AF335" s="240" t="str">
        <f t="shared" ca="1" si="481"/>
        <v>5,89263027406548-4,5986538013896i</v>
      </c>
      <c r="AG335" s="240" t="str">
        <f t="shared" ca="1" si="482"/>
        <v>7,39376909027353-1,09676203963474i</v>
      </c>
      <c r="AH335" s="240" t="str">
        <f t="shared" ca="1" si="483"/>
        <v>6,97381432735089+2,69009703533227i</v>
      </c>
      <c r="AI335" s="240" t="str">
        <f t="shared" ca="1" si="484"/>
        <v>4,74188115899747+5,77799891016023i</v>
      </c>
      <c r="AJ335" s="240" t="str">
        <f t="shared" ca="1" si="485"/>
        <v>1,27788389230352+7,36462633740906i</v>
      </c>
      <c r="AK335" s="240" t="str">
        <f t="shared" ca="1" si="486"/>
        <v>-2,51814085731625+7,03773223095214i</v>
      </c>
      <c r="AL335" s="240" t="str">
        <f t="shared" ca="1" si="487"/>
        <v>-5,65988709576383+4,88225218470678i</v>
      </c>
      <c r="AM335" s="240" t="str">
        <f t="shared" ca="1" si="488"/>
        <v>-7,33104740902006+1,45823599549874i</v>
      </c>
      <c r="AN335" s="240" t="str">
        <f t="shared" ca="1" si="489"/>
        <v>-7,09741086781523-2,34466784540715i</v>
      </c>
      <c r="AO335" s="240" t="str">
        <f t="shared" ca="1" si="490"/>
        <v>-5,01968232425912-5,53836597701783i</v>
      </c>
      <c r="AP335" s="240" t="str">
        <f t="shared" ca="1" si="491"/>
        <v>-1,63770971185714-7,29305253179743i</v>
      </c>
      <c r="AQ335" s="240" t="str">
        <f t="shared" ca="1" si="492"/>
        <v>2,16978249326054-7,15281428976092i</v>
      </c>
      <c r="AR335" s="240" t="str">
        <f t="shared" ca="1" si="493"/>
        <v>2,16978249326054-7,15281428976092i</v>
      </c>
      <c r="AS335" s="240" t="str">
        <f t="shared" ca="1" si="494"/>
        <v>7,25066459243445-1,81619693312301i</v>
      </c>
      <c r="AT335" s="240" t="str">
        <f t="shared" ca="1" si="495"/>
        <v>7,20390912383936+1,9935901452736i</v>
      </c>
      <c r="AU335" s="240" t="str">
        <f t="shared" ca="1" si="496"/>
        <v>5,28539063512949+5,28539063513318i</v>
      </c>
      <c r="AV335" s="240" t="str">
        <f t="shared" ca="1" si="497"/>
        <v>1,99359014526857+7,20390912384075i</v>
      </c>
      <c r="AW335" s="240" t="str">
        <f t="shared" ca="1" si="498"/>
        <v>-1,81619693312828+7,25066459243313i</v>
      </c>
      <c r="AX335" s="240" t="str">
        <f t="shared" ca="1" si="499"/>
        <v>-5,15408879488128+5,41350875369638i</v>
      </c>
      <c r="AY335" s="240" t="str">
        <f t="shared" ca="1" si="500"/>
        <v>-7,15281428976244+2,16978249325555i</v>
      </c>
      <c r="AZ335" s="240" t="str">
        <f t="shared" ca="1" si="501"/>
        <v>-7,29305253179628-1,63770971186223i</v>
      </c>
      <c r="BA335" s="240" t="str">
        <f t="shared" ca="1" si="502"/>
        <v>-5,53836597701432-5,01968232426298i</v>
      </c>
      <c r="BB335" s="240" t="str">
        <f t="shared" ca="1" si="503"/>
        <v>-2,34466784540199-7,09741086781694i</v>
      </c>
      <c r="BC335" s="240" t="str">
        <f t="shared" ca="1" si="504"/>
        <v>1,45823599550386-7,33104740901905i</v>
      </c>
      <c r="BD335" s="240" t="str">
        <f t="shared" ca="1" si="505"/>
        <v>4,88225218471073-5,65988709576042i</v>
      </c>
      <c r="BE335" s="240" t="str">
        <f t="shared" ca="1" si="506"/>
        <v>7,0377322309539-2,51814085731134i</v>
      </c>
      <c r="BF335" s="240" t="str">
        <f t="shared" ca="1" si="507"/>
        <v>7,36462633740815+1,27788389230877i</v>
      </c>
      <c r="BG335" s="240" t="str">
        <f t="shared" ca="1" si="508"/>
        <v>5,77799891015685+4,74188115900159i</v>
      </c>
      <c r="BH335" s="240" t="str">
        <f t="shared" ca="1" si="509"/>
        <v>2,6900970353272+6,97381432735284i</v>
      </c>
      <c r="BI335" s="240" t="str">
        <f t="shared" ca="1" si="510"/>
        <v>-1,09676203963989+7,39376909027277i</v>
      </c>
      <c r="BJ335" s="240" t="str">
        <f t="shared" ca="1" si="511"/>
        <v>-4,5986538013866+5,89263027406782i</v>
      </c>
      <c r="BK335" s="240" t="str">
        <f t="shared" ca="1" si="512"/>
        <v>-6,90569565876572+2,86043279948547i</v>
      </c>
      <c r="BL335" s="240" t="str">
        <f t="shared" ca="1" si="513"/>
        <v>-7,41845811310915-0,91497953852154i</v>
      </c>
      <c r="BM335" s="240" t="str">
        <f t="shared" ca="1" si="514"/>
        <v>-6,00371213783649-4,45265638668232i</v>
      </c>
      <c r="BN335" s="240" t="str">
        <f t="shared" ca="1" si="515"/>
        <v>-3,02904554587666-6,83341725733712i</v>
      </c>
      <c r="BO335" s="240" t="str">
        <f t="shared" ca="1" si="516"/>
        <v>0,732645887950035-7,4386785341711i</v>
      </c>
      <c r="BP335" s="240" t="str">
        <f t="shared" ca="1" si="517"/>
        <v>4,30397685826625-6,11117758990659i</v>
      </c>
      <c r="BQ335" s="240" t="str">
        <f t="shared" ca="1" si="518"/>
        <v>6,75702266087046-3,19583370849472i</v>
      </c>
      <c r="BR335" s="240" t="str">
        <f t="shared" ca="1" si="519"/>
        <v>7,45441817343419+0,549870918891023i</v>
      </c>
      <c r="BS335" s="240" t="str">
        <f t="shared" ca="1" si="520"/>
        <v>6,2149618971082+4,15270477512684i</v>
      </c>
      <c r="BT335" s="240" t="str">
        <f t="shared" ca="1" si="521"/>
        <v>3,36069682038631+6,67655788661443i</v>
      </c>
      <c r="BU335" s="240" t="str">
        <f t="shared" ca="1" si="522"/>
        <v>-0,366764728151471+7,46566754992827i</v>
      </c>
      <c r="BV335" s="240" t="str">
        <f t="shared" ca="1" si="523"/>
        <v>-3,99893125791017+6,31500254365562i</v>
      </c>
      <c r="BW335" s="240" t="str">
        <f t="shared" ca="1" si="524"/>
        <v>-6,5920714035401+3,52353557417786i</v>
      </c>
      <c r="BX335" s="240" t="str">
        <f t="shared" ca="1" si="525"/>
        <v>-7,47241988744958-0,183437612053897i</v>
      </c>
      <c r="BY335" s="240" t="str">
        <f t="shared" ca="1" si="526"/>
        <v>-6,41123926880368-3,84274893403377i</v>
      </c>
      <c r="BZ335" s="240" t="str">
        <f t="shared" ca="1" si="527"/>
        <v>-3,68425188189301-6,50361410314571i</v>
      </c>
      <c r="CA335" s="240" t="str">
        <f t="shared" ca="1" si="528"/>
        <v>-2,00355003723456E-12-7,47467111864248i</v>
      </c>
      <c r="CB335" s="240" t="str">
        <f t="shared" ca="1" si="529"/>
        <v>3,68425188188916-6,50361410314789i</v>
      </c>
      <c r="CC335" s="240" t="str">
        <f t="shared" ca="1" si="530"/>
        <v>6,4112392688014-3,84274893403758i</v>
      </c>
      <c r="CD335" s="240" t="str">
        <f t="shared" ca="1" si="531"/>
        <v>7,47241988744947-0,183437612058328i</v>
      </c>
      <c r="CE335" s="240" t="str">
        <f t="shared" ca="1" si="532"/>
        <v>6,59207140354219+3,52353557417395i</v>
      </c>
      <c r="CF335" s="240" t="str">
        <f t="shared" ca="1" si="533"/>
        <v>3,99893125791392+6,31500254365325i</v>
      </c>
      <c r="CG335" s="240" t="str">
        <f t="shared" ca="1" si="534"/>
        <v>0,366764728155897+7,46566754992806i</v>
      </c>
      <c r="CH335" s="240" t="str">
        <f t="shared" ca="1" si="535"/>
        <v>-3,36069682038235+6,67655788661642i</v>
      </c>
      <c r="CI335" s="240" t="str">
        <f t="shared" ca="1" si="536"/>
        <v>-6,21496189710574+4,15270477513053i</v>
      </c>
      <c r="CJ335" s="240" t="str">
        <f t="shared" ca="1" si="537"/>
        <v>-7,45441817343387+0,549870918895443i</v>
      </c>
      <c r="CK335" s="240" t="str">
        <f t="shared" ca="1" si="538"/>
        <v>-6,75702266087236-3,19583370849071i</v>
      </c>
      <c r="CL335" s="240" t="str">
        <f t="shared" ca="1" si="539"/>
        <v>-4,30397685826988-6,11117758990404i</v>
      </c>
      <c r="CM335" s="240" t="str">
        <f t="shared" ca="1" si="540"/>
        <v>-0,732645887954446-7,43867853417067i</v>
      </c>
      <c r="CN335" s="240" t="str">
        <f t="shared" ca="1" si="541"/>
        <v>3,02904554587261-6,83341725733892i</v>
      </c>
      <c r="CO335" s="240" t="str">
        <f t="shared" ca="1" si="542"/>
        <v>6,00371213783385-4,45265638668588i</v>
      </c>
      <c r="CP335" s="240" t="str">
        <f t="shared" ca="1" si="543"/>
        <v>7,4184581131086-0,914979538525942i</v>
      </c>
      <c r="CQ335" s="240" t="str">
        <f t="shared" ca="1" si="544"/>
        <v>6,90569565876742+2,86043279948137i</v>
      </c>
      <c r="CR335" s="240" t="str">
        <f t="shared" ca="1" si="545"/>
        <v>4,59865380139009+5,89263027406509i</v>
      </c>
      <c r="CS335" s="240" t="str">
        <f t="shared" ca="1" si="546"/>
        <v>1,09676203963672+7,39376909027324i</v>
      </c>
      <c r="CT335" s="240" t="str">
        <f t="shared" ca="1" si="547"/>
        <v>-2,6900970353302+6,97381432735169i</v>
      </c>
      <c r="CU335" s="240" t="str">
        <f t="shared" ca="1" si="548"/>
        <v>-5,7779989101589+4,7418811589991i</v>
      </c>
      <c r="CV335" s="240" t="str">
        <f t="shared" ca="1" si="549"/>
        <v>-7,36462633740867+1,27788389230581i</v>
      </c>
      <c r="CW335" s="240" t="str">
        <f t="shared" ca="1" si="550"/>
        <v>-7,03773223095289-2,51814085731417i</v>
      </c>
      <c r="CX335" s="240" t="str">
        <f t="shared" ca="1" si="551"/>
        <v>-4,88225218470829-5,65988709576252i</v>
      </c>
      <c r="CY335" s="240" t="str">
        <f t="shared" ca="1" si="552"/>
        <v>-1,45823599550092-7,33104740901963i</v>
      </c>
      <c r="CZ335" s="240" t="str">
        <f t="shared" ca="1" si="553"/>
        <v>2,34466784540464-7,09741086781606i</v>
      </c>
      <c r="DA335" s="240" t="str">
        <f t="shared" ca="1" si="554"/>
        <v>5,53836597701648-5,0196823242606i</v>
      </c>
      <c r="DB335" s="240" t="str">
        <f t="shared" ca="1" si="555"/>
        <v>7,29305253179694-1,6377097118593i</v>
      </c>
      <c r="DC335" s="240" t="str">
        <f t="shared" ca="1" si="556"/>
        <v>7,15281428976163+2,16978249325822i</v>
      </c>
      <c r="DD335" s="240" t="str">
        <f t="shared" ca="1" si="557"/>
        <v>5,15408879487879+5,41350875369874i</v>
      </c>
      <c r="DE335" s="240" t="str">
        <f t="shared" ca="1" si="558"/>
        <v>1,81619693312517+7,25066459243391i</v>
      </c>
      <c r="DF335" s="240" t="str">
        <f t="shared" ca="1" si="559"/>
        <v>-1,99359014527126+7,20390912384001i</v>
      </c>
      <c r="DG335" s="240" t="str">
        <f t="shared" ca="1" si="560"/>
        <v>-5,28539063513191+5,28539063513075i</v>
      </c>
      <c r="DH335" s="240" t="str">
        <f t="shared" ca="1" si="561"/>
        <v>-7,20390912384022+1,9935901452705i</v>
      </c>
      <c r="DI335" s="240" t="str">
        <f t="shared" ca="1" si="562"/>
        <v>-7,25066459243372-1,81619693312593i</v>
      </c>
      <c r="DJ335" s="240" t="str">
        <f t="shared" ca="1" si="563"/>
        <v>-5,41350875369819-5,15408879487937i</v>
      </c>
      <c r="DK335" s="240" t="str">
        <f t="shared" ca="1" si="564"/>
        <v>-2,16978249325747-7,15281428976186i</v>
      </c>
      <c r="DL335" s="240" t="str">
        <f t="shared" ca="1" si="565"/>
        <v>1,63770971186007-7,29305253179677i</v>
      </c>
      <c r="DM335" s="240" t="str">
        <f t="shared" ca="1" si="566"/>
        <v>5,01968232426118-5,53836597701595i</v>
      </c>
      <c r="DN335" s="240" t="str">
        <f t="shared" ca="1" si="567"/>
        <v>7,09741086781631-2,34466784540389i</v>
      </c>
      <c r="DO335" s="240" t="str">
        <f t="shared" ca="1" si="568"/>
        <v>7,33104740901948+1,4582359955017i</v>
      </c>
      <c r="DP335" s="240" t="str">
        <f t="shared" ca="1" si="569"/>
        <v>5,659887095762+4,88225218470889i</v>
      </c>
      <c r="DQ335" s="240" t="str">
        <f t="shared" ca="1" si="570"/>
        <v>2,51814085731302+7,0377322309533i</v>
      </c>
      <c r="DR335" s="240" t="str">
        <f t="shared" ca="1" si="571"/>
        <v>-1,27788389230659+7,36462633740853i</v>
      </c>
      <c r="DS335" s="240" t="str">
        <f t="shared" ca="1" si="572"/>
        <v>-4,74188115899971+5,7779989101584i</v>
      </c>
      <c r="DT335" s="240" t="str">
        <f t="shared" ca="1" si="573"/>
        <v>-6,97381432735212+2,69009703532907i</v>
      </c>
      <c r="DU335" s="240" t="str">
        <f t="shared" ca="1" si="574"/>
        <v>-7,39376909027306-1,09676203963791i</v>
      </c>
      <c r="DV335" s="240" t="str">
        <f t="shared" ca="1" si="575"/>
        <v>-5,89263027406461-4,59865380139071i</v>
      </c>
      <c r="DW335" s="240" t="str">
        <f t="shared" ca="1" si="576"/>
        <v>-2,86043279948103-6,90569565876756i</v>
      </c>
      <c r="DX335" s="240" t="str">
        <f t="shared" ca="1" si="577"/>
        <v>0,914979538527146-7,41845811310845i</v>
      </c>
      <c r="DY335" s="240" t="str">
        <f t="shared" ca="1" si="578"/>
        <v>4,45265638668651-6,00371213783338i</v>
      </c>
      <c r="DZ335" s="240" t="str">
        <f t="shared" ca="1" si="579"/>
        <v>6,83341725733907-3,02904554587227i</v>
      </c>
      <c r="EA335" s="240" t="str">
        <f t="shared" ca="1" si="580"/>
        <v>7,43867853417055+0,732645887955653i</v>
      </c>
      <c r="EB335" s="240" t="str">
        <f t="shared" ca="1" si="581"/>
        <v>6,11117758990359+4,30397685827052i</v>
      </c>
      <c r="EC335" s="240" t="str">
        <f t="shared" ca="1" si="582"/>
        <v>3,19583370848999+6,7570226608727i</v>
      </c>
      <c r="ED335" s="240" t="str">
        <f t="shared" ca="1" si="583"/>
        <v>-0,549870918896652+7,45441817343378i</v>
      </c>
      <c r="EE335" s="240" t="str">
        <f t="shared" ca="1" si="584"/>
        <v>-4,15270477513118+6,2149618971053i</v>
      </c>
      <c r="EF335" s="240" t="str">
        <f t="shared" ca="1" si="585"/>
        <v>-6,67655788661678+3,36069682038165i</v>
      </c>
      <c r="EG335" s="240" t="str">
        <f t="shared" ca="1" si="586"/>
        <v>-7,46566754992803-0,36676472815626i</v>
      </c>
      <c r="EH335" s="240" t="str">
        <f t="shared" ca="1" si="587"/>
        <v>-6,3150025436526-3,99893125791494i</v>
      </c>
      <c r="EI335" s="240" t="str">
        <f t="shared" ca="1" si="588"/>
        <v>-3,52353557417326-6,59207140354256i</v>
      </c>
      <c r="EJ335" s="240" t="str">
        <f t="shared" ca="1" si="589"/>
        <v>0,18343761205869-7,47241988744946i</v>
      </c>
      <c r="EK335" s="240" t="str">
        <f t="shared" ca="1" si="590"/>
        <v>3,84274893403862-6,41123926880078i</v>
      </c>
      <c r="EL335" s="240" t="str">
        <f t="shared" ca="1" si="591"/>
        <v>6,50361410314828-3,68425188188847i</v>
      </c>
      <c r="EM335" s="240" t="str">
        <f t="shared" ca="1" si="592"/>
        <v>7,47467111864248+2,79107370543135E-12i</v>
      </c>
      <c r="EN335" s="240"/>
      <c r="EO335" s="240"/>
      <c r="EP335" s="240"/>
    </row>
    <row r="336" spans="1:146">
      <c r="A336" s="268">
        <f t="shared" si="461"/>
        <v>4.6093749999999876E-3</v>
      </c>
      <c r="B336" s="267">
        <v>236</v>
      </c>
      <c r="C336" s="266">
        <f t="shared" si="462"/>
        <v>47200</v>
      </c>
      <c r="N336" s="265">
        <f t="shared" ca="1" si="463"/>
        <v>7.5250351907666371</v>
      </c>
      <c r="O336" s="240">
        <f t="shared" ca="1" si="464"/>
        <v>-7.4749648092333629</v>
      </c>
      <c r="P336" s="240" t="str">
        <f t="shared" ca="1" si="465"/>
        <v>-6,59233041551854-3,52367401896178i</v>
      </c>
      <c r="Q336" s="240" t="str">
        <f t="shared" ca="1" si="466"/>
        <v>-4,15286794087934-6,21520609190828i</v>
      </c>
      <c r="R336" s="240" t="str">
        <f t="shared" ca="1" si="467"/>
        <v>-0,732674674664816-7,43897081056123i</v>
      </c>
      <c r="S336" s="240" t="str">
        <f t="shared" ca="1" si="468"/>
        <v>2,86054519000586-6,90596699349277i</v>
      </c>
      <c r="T336" s="240" t="str">
        <f t="shared" ca="1" si="469"/>
        <v>5,77822593605602-4,74206747433719i</v>
      </c>
      <c r="U336" s="241" t="str">
        <f t="shared" ca="1" si="470"/>
        <v>7,3313354564282-1,45829329169268i</v>
      </c>
      <c r="V336" s="240" t="str">
        <f t="shared" ca="1" si="471"/>
        <v>7,15309533413428+2,16986774713657i</v>
      </c>
      <c r="W336" s="240" t="str">
        <f t="shared" ca="1" si="472"/>
        <v>5,28559830573944+5,28559830574i</v>
      </c>
      <c r="X336" s="240" t="str">
        <f t="shared" ca="1" si="473"/>
        <v>2,16986774713654+7,15309533413429i</v>
      </c>
      <c r="Y336" s="240" t="str">
        <f t="shared" ca="1" si="474"/>
        <v>-1,45829329169267+7,33133545642821i</v>
      </c>
      <c r="Z336" s="240" t="str">
        <f t="shared" ca="1" si="475"/>
        <v>-4,7420674743372+5,77822593605601i</v>
      </c>
      <c r="AA336" s="240" t="str">
        <f t="shared" ca="1" si="476"/>
        <v>-6,90596699349275+2,8605451900059i</v>
      </c>
      <c r="AB336" s="240" t="str">
        <f t="shared" ca="1" si="477"/>
        <v>-7,43897081056123-0,732674674664829i</v>
      </c>
      <c r="AC336" s="240" t="str">
        <f t="shared" ca="1" si="478"/>
        <v>-6,21520609190825-4,15286794087938i</v>
      </c>
      <c r="AD336" s="240" t="str">
        <f t="shared" ca="1" si="479"/>
        <v>-3,52367401896166-6,59233041551861i</v>
      </c>
      <c r="AE336" s="240" t="str">
        <f t="shared" ca="1" si="480"/>
        <v>4,02941325434171E-14-7,47496480923336i</v>
      </c>
      <c r="AF336" s="240" t="str">
        <f t="shared" ca="1" si="481"/>
        <v>3,52367401896163-6,59233041551862i</v>
      </c>
      <c r="AG336" s="240" t="str">
        <f t="shared" ca="1" si="482"/>
        <v>6,21520609190954-4,15286794087746i</v>
      </c>
      <c r="AH336" s="240" t="str">
        <f t="shared" ca="1" si="483"/>
        <v>7,43897081056152-0,732674674661895i</v>
      </c>
      <c r="AI336" s="240" t="str">
        <f t="shared" ca="1" si="484"/>
        <v>6,90596699349389+2,86054519000313i</v>
      </c>
      <c r="AJ336" s="240" t="str">
        <f t="shared" ca="1" si="485"/>
        <v>4,74206747433837+5,77822593605505i</v>
      </c>
      <c r="AK336" s="240" t="str">
        <f t="shared" ca="1" si="486"/>
        <v>1,45829329169264+7,33133545642821i</v>
      </c>
      <c r="AL336" s="240" t="str">
        <f t="shared" ca="1" si="487"/>
        <v>-2,16986774713803+7,15309533413384i</v>
      </c>
      <c r="AM336" s="240" t="str">
        <f t="shared" ca="1" si="488"/>
        <v>-5,28559830574164+5,2855983057378i</v>
      </c>
      <c r="AN336" s="240" t="str">
        <f t="shared" ca="1" si="489"/>
        <v>-7,1530953341332+2,16986774714015i</v>
      </c>
      <c r="AO336" s="240" t="str">
        <f t="shared" ca="1" si="490"/>
        <v>-7,33133545642864-1,45829329169047i</v>
      </c>
      <c r="AP336" s="240" t="str">
        <f t="shared" ca="1" si="491"/>
        <v>-5,77822593605646-4,74206747433666i</v>
      </c>
      <c r="AQ336" s="240" t="str">
        <f t="shared" ca="1" si="492"/>
        <v>-2,86054519000508-6,90596699349309i</v>
      </c>
      <c r="AR336" s="240" t="str">
        <f t="shared" ca="1" si="493"/>
        <v>-2,86054519000508-6,90596699349309i</v>
      </c>
      <c r="AS336" s="240" t="str">
        <f t="shared" ca="1" si="494"/>
        <v>4,1528679408818-6,21520609190664i</v>
      </c>
      <c r="AT336" s="240" t="str">
        <f t="shared" ca="1" si="495"/>
        <v>6,59233041551722-3,52367401896424i</v>
      </c>
      <c r="AU336" s="240" t="str">
        <f t="shared" ca="1" si="496"/>
        <v>7,47496480923336-1,40657067958685E-12i</v>
      </c>
      <c r="AV336" s="240" t="str">
        <f t="shared" ca="1" si="497"/>
        <v>6,59233041551865+3,52367401896157i</v>
      </c>
      <c r="AW336" s="240" t="str">
        <f t="shared" ca="1" si="498"/>
        <v>4,15286794087813+6,21520609190908i</v>
      </c>
      <c r="AX336" s="240" t="str">
        <f t="shared" ca="1" si="499"/>
        <v>0,732674674662595+7,43897081056145i</v>
      </c>
      <c r="AY336" s="240" t="str">
        <f t="shared" ca="1" si="500"/>
        <v>-2,86054519000248+6,90596699349416i</v>
      </c>
      <c r="AZ336" s="240" t="str">
        <f t="shared" ca="1" si="501"/>
        <v>-5,77822593605454+4,742067474339i</v>
      </c>
      <c r="BA336" s="240" t="str">
        <f t="shared" ca="1" si="502"/>
        <v>-7,33133545642805+1,45829329169344i</v>
      </c>
      <c r="BB336" s="240" t="str">
        <f t="shared" ca="1" si="503"/>
        <v>-7,15309533413407-2,16986774713726i</v>
      </c>
      <c r="BC336" s="240" t="str">
        <f t="shared" ca="1" si="504"/>
        <v>-5,28559830573837-5,28559830574107i</v>
      </c>
      <c r="BD336" s="240" t="str">
        <f t="shared" ca="1" si="505"/>
        <v>-2,16986774713361-7,15309533413518i</v>
      </c>
      <c r="BE336" s="240" t="str">
        <f t="shared" ca="1" si="506"/>
        <v>1,45829329168967-7,3313354564288i</v>
      </c>
      <c r="BF336" s="240" t="str">
        <f t="shared" ca="1" si="507"/>
        <v>4,74206747433603-5,77822593605697i</v>
      </c>
      <c r="BG336" s="240" t="str">
        <f t="shared" ca="1" si="508"/>
        <v>6,90596699349278-2,86054519000583i</v>
      </c>
      <c r="BH336" s="240" t="str">
        <f t="shared" ca="1" si="509"/>
        <v>7,43897081056108+0,73267467466639i</v>
      </c>
      <c r="BI336" s="240" t="str">
        <f t="shared" ca="1" si="510"/>
        <v>6,21520609190697+4,1528679408813i</v>
      </c>
      <c r="BJ336" s="240" t="str">
        <f t="shared" ca="1" si="511"/>
        <v>3,52367401896496+6,59233041551684i</v>
      </c>
      <c r="BK336" s="240" t="str">
        <f t="shared" ca="1" si="512"/>
        <v>2,21608165828553E-12+7,47496480923336i</v>
      </c>
      <c r="BL336" s="240" t="str">
        <f t="shared" ca="1" si="513"/>
        <v>-3,52367401896105+6,59233041551894i</v>
      </c>
      <c r="BM336" s="240" t="str">
        <f t="shared" ca="1" si="514"/>
        <v>-6,21520609190875+4,15286794087863i</v>
      </c>
      <c r="BN336" s="240" t="str">
        <f t="shared" ca="1" si="515"/>
        <v>-7,43897081056139+0,732674674663189i</v>
      </c>
      <c r="BO336" s="240" t="str">
        <f t="shared" ca="1" si="516"/>
        <v>-6,90596699349155-2,86054519000879i</v>
      </c>
      <c r="BP336" s="240" t="str">
        <f t="shared" ca="1" si="517"/>
        <v>-4,74206747433946-5,77822593605416i</v>
      </c>
      <c r="BQ336" s="240" t="str">
        <f t="shared" ca="1" si="518"/>
        <v>-1,45829329169402-7,33133545642794i</v>
      </c>
      <c r="BR336" s="240" t="str">
        <f t="shared" ca="1" si="519"/>
        <v>2,16986774713669-7,15309533413424i</v>
      </c>
      <c r="BS336" s="240" t="str">
        <f t="shared" ca="1" si="520"/>
        <v>5,28559830574064-5,2855983057388i</v>
      </c>
      <c r="BT336" s="240" t="str">
        <f t="shared" ca="1" si="521"/>
        <v>7,15309533413488-2,16986774713459i</v>
      </c>
      <c r="BU336" s="240" t="str">
        <f t="shared" ca="1" si="522"/>
        <v>7,33133545642892+1,45829329168909i</v>
      </c>
      <c r="BV336" s="240" t="str">
        <f t="shared" ca="1" si="523"/>
        <v>5,77822593605735+4,74206747433557i</v>
      </c>
      <c r="BW336" s="240" t="str">
        <f t="shared" ca="1" si="524"/>
        <v>2,86054519000638+6,90596699349255i</v>
      </c>
      <c r="BX336" s="240" t="str">
        <f t="shared" ca="1" si="525"/>
        <v>-0,732674674665796+7,43897081056113i</v>
      </c>
      <c r="BY336" s="240" t="str">
        <f t="shared" ca="1" si="526"/>
        <v>-4,15286794088045+6,21520609190753i</v>
      </c>
      <c r="BZ336" s="240" t="str">
        <f t="shared" ca="1" si="527"/>
        <v>-6,59233041551997+3,52367401895911i</v>
      </c>
      <c r="CA336" s="240" t="str">
        <f t="shared" ca="1" si="528"/>
        <v>-7,47496480923336+2,81314135917369E-12i</v>
      </c>
      <c r="CB336" s="240" t="str">
        <f t="shared" ca="1" si="529"/>
        <v>-6,59233041551921-3,52367401896053i</v>
      </c>
      <c r="CC336" s="240" t="str">
        <f t="shared" ca="1" si="530"/>
        <v>-4,15286794087948-6,21520609190819i</v>
      </c>
      <c r="CD336" s="240" t="str">
        <f t="shared" ca="1" si="531"/>
        <v>-0,732674674664206-7,43897081056129i</v>
      </c>
      <c r="CE336" s="240" t="str">
        <f t="shared" ca="1" si="532"/>
        <v>2,86054519000785-6,90596699349194i</v>
      </c>
      <c r="CF336" s="240" t="str">
        <f t="shared" ca="1" si="533"/>
        <v>5,77822593605378-4,74206747433992i</v>
      </c>
      <c r="CG336" s="240" t="str">
        <f t="shared" ca="1" si="534"/>
        <v>7,33133545642773-1,45829329169502i</v>
      </c>
      <c r="CH336" s="240" t="str">
        <f t="shared" ca="1" si="535"/>
        <v>7,15309533413454+2,16986774713571i</v>
      </c>
      <c r="CI336" s="240" t="str">
        <f t="shared" ca="1" si="536"/>
        <v>5,28559830573951+5,28559830573992i</v>
      </c>
      <c r="CJ336" s="240" t="str">
        <f t="shared" ca="1" si="537"/>
        <v>2,16986774713516+7,15309533413471i</v>
      </c>
      <c r="CK336" s="240" t="str">
        <f t="shared" ca="1" si="538"/>
        <v>-1,45829329169559+7,33133545642762i</v>
      </c>
      <c r="CL336" s="240" t="str">
        <f t="shared" ca="1" si="539"/>
        <v>-4,74206747433478+5,778225936058i</v>
      </c>
      <c r="CM336" s="240" t="str">
        <f t="shared" ca="1" si="540"/>
        <v>-6,90596699349216+2,86054519000732i</v>
      </c>
      <c r="CN336" s="240" t="str">
        <f t="shared" ca="1" si="541"/>
        <v>-7,43897081056123-0,732674674664778i</v>
      </c>
      <c r="CO336" s="240" t="str">
        <f t="shared" ca="1" si="542"/>
        <v>-6,21520609190786-4,15286794087996i</v>
      </c>
      <c r="CP336" s="240" t="str">
        <f t="shared" ca="1" si="543"/>
        <v>-3,52367401895965-6,59233041551968i</v>
      </c>
      <c r="CQ336" s="240" t="str">
        <f t="shared" ca="1" si="544"/>
        <v>-3,83510361568291E-12-7,47496480923336i</v>
      </c>
      <c r="CR336" s="240" t="str">
        <f t="shared" ca="1" si="545"/>
        <v>3,52367401895962-6,5923304155197i</v>
      </c>
      <c r="CS336" s="240" t="str">
        <f t="shared" ca="1" si="546"/>
        <v>6,21520609190786-4,15286794087997i</v>
      </c>
      <c r="CT336" s="240" t="str">
        <f t="shared" ca="1" si="547"/>
        <v>7,43897081056123-0,7326746746648i</v>
      </c>
      <c r="CU336" s="240" t="str">
        <f t="shared" ca="1" si="548"/>
        <v>6,90596699349217+2,8605451900073i</v>
      </c>
      <c r="CV336" s="240" t="str">
        <f t="shared" ca="1" si="549"/>
        <v>4,7420674743348+5,77822593605798i</v>
      </c>
      <c r="CW336" s="240" t="str">
        <f t="shared" ca="1" si="550"/>
        <v>1,4582932916956+7,33133545642761i</v>
      </c>
      <c r="CX336" s="240" t="str">
        <f t="shared" ca="1" si="551"/>
        <v>-2,16986774713514+7,15309533413471i</v>
      </c>
      <c r="CY336" s="240" t="str">
        <f t="shared" ca="1" si="552"/>
        <v>-5,2855983057395+5,28559830573994i</v>
      </c>
      <c r="CZ336" s="240" t="str">
        <f t="shared" ca="1" si="553"/>
        <v>-7,15309533413442+2,16986774713614i</v>
      </c>
      <c r="DA336" s="240" t="str">
        <f t="shared" ca="1" si="554"/>
        <v>-7,33133545642774-1,458293291695i</v>
      </c>
      <c r="DB336" s="240" t="str">
        <f t="shared" ca="1" si="555"/>
        <v>-5,7782259360538-4,7420674743399i</v>
      </c>
      <c r="DC336" s="240" t="str">
        <f t="shared" ca="1" si="556"/>
        <v>-2,86054519000787-6,90596699349193i</v>
      </c>
      <c r="DD336" s="240" t="str">
        <f t="shared" ca="1" si="557"/>
        <v>0,732674674663761-7,43897081056133i</v>
      </c>
      <c r="DE336" s="240" t="str">
        <f t="shared" ca="1" si="558"/>
        <v>4,15286794087946-6,2152060919082i</v>
      </c>
      <c r="DF336" s="240" t="str">
        <f t="shared" ca="1" si="559"/>
        <v>6,59233041551921-3,52367401896054i</v>
      </c>
      <c r="DG336" s="240" t="str">
        <f t="shared" ca="1" si="560"/>
        <v>7,47496480923336+3,21608268460786E-12i</v>
      </c>
      <c r="DH336" s="240" t="str">
        <f t="shared" ca="1" si="561"/>
        <v>6,59233041552018+3,52367401895872i</v>
      </c>
      <c r="DI336" s="240" t="str">
        <f t="shared" ca="1" si="562"/>
        <v>4,15286794088046+6,21520609190752i</v>
      </c>
      <c r="DJ336" s="240" t="str">
        <f t="shared" ca="1" si="563"/>
        <v>0,732674674665817+7,43897081056113i</v>
      </c>
      <c r="DK336" s="240" t="str">
        <f t="shared" ca="1" si="564"/>
        <v>-2,86054519000675+6,9059669934924i</v>
      </c>
      <c r="DL336" s="240" t="str">
        <f t="shared" ca="1" si="565"/>
        <v>-5,77822593605733+4,74206747433559i</v>
      </c>
      <c r="DM336" s="240" t="str">
        <f t="shared" ca="1" si="566"/>
        <v>-7,33133545642899+1,45829329168869i</v>
      </c>
      <c r="DN336" s="240" t="str">
        <f t="shared" ca="1" si="567"/>
        <v>-7,15309533413501-2,16986774713416i</v>
      </c>
      <c r="DO336" s="240" t="str">
        <f t="shared" ca="1" si="568"/>
        <v>-5,28559830574036-5,28559830573908i</v>
      </c>
      <c r="DP336" s="240" t="str">
        <f t="shared" ca="1" si="569"/>
        <v>-2,16986774713671-7,15309533413424i</v>
      </c>
      <c r="DQ336" s="240" t="str">
        <f t="shared" ca="1" si="570"/>
        <v>1,45829329169442-7,33133545642785i</v>
      </c>
      <c r="DR336" s="240" t="str">
        <f t="shared" ca="1" si="571"/>
        <v>4,74206747433944-5,77822593605417i</v>
      </c>
      <c r="DS336" s="240" t="str">
        <f t="shared" ca="1" si="572"/>
        <v>6,9059669934917-2,86054519000843i</v>
      </c>
      <c r="DT336" s="240" t="str">
        <f t="shared" ca="1" si="573"/>
        <v>7,43897081056139+0,732674674663168i</v>
      </c>
      <c r="DU336" s="240" t="str">
        <f t="shared" ca="1" si="574"/>
        <v>6,21520609190853+4,15286794087896i</v>
      </c>
      <c r="DV336" s="240" t="str">
        <f t="shared" ca="1" si="575"/>
        <v>3,52367401896107+6,59233041551892i</v>
      </c>
      <c r="DW336" s="240" t="str">
        <f t="shared" ca="1" si="576"/>
        <v>-2,61902298371971E-12+7,47496480923336i</v>
      </c>
      <c r="DX336" s="240" t="str">
        <f t="shared" ca="1" si="577"/>
        <v>-3,52367401896494+6,59233041551686i</v>
      </c>
      <c r="DY336" s="240" t="str">
        <f t="shared" ca="1" si="578"/>
        <v>-6,21520609190719+4,15286794088097i</v>
      </c>
      <c r="DZ336" s="240" t="str">
        <f t="shared" ca="1" si="579"/>
        <v>-7,43897081056107+0,732674674666412i</v>
      </c>
      <c r="EA336" s="240" t="str">
        <f t="shared" ca="1" si="580"/>
        <v>-6,90596699349262-2,8605451900062i</v>
      </c>
      <c r="EB336" s="240" t="str">
        <f t="shared" ca="1" si="581"/>
        <v>-4,74206747433605-5,77822593605696i</v>
      </c>
      <c r="EC336" s="240" t="str">
        <f t="shared" ca="1" si="582"/>
        <v>-1,45829329169011-7,33133545642871i</v>
      </c>
      <c r="ED336" s="240" t="str">
        <f t="shared" ca="1" si="583"/>
        <v>2,16986774713359-7,15309533413519i</v>
      </c>
      <c r="EE336" s="240" t="str">
        <f t="shared" ca="1" si="584"/>
        <v>5,28559830573865-5,28559830574078i</v>
      </c>
      <c r="EF336" s="240" t="str">
        <f t="shared" ca="1" si="585"/>
        <v>7,15309533413406-2,16986774713728i</v>
      </c>
      <c r="EG336" s="240" t="str">
        <f t="shared" ca="1" si="586"/>
        <v>7,33133545642797+1,45829329169383i</v>
      </c>
      <c r="EH336" s="240" t="str">
        <f t="shared" ca="1" si="587"/>
        <v>5,77822593605455+4,74206747433898i</v>
      </c>
      <c r="EI336" s="240" t="str">
        <f t="shared" ca="1" si="588"/>
        <v>2,86054519000269+6,90596699349407i</v>
      </c>
      <c r="EJ336" s="240" t="str">
        <f t="shared" ca="1" si="589"/>
        <v>-0,732674674662573+7,43897081056145i</v>
      </c>
      <c r="EK336" s="240" t="str">
        <f t="shared" ca="1" si="590"/>
        <v>-4,15286794087846+6,21520609190886i</v>
      </c>
      <c r="EL336" s="240" t="str">
        <f t="shared" ca="1" si="591"/>
        <v>-6,59233041551864+3,5236740189616i</v>
      </c>
      <c r="EM336" s="240" t="str">
        <f t="shared" ca="1" si="592"/>
        <v>-7,47496480923336-1,17215817158944E-12i</v>
      </c>
      <c r="EN336" s="240"/>
      <c r="EO336" s="240"/>
      <c r="EP336" s="240"/>
    </row>
    <row r="337" spans="1:146">
      <c r="A337" s="268">
        <f t="shared" si="461"/>
        <v>4.6289062499999872E-3</v>
      </c>
      <c r="B337" s="267">
        <v>237</v>
      </c>
      <c r="C337" s="266">
        <f t="shared" si="462"/>
        <v>47400</v>
      </c>
      <c r="N337" s="265">
        <f t="shared" ca="1" si="463"/>
        <v>7.5247612001419064</v>
      </c>
      <c r="O337" s="240">
        <f t="shared" ca="1" si="464"/>
        <v>-7.4752387998580936</v>
      </c>
      <c r="P337" s="240" t="str">
        <f t="shared" ca="1" si="465"/>
        <v>-6,67706495327285-3,36095205628991i</v>
      </c>
      <c r="Q337" s="240" t="str">
        <f t="shared" ca="1" si="466"/>
        <v>-4,4529945539903-6,00416810366237i</v>
      </c>
      <c r="R337" s="240" t="str">
        <f t="shared" ca="1" si="467"/>
        <v>-1,27798094415835-7,36518566101847i</v>
      </c>
      <c r="S337" s="240" t="str">
        <f t="shared" ca="1" si="468"/>
        <v>2,16994728241688-7,15335752681462i</v>
      </c>
      <c r="T337" s="240" t="str">
        <f t="shared" ca="1" si="469"/>
        <v>5,15448023409358-5,41391989516306i</v>
      </c>
      <c r="U337" s="241" t="str">
        <f t="shared" ca="1" si="470"/>
        <v>7,03826672783227-2,51833210335595i</v>
      </c>
      <c r="V337" s="240" t="str">
        <f t="shared" ca="1" si="471"/>
        <v>7,41902152509742+0,915049028765722i</v>
      </c>
      <c r="W337" s="240" t="str">
        <f t="shared" ca="1" si="472"/>
        <v>6,21543390678691+4,1530201619144i</v>
      </c>
      <c r="X337" s="240" t="str">
        <f t="shared" ca="1" si="473"/>
        <v>3,6845316909362+6,5041080351875i</v>
      </c>
      <c r="Y337" s="240" t="str">
        <f t="shared" ca="1" si="474"/>
        <v>0,366792582950992+7,46623454734687i</v>
      </c>
      <c r="Z337" s="240" t="str">
        <f t="shared" ca="1" si="475"/>
        <v>-3,02927559375535+6,83393623704392i</v>
      </c>
      <c r="AA337" s="240" t="str">
        <f t="shared" ca="1" si="476"/>
        <v>-5,77843773367313+4,74224129214935i</v>
      </c>
      <c r="AB337" s="240" t="str">
        <f t="shared" ca="1" si="477"/>
        <v>-7,29360641956814+1,63783409151791i</v>
      </c>
      <c r="AC337" s="240" t="str">
        <f t="shared" ca="1" si="478"/>
        <v>-7,25121526095479-1,81633486840954i</v>
      </c>
      <c r="AD337" s="240" t="str">
        <f t="shared" ca="1" si="479"/>
        <v>-5,66031694900117-4,88262297866157i</v>
      </c>
      <c r="AE337" s="240" t="str">
        <f t="shared" ca="1" si="480"/>
        <v>-2,86065004167824-6,90622012782319i</v>
      </c>
      <c r="AF337" s="240" t="str">
        <f t="shared" ca="1" si="481"/>
        <v>0,549912680114697-7,45498431649276i</v>
      </c>
      <c r="AG337" s="240" t="str">
        <f t="shared" ca="1" si="482"/>
        <v>3,84304078050882-6,41172618522111i</v>
      </c>
      <c r="AH337" s="240" t="str">
        <f t="shared" ca="1" si="483"/>
        <v>6,31548215115177-3,99923496601379i</v>
      </c>
      <c r="AI337" s="240" t="str">
        <f t="shared" ca="1" si="484"/>
        <v>7,4392434818462-0,732701530442419i</v>
      </c>
      <c r="AJ337" s="240" t="str">
        <f t="shared" ca="1" si="485"/>
        <v>6,97434396983659+2,69030134098539i</v>
      </c>
      <c r="AK337" s="240" t="str">
        <f t="shared" ca="1" si="486"/>
        <v>5,02006355566606+5,53878660105057i</v>
      </c>
      <c r="AL337" s="240" t="str">
        <f t="shared" ca="1" si="487"/>
        <v>1,99374155309297+7,20445624140881i</v>
      </c>
      <c r="AM337" s="240" t="str">
        <f t="shared" ca="1" si="488"/>
        <v>-1,45834674461502+7,33160418239928i</v>
      </c>
      <c r="AN337" s="240" t="str">
        <f t="shared" ca="1" si="489"/>
        <v>-4,59900305680547+5,8930778035249i</v>
      </c>
      <c r="AO337" s="240" t="str">
        <f t="shared" ca="1" si="490"/>
        <v>-6,75753583861307+3,19607642348612i</v>
      </c>
      <c r="AP337" s="240" t="str">
        <f t="shared" ca="1" si="491"/>
        <v>-7,47298739769008-0,183451543654387i</v>
      </c>
      <c r="AQ337" s="240" t="str">
        <f t="shared" ca="1" si="492"/>
        <v>-6,59257205367728-3,52380317724717i</v>
      </c>
      <c r="AR337" s="240" t="str">
        <f t="shared" ca="1" si="493"/>
        <v>-6,59257205367728-3,52380317724717i</v>
      </c>
      <c r="AS337" s="240" t="str">
        <f t="shared" ca="1" si="494"/>
        <v>-1,09684533577356-7,39433062719646i</v>
      </c>
      <c r="AT337" s="240" t="str">
        <f t="shared" ca="1" si="495"/>
        <v>2,3448459166361-7,09794989712796i</v>
      </c>
      <c r="AU337" s="240" t="str">
        <f t="shared" ca="1" si="496"/>
        <v>5,28579204636972-5,28579204636717i</v>
      </c>
      <c r="AV337" s="240" t="str">
        <f t="shared" ca="1" si="497"/>
        <v>7,09794989712683-2,34484591663954i</v>
      </c>
      <c r="AW337" s="240" t="str">
        <f t="shared" ca="1" si="498"/>
        <v>7,39433062719699+1,09684533576998i</v>
      </c>
      <c r="AX337" s="240" t="str">
        <f t="shared" ca="1" si="499"/>
        <v>6,11164171744417+4,30430373376461i</v>
      </c>
      <c r="AY337" s="240" t="str">
        <f t="shared" ca="1" si="500"/>
        <v>3,52380317725055+6,59257205367547i</v>
      </c>
      <c r="AZ337" s="240" t="str">
        <f t="shared" ca="1" si="501"/>
        <v>0,183451543650575+7,47298739769017i</v>
      </c>
      <c r="BA337" s="240" t="str">
        <f t="shared" ca="1" si="502"/>
        <v>-3,19607642348937+6,75753583861153i</v>
      </c>
      <c r="BB337" s="240" t="str">
        <f t="shared" ca="1" si="503"/>
        <v>-5,89307780352254+4,59900305680849i</v>
      </c>
      <c r="BC337" s="240" t="str">
        <f t="shared" ca="1" si="504"/>
        <v>-7,33160418240002+1,45834674461128i</v>
      </c>
      <c r="BD337" s="240" t="str">
        <f t="shared" ca="1" si="505"/>
        <v>-7,20445624140785-1,99374155309644i</v>
      </c>
      <c r="BE337" s="240" t="str">
        <f t="shared" ca="1" si="506"/>
        <v>-5,53878660105315-5,02006355566321i</v>
      </c>
      <c r="BF337" s="240" t="str">
        <f t="shared" ca="1" si="507"/>
        <v>-2,69030134098184-6,97434396983797i</v>
      </c>
      <c r="BG337" s="240" t="str">
        <f t="shared" ca="1" si="508"/>
        <v>0,732701530446109-7,43924348184584i</v>
      </c>
      <c r="BH337" s="240" t="str">
        <f t="shared" ca="1" si="509"/>
        <v>3,99923496601055-6,31548215115382i</v>
      </c>
      <c r="BI337" s="240" t="str">
        <f t="shared" ca="1" si="510"/>
        <v>6,41172618522296-3,84304078050574i</v>
      </c>
      <c r="BJ337" s="240" t="str">
        <f t="shared" ca="1" si="511"/>
        <v>7,45498431649248-0,549912680118416i</v>
      </c>
      <c r="BK337" s="240" t="str">
        <f t="shared" ca="1" si="512"/>
        <v>6,90622012782352+2,86065004167745i</v>
      </c>
      <c r="BL337" s="240" t="str">
        <f t="shared" ca="1" si="513"/>
        <v>4,88262297866053+5,66031694900206i</v>
      </c>
      <c r="BM337" s="240" t="str">
        <f t="shared" ca="1" si="514"/>
        <v>1,81633486841244+7,25121526095406i</v>
      </c>
      <c r="BN337" s="240" t="str">
        <f t="shared" ca="1" si="515"/>
        <v>-1,63783409151707+7,29360641956833i</v>
      </c>
      <c r="BO337" s="240" t="str">
        <f t="shared" ca="1" si="516"/>
        <v>-4,74224129215098+5,77843773367179i</v>
      </c>
      <c r="BP337" s="240" t="str">
        <f t="shared" ca="1" si="517"/>
        <v>-6,83393623704271+3,02927559375807i</v>
      </c>
      <c r="BQ337" s="240" t="str">
        <f t="shared" ca="1" si="518"/>
        <v>-7,46623454734688-0,366792582950928i</v>
      </c>
      <c r="BR337" s="240" t="str">
        <f t="shared" ca="1" si="519"/>
        <v>-6,50410803518646-3,68453169093804i</v>
      </c>
      <c r="BS337" s="240" t="str">
        <f t="shared" ca="1" si="520"/>
        <v>-4,15302016191626-6,21543390678567i</v>
      </c>
      <c r="BT337" s="240" t="str">
        <f t="shared" ca="1" si="521"/>
        <v>-0,915049028765782-7,41902152509741i</v>
      </c>
      <c r="BU337" s="240" t="str">
        <f t="shared" ca="1" si="522"/>
        <v>2,51833210335864-7,0382667278313i</v>
      </c>
      <c r="BV337" s="240" t="str">
        <f t="shared" ca="1" si="523"/>
        <v>5,41391989516153-5,15448023409519i</v>
      </c>
      <c r="BW337" s="240" t="str">
        <f t="shared" ca="1" si="524"/>
        <v>7,15335752681483-2,16994728241623i</v>
      </c>
      <c r="BX337" s="240" t="str">
        <f t="shared" ca="1" si="525"/>
        <v>7,36518566101797+1,27798094416116i</v>
      </c>
      <c r="BY337" s="240" t="str">
        <f t="shared" ca="1" si="526"/>
        <v>6,00416810366325+4,45299455398912i</v>
      </c>
      <c r="BZ337" s="240" t="str">
        <f t="shared" ca="1" si="527"/>
        <v>3,36095205628896+6,67706495327332i</v>
      </c>
      <c r="CA337" s="240" t="str">
        <f t="shared" ca="1" si="528"/>
        <v>-3,6008214680559E-12+7,47523879985809i</v>
      </c>
      <c r="CB337" s="240" t="str">
        <f t="shared" ca="1" si="529"/>
        <v>-3,36095205628894+6,67706495327333i</v>
      </c>
      <c r="CC337" s="240" t="str">
        <f t="shared" ca="1" si="530"/>
        <v>-6,00416810366323+4,45299455398913i</v>
      </c>
      <c r="CD337" s="240" t="str">
        <f t="shared" ca="1" si="531"/>
        <v>-7,36518566101797+1,27798094416119i</v>
      </c>
      <c r="CE337" s="240" t="str">
        <f t="shared" ca="1" si="532"/>
        <v>-7,15335752681483-2,16994728241621i</v>
      </c>
      <c r="CF337" s="240" t="str">
        <f t="shared" ca="1" si="533"/>
        <v>-5,41391989516155-5,15448023409517i</v>
      </c>
      <c r="CG337" s="240" t="str">
        <f t="shared" ca="1" si="534"/>
        <v>-2,51833210335866-7,03826672783129i</v>
      </c>
      <c r="CH337" s="240" t="str">
        <f t="shared" ca="1" si="535"/>
        <v>0,91504902876576-7,41902152509741i</v>
      </c>
      <c r="CI337" s="240" t="str">
        <f t="shared" ca="1" si="536"/>
        <v>4,15302016191624-6,21543390678567i</v>
      </c>
      <c r="CJ337" s="240" t="str">
        <f t="shared" ca="1" si="537"/>
        <v>6,50410803518645-3,68453169093806i</v>
      </c>
      <c r="CK337" s="240" t="str">
        <f t="shared" ca="1" si="538"/>
        <v>7,46623454734688-0,36679258295095i</v>
      </c>
      <c r="CL337" s="240" t="str">
        <f t="shared" ca="1" si="539"/>
        <v>6,83393623704273+3,02927559375806i</v>
      </c>
      <c r="CM337" s="240" t="str">
        <f t="shared" ca="1" si="540"/>
        <v>4,742241292151+5,77843773367178i</v>
      </c>
      <c r="CN337" s="240" t="str">
        <f t="shared" ca="1" si="541"/>
        <v>1,63783409151709+7,29360641956833i</v>
      </c>
      <c r="CO337" s="240" t="str">
        <f t="shared" ca="1" si="542"/>
        <v>-1,81633486841241+7,25121526095406i</v>
      </c>
      <c r="CP337" s="240" t="str">
        <f t="shared" ca="1" si="543"/>
        <v>-4,88262297866052+5,66031694900208i</v>
      </c>
      <c r="CQ337" s="240" t="str">
        <f t="shared" ca="1" si="544"/>
        <v>-6,90622012782351+2,86065004167747i</v>
      </c>
      <c r="CR337" s="240" t="str">
        <f t="shared" ca="1" si="545"/>
        <v>-7,45498431649248-0,549912680118394i</v>
      </c>
      <c r="CS337" s="240" t="str">
        <f t="shared" ca="1" si="546"/>
        <v>-6,41172618522297-3,84304078050571i</v>
      </c>
      <c r="CT337" s="240" t="str">
        <f t="shared" ca="1" si="547"/>
        <v>-3,99923496601057-6,31548215115381i</v>
      </c>
      <c r="CU337" s="240" t="str">
        <f t="shared" ca="1" si="548"/>
        <v>-0,732701530446342-7,43924348184582i</v>
      </c>
      <c r="CV337" s="240" t="str">
        <f t="shared" ca="1" si="549"/>
        <v>2,69030134098202-6,9743439698379i</v>
      </c>
      <c r="CW337" s="240" t="str">
        <f t="shared" ca="1" si="550"/>
        <v>5,53878660105313-5,02006355566323i</v>
      </c>
      <c r="CX337" s="240" t="str">
        <f t="shared" ca="1" si="551"/>
        <v>7,20445624140779-1,99374155309666i</v>
      </c>
      <c r="CY337" s="240" t="str">
        <f t="shared" ca="1" si="552"/>
        <v>7,33160418239998+1,45834674461147i</v>
      </c>
      <c r="CZ337" s="240" t="str">
        <f t="shared" ca="1" si="553"/>
        <v>5,89307780352281+4,59900305680814i</v>
      </c>
      <c r="DA337" s="240" t="str">
        <f t="shared" ca="1" si="554"/>
        <v>3,19607642348958+6,75753583861143i</v>
      </c>
      <c r="DB337" s="240" t="str">
        <f t="shared" ca="1" si="555"/>
        <v>-0,183451543650765+7,47298739769017i</v>
      </c>
      <c r="DC337" s="240" t="str">
        <f t="shared" ca="1" si="556"/>
        <v>-3,52380317725016+6,59257205367568i</v>
      </c>
      <c r="DD337" s="240" t="str">
        <f t="shared" ca="1" si="557"/>
        <v>-6,11164171744404+4,30430373376479i</v>
      </c>
      <c r="DE337" s="240" t="str">
        <f t="shared" ca="1" si="558"/>
        <v>-7,39433062719702+1,09684533576979i</v>
      </c>
      <c r="DF337" s="240" t="str">
        <f t="shared" ca="1" si="559"/>
        <v>-7,0979498971269-2,34484591663932i</v>
      </c>
      <c r="DG337" s="240" t="str">
        <f t="shared" ca="1" si="560"/>
        <v>-5,28579204636989-5,28579204636701i</v>
      </c>
      <c r="DH337" s="240" t="str">
        <f t="shared" ca="1" si="561"/>
        <v>-2,34484591663592-7,09794989712802i</v>
      </c>
      <c r="DI337" s="240" t="str">
        <f t="shared" ca="1" si="562"/>
        <v>1,09684533577333-7,3943306271965i</v>
      </c>
      <c r="DJ337" s="240" t="str">
        <f t="shared" ca="1" si="563"/>
        <v>4,30430373376147-6,11164171744638i</v>
      </c>
      <c r="DK337" s="240" t="str">
        <f t="shared" ca="1" si="564"/>
        <v>6,59257205367737-3,523803177247i</v>
      </c>
      <c r="DL337" s="240" t="str">
        <f t="shared" ca="1" si="565"/>
        <v>7,47298739769026-0,183451543647187i</v>
      </c>
      <c r="DM337" s="240" t="str">
        <f t="shared" ca="1" si="566"/>
        <v>6,75753583861317+3,1960764234859i</v>
      </c>
      <c r="DN337" s="240" t="str">
        <f t="shared" ca="1" si="567"/>
        <v>4,59900305680532+5,89307780352502i</v>
      </c>
      <c r="DO337" s="240" t="str">
        <f t="shared" ca="1" si="568"/>
        <v>1,45834674461463+7,33160418239936i</v>
      </c>
      <c r="DP337" s="240" t="str">
        <f t="shared" ca="1" si="569"/>
        <v>-1,99374155309274+7,20445624140887i</v>
      </c>
      <c r="DQ337" s="240" t="str">
        <f t="shared" ca="1" si="570"/>
        <v>-5,02006355566619+5,53878660105044i</v>
      </c>
      <c r="DR337" s="240" t="str">
        <f t="shared" ca="1" si="571"/>
        <v>-6,97434396983674+2,69030134098502i</v>
      </c>
      <c r="DS337" s="240" t="str">
        <f t="shared" ca="1" si="572"/>
        <v>-7,43924348184622-0,732701530442292i</v>
      </c>
      <c r="DT337" s="240" t="str">
        <f t="shared" ca="1" si="573"/>
        <v>-6,31548215115166-3,99923496601395i</v>
      </c>
      <c r="DU337" s="240" t="str">
        <f t="shared" ca="1" si="574"/>
        <v>-3,84304078050848-6,41172618522132i</v>
      </c>
      <c r="DV337" s="240" t="str">
        <f t="shared" ca="1" si="575"/>
        <v>-0,549912680114825-7,45498431649275i</v>
      </c>
      <c r="DW337" s="240" t="str">
        <f t="shared" ca="1" si="576"/>
        <v>2,86065004168117-6,90622012782198i</v>
      </c>
      <c r="DX337" s="240" t="str">
        <f t="shared" ca="1" si="577"/>
        <v>5,66031694899998-4,88262297866295i</v>
      </c>
      <c r="DY337" s="240" t="str">
        <f t="shared" ca="1" si="578"/>
        <v>7,25121526095494-1,81633486840894i</v>
      </c>
      <c r="DZ337" s="240" t="str">
        <f t="shared" ca="1" si="579"/>
        <v>7,29360641956744+1,637834091521i</v>
      </c>
      <c r="EA337" s="240" t="str">
        <f t="shared" ca="1" si="580"/>
        <v>5,77843773367382+4,74224129214852i</v>
      </c>
      <c r="EB337" s="240" t="str">
        <f t="shared" ca="1" si="581"/>
        <v>3,02927559375479+6,83393623704417i</v>
      </c>
      <c r="EC337" s="240" t="str">
        <f t="shared" ca="1" si="582"/>
        <v>-0,366792582954948+7,46623454734668i</v>
      </c>
      <c r="ED337" s="240" t="str">
        <f t="shared" ca="1" si="583"/>
        <v>-3,68453169093526+6,50410803518804i</v>
      </c>
      <c r="EE337" s="240" t="str">
        <f t="shared" ca="1" si="584"/>
        <v>-6,21543390678766+4,15302016191327i</v>
      </c>
      <c r="EF337" s="240" t="str">
        <f t="shared" ca="1" si="585"/>
        <v>-7,41902152509696+0,915049028769378i</v>
      </c>
      <c r="EG337" s="240" t="str">
        <f t="shared" ca="1" si="586"/>
        <v>-7,03826672783238-2,51833210335562i</v>
      </c>
      <c r="EH337" s="240" t="str">
        <f t="shared" ca="1" si="587"/>
        <v>-5,15448023409258-5,41391989516402i</v>
      </c>
      <c r="EI337" s="240" t="str">
        <f t="shared" ca="1" si="588"/>
        <v>-2,16994728241969-7,15335752681377i</v>
      </c>
      <c r="EJ337" s="240" t="str">
        <f t="shared" ca="1" si="589"/>
        <v>1,27798094415802-7,36518566101853i</v>
      </c>
      <c r="EK337" s="240" t="str">
        <f t="shared" ca="1" si="590"/>
        <v>4,45299455399201-6,0041681036611i</v>
      </c>
      <c r="EL337" s="240" t="str">
        <f t="shared" ca="1" si="591"/>
        <v>6,6770649532717-3,36095205629219i</v>
      </c>
      <c r="EM337" s="240" t="str">
        <f t="shared" ca="1" si="592"/>
        <v>7,47523879985809+4,02952853153436E-13i</v>
      </c>
      <c r="EN337" s="240"/>
      <c r="EO337" s="240"/>
      <c r="EP337" s="240"/>
    </row>
    <row r="338" spans="1:146">
      <c r="A338" s="268">
        <f t="shared" si="461"/>
        <v>4.6484374999999868E-3</v>
      </c>
      <c r="B338" s="267">
        <v>238</v>
      </c>
      <c r="C338" s="266">
        <f t="shared" si="462"/>
        <v>47600</v>
      </c>
      <c r="N338" s="265">
        <f t="shared" ca="1" si="463"/>
        <v>7.5245058467295882</v>
      </c>
      <c r="O338" s="240">
        <f t="shared" ca="1" si="464"/>
        <v>-7.4754941532704118</v>
      </c>
      <c r="P338" s="240" t="str">
        <f t="shared" ca="1" si="465"/>
        <v>-6,75776667536335-3,19618560113907i</v>
      </c>
      <c r="Q338" s="240" t="str">
        <f t="shared" ca="1" si="466"/>
        <v>-4,7424032866391-5,77863512453026i</v>
      </c>
      <c r="R338" s="240" t="str">
        <f t="shared" ca="1" si="467"/>
        <v>-1,81639691422769-7,25146296174532i</v>
      </c>
      <c r="S338" s="240" t="str">
        <f t="shared" ca="1" si="468"/>
        <v>1,45839656159112-7,33185462926805i</v>
      </c>
      <c r="T338" s="240" t="str">
        <f t="shared" ca="1" si="469"/>
        <v>4,45314666784049-6,00437320544628i</v>
      </c>
      <c r="U338" s="241" t="str">
        <f t="shared" ca="1" si="470"/>
        <v>6,59279725528109-3,52392355001329i</v>
      </c>
      <c r="V338" s="240" t="str">
        <f t="shared" ca="1" si="471"/>
        <v>7,4664895931748-0,366805112549561i</v>
      </c>
      <c r="W338" s="240" t="str">
        <f t="shared" ca="1" si="472"/>
        <v>6,90645604361439+2,86074776119851i</v>
      </c>
      <c r="X338" s="240" t="str">
        <f t="shared" ca="1" si="473"/>
        <v>5,02023504053531+5,5389758054501i</v>
      </c>
      <c r="Y338" s="240" t="str">
        <f t="shared" ca="1" si="474"/>
        <v>2,17002140759958+7,15360188479479i</v>
      </c>
      <c r="Z338" s="240" t="str">
        <f t="shared" ca="1" si="475"/>
        <v>-1,09688280389793+7,39458321679411i</v>
      </c>
      <c r="AA338" s="240" t="str">
        <f t="shared" ca="1" si="476"/>
        <v>-4,15316202866889+6,21564622538985i</v>
      </c>
      <c r="AB338" s="240" t="str">
        <f t="shared" ca="1" si="477"/>
        <v>-6,41194520914975+3,84317205839677i</v>
      </c>
      <c r="AC338" s="240" t="str">
        <f t="shared" ca="1" si="478"/>
        <v>-7,43949760566202+0,732726559453916i</v>
      </c>
      <c r="AD338" s="240" t="str">
        <f t="shared" ca="1" si="479"/>
        <v>-7,03850715432206-2,51841812932985i</v>
      </c>
      <c r="AE338" s="240" t="str">
        <f t="shared" ca="1" si="480"/>
        <v>-5,28597260849763-5,28597260849816i</v>
      </c>
      <c r="AF338" s="240" t="str">
        <f t="shared" ca="1" si="481"/>
        <v>-2,51841812932983-7,03850715432207i</v>
      </c>
      <c r="AG338" s="240" t="str">
        <f t="shared" ca="1" si="482"/>
        <v>0,732726559456785-7,43949760566174i</v>
      </c>
      <c r="AH338" s="240" t="str">
        <f t="shared" ca="1" si="483"/>
        <v>3,84317205839615-6,41194520915012i</v>
      </c>
      <c r="AI338" s="240" t="str">
        <f t="shared" ca="1" si="484"/>
        <v>6,21564622539151-4,1531620286664i</v>
      </c>
      <c r="AJ338" s="240" t="str">
        <f t="shared" ca="1" si="485"/>
        <v>7,39458321679411-1,09688280389791i</v>
      </c>
      <c r="AK338" s="240" t="str">
        <f t="shared" ca="1" si="486"/>
        <v>7,15360188479373+2,17002140760311i</v>
      </c>
      <c r="AL338" s="240" t="str">
        <f t="shared" ca="1" si="487"/>
        <v>5,53897580545012+5,02023504053528i</v>
      </c>
      <c r="AM338" s="240" t="str">
        <f t="shared" ca="1" si="488"/>
        <v>2,86074776120194+6,90645604361298i</v>
      </c>
      <c r="AN338" s="240" t="str">
        <f t="shared" ca="1" si="489"/>
        <v>-0,366805112549576+7,4664895931748i</v>
      </c>
      <c r="AO338" s="240" t="str">
        <f t="shared" ca="1" si="490"/>
        <v>-3,52392355001073+6,59279725528246i</v>
      </c>
      <c r="AP338" s="240" t="str">
        <f t="shared" ca="1" si="491"/>
        <v>-6,00437320544678+4,45314666783982i</v>
      </c>
      <c r="AQ338" s="240" t="str">
        <f t="shared" ca="1" si="492"/>
        <v>-7,33185462926745+1,45839656159413i</v>
      </c>
      <c r="AR338" s="240" t="str">
        <f t="shared" ca="1" si="493"/>
        <v>-7,33185462926745+1,45839656159413i</v>
      </c>
      <c r="AS338" s="240" t="str">
        <f t="shared" ca="1" si="494"/>
        <v>-5,7786351245317-4,74240328663734i</v>
      </c>
      <c r="AT338" s="240" t="str">
        <f t="shared" ca="1" si="495"/>
        <v>-3,19618560113787-6,75776667536391i</v>
      </c>
      <c r="AU338" s="240" t="str">
        <f t="shared" ca="1" si="496"/>
        <v>-2,21624021240324E-12-7,47549415327041i</v>
      </c>
      <c r="AV338" s="240" t="str">
        <f t="shared" ca="1" si="497"/>
        <v>3,19618560114059-6,75776667536263i</v>
      </c>
      <c r="AW338" s="240" t="str">
        <f t="shared" ca="1" si="498"/>
        <v>5,77863512452888-4,74240328664076i</v>
      </c>
      <c r="AX338" s="240" t="str">
        <f t="shared" ca="1" si="499"/>
        <v>7,25146296174588-1,81639691422543i</v>
      </c>
      <c r="AY338" s="240" t="str">
        <f t="shared" ca="1" si="500"/>
        <v>7,33185462926836+1,45839656158957i</v>
      </c>
      <c r="AZ338" s="240" t="str">
        <f t="shared" ca="1" si="501"/>
        <v>6,00437320544499+4,45314666784224i</v>
      </c>
      <c r="BA338" s="240" t="str">
        <f t="shared" ca="1" si="502"/>
        <v>3,52392355001464+6,59279725528037i</v>
      </c>
      <c r="BB338" s="240" t="str">
        <f t="shared" ca="1" si="503"/>
        <v>0,366805112546576+7,46648959317495i</v>
      </c>
      <c r="BC338" s="240" t="str">
        <f t="shared" ca="1" si="504"/>
        <v>-2,86074776119784+6,90645604361467i</v>
      </c>
      <c r="BD338" s="240" t="str">
        <f t="shared" ca="1" si="505"/>
        <v>-5,53897580545214+5,02023504053305i</v>
      </c>
      <c r="BE338" s="240" t="str">
        <f t="shared" ca="1" si="506"/>
        <v>-7,1536018847946+2,17002140760023i</v>
      </c>
      <c r="BF338" s="240" t="str">
        <f t="shared" ca="1" si="507"/>
        <v>-7,39458321679366-1,09688280390099i</v>
      </c>
      <c r="BG338" s="240" t="str">
        <f t="shared" ca="1" si="508"/>
        <v>-6,21564622538978-4,15316202866899i</v>
      </c>
      <c r="BH338" s="240" t="str">
        <f t="shared" ca="1" si="509"/>
        <v>-3,84317205839366-6,41194520915161i</v>
      </c>
      <c r="BI338" s="240" t="str">
        <f t="shared" ca="1" si="510"/>
        <v>-0,732726559453902-7,43949760566202i</v>
      </c>
      <c r="BJ338" s="240" t="str">
        <f t="shared" ca="1" si="511"/>
        <v>2,51841812932636-7,03850715432331i</v>
      </c>
      <c r="BK338" s="240" t="str">
        <f t="shared" ca="1" si="512"/>
        <v>5,28597260849803-5,28597260849777i</v>
      </c>
      <c r="BL338" s="240" t="str">
        <f t="shared" ca="1" si="513"/>
        <v>7,038507154321-2,51841812933282i</v>
      </c>
      <c r="BM338" s="240" t="str">
        <f t="shared" ca="1" si="514"/>
        <v>7,43949760566195+0,732726559454685i</v>
      </c>
      <c r="BN338" s="240" t="str">
        <f t="shared" ca="1" si="515"/>
        <v>6,41194520915121+3,84317205839434i</v>
      </c>
      <c r="BO338" s="240" t="str">
        <f t="shared" ca="1" si="516"/>
        <v>4,15316202866834+6,21564622539021i</v>
      </c>
      <c r="BP338" s="240" t="str">
        <f t="shared" ca="1" si="517"/>
        <v>1,09688280390021+7,39458321679377i</v>
      </c>
      <c r="BQ338" s="240" t="str">
        <f t="shared" ca="1" si="518"/>
        <v>-2,17002140760118+7,1536018847943i</v>
      </c>
      <c r="BR338" s="240" t="str">
        <f t="shared" ca="1" si="519"/>
        <v>-5,02023504053348+5,53897580545176i</v>
      </c>
      <c r="BS338" s="240" t="str">
        <f t="shared" ca="1" si="520"/>
        <v>-6,90645604361498+2,86074776119711i</v>
      </c>
      <c r="BT338" s="240" t="str">
        <f t="shared" ca="1" si="521"/>
        <v>-7,46648959317491-0,366805112547363i</v>
      </c>
      <c r="BU338" s="240" t="str">
        <f t="shared" ca="1" si="522"/>
        <v>-6,59279725528009-3,52392355001514i</v>
      </c>
      <c r="BV338" s="240" t="str">
        <f t="shared" ca="1" si="523"/>
        <v>-4,45314666784177-6,00437320544533i</v>
      </c>
      <c r="BW338" s="240" t="str">
        <f t="shared" ca="1" si="524"/>
        <v>-1,4583965615888-7,33185462926851i</v>
      </c>
      <c r="BX338" s="240" t="str">
        <f t="shared" ca="1" si="525"/>
        <v>1,8163969142264-7,25146296174564i</v>
      </c>
      <c r="BY338" s="240" t="str">
        <f t="shared" ca="1" si="526"/>
        <v>4,74240328664138-5,77863512452838i</v>
      </c>
      <c r="BZ338" s="240" t="str">
        <f t="shared" ca="1" si="527"/>
        <v>6,75776667536297-3,19618560113987i</v>
      </c>
      <c r="CA338" s="240" t="str">
        <f t="shared" ca="1" si="528"/>
        <v>7,47549415327041+2,79137454607335E-12i</v>
      </c>
      <c r="CB338" s="240" t="str">
        <f t="shared" ca="1" si="529"/>
        <v>6,75776667536367+3,19618560113839i</v>
      </c>
      <c r="CC338" s="240" t="str">
        <f t="shared" ca="1" si="530"/>
        <v>4,74240328663673+5,7786351245322i</v>
      </c>
      <c r="CD338" s="240" t="str">
        <f t="shared" ca="1" si="531"/>
        <v>1,81639691422758+7,25146296174535i</v>
      </c>
      <c r="CE338" s="240" t="str">
        <f t="shared" ca="1" si="532"/>
        <v>-1,4583965615876+7,33185462926875i</v>
      </c>
      <c r="CF338" s="240" t="str">
        <f t="shared" ca="1" si="533"/>
        <v>-4,45314666784046+6,00437320544631i</v>
      </c>
      <c r="CG338" s="240" t="str">
        <f t="shared" ca="1" si="534"/>
        <v>-6,59279725528293+3,52392355000984i</v>
      </c>
      <c r="CH338" s="240" t="str">
        <f t="shared" ca="1" si="535"/>
        <v>-7,46648959317483+0,366805112549002i</v>
      </c>
      <c r="CI338" s="240" t="str">
        <f t="shared" ca="1" si="536"/>
        <v>-6,90645604361561-2,8607477611956i</v>
      </c>
      <c r="CJ338" s="240" t="str">
        <f t="shared" ca="1" si="537"/>
        <v>-5,0202350405347-5,53897580545065i</v>
      </c>
      <c r="CK338" s="240" t="str">
        <f t="shared" ca="1" si="538"/>
        <v>-2,17002140760235-7,15360188479395i</v>
      </c>
      <c r="CL338" s="240" t="str">
        <f t="shared" ca="1" si="539"/>
        <v>1,09688280389859-7,39458321679401i</v>
      </c>
      <c r="CM338" s="240" t="str">
        <f t="shared" ca="1" si="540"/>
        <v>4,15316202866697-6,21564622539113i</v>
      </c>
      <c r="CN338" s="240" t="str">
        <f t="shared" ca="1" si="541"/>
        <v>6,41194520915058-3,84317205839538i</v>
      </c>
      <c r="CO338" s="240" t="str">
        <f t="shared" ca="1" si="542"/>
        <v>7,43949760566178-0,732726559456318i</v>
      </c>
      <c r="CP338" s="240" t="str">
        <f t="shared" ca="1" si="543"/>
        <v>7,03850715432155+2,51841812933127i</v>
      </c>
      <c r="CQ338" s="240" t="str">
        <f t="shared" ca="1" si="544"/>
        <v>5,28597260849919+5,28597260849661i</v>
      </c>
      <c r="CR338" s="240" t="str">
        <f t="shared" ca="1" si="545"/>
        <v>2,5184181293279+7,03850715432276i</v>
      </c>
      <c r="CS338" s="240" t="str">
        <f t="shared" ca="1" si="546"/>
        <v>-0,732726559452268+7,43949760566219i</v>
      </c>
      <c r="CT338" s="240" t="str">
        <f t="shared" ca="1" si="547"/>
        <v>-3,84317205839882+6,41194520914853i</v>
      </c>
      <c r="CU338" s="240" t="str">
        <f t="shared" ca="1" si="548"/>
        <v>-6,2156462253891+4,15316202867i</v>
      </c>
      <c r="CV338" s="240" t="str">
        <f t="shared" ca="1" si="549"/>
        <v>-7,39458321679454+1,09688280389505i</v>
      </c>
      <c r="CW338" s="240" t="str">
        <f t="shared" ca="1" si="550"/>
        <v>-7,15360188479502-2,17002140759887i</v>
      </c>
      <c r="CX338" s="240" t="str">
        <f t="shared" ca="1" si="551"/>
        <v>-5,53897580544825-5,02023504053735i</v>
      </c>
      <c r="CY338" s="240" t="str">
        <f t="shared" ca="1" si="552"/>
        <v>-2,86074776119896-6,90645604361421i</v>
      </c>
      <c r="CZ338" s="240" t="str">
        <f t="shared" ca="1" si="553"/>
        <v>0,366805112552152-7,46648959317467i</v>
      </c>
      <c r="DA338" s="240" t="str">
        <f t="shared" ca="1" si="554"/>
        <v>3,523923550013-6,59279725528125i</v>
      </c>
      <c r="DB338" s="240" t="str">
        <f t="shared" ca="1" si="555"/>
        <v>6,00437320544844-4,45314666783758i</v>
      </c>
      <c r="DC338" s="240" t="str">
        <f t="shared" ca="1" si="556"/>
        <v>7,33185462926803-1,45839656159118i</v>
      </c>
      <c r="DD338" s="240" t="str">
        <f t="shared" ca="1" si="557"/>
        <v>7,25146296174437+1,81639691423146i</v>
      </c>
      <c r="DE338" s="240" t="str">
        <f t="shared" ca="1" si="558"/>
        <v>5,77863512452965+4,74240328663983i</v>
      </c>
      <c r="DF338" s="240" t="str">
        <f t="shared" ca="1" si="559"/>
        <v>3,19618560114169+6,75776667536211i</v>
      </c>
      <c r="DG338" s="240" t="str">
        <f t="shared" ca="1" si="560"/>
        <v>-3,62668010997181E-13+7,47549415327041i</v>
      </c>
      <c r="DH338" s="240" t="str">
        <f t="shared" ca="1" si="561"/>
        <v>-3,19618560113619+6,7577666753647i</v>
      </c>
      <c r="DI338" s="240" t="str">
        <f t="shared" ca="1" si="562"/>
        <v>-5,77863512453066+4,74240328663861i</v>
      </c>
      <c r="DJ338" s="240" t="str">
        <f t="shared" ca="1" si="563"/>
        <v>-7,25146296174476+1,81639691422994i</v>
      </c>
      <c r="DK338" s="240" t="str">
        <f t="shared" ca="1" si="564"/>
        <v>-7,33185462926773-1,45839656159272i</v>
      </c>
      <c r="DL338" s="240" t="str">
        <f t="shared" ca="1" si="565"/>
        <v>-6,0043732054475-4,45314666783884i</v>
      </c>
      <c r="DM338" s="240" t="str">
        <f t="shared" ca="1" si="566"/>
        <v>-3,52392355001236-6,59279725528158i</v>
      </c>
      <c r="DN338" s="240" t="str">
        <f t="shared" ca="1" si="567"/>
        <v>-0,366805112551427-7,46648959317471i</v>
      </c>
      <c r="DO338" s="240" t="str">
        <f t="shared" ca="1" si="568"/>
        <v>2,86074776120042-6,9064560436136i</v>
      </c>
      <c r="DP338" s="240" t="str">
        <f t="shared" ca="1" si="569"/>
        <v>5,53897580544902-5,0202350405365i</v>
      </c>
      <c r="DQ338" s="240" t="str">
        <f t="shared" ca="1" si="570"/>
        <v>7,15360188479547-2,17002140759736i</v>
      </c>
      <c r="DR338" s="240" t="str">
        <f t="shared" ca="1" si="571"/>
        <v>7,39458321679431+1,09688280389661i</v>
      </c>
      <c r="DS338" s="240" t="str">
        <f t="shared" ca="1" si="572"/>
        <v>6,21564622538799+4,15316202867166i</v>
      </c>
      <c r="DT338" s="240" t="str">
        <f t="shared" ca="1" si="573"/>
        <v>3,84317205839783+6,41194520914912i</v>
      </c>
      <c r="DU338" s="240" t="str">
        <f t="shared" ca="1" si="574"/>
        <v>0,732726559451124+7,4394976056623i</v>
      </c>
      <c r="DV338" s="240" t="str">
        <f t="shared" ca="1" si="575"/>
        <v>-2,51841812932899+7,03850715432237i</v>
      </c>
      <c r="DW338" s="240" t="str">
        <f t="shared" ca="1" si="576"/>
        <v>-5,2859726085003+5,28597260849549i</v>
      </c>
      <c r="DX338" s="240" t="str">
        <f t="shared" ca="1" si="577"/>
        <v>-7,03850715432208+2,51841812932979i</v>
      </c>
      <c r="DY338" s="240" t="str">
        <f t="shared" ca="1" si="578"/>
        <v>-7,43949760566163-0,732726559457886i</v>
      </c>
      <c r="DZ338" s="240" t="str">
        <f t="shared" ca="1" si="579"/>
        <v>-6,41194520914955-3,8431720583971i</v>
      </c>
      <c r="EA338" s="240" t="str">
        <f t="shared" ca="1" si="580"/>
        <v>-4,15316202866601-6,21564622539177i</v>
      </c>
      <c r="EB338" s="240" t="str">
        <f t="shared" ca="1" si="581"/>
        <v>-1,09688280389745-7,39458321679418i</v>
      </c>
      <c r="EC338" s="240" t="str">
        <f t="shared" ca="1" si="582"/>
        <v>2,17002140759654-7,15360188479572i</v>
      </c>
      <c r="ED338" s="240" t="str">
        <f t="shared" ca="1" si="583"/>
        <v>5,02023504053586-5,5389758054496i</v>
      </c>
      <c r="EE338" s="240" t="str">
        <f t="shared" ca="1" si="584"/>
        <v>6,90645604361328-2,86074776120121i</v>
      </c>
      <c r="EF338" s="240" t="str">
        <f t="shared" ca="1" si="585"/>
        <v>7,46648959317475+0,366805112550575i</v>
      </c>
      <c r="EG338" s="240" t="str">
        <f t="shared" ca="1" si="586"/>
        <v>6,59279725528199+3,52392355001161i</v>
      </c>
      <c r="EH338" s="240" t="str">
        <f t="shared" ca="1" si="587"/>
        <v>4,45314666783953+6,00437320544699i</v>
      </c>
      <c r="EI338" s="240" t="str">
        <f t="shared" ca="1" si="588"/>
        <v>1,45839656159356+7,33185462926756i</v>
      </c>
      <c r="EJ338" s="240" t="str">
        <f t="shared" ca="1" si="589"/>
        <v>-1,81639691422911+7,25146296174497i</v>
      </c>
      <c r="EK338" s="240" t="str">
        <f t="shared" ca="1" si="590"/>
        <v>-4,74240328663795+5,77863512453119i</v>
      </c>
      <c r="EL338" s="240" t="str">
        <f t="shared" ca="1" si="591"/>
        <v>-6,75776667536435+3,19618560113696i</v>
      </c>
      <c r="EM338" s="240" t="str">
        <f t="shared" ca="1" si="592"/>
        <v>-7,47549415327041+1,21617323338724E-12i</v>
      </c>
      <c r="EN338" s="240"/>
      <c r="EO338" s="240"/>
      <c r="EP338" s="240"/>
    </row>
    <row r="339" spans="1:146">
      <c r="A339" s="268">
        <f t="shared" si="461"/>
        <v>4.6679687499999864E-3</v>
      </c>
      <c r="B339" s="267">
        <v>239</v>
      </c>
      <c r="C339" s="266">
        <f t="shared" si="462"/>
        <v>47800</v>
      </c>
      <c r="N339" s="265">
        <f t="shared" ca="1" si="463"/>
        <v>7.5242681700351861</v>
      </c>
      <c r="O339" s="240">
        <f t="shared" ca="1" si="464"/>
        <v>-7.4757318299648139</v>
      </c>
      <c r="P339" s="240" t="str">
        <f t="shared" ca="1" si="465"/>
        <v>-6,83438696997724-3,02947538992388i</v>
      </c>
      <c r="Q339" s="240" t="str">
        <f t="shared" ca="1" si="466"/>
        <v>-5,02039465444785-5,53915191226423i</v>
      </c>
      <c r="R339" s="240" t="str">
        <f t="shared" ca="1" si="467"/>
        <v>-2,34500057117892-7,09841804310788i</v>
      </c>
      <c r="S339" s="240" t="str">
        <f t="shared" ca="1" si="468"/>
        <v>0,732749855843577-7,4397341378782i</v>
      </c>
      <c r="T339" s="240" t="str">
        <f t="shared" ca="1" si="469"/>
        <v>3,68477470458406-6,50453701426985i</v>
      </c>
      <c r="U339" s="241" t="str">
        <f t="shared" ca="1" si="470"/>
        <v>6,00456410915711-4,45328825168227i</v>
      </c>
      <c r="V339" s="240" t="str">
        <f t="shared" ca="1" si="471"/>
        <v>7,29408747009357-1,63794211502514i</v>
      </c>
      <c r="W339" s="240" t="str">
        <f t="shared" ca="1" si="472"/>
        <v>7,33208773907135+1,4584429300143i</v>
      </c>
      <c r="X339" s="240" t="str">
        <f t="shared" ca="1" si="473"/>
        <v>6,11204481137301+4,30458762453703i</v>
      </c>
      <c r="Y339" s="240" t="str">
        <f t="shared" ca="1" si="474"/>
        <v>3,84329424863739+6,41214907125059i</v>
      </c>
      <c r="Z339" s="240" t="str">
        <f t="shared" ca="1" si="475"/>
        <v>0,915109380914196+7,41951084738825i</v>
      </c>
      <c r="AA339" s="240" t="str">
        <f t="shared" ca="1" si="476"/>
        <v>-2,17009040150227+7,15382932721048i</v>
      </c>
      <c r="AB339" s="240" t="str">
        <f t="shared" ca="1" si="477"/>
        <v>-4,88294501253814+5,66069027575948i</v>
      </c>
      <c r="AC339" s="240" t="str">
        <f t="shared" ca="1" si="478"/>
        <v>-6,75798153255029+3,19628722102039i</v>
      </c>
      <c r="AD339" s="240" t="str">
        <f t="shared" ca="1" si="479"/>
        <v>-7,47348027930544+0,183463643215275i</v>
      </c>
      <c r="AE339" s="240" t="str">
        <f t="shared" ca="1" si="480"/>
        <v>-6,90667562824774-2,86083871613166i</v>
      </c>
      <c r="AF339" s="240" t="str">
        <f t="shared" ca="1" si="481"/>
        <v>-5,15482019834238-5,41427697077925i</v>
      </c>
      <c r="AG339" s="240" t="str">
        <f t="shared" ca="1" si="482"/>
        <v>-2,51849820019321-7,03873093740431i</v>
      </c>
      <c r="AH339" s="240" t="str">
        <f t="shared" ca="1" si="483"/>
        <v>0,549948949660615-7,45547601071295i</v>
      </c>
      <c r="AI339" s="240" t="str">
        <f t="shared" ca="1" si="484"/>
        <v>3,52403559003064-6,59300686741236i</v>
      </c>
      <c r="AJ339" s="240" t="str">
        <f t="shared" ca="1" si="485"/>
        <v>5,8934664820451-4,59930638450626i</v>
      </c>
      <c r="AK339" s="240" t="str">
        <f t="shared" ca="1" si="486"/>
        <v>7,25169351556751-1,81645466495183i</v>
      </c>
      <c r="AL339" s="240" t="str">
        <f t="shared" ca="1" si="487"/>
        <v>7,36567143255979+1,27806523351576i</v>
      </c>
      <c r="AM339" s="240" t="str">
        <f t="shared" ca="1" si="488"/>
        <v>6,21584384634026+4,15329407476318i</v>
      </c>
      <c r="AN339" s="240" t="str">
        <f t="shared" ca="1" si="489"/>
        <v>3,99949873594341+6,31589868939774i</v>
      </c>
      <c r="AO339" s="240" t="str">
        <f t="shared" ca="1" si="490"/>
        <v>1,09691767831182+7,39481832099721i</v>
      </c>
      <c r="AP339" s="240" t="str">
        <f t="shared" ca="1" si="491"/>
        <v>-1,99387305051046+7,20493141202588i</v>
      </c>
      <c r="AQ339" s="240" t="str">
        <f t="shared" ca="1" si="492"/>
        <v>-4,74255406714029+5,77881885109753i</v>
      </c>
      <c r="AR339" s="240" t="str">
        <f t="shared" ca="1" si="493"/>
        <v>-4,74255406714029+5,77881885109753i</v>
      </c>
      <c r="AS339" s="240" t="str">
        <f t="shared" ca="1" si="494"/>
        <v>-7,46672698357715+0,366816774793511i</v>
      </c>
      <c r="AT339" s="240" t="str">
        <f t="shared" ca="1" si="495"/>
        <v>-6,97480396337561-2,69047878007411i</v>
      </c>
      <c r="AU339" s="240" t="str">
        <f t="shared" ca="1" si="496"/>
        <v>-5,28614067129954-5,28614067130094i</v>
      </c>
      <c r="AV339" s="240" t="str">
        <f t="shared" ca="1" si="497"/>
        <v>-2,69047878007206-6,97480396337639i</v>
      </c>
      <c r="AW339" s="240" t="str">
        <f t="shared" ca="1" si="498"/>
        <v>0,366816774788275-7,46672698357741i</v>
      </c>
      <c r="AX339" s="240" t="str">
        <f t="shared" ca="1" si="499"/>
        <v>3,36117372821327-6,67750533974462i</v>
      </c>
      <c r="AY339" s="240" t="str">
        <f t="shared" ca="1" si="500"/>
        <v>5,77881885109893-4,74255406713859i</v>
      </c>
      <c r="AZ339" s="240" t="str">
        <f t="shared" ca="1" si="501"/>
        <v>7,20493141202442-1,99387305051572i</v>
      </c>
      <c r="BA339" s="240" t="str">
        <f t="shared" ca="1" si="502"/>
        <v>7,39481832099689+1,09691767831399i</v>
      </c>
      <c r="BB339" s="240" t="str">
        <f t="shared" ca="1" si="503"/>
        <v>6,31589868939657+3,99949873594526i</v>
      </c>
      <c r="BC339" s="240" t="str">
        <f t="shared" ca="1" si="504"/>
        <v>4,15329407476754+6,21584384633735i</v>
      </c>
      <c r="BD339" s="240" t="str">
        <f t="shared" ca="1" si="505"/>
        <v>1,27806523351359+7,36567143256017i</v>
      </c>
      <c r="BE339" s="240" t="str">
        <f t="shared" ca="1" si="506"/>
        <v>-1,81645466495396+7,25169351556697i</v>
      </c>
      <c r="BF339" s="240" t="str">
        <f t="shared" ca="1" si="507"/>
        <v>-4,59930638450205+5,89346648204838i</v>
      </c>
      <c r="BG339" s="240" t="str">
        <f t="shared" ca="1" si="508"/>
        <v>-6,59300686741334+3,52403559002879i</v>
      </c>
      <c r="BH339" s="240" t="str">
        <f t="shared" ca="1" si="509"/>
        <v>-7,4554760107131+0,549948949658638i</v>
      </c>
      <c r="BI339" s="240" t="str">
        <f t="shared" ca="1" si="510"/>
        <v>-7,03873093740354-2,51849820019537i</v>
      </c>
      <c r="BJ339" s="240" t="str">
        <f t="shared" ca="1" si="511"/>
        <v>-5,41427697078184-5,15482019833966i</v>
      </c>
      <c r="BK339" s="240" t="str">
        <f t="shared" ca="1" si="512"/>
        <v>-2,86083871613022-6,90667562824833i</v>
      </c>
      <c r="BL339" s="240" t="str">
        <f t="shared" ca="1" si="513"/>
        <v>0,183463643214602-7,47348027930545i</v>
      </c>
      <c r="BM339" s="240" t="str">
        <f t="shared" ca="1" si="514"/>
        <v>3,19628722101767-6,75798153255158i</v>
      </c>
      <c r="BN339" s="240" t="str">
        <f t="shared" ca="1" si="515"/>
        <v>5,66069027576098-4,8829450125364i</v>
      </c>
      <c r="BO339" s="240" t="str">
        <f t="shared" ca="1" si="516"/>
        <v>7,15382932721047-2,1700904015023i</v>
      </c>
      <c r="BP339" s="240" t="str">
        <f t="shared" ca="1" si="517"/>
        <v>7,41951084738854+0,915109380911841i</v>
      </c>
      <c r="BQ339" s="240" t="str">
        <f t="shared" ca="1" si="518"/>
        <v>6,41214907124906+3,84329424863995i</v>
      </c>
      <c r="BR339" s="240" t="str">
        <f t="shared" ca="1" si="519"/>
        <v>4,30458762453649+6,11204481137339i</v>
      </c>
      <c r="BS339" s="240" t="str">
        <f t="shared" ca="1" si="520"/>
        <v>1,45844293001595+7,33208773907102i</v>
      </c>
      <c r="BT339" s="240" t="str">
        <f t="shared" ca="1" si="521"/>
        <v>-1,63794211502874+7,29408747009277i</v>
      </c>
      <c r="BU339" s="240" t="str">
        <f t="shared" ca="1" si="522"/>
        <v>-4,45328825168275+6,00456410915675i</v>
      </c>
      <c r="BV339" s="240" t="str">
        <f t="shared" ca="1" si="523"/>
        <v>-6,50453701426901+3,68477470458555i</v>
      </c>
      <c r="BW339" s="240" t="str">
        <f t="shared" ca="1" si="524"/>
        <v>-7,43973413787855+0,732749855839993i</v>
      </c>
      <c r="BX339" s="240" t="str">
        <f t="shared" ca="1" si="525"/>
        <v>-7,09841804310748-2,34500057118015i</v>
      </c>
      <c r="BY339" s="240" t="str">
        <f t="shared" ca="1" si="526"/>
        <v>-5,53915191226464-5,0203946544474i</v>
      </c>
      <c r="BZ339" s="240" t="str">
        <f t="shared" ca="1" si="527"/>
        <v>-3,02947538992649-6,83438696997608i</v>
      </c>
      <c r="CA339" s="240" t="str">
        <f t="shared" ca="1" si="528"/>
        <v>1,98186763010537E-12-7,47573182996481i</v>
      </c>
      <c r="CB339" s="240" t="str">
        <f t="shared" ca="1" si="529"/>
        <v>3,02947538992389-6,83438696997723i</v>
      </c>
      <c r="CC339" s="240" t="str">
        <f t="shared" ca="1" si="530"/>
        <v>5,53915191226274-5,0203946544495i</v>
      </c>
      <c r="CD339" s="240" t="str">
        <f t="shared" ca="1" si="531"/>
        <v>7,09841804310886-2,34500057117598i</v>
      </c>
      <c r="CE339" s="240" t="str">
        <f t="shared" ca="1" si="532"/>
        <v>7,43973413787812+0,73274985584436i</v>
      </c>
      <c r="CF339" s="240" t="str">
        <f t="shared" ca="1" si="533"/>
        <v>6,50453701427061+3,68477470458271i</v>
      </c>
      <c r="CG339" s="240" t="str">
        <f t="shared" ca="1" si="534"/>
        <v>4,45328825167923+6,00456410915936i</v>
      </c>
      <c r="CH339" s="240" t="str">
        <f t="shared" ca="1" si="535"/>
        <v>1,63794211502445+7,29408747009372i</v>
      </c>
      <c r="CI339" s="240" t="str">
        <f t="shared" ca="1" si="536"/>
        <v>-1,45844293001275+7,33208773907165i</v>
      </c>
      <c r="CJ339" s="240" t="str">
        <f t="shared" ca="1" si="537"/>
        <v>-4,30458762453383+6,11204481137526i</v>
      </c>
      <c r="CK339" s="240" t="str">
        <f t="shared" ca="1" si="538"/>
        <v>-6,41214907125131+3,84329424863619i</v>
      </c>
      <c r="CL339" s="240" t="str">
        <f t="shared" ca="1" si="539"/>
        <v>-7,41951084738814+0,915109380915078i</v>
      </c>
      <c r="CM339" s="240" t="str">
        <f t="shared" ca="1" si="540"/>
        <v>-7,15382932721142-2,17009040149919i</v>
      </c>
      <c r="CN339" s="240" t="str">
        <f t="shared" ca="1" si="541"/>
        <v>-5,66069027575811-4,88294501253973i</v>
      </c>
      <c r="CO339" s="240" t="str">
        <f t="shared" ca="1" si="542"/>
        <v>-3,19628722102062-6,75798153255019i</v>
      </c>
      <c r="CP339" s="240" t="str">
        <f t="shared" ca="1" si="543"/>
        <v>-0,183463643217436-7,47348027930538i</v>
      </c>
      <c r="CQ339" s="240" t="str">
        <f t="shared" ca="1" si="544"/>
        <v>2,86083871613428-6,90667562824665i</v>
      </c>
      <c r="CR339" s="240" t="str">
        <f t="shared" ca="1" si="545"/>
        <v>5,41427697077988-5,15482019834171i</v>
      </c>
      <c r="CS339" s="240" t="str">
        <f t="shared" ca="1" si="546"/>
        <v>7,03873093740259-2,51849820019804i</v>
      </c>
      <c r="CT339" s="240" t="str">
        <f t="shared" ca="1" si="547"/>
        <v>7,4554760107128+0,549948949662591i</v>
      </c>
      <c r="CU339" s="240" t="str">
        <f t="shared" ca="1" si="548"/>
        <v>6,59300686741127+3,52403559003266i</v>
      </c>
      <c r="CV339" s="240" t="str">
        <f t="shared" ca="1" si="549"/>
        <v>4,59930638450445+5,89346648204651i</v>
      </c>
      <c r="CW339" s="240" t="str">
        <f t="shared" ca="1" si="550"/>
        <v>1,8164546649495+7,25169351556809i</v>
      </c>
      <c r="CX339" s="240" t="str">
        <f t="shared" ca="1" si="551"/>
        <v>-1,27806523351792+7,36567143255941i</v>
      </c>
      <c r="CY339" s="240" t="str">
        <f t="shared" ca="1" si="552"/>
        <v>-4,15329407476465+6,21584384633928i</v>
      </c>
      <c r="CZ339" s="240" t="str">
        <f t="shared" ca="1" si="553"/>
        <v>-6,31589868939505+3,99949873594765i</v>
      </c>
      <c r="DA339" s="240" t="str">
        <f t="shared" ca="1" si="554"/>
        <v>-7,39481832099747+1,09691767831007i</v>
      </c>
      <c r="DB339" s="240" t="str">
        <f t="shared" ca="1" si="555"/>
        <v>-7,20493141202517-1,99387305051298i</v>
      </c>
      <c r="DC339" s="240" t="str">
        <f t="shared" ca="1" si="556"/>
        <v>-5,77881885110072-4,7425540671364i</v>
      </c>
      <c r="DD339" s="240" t="str">
        <f t="shared" ca="1" si="557"/>
        <v>-3,36117372820897-6,67750533974679i</v>
      </c>
      <c r="DE339" s="240" t="str">
        <f t="shared" ca="1" si="558"/>
        <v>-0,366816774791108-7,46672698357727i</v>
      </c>
      <c r="DF339" s="240" t="str">
        <f t="shared" ca="1" si="559"/>
        <v>2,69047878006941-6,97480396337741i</v>
      </c>
      <c r="DG339" s="240" t="str">
        <f t="shared" ca="1" si="560"/>
        <v>5,28614067130279-5,28614067129768i</v>
      </c>
      <c r="DH339" s="240" t="str">
        <f t="shared" ca="1" si="561"/>
        <v>6,97480396337726-2,69047878006982i</v>
      </c>
      <c r="DI339" s="240" t="str">
        <f t="shared" ca="1" si="562"/>
        <v>7,46672698357729+0,366816774790679i</v>
      </c>
      <c r="DJ339" s="240" t="str">
        <f t="shared" ca="1" si="563"/>
        <v>6,67750533974697+3,36117372820859i</v>
      </c>
      <c r="DK339" s="240" t="str">
        <f t="shared" ca="1" si="564"/>
        <v>4,74255406713673+5,77881885110045i</v>
      </c>
      <c r="DL339" s="240" t="str">
        <f t="shared" ca="1" si="565"/>
        <v>1,9938730505134+7,20493141202506i</v>
      </c>
      <c r="DM339" s="240" t="str">
        <f t="shared" ca="1" si="566"/>
        <v>-1,09691767830881+7,39481832099766i</v>
      </c>
      <c r="DN339" s="240" t="str">
        <f t="shared" ca="1" si="567"/>
        <v>-3,99949873594729+6,31589868939529i</v>
      </c>
      <c r="DO339" s="240" t="str">
        <f t="shared" ca="1" si="568"/>
        <v>-6,21584384633857+4,15329407476571i</v>
      </c>
      <c r="DP339" s="240" t="str">
        <f t="shared" ca="1" si="569"/>
        <v>-7,36567143255927+1,27806523351875i</v>
      </c>
      <c r="DQ339" s="240" t="str">
        <f t="shared" ca="1" si="570"/>
        <v>-7,25169351556644-1,81645466495609i</v>
      </c>
      <c r="DR339" s="240" t="str">
        <f t="shared" ca="1" si="571"/>
        <v>-5,89346648204704-4,59930638450377i</v>
      </c>
      <c r="DS339" s="240" t="str">
        <f t="shared" ca="1" si="572"/>
        <v>-3,52403559003342-6,59300686741087i</v>
      </c>
      <c r="DT339" s="240" t="str">
        <f t="shared" ca="1" si="573"/>
        <v>-0,549948949656238-7,45547601071327i</v>
      </c>
      <c r="DU339" s="240" t="str">
        <f t="shared" ca="1" si="574"/>
        <v>2,51849820019724-7,03873093740287i</v>
      </c>
      <c r="DV339" s="240" t="str">
        <f t="shared" ca="1" si="575"/>
        <v>5,15482019834109-5,41427697078047i</v>
      </c>
      <c r="DW339" s="240" t="str">
        <f t="shared" ca="1" si="576"/>
        <v>6,90667562824909-2,86083871612839i</v>
      </c>
      <c r="DX339" s="240" t="str">
        <f t="shared" ca="1" si="577"/>
        <v>7,47348027930541+0,183463643216583i</v>
      </c>
      <c r="DY339" s="240" t="str">
        <f t="shared" ca="1" si="578"/>
        <v>6,75798153255073+3,19628722101946i</v>
      </c>
      <c r="DZ339" s="240" t="str">
        <f t="shared" ca="1" si="579"/>
        <v>4,88294501254069+5,66069027575728i</v>
      </c>
      <c r="EA339" s="240" t="str">
        <f t="shared" ca="1" si="580"/>
        <v>2,17009040150041+7,15382932721104i</v>
      </c>
      <c r="EB339" s="240" t="str">
        <f t="shared" ca="1" si="581"/>
        <v>-0,915109380913807+7,4195108473883i</v>
      </c>
      <c r="EC339" s="240" t="str">
        <f t="shared" ca="1" si="582"/>
        <v>-3,84329424863509+6,41214907125197i</v>
      </c>
      <c r="ED339" s="240" t="str">
        <f t="shared" ca="1" si="583"/>
        <v>-6,11204481137453+4,30458762453488i</v>
      </c>
      <c r="EE339" s="240" t="str">
        <f t="shared" ca="1" si="584"/>
        <v>-7,33208773907141+1,45844293001401i</v>
      </c>
      <c r="EF339" s="240" t="str">
        <f t="shared" ca="1" si="585"/>
        <v>-7,29408747009401-1,63794211502321i</v>
      </c>
      <c r="EG339" s="240" t="str">
        <f t="shared" ca="1" si="586"/>
        <v>-6,00456410915557-4,45328825168435i</v>
      </c>
      <c r="EH339" s="240" t="str">
        <f t="shared" ca="1" si="587"/>
        <v>-3,68477470458383-6,50453701426998i</v>
      </c>
      <c r="EI339" s="240" t="str">
        <f t="shared" ca="1" si="588"/>
        <v>-0,732749855844787-7,43973413787808i</v>
      </c>
      <c r="EJ339" s="240" t="str">
        <f t="shared" ca="1" si="589"/>
        <v>2,34500057118203-7,09841804310686i</v>
      </c>
      <c r="EK339" s="240" t="str">
        <f t="shared" ca="1" si="590"/>
        <v>5,02039465444856-5,5391519122636i</v>
      </c>
      <c r="EL339" s="240" t="str">
        <f t="shared" ca="1" si="591"/>
        <v>6,83438696997706-3,02947538992429i</v>
      </c>
      <c r="EM339" s="240" t="str">
        <f t="shared" ca="1" si="592"/>
        <v>7,47573182996481-2,83540323101749E-12i</v>
      </c>
      <c r="EN339" s="240"/>
      <c r="EO339" s="240"/>
      <c r="EP339" s="240"/>
    </row>
    <row r="340" spans="1:146">
      <c r="A340" s="268">
        <f t="shared" si="461"/>
        <v>4.6874999999999859E-3</v>
      </c>
      <c r="B340" s="267">
        <v>240</v>
      </c>
      <c r="C340" s="266">
        <f t="shared" si="462"/>
        <v>48000</v>
      </c>
      <c r="N340" s="265">
        <f t="shared" ca="1" si="463"/>
        <v>7.5240473018808522</v>
      </c>
      <c r="O340" s="240">
        <f t="shared" ca="1" si="464"/>
        <v>-7.4759526981191478</v>
      </c>
      <c r="P340" s="240" t="str">
        <f t="shared" ca="1" si="465"/>
        <v>-6,9068796838148-2,86092323871531i</v>
      </c>
      <c r="Q340" s="240" t="str">
        <f t="shared" ca="1" si="466"/>
        <v>-5,28629684866979-5,28629684867005i</v>
      </c>
      <c r="R340" s="240" t="str">
        <f t="shared" ca="1" si="467"/>
        <v>-2,86092323871539-6,90687968381477i</v>
      </c>
      <c r="S340" s="240" t="str">
        <f t="shared" ca="1" si="468"/>
        <v>3,65428275993894E-13-7,47595269811915i</v>
      </c>
      <c r="T340" s="240" t="str">
        <f t="shared" ca="1" si="469"/>
        <v>2,86092323871537-6,90687968381478i</v>
      </c>
      <c r="U340" s="241" t="str">
        <f t="shared" ca="1" si="470"/>
        <v>5,28629684866977-5,28629684867006i</v>
      </c>
      <c r="V340" s="240" t="str">
        <f t="shared" ca="1" si="471"/>
        <v>6,90687968381491-2,86092323871505i</v>
      </c>
      <c r="W340" s="240" t="str">
        <f t="shared" ca="1" si="472"/>
        <v>7,47595269811915-1,28211915670675E-14i</v>
      </c>
      <c r="X340" s="240" t="str">
        <f t="shared" ca="1" si="473"/>
        <v>6,90687968381492+2,86092323871502i</v>
      </c>
      <c r="Y340" s="240" t="str">
        <f t="shared" ca="1" si="474"/>
        <v>5,28629684866979+5,28629684867005i</v>
      </c>
      <c r="Z340" s="240" t="str">
        <f t="shared" ca="1" si="475"/>
        <v>2,86092323871543+6,90687968381475i</v>
      </c>
      <c r="AA340" s="240" t="str">
        <f t="shared" ca="1" si="476"/>
        <v>-3,26047165014153E-13+7,47595269811915i</v>
      </c>
      <c r="AB340" s="240" t="str">
        <f t="shared" ca="1" si="477"/>
        <v>-2,86092323871534+6,90687968381479i</v>
      </c>
      <c r="AC340" s="240" t="str">
        <f t="shared" ca="1" si="478"/>
        <v>-5,28629684866976+5,28629684867007i</v>
      </c>
      <c r="AD340" s="240" t="str">
        <f t="shared" ca="1" si="479"/>
        <v>-6,90687968381491+2,86092323871506i</v>
      </c>
      <c r="AE340" s="240" t="str">
        <f t="shared" ca="1" si="480"/>
        <v>-7,47595269811915+2,5642383134135E-14i</v>
      </c>
      <c r="AF340" s="240" t="str">
        <f t="shared" ca="1" si="481"/>
        <v>-6,90687968381578-2,86092323871295i</v>
      </c>
      <c r="AG340" s="240" t="str">
        <f t="shared" ca="1" si="482"/>
        <v>-5,28629684867242-5,28629684866741i</v>
      </c>
      <c r="AH340" s="240" t="str">
        <f t="shared" ca="1" si="483"/>
        <v>-2,86092323871264-6,90687968381591i</v>
      </c>
      <c r="AI340" s="240" t="str">
        <f t="shared" ca="1" si="484"/>
        <v>1,85370129938215E-12-7,47595269811915i</v>
      </c>
      <c r="AJ340" s="240" t="str">
        <f t="shared" ca="1" si="485"/>
        <v>2,86092323871606-6,90687968381449i</v>
      </c>
      <c r="AK340" s="240" t="str">
        <f t="shared" ca="1" si="486"/>
        <v>5,28629684866971-5,28629684867012i</v>
      </c>
      <c r="AL340" s="240" t="str">
        <f t="shared" ca="1" si="487"/>
        <v>6,90687968381431-2,86092323871649i</v>
      </c>
      <c r="AM340" s="240" t="str">
        <f t="shared" ca="1" si="488"/>
        <v>7,47595269811915-2,32261664419112E-12i</v>
      </c>
      <c r="AN340" s="240" t="str">
        <f t="shared" ca="1" si="489"/>
        <v>6,90687968381609+2,8609232387122i</v>
      </c>
      <c r="AO340" s="240" t="str">
        <f t="shared" ca="1" si="490"/>
        <v>5,28629684866774+5,28629684867209i</v>
      </c>
      <c r="AP340" s="240" t="str">
        <f t="shared" ca="1" si="491"/>
        <v>2,86092323871338+6,9068796838156i</v>
      </c>
      <c r="AQ340" s="240" t="str">
        <f t="shared" ca="1" si="492"/>
        <v>-1,04408252543487E-12+7,47595269811915i</v>
      </c>
      <c r="AR340" s="240" t="str">
        <f t="shared" ca="1" si="493"/>
        <v>-1,04408252543487E-12+7,47595269811915i</v>
      </c>
      <c r="AS340" s="240" t="str">
        <f t="shared" ca="1" si="494"/>
        <v>-5,28629684866922+5,28629684867061i</v>
      </c>
      <c r="AT340" s="240" t="str">
        <f t="shared" ca="1" si="495"/>
        <v>-6,90687968381404+2,86092323871715i</v>
      </c>
      <c r="AU340" s="240" t="str">
        <f t="shared" ca="1" si="496"/>
        <v>-7,47595269811915+3,02599574048769E-12i</v>
      </c>
      <c r="AV340" s="240" t="str">
        <f t="shared" ca="1" si="497"/>
        <v>-6,90687968381351-2,86092323871842i</v>
      </c>
      <c r="AW340" s="240" t="str">
        <f t="shared" ca="1" si="498"/>
        <v>-5,28629684866824-5,28629684867159i</v>
      </c>
      <c r="AX340" s="240" t="str">
        <f t="shared" ca="1" si="499"/>
        <v>-2,86092323871404-6,90687968381533i</v>
      </c>
      <c r="AY340" s="240" t="str">
        <f t="shared" ca="1" si="500"/>
        <v>3,40703429138297E-13-7,47595269811915i</v>
      </c>
      <c r="AZ340" s="240" t="str">
        <f t="shared" ca="1" si="501"/>
        <v>2,86092323871466-6,90687968381507i</v>
      </c>
      <c r="BA340" s="240" t="str">
        <f t="shared" ca="1" si="502"/>
        <v>5,28629684866872-5,28629684867112i</v>
      </c>
      <c r="BB340" s="240" t="str">
        <f t="shared" ca="1" si="503"/>
        <v>6,90687968381377-2,8609232387178i</v>
      </c>
      <c r="BC340" s="240" t="str">
        <f t="shared" ca="1" si="504"/>
        <v>7,47595269811915+3,70740259876428E-12i</v>
      </c>
      <c r="BD340" s="240" t="str">
        <f t="shared" ca="1" si="505"/>
        <v>6,90687968381378+2,86092323871777i</v>
      </c>
      <c r="BE340" s="240" t="str">
        <f t="shared" ca="1" si="506"/>
        <v>5,28629684866873+5,2862968486711i</v>
      </c>
      <c r="BF340" s="240" t="str">
        <f t="shared" ca="1" si="507"/>
        <v>2,86092323871469+6,90687968381506i</v>
      </c>
      <c r="BG340" s="240" t="str">
        <f t="shared" ca="1" si="508"/>
        <v>5,75155022459666E-13+7,47595269811915i</v>
      </c>
      <c r="BH340" s="240" t="str">
        <f t="shared" ca="1" si="509"/>
        <v>-2,86092323871401+6,90687968381534i</v>
      </c>
      <c r="BI340" s="240" t="str">
        <f t="shared" ca="1" si="510"/>
        <v>-5,28629684866807+5,28629684867176i</v>
      </c>
      <c r="BJ340" s="240" t="str">
        <f t="shared" ca="1" si="511"/>
        <v>-6,9068796838135+2,86092323871845i</v>
      </c>
      <c r="BK340" s="240" t="str">
        <f t="shared" ca="1" si="512"/>
        <v>-7,47595269811915-3,00402350246771E-12i</v>
      </c>
      <c r="BL340" s="240" t="str">
        <f t="shared" ca="1" si="513"/>
        <v>-6,90687968381413-2,86092323871693i</v>
      </c>
      <c r="BM340" s="240" t="str">
        <f t="shared" ca="1" si="514"/>
        <v>-5,28629684866923-5,2862968486706i</v>
      </c>
      <c r="BN340" s="240" t="str">
        <f t="shared" ca="1" si="515"/>
        <v>-2,86092323871553-6,90687968381471i</v>
      </c>
      <c r="BO340" s="240" t="str">
        <f t="shared" ca="1" si="516"/>
        <v>-1,06605476345486E-12-7,47595269811915i</v>
      </c>
      <c r="BP340" s="240" t="str">
        <f t="shared" ca="1" si="517"/>
        <v>2,86092323871317-6,90687968381569i</v>
      </c>
      <c r="BQ340" s="240" t="str">
        <f t="shared" ca="1" si="518"/>
        <v>5,28629684866772-5,28629684867211i</v>
      </c>
      <c r="BR340" s="240" t="str">
        <f t="shared" ca="1" si="519"/>
        <v>6,90687968381608-2,86092323871223i</v>
      </c>
      <c r="BS340" s="240" t="str">
        <f t="shared" ca="1" si="520"/>
        <v>7,47595269811915+2,08816505086975E-12i</v>
      </c>
      <c r="BT340" s="240" t="str">
        <f t="shared" ca="1" si="521"/>
        <v>6,90687968381432+2,86092323871647i</v>
      </c>
      <c r="BU340" s="240" t="str">
        <f t="shared" ca="1" si="522"/>
        <v>5,28629684866987+5,28629684866996i</v>
      </c>
      <c r="BV340" s="240" t="str">
        <f t="shared" ca="1" si="523"/>
        <v>2,86092323871599+6,90687968381452i</v>
      </c>
      <c r="BW340" s="240" t="str">
        <f t="shared" ca="1" si="524"/>
        <v>1,98191321505282E-12+7,47595269811915i</v>
      </c>
      <c r="BX340" s="240" t="str">
        <f t="shared" ca="1" si="525"/>
        <v>-2,86092323871271+6,90687968381587i</v>
      </c>
      <c r="BY340" s="240" t="str">
        <f t="shared" ca="1" si="526"/>
        <v>-5,28629684867248+5,28629684866735i</v>
      </c>
      <c r="BZ340" s="240" t="str">
        <f t="shared" ca="1" si="527"/>
        <v>-6,90687968381573+2,86092323871307i</v>
      </c>
      <c r="CA340" s="240" t="str">
        <f t="shared" ca="1" si="528"/>
        <v>-7,47595269811915-1,59726530987455E-12i</v>
      </c>
      <c r="CB340" s="240" t="str">
        <f t="shared" ca="1" si="529"/>
        <v>-6,90687968381467-2,86092323871563i</v>
      </c>
      <c r="CC340" s="240" t="str">
        <f t="shared" ca="1" si="530"/>
        <v>-5,28629684867023-5,28629684866961i</v>
      </c>
      <c r="CD340" s="240" t="str">
        <f t="shared" ca="1" si="531"/>
        <v>-2,86092323871683-6,90687968381417i</v>
      </c>
      <c r="CE340" s="240" t="str">
        <f t="shared" ca="1" si="532"/>
        <v>-2,89777166665078E-12-7,47595269811915i</v>
      </c>
      <c r="CF340" s="240" t="str">
        <f t="shared" ca="1" si="533"/>
        <v>2,86092323871893-6,9068796838133i</v>
      </c>
      <c r="CG340" s="240" t="str">
        <f t="shared" ca="1" si="534"/>
        <v>5,28629684867183-5,286296848668i</v>
      </c>
      <c r="CH340" s="240" t="str">
        <f t="shared" ca="1" si="535"/>
        <v>6,90687968381538-2,86092323871392i</v>
      </c>
      <c r="CI340" s="240" t="str">
        <f t="shared" ca="1" si="536"/>
        <v>7,47595269811915+6,81406858276595E-13i</v>
      </c>
      <c r="CJ340" s="240" t="str">
        <f t="shared" ca="1" si="537"/>
        <v>6,90687968381502+2,86092323871478i</v>
      </c>
      <c r="CK340" s="240" t="str">
        <f t="shared" ca="1" si="538"/>
        <v>5,28629684867088+5,28629684866895i</v>
      </c>
      <c r="CL340" s="240" t="str">
        <f t="shared" ca="1" si="539"/>
        <v>2,86092323871768+6,90687968381383i</v>
      </c>
      <c r="CM340" s="240" t="str">
        <f t="shared" ca="1" si="540"/>
        <v>-3,8356266726012E-12+7,47595269811915i</v>
      </c>
      <c r="CN340" s="240" t="str">
        <f t="shared" ca="1" si="541"/>
        <v>-2,86092323871809+6,90687968381365i</v>
      </c>
      <c r="CO340" s="240" t="str">
        <f t="shared" ca="1" si="542"/>
        <v>-5,28629684867119+5,28629684866864i</v>
      </c>
      <c r="CP340" s="240" t="str">
        <f t="shared" ca="1" si="543"/>
        <v>-6,90687968381519+2,86092323871437i</v>
      </c>
      <c r="CQ340" s="240" t="str">
        <f t="shared" ca="1" si="544"/>
        <v>-7,47595269811915+2,34451593321369E-13i</v>
      </c>
      <c r="CR340" s="240" t="str">
        <f t="shared" ca="1" si="545"/>
        <v>-6,90687968381521-2,86092323871433i</v>
      </c>
      <c r="CS340" s="240" t="str">
        <f t="shared" ca="1" si="546"/>
        <v>-5,28629684867152-5,28629684866831i</v>
      </c>
      <c r="CT340" s="240" t="str">
        <f t="shared" ca="1" si="547"/>
        <v>-2,86092323871813-6,90687968381363i</v>
      </c>
      <c r="CU340" s="240" t="str">
        <f t="shared" ca="1" si="548"/>
        <v>3,34472693160601E-12-7,47595269811915i</v>
      </c>
      <c r="CV340" s="240" t="str">
        <f t="shared" ca="1" si="549"/>
        <v>2,86092323871724-6,906879683814i</v>
      </c>
      <c r="CW340" s="240" t="str">
        <f t="shared" ca="1" si="550"/>
        <v>5,28629684867084-5,28629684866899i</v>
      </c>
      <c r="CX340" s="240" t="str">
        <f t="shared" ca="1" si="551"/>
        <v>6,90687968381484-2,86092323871522i</v>
      </c>
      <c r="CY340" s="240" t="str">
        <f t="shared" ca="1" si="552"/>
        <v>7,47595269811915-1,15031004491933E-12i</v>
      </c>
      <c r="CZ340" s="240" t="str">
        <f t="shared" ca="1" si="553"/>
        <v>6,9068796838154+2,86092323871388i</v>
      </c>
      <c r="DA340" s="240" t="str">
        <f t="shared" ca="1" si="554"/>
        <v>5,28629684867187+5,28629684866796i</v>
      </c>
      <c r="DB340" s="240" t="str">
        <f t="shared" ca="1" si="555"/>
        <v>2,86092323871191+6,90687968381621i</v>
      </c>
      <c r="DC340" s="240" t="str">
        <f t="shared" ca="1" si="556"/>
        <v>-2,42886848000805E-12+7,47595269811915i</v>
      </c>
      <c r="DD340" s="240" t="str">
        <f t="shared" ca="1" si="557"/>
        <v>-2,8609232387164+6,90687968381435i</v>
      </c>
      <c r="DE340" s="240" t="str">
        <f t="shared" ca="1" si="558"/>
        <v>-5,28629684867049+5,28629684866934i</v>
      </c>
      <c r="DF340" s="240" t="str">
        <f t="shared" ca="1" si="559"/>
        <v>-6,90687968381466+2,86092323871567i</v>
      </c>
      <c r="DG340" s="240" t="str">
        <f t="shared" ca="1" si="560"/>
        <v>-7,47595269811915+1,64120978591452E-12i</v>
      </c>
      <c r="DH340" s="240" t="str">
        <f t="shared" ca="1" si="561"/>
        <v>-6,90687968381591-2,86092323871264i</v>
      </c>
      <c r="DI340" s="240" t="str">
        <f t="shared" ca="1" si="562"/>
        <v>-5,28629684866741-5,28629684867242i</v>
      </c>
      <c r="DJ340" s="240" t="str">
        <f t="shared" ca="1" si="563"/>
        <v>-2,86092323871236-6,90687968381602i</v>
      </c>
      <c r="DK340" s="240" t="str">
        <f t="shared" ca="1" si="564"/>
        <v>1,93796873901286E-12-7,47595269811915i</v>
      </c>
      <c r="DL340" s="240" t="str">
        <f t="shared" ca="1" si="565"/>
        <v>2,86092323871594-6,90687968381454i</v>
      </c>
      <c r="DM340" s="240" t="str">
        <f t="shared" ca="1" si="566"/>
        <v>5,28629684866955-5,28629684867029i</v>
      </c>
      <c r="DN340" s="240" t="str">
        <f t="shared" ca="1" si="567"/>
        <v>6,90687968381414-2,86092323871691i</v>
      </c>
      <c r="DO340" s="240" t="str">
        <f t="shared" ca="1" si="568"/>
        <v>7,47595269811915-2,13210952690971E-12i</v>
      </c>
      <c r="DP340" s="240" t="str">
        <f t="shared" ca="1" si="569"/>
        <v>6,9068796838161+2,86092323871218i</v>
      </c>
      <c r="DQ340" s="240" t="str">
        <f t="shared" ca="1" si="570"/>
        <v>5,28629684866775+5,28629684867208i</v>
      </c>
      <c r="DR340" s="240" t="str">
        <f t="shared" ca="1" si="571"/>
        <v>2,8609232387136+6,90687968381551i</v>
      </c>
      <c r="DS340" s="240" t="str">
        <f t="shared" ca="1" si="572"/>
        <v>-5,97151576812117E-13+7,47595269811915i</v>
      </c>
      <c r="DT340" s="240" t="str">
        <f t="shared" ca="1" si="573"/>
        <v>-2,86092323871549+6,90687968381473i</v>
      </c>
      <c r="DU340" s="240" t="str">
        <f t="shared" ca="1" si="574"/>
        <v>-5,2862968486692+5,28629684867063i</v>
      </c>
      <c r="DV340" s="240" t="str">
        <f t="shared" ca="1" si="575"/>
        <v>-6,90687968381395+2,86092323871736i</v>
      </c>
      <c r="DW340" s="240" t="str">
        <f t="shared" ca="1" si="576"/>
        <v>-7,47595269811915+3,47292668911045E-12i</v>
      </c>
      <c r="DX340" s="240" t="str">
        <f t="shared" ca="1" si="577"/>
        <v>-6,90687968381368-2,86092323871801i</v>
      </c>
      <c r="DY340" s="240" t="str">
        <f t="shared" ca="1" si="578"/>
        <v>-5,2862968486681-5,28629684867173i</v>
      </c>
      <c r="DZ340" s="240" t="str">
        <f t="shared" ca="1" si="579"/>
        <v>-2,86092323871406-6,90687968381532i</v>
      </c>
      <c r="EA340" s="240" t="str">
        <f t="shared" ca="1" si="580"/>
        <v>1,06251835816928E-13-7,47595269811915i</v>
      </c>
      <c r="EB340" s="240" t="str">
        <f t="shared" ca="1" si="581"/>
        <v>2,86092323871425-6,90687968381524i</v>
      </c>
      <c r="EC340" s="240" t="str">
        <f t="shared" ca="1" si="582"/>
        <v>5,28629684866885-5,28629684867098i</v>
      </c>
      <c r="ED340" s="240" t="str">
        <f t="shared" ca="1" si="583"/>
        <v>6,90687968381377-2,86092323871782i</v>
      </c>
      <c r="EE340" s="240" t="str">
        <f t="shared" ca="1" si="584"/>
        <v>7,47595269811915+3,68543036074431E-12i</v>
      </c>
      <c r="EF340" s="240" t="str">
        <f t="shared" ca="1" si="585"/>
        <v>6,90687968381387+2,86092323871756i</v>
      </c>
      <c r="EG340" s="240" t="str">
        <f t="shared" ca="1" si="586"/>
        <v>5,28629684866905+5,28629684867078i</v>
      </c>
      <c r="EH340" s="240" t="str">
        <f t="shared" ca="1" si="587"/>
        <v>2,86092323871451+6,90687968381513i</v>
      </c>
      <c r="EI340" s="240" t="str">
        <f t="shared" ca="1" si="588"/>
        <v>3,8464790517826E-13+7,47595269811915i</v>
      </c>
      <c r="EJ340" s="240" t="str">
        <f t="shared" ca="1" si="589"/>
        <v>-2,8609232387138+6,90687968381543i</v>
      </c>
      <c r="EK340" s="240" t="str">
        <f t="shared" ca="1" si="590"/>
        <v>-5,2862968486679+5,28629684867193i</v>
      </c>
      <c r="EL340" s="240" t="str">
        <f t="shared" ca="1" si="591"/>
        <v>-6,90687968381618+2,86092323871199i</v>
      </c>
      <c r="EM340" s="240" t="str">
        <f t="shared" ca="1" si="592"/>
        <v>-7,47595269811915-3,19453061974912E-12i</v>
      </c>
      <c r="EN340" s="240"/>
      <c r="EO340" s="240"/>
      <c r="EP340" s="240"/>
    </row>
    <row r="341" spans="1:146">
      <c r="A341" s="268">
        <f t="shared" si="461"/>
        <v>4.7070312499999855E-3</v>
      </c>
      <c r="B341" s="267">
        <v>241</v>
      </c>
      <c r="C341" s="266">
        <f t="shared" si="462"/>
        <v>48200</v>
      </c>
      <c r="N341" s="265">
        <f t="shared" ca="1" si="463"/>
        <v>7.5238424577328153</v>
      </c>
      <c r="O341" s="240">
        <f t="shared" ca="1" si="464"/>
        <v>-7.4761575422671847</v>
      </c>
      <c r="P341" s="240" t="str">
        <f t="shared" ca="1" si="465"/>
        <v>-6,9752011498893-2,69063199181559i</v>
      </c>
      <c r="Q341" s="240" t="str">
        <f t="shared" ca="1" si="466"/>
        <v>-5,53946734427401-5,02068054535641i</v>
      </c>
      <c r="R341" s="240" t="str">
        <f t="shared" ca="1" si="467"/>
        <v>-3,36136513328609-6,67788559631918i</v>
      </c>
      <c r="S341" s="240" t="str">
        <f t="shared" ca="1" si="468"/>
        <v>-0,732791582946071-7,44015780025947i</v>
      </c>
      <c r="T341" s="240" t="str">
        <f t="shared" ca="1" si="469"/>
        <v>1,99398659341458-7,20534170335324i</v>
      </c>
      <c r="U341" s="241" t="str">
        <f t="shared" ca="1" si="470"/>
        <v>4,45354184820437-6,00490604448487i</v>
      </c>
      <c r="V341" s="240" t="str">
        <f t="shared" ca="1" si="471"/>
        <v>6,31625835395305-3,99972649101372i</v>
      </c>
      <c r="W341" s="240" t="str">
        <f t="shared" ca="1" si="472"/>
        <v>7,33250527143119-1,45852598236448i</v>
      </c>
      <c r="X341" s="240" t="str">
        <f t="shared" ca="1" si="473"/>
        <v>7,36609087737332+1,27813801409554i</v>
      </c>
      <c r="Y341" s="240" t="str">
        <f t="shared" ca="1" si="474"/>
        <v>6,41251421687178+3,84351310850059i</v>
      </c>
      <c r="Z341" s="240" t="str">
        <f t="shared" ca="1" si="475"/>
        <v>4,59956829616008+5,89380209082028i</v>
      </c>
      <c r="AA341" s="240" t="str">
        <f t="shared" ca="1" si="476"/>
        <v>2,17021397926065+7,15423670848401i</v>
      </c>
      <c r="AB341" s="240" t="str">
        <f t="shared" ca="1" si="477"/>
        <v>-0,549980266999473+7,45590056952946i</v>
      </c>
      <c r="AC341" s="240" t="str">
        <f t="shared" ca="1" si="478"/>
        <v>-3,1964692364833+6,75836637191373i</v>
      </c>
      <c r="AD341" s="240" t="str">
        <f t="shared" ca="1" si="479"/>
        <v>-5,41458529167259+5,15511374423508i</v>
      </c>
      <c r="AE341" s="240" t="str">
        <f t="shared" ca="1" si="480"/>
        <v>-6,90706893513061+2,86100162917678i</v>
      </c>
      <c r="AF341" s="240" t="str">
        <f t="shared" ca="1" si="481"/>
        <v>-7,47390586339114+0,183474090721356i</v>
      </c>
      <c r="AG341" s="240" t="str">
        <f t="shared" ca="1" si="482"/>
        <v>-7,03913176429597-2,51864161834867i</v>
      </c>
      <c r="AH341" s="240" t="str">
        <f t="shared" ca="1" si="483"/>
        <v>-5,66101262888272-4,88322307625085i</v>
      </c>
      <c r="AI341" s="240" t="str">
        <f t="shared" ca="1" si="484"/>
        <v>-3,52423626942409-6,59338231214255i</v>
      </c>
      <c r="AJ341" s="240" t="str">
        <f t="shared" ca="1" si="485"/>
        <v>-0,915161492646955-7,41993335813569i</v>
      </c>
      <c r="AK341" s="240" t="str">
        <f t="shared" ca="1" si="486"/>
        <v>1,81655810460309-7,25210646980581i</v>
      </c>
      <c r="AL341" s="240" t="str">
        <f t="shared" ca="1" si="487"/>
        <v>4,30483275316623-6,11239286728739i</v>
      </c>
      <c r="AM341" s="240" t="str">
        <f t="shared" ca="1" si="488"/>
        <v>6,21619781318069-4,15353058785007i</v>
      </c>
      <c r="AN341" s="240" t="str">
        <f t="shared" ca="1" si="489"/>
        <v>7,2945028384934-1,63803538912022i</v>
      </c>
      <c r="AO341" s="240" t="str">
        <f t="shared" ca="1" si="490"/>
        <v>7,39523942560691+1,09698014327866i</v>
      </c>
      <c r="AP341" s="240" t="str">
        <f t="shared" ca="1" si="491"/>
        <v>6,5049074210064+3,68498453740778i</v>
      </c>
      <c r="AQ341" s="240" t="str">
        <f t="shared" ca="1" si="492"/>
        <v>4,74282413616412+5,77914793115885i</v>
      </c>
      <c r="AR341" s="240" t="str">
        <f t="shared" ca="1" si="493"/>
        <v>4,74282413616412+5,77914793115885i</v>
      </c>
      <c r="AS341" s="240" t="str">
        <f t="shared" ca="1" si="494"/>
        <v>-0,366837663504354+7,4671521830905i</v>
      </c>
      <c r="AT341" s="240" t="str">
        <f t="shared" ca="1" si="495"/>
        <v>-3,02964790613672+6,83477616031717i</v>
      </c>
      <c r="AU341" s="240" t="str">
        <f t="shared" ca="1" si="496"/>
        <v>-5,28644169535636+5,2864416953558i</v>
      </c>
      <c r="AV341" s="240" t="str">
        <f t="shared" ca="1" si="497"/>
        <v>-6,8347761603174+3,02964790613619i</v>
      </c>
      <c r="AW341" s="240" t="str">
        <f t="shared" ca="1" si="498"/>
        <v>-7,46715218309053+0,366837663503567i</v>
      </c>
      <c r="AX341" s="240" t="str">
        <f t="shared" ca="1" si="499"/>
        <v>-7,09882226893556-2,34513410935562i</v>
      </c>
      <c r="AY341" s="240" t="str">
        <f t="shared" ca="1" si="500"/>
        <v>-5,77914793115835-4,74282413616473i</v>
      </c>
      <c r="AZ341" s="240" t="str">
        <f t="shared" ca="1" si="501"/>
        <v>-3,68498453740727-6,50490742100668i</v>
      </c>
      <c r="BA341" s="240" t="str">
        <f t="shared" ca="1" si="502"/>
        <v>-1,0969801432781-7,395239425607i</v>
      </c>
      <c r="BB341" s="240" t="str">
        <f t="shared" ca="1" si="503"/>
        <v>1,63803538912078-7,29450283849327i</v>
      </c>
      <c r="BC341" s="240" t="str">
        <f t="shared" ca="1" si="504"/>
        <v>4,15353058785055-6,21619781318037i</v>
      </c>
      <c r="BD341" s="240" t="str">
        <f t="shared" ca="1" si="505"/>
        <v>6,11239286728772-4,30483275316577i</v>
      </c>
      <c r="BE341" s="240" t="str">
        <f t="shared" ca="1" si="506"/>
        <v>7,25210646980595-1,81655810460253i</v>
      </c>
      <c r="BF341" s="240" t="str">
        <f t="shared" ca="1" si="507"/>
        <v>7,41993335813561+0,915161492647523i</v>
      </c>
      <c r="BG341" s="240" t="str">
        <f t="shared" ca="1" si="508"/>
        <v>6,59338231214223+3,52423626942469i</v>
      </c>
      <c r="BH341" s="240" t="str">
        <f t="shared" ca="1" si="509"/>
        <v>4,88322307625026+5,66101262888324i</v>
      </c>
      <c r="BI341" s="240" t="str">
        <f t="shared" ca="1" si="510"/>
        <v>2,51864161834782+7,03913176429627i</v>
      </c>
      <c r="BJ341" s="240" t="str">
        <f t="shared" ca="1" si="511"/>
        <v>-0,183474090714708+7,4739058633913i</v>
      </c>
      <c r="BK341" s="240" t="str">
        <f t="shared" ca="1" si="512"/>
        <v>-2,86100162917378+6,90706893513186i</v>
      </c>
      <c r="BL341" s="240" t="str">
        <f t="shared" ca="1" si="513"/>
        <v>-5,1551137442328+5,41458529167476i</v>
      </c>
      <c r="BM341" s="240" t="str">
        <f t="shared" ca="1" si="514"/>
        <v>-6,75836637191244+3,19646923648605i</v>
      </c>
      <c r="BN341" s="240" t="str">
        <f t="shared" ca="1" si="515"/>
        <v>-7,45590056952929+0,549980267001655i</v>
      </c>
      <c r="BO341" s="240" t="str">
        <f t="shared" ca="1" si="516"/>
        <v>-7,15423670848477-2,17021397925816i</v>
      </c>
      <c r="BP341" s="240" t="str">
        <f t="shared" ca="1" si="517"/>
        <v>-5,89380209082136-4,59956829615869i</v>
      </c>
      <c r="BQ341" s="240" t="str">
        <f t="shared" ca="1" si="518"/>
        <v>-3,84351310850196-6,41251421687095i</v>
      </c>
      <c r="BR341" s="240" t="str">
        <f t="shared" ca="1" si="519"/>
        <v>-1,27813801409701-7,36609087737306i</v>
      </c>
      <c r="BS341" s="240" t="str">
        <f t="shared" ca="1" si="520"/>
        <v>1,45852598236312-7,33250527143147i</v>
      </c>
      <c r="BT341" s="240" t="str">
        <f t="shared" ca="1" si="521"/>
        <v>3,9997264910129-6,31625835395356i</v>
      </c>
      <c r="BU341" s="240" t="str">
        <f t="shared" ca="1" si="522"/>
        <v>6,00490604448432-4,45354184820511i</v>
      </c>
      <c r="BV341" s="240" t="str">
        <f t="shared" ca="1" si="523"/>
        <v>7,20534170335304-1,99398659341533i</v>
      </c>
      <c r="BW341" s="240" t="str">
        <f t="shared" ca="1" si="524"/>
        <v>7,44015780025947+0,732791582946142i</v>
      </c>
      <c r="BX341" s="240" t="str">
        <f t="shared" ca="1" si="525"/>
        <v>6,6778855963193+3,36136513328584i</v>
      </c>
      <c r="BY341" s="240" t="str">
        <f t="shared" ca="1" si="526"/>
        <v>5,02068054535653+5,5394673442739i</v>
      </c>
      <c r="BZ341" s="240" t="str">
        <f t="shared" ca="1" si="527"/>
        <v>2,69063199181516+6,97520114988946i</v>
      </c>
      <c r="CA341" s="240" t="str">
        <f t="shared" ca="1" si="528"/>
        <v>-7,8766730719647E-13+7,47615754226718i</v>
      </c>
      <c r="CB341" s="240" t="str">
        <f t="shared" ca="1" si="529"/>
        <v>-2,69063199181623+6,97520114988905i</v>
      </c>
      <c r="CC341" s="240" t="str">
        <f t="shared" ca="1" si="530"/>
        <v>-5,02068054535739+5,53946734427313i</v>
      </c>
      <c r="CD341" s="240" t="str">
        <f t="shared" ca="1" si="531"/>
        <v>-6,67788559631981+3,36136513328482i</v>
      </c>
      <c r="CE341" s="240" t="str">
        <f t="shared" ca="1" si="532"/>
        <v>-7,44015780025962+0,732791582944574i</v>
      </c>
      <c r="CF341" s="240" t="str">
        <f t="shared" ca="1" si="533"/>
        <v>-7,20534170335273-1,99398659341644i</v>
      </c>
      <c r="CG341" s="240" t="str">
        <f t="shared" ca="1" si="534"/>
        <v>-6,00490604448363-4,45354184820603i</v>
      </c>
      <c r="CH341" s="240" t="str">
        <f t="shared" ca="1" si="535"/>
        <v>-3,99972649101193-6,31625835395417i</v>
      </c>
      <c r="CI341" s="240" t="str">
        <f t="shared" ca="1" si="536"/>
        <v>-1,45852598236157-7,33250527143177i</v>
      </c>
      <c r="CJ341" s="240" t="str">
        <f t="shared" ca="1" si="537"/>
        <v>1,27813801409856-7,3660908773728i</v>
      </c>
      <c r="CK341" s="240" t="str">
        <f t="shared" ca="1" si="538"/>
        <v>3,84351310850295-6,41251421687036i</v>
      </c>
      <c r="CL341" s="240" t="str">
        <f t="shared" ca="1" si="539"/>
        <v>5,89380209082208-4,59956829615779i</v>
      </c>
      <c r="CM341" s="240" t="str">
        <f t="shared" ca="1" si="540"/>
        <v>7,1542367084851-2,17021397925706i</v>
      </c>
      <c r="CN341" s="240" t="str">
        <f t="shared" ca="1" si="541"/>
        <v>7,45590056952918+0,549980267003225i</v>
      </c>
      <c r="CO341" s="240" t="str">
        <f t="shared" ca="1" si="542"/>
        <v>6,75836637191503+3,19646923648056i</v>
      </c>
      <c r="CP341" s="240" t="str">
        <f t="shared" ca="1" si="543"/>
        <v>5,15511374423751+5,41458529167028i</v>
      </c>
      <c r="CQ341" s="240" t="str">
        <f t="shared" ca="1" si="544"/>
        <v>2,86100162917978+6,90706893512937i</v>
      </c>
      <c r="CR341" s="240" t="str">
        <f t="shared" ca="1" si="545"/>
        <v>0,18347409072078+7,47390586339115i</v>
      </c>
      <c r="CS341" s="240" t="str">
        <f t="shared" ca="1" si="546"/>
        <v>-2,5186416183493+7,03913176429574i</v>
      </c>
      <c r="CT341" s="240" t="str">
        <f t="shared" ca="1" si="547"/>
        <v>-4,88322307625145+5,66101262888221i</v>
      </c>
      <c r="CU341" s="240" t="str">
        <f t="shared" ca="1" si="548"/>
        <v>-6,59338231214278+3,52423626942367i</v>
      </c>
      <c r="CV341" s="240" t="str">
        <f t="shared" ca="1" si="549"/>
        <v>-7,41993335813575+0,915161492646379i</v>
      </c>
      <c r="CW341" s="240" t="str">
        <f t="shared" ca="1" si="550"/>
        <v>-7,25210646980562-1,81655810460386i</v>
      </c>
      <c r="CX341" s="240" t="str">
        <f t="shared" ca="1" si="551"/>
        <v>-6,11239286728693-4,30483275316688i</v>
      </c>
      <c r="CY341" s="240" t="str">
        <f t="shared" ca="1" si="552"/>
        <v>-4,15353058784959-6,21619781318101i</v>
      </c>
      <c r="CZ341" s="240" t="str">
        <f t="shared" ca="1" si="553"/>
        <v>-1,63803538911924-7,29450283849362i</v>
      </c>
      <c r="DA341" s="240" t="str">
        <f t="shared" ca="1" si="554"/>
        <v>1,09698014327944-7,3952394256068i</v>
      </c>
      <c r="DB341" s="240" t="str">
        <f t="shared" ca="1" si="555"/>
        <v>3,68498453740809-6,50490742100622i</v>
      </c>
      <c r="DC341" s="240" t="str">
        <f t="shared" ca="1" si="556"/>
        <v>5,77914793115934-4,74282413616351i</v>
      </c>
      <c r="DD341" s="240" t="str">
        <f t="shared" ca="1" si="557"/>
        <v>7,09882226893592-2,34513410935453i</v>
      </c>
      <c r="DE341" s="240" t="str">
        <f t="shared" ca="1" si="558"/>
        <v>7,46715218309049+0,366837663504504i</v>
      </c>
      <c r="DF341" s="240" t="str">
        <f t="shared" ca="1" si="559"/>
        <v>6,83477616031685+3,02964790613743i</v>
      </c>
      <c r="DG341" s="240" t="str">
        <f t="shared" ca="1" si="560"/>
        <v>5,28644169535554+5,28644169535661i</v>
      </c>
      <c r="DH341" s="240" t="str">
        <f t="shared" ca="1" si="561"/>
        <v>3,02964790613527+6,83477616031781i</v>
      </c>
      <c r="DI341" s="240" t="str">
        <f t="shared" ca="1" si="562"/>
        <v>0,366837663502992+7,46715218309056i</v>
      </c>
      <c r="DJ341" s="240" t="str">
        <f t="shared" ca="1" si="563"/>
        <v>-2,34513410935597+7,09882226893544i</v>
      </c>
      <c r="DK341" s="240" t="str">
        <f t="shared" ca="1" si="564"/>
        <v>-4,74282413616534+5,77914793115785i</v>
      </c>
      <c r="DL341" s="240" t="str">
        <f t="shared" ca="1" si="565"/>
        <v>-6,50490742100697+3,68498453740677i</v>
      </c>
      <c r="DM341" s="240" t="str">
        <f t="shared" ca="1" si="566"/>
        <v>-7,39523942560714+1,0969801432771i</v>
      </c>
      <c r="DN341" s="240" t="str">
        <f t="shared" ca="1" si="567"/>
        <v>-7,2945028384931-1,63803538912155i</v>
      </c>
      <c r="DO341" s="240" t="str">
        <f t="shared" ca="1" si="568"/>
        <v>-6,21619781318017-4,15353058785085i</v>
      </c>
      <c r="DP341" s="240" t="str">
        <f t="shared" ca="1" si="569"/>
        <v>-4,30483275316494-6,1123928672883i</v>
      </c>
      <c r="DQ341" s="240" t="str">
        <f t="shared" ca="1" si="570"/>
        <v>-1,81655810460197-7,25210646980609i</v>
      </c>
      <c r="DR341" s="240" t="str">
        <f t="shared" ca="1" si="571"/>
        <v>0,915161492641138-7,4199333581364i</v>
      </c>
      <c r="DS341" s="240" t="str">
        <f t="shared" ca="1" si="572"/>
        <v>3,52423626942538-6,59338231214186i</v>
      </c>
      <c r="DT341" s="240" t="str">
        <f t="shared" ca="1" si="573"/>
        <v>5,66101262888347-4,88322307624998i</v>
      </c>
      <c r="DU341" s="240" t="str">
        <f t="shared" ca="1" si="574"/>
        <v>7,03913176429396-2,51864161835428i</v>
      </c>
      <c r="DV341" s="240" t="str">
        <f t="shared" ca="1" si="575"/>
        <v>7,4739058633913+0,183474090715071i</v>
      </c>
      <c r="DW341" s="240" t="str">
        <f t="shared" ca="1" si="576"/>
        <v>6,90706893513139+2,8610016291749i</v>
      </c>
      <c r="DX341" s="240" t="str">
        <f t="shared" ca="1" si="577"/>
        <v>5,41458529167421+5,15511374423337i</v>
      </c>
      <c r="DY341" s="240" t="str">
        <f t="shared" ca="1" si="578"/>
        <v>3,19646923648572+6,75836637191258i</v>
      </c>
      <c r="DZ341" s="240" t="str">
        <f t="shared" ca="1" si="579"/>
        <v>0,549980267000869+7,45590056952935i</v>
      </c>
      <c r="EA341" s="240" t="str">
        <f t="shared" ca="1" si="580"/>
        <v>-2,17021397925891+7,15423670848454i</v>
      </c>
      <c r="EB341" s="240" t="str">
        <f t="shared" ca="1" si="581"/>
        <v>-4,59956829615898+5,89380209082114i</v>
      </c>
      <c r="EC341" s="240" t="str">
        <f t="shared" ca="1" si="582"/>
        <v>-6,41251421687136+3,84351310850128i</v>
      </c>
      <c r="ED341" s="240" t="str">
        <f t="shared" ca="1" si="583"/>
        <v>-7,36609087737312+1,27813801409665i</v>
      </c>
      <c r="EE341" s="240" t="str">
        <f t="shared" ca="1" si="584"/>
        <v>-7,33250527143131-1,45852598236389i</v>
      </c>
      <c r="EF341" s="240" t="str">
        <f t="shared" ca="1" si="585"/>
        <v>-6,31625835395313-3,99972649101357i</v>
      </c>
      <c r="EG341" s="240" t="str">
        <f t="shared" ca="1" si="586"/>
        <v>-4,45354184820482-6,00490604448454i</v>
      </c>
      <c r="EH341" s="240" t="str">
        <f t="shared" ca="1" si="587"/>
        <v>-1,99398659341457-7,20534170335325i</v>
      </c>
      <c r="EI341" s="240" t="str">
        <f t="shared" ca="1" si="588"/>
        <v>0,732791582946503-7,44015780025943i</v>
      </c>
      <c r="EJ341" s="240" t="str">
        <f t="shared" ca="1" si="589"/>
        <v>3,36136513328693-6,67788559631875i</v>
      </c>
      <c r="EK341" s="240" t="str">
        <f t="shared" ca="1" si="590"/>
        <v>5,53946734427443-5,02068054535595i</v>
      </c>
      <c r="EL341" s="240" t="str">
        <f t="shared" ca="1" si="591"/>
        <v>6,9752011498896-2,69063199181483i</v>
      </c>
      <c r="EM341" s="240" t="str">
        <f t="shared" ca="1" si="592"/>
        <v>7,47615754226718+1,57533461439293E-12i</v>
      </c>
      <c r="EN341" s="240"/>
      <c r="EO341" s="240"/>
      <c r="EP341" s="240"/>
    </row>
    <row r="342" spans="1:146">
      <c r="A342" s="268">
        <f t="shared" si="461"/>
        <v>4.7265624999999851E-3</v>
      </c>
      <c r="B342" s="267">
        <v>242</v>
      </c>
      <c r="C342" s="266">
        <f t="shared" si="462"/>
        <v>48400</v>
      </c>
      <c r="N342" s="265">
        <f t="shared" ca="1" si="463"/>
        <v>7.5236529291267669</v>
      </c>
      <c r="O342" s="240">
        <f t="shared" ca="1" si="464"/>
        <v>-7.4763470708732331</v>
      </c>
      <c r="P342" s="240" t="str">
        <f t="shared" ca="1" si="465"/>
        <v>-7,03931021382915-2,51870546861585i</v>
      </c>
      <c r="Q342" s="240" t="str">
        <f t="shared" ca="1" si="466"/>
        <v>-5,77929443875287-4,74294437183856i</v>
      </c>
      <c r="R342" s="240" t="str">
        <f t="shared" ca="1" si="467"/>
        <v>-3,84361054567682-6,41267678097974i</v>
      </c>
      <c r="S342" s="240" t="str">
        <f t="shared" ca="1" si="468"/>
        <v>-1,45856295756092-7,33269115829829i</v>
      </c>
      <c r="T342" s="240" t="str">
        <f t="shared" ca="1" si="469"/>
        <v>1,09700795290229-7,39542690285178i</v>
      </c>
      <c r="U342" s="241" t="str">
        <f t="shared" ca="1" si="470"/>
        <v>3,52432561258838-6,59354946145157i</v>
      </c>
      <c r="V342" s="240" t="str">
        <f t="shared" ca="1" si="471"/>
        <v>5,53960777570788-5,02080782498908i</v>
      </c>
      <c r="W342" s="240" t="str">
        <f t="shared" ca="1" si="472"/>
        <v>6,90724403673055-2,86107415863431i</v>
      </c>
      <c r="X342" s="240" t="str">
        <f t="shared" ca="1" si="473"/>
        <v>7,46734148340105-0,366846963232137i</v>
      </c>
      <c r="Y342" s="240" t="str">
        <f t="shared" ca="1" si="474"/>
        <v>7,15441807605188+2,170268996511i</v>
      </c>
      <c r="Z342" s="240" t="str">
        <f t="shared" ca="1" si="475"/>
        <v>6,00505827528847+4,45365475026346i</v>
      </c>
      <c r="AA342" s="240" t="str">
        <f t="shared" ca="1" si="476"/>
        <v>4,15363588430022+6,2163554004584i</v>
      </c>
      <c r="AB342" s="240" t="str">
        <f t="shared" ca="1" si="477"/>
        <v>1,81660415629974+7,25229031847659i</v>
      </c>
      <c r="AC342" s="240" t="str">
        <f t="shared" ca="1" si="478"/>
        <v>-0,73281015999858+7,44034641623343i</v>
      </c>
      <c r="AD342" s="240" t="str">
        <f t="shared" ca="1" si="479"/>
        <v>-3,1965502704047+6,75853770374409i</v>
      </c>
      <c r="AE342" s="240" t="str">
        <f t="shared" ca="1" si="480"/>
        <v>-5,28657571231887+5,28657571231842i</v>
      </c>
      <c r="AF342" s="240" t="str">
        <f t="shared" ca="1" si="481"/>
        <v>-6,75853770374568+3,19655027040135i</v>
      </c>
      <c r="AG342" s="240" t="str">
        <f t="shared" ca="1" si="482"/>
        <v>-7,4403464162332+0,732810160000917i</v>
      </c>
      <c r="AH342" s="240" t="str">
        <f t="shared" ca="1" si="483"/>
        <v>-7,25229031847677-1,816604156299i</v>
      </c>
      <c r="AI342" s="240" t="str">
        <f t="shared" ca="1" si="484"/>
        <v>-6,21635540045799-4,15363588430083i</v>
      </c>
      <c r="AJ342" s="240" t="str">
        <f t="shared" ca="1" si="485"/>
        <v>-4,45365475026167-6,00505827528979i</v>
      </c>
      <c r="AK342" s="240" t="str">
        <f t="shared" ca="1" si="486"/>
        <v>-2,17026899650739-7,15441807605297i</v>
      </c>
      <c r="AL342" s="240" t="str">
        <f t="shared" ca="1" si="487"/>
        <v>0,366846963229951-7,46734148340115i</v>
      </c>
      <c r="AM342" s="240" t="str">
        <f t="shared" ca="1" si="488"/>
        <v>2,86107415863361-6,90724403673084i</v>
      </c>
      <c r="AN342" s="240" t="str">
        <f t="shared" ca="1" si="489"/>
        <v>5,02080782498963-5,53960777570738i</v>
      </c>
      <c r="AO342" s="240" t="str">
        <f t="shared" ca="1" si="490"/>
        <v>6,59354946145262-3,52432561258642i</v>
      </c>
      <c r="AP342" s="240" t="str">
        <f t="shared" ca="1" si="491"/>
        <v>7,39542690285232-1,09700795289865i</v>
      </c>
      <c r="AQ342" s="240" t="str">
        <f t="shared" ca="1" si="492"/>
        <v>7,33269115829874+1,45856295755867i</v>
      </c>
      <c r="AR342" s="240" t="str">
        <f t="shared" ca="1" si="493"/>
        <v>7,33269115829874+1,45856295755867i</v>
      </c>
      <c r="AS342" s="240" t="str">
        <f t="shared" ca="1" si="494"/>
        <v>4,74294437183805+5,77929443875328i</v>
      </c>
      <c r="AT342" s="240" t="str">
        <f t="shared" ca="1" si="495"/>
        <v>2,51870546861386+7,03931021382987i</v>
      </c>
      <c r="AU342" s="240" t="str">
        <f t="shared" ca="1" si="496"/>
        <v>-3,60135207969777E-12+7,47634707087323i</v>
      </c>
      <c r="AV342" s="240" t="str">
        <f t="shared" ca="1" si="497"/>
        <v>-2,51870546861363+7,03931021382994i</v>
      </c>
      <c r="AW342" s="240" t="str">
        <f t="shared" ca="1" si="498"/>
        <v>-4,74294437183787+5,77929443875343i</v>
      </c>
      <c r="AX342" s="240" t="str">
        <f t="shared" ca="1" si="499"/>
        <v>-6,41267678098003+3,84361054567633i</v>
      </c>
      <c r="AY342" s="240" t="str">
        <f t="shared" ca="1" si="500"/>
        <v>-7,33269115829874+1,45856295755869i</v>
      </c>
      <c r="AZ342" s="240" t="str">
        <f t="shared" ca="1" si="501"/>
        <v>-7,39542690285236-1,09700795289842i</v>
      </c>
      <c r="BA342" s="240" t="str">
        <f t="shared" ca="1" si="502"/>
        <v>-6,59354946145263-3,5243256125864i</v>
      </c>
      <c r="BB342" s="240" t="str">
        <f t="shared" ca="1" si="503"/>
        <v>-5,02080782498964-5,53960777570737i</v>
      </c>
      <c r="BC342" s="240" t="str">
        <f t="shared" ca="1" si="504"/>
        <v>-2,86107415863363-6,90724403673083i</v>
      </c>
      <c r="BD342" s="240" t="str">
        <f t="shared" ca="1" si="505"/>
        <v>-0,366846963229974-7,46734148340115i</v>
      </c>
      <c r="BE342" s="240" t="str">
        <f t="shared" ca="1" si="506"/>
        <v>2,17026899650738-7,15441807605298i</v>
      </c>
      <c r="BF342" s="240" t="str">
        <f t="shared" ca="1" si="507"/>
        <v>4,45365475026156-6,00505827528987i</v>
      </c>
      <c r="BG342" s="240" t="str">
        <f t="shared" ca="1" si="508"/>
        <v>6,21635540045792-4,15363588430094i</v>
      </c>
      <c r="BH342" s="240" t="str">
        <f t="shared" ca="1" si="509"/>
        <v>7,25229031847674-1,81660415629912i</v>
      </c>
      <c r="BI342" s="240" t="str">
        <f t="shared" ca="1" si="510"/>
        <v>7,44034641623322+0,732810160000684i</v>
      </c>
      <c r="BJ342" s="240" t="str">
        <f t="shared" ca="1" si="511"/>
        <v>6,75853770374564+3,19655027040142i</v>
      </c>
      <c r="BK342" s="240" t="str">
        <f t="shared" ca="1" si="512"/>
        <v>5,28657571231993+5,28657571231736i</v>
      </c>
      <c r="BL342" s="240" t="str">
        <f t="shared" ca="1" si="513"/>
        <v>3,19655027040472+6,75853770374408i</v>
      </c>
      <c r="BM342" s="240" t="str">
        <f t="shared" ca="1" si="514"/>
        <v>0,732810159997122+7,44034641623357i</v>
      </c>
      <c r="BN342" s="240" t="str">
        <f t="shared" ca="1" si="515"/>
        <v>-1,8166041563026+7,25229031847588i</v>
      </c>
      <c r="BO342" s="240" t="str">
        <f t="shared" ca="1" si="516"/>
        <v>-4,15363588429755+6,21635540046018i</v>
      </c>
      <c r="BP342" s="240" t="str">
        <f t="shared" ca="1" si="517"/>
        <v>-6,00505827528744+4,45365475026484i</v>
      </c>
      <c r="BQ342" s="240" t="str">
        <f t="shared" ca="1" si="518"/>
        <v>-7,1544180760518+2,17026899651127i</v>
      </c>
      <c r="BR342" s="240" t="str">
        <f t="shared" ca="1" si="519"/>
        <v>-7,46734148340099-0,366846963233336i</v>
      </c>
      <c r="BS342" s="240" t="str">
        <f t="shared" ca="1" si="520"/>
        <v>-6,90724403672954-2,86107415863674i</v>
      </c>
      <c r="BT342" s="240" t="str">
        <f t="shared" ca="1" si="521"/>
        <v>-5,53960777570996-5,02080782498679i</v>
      </c>
      <c r="BU342" s="240" t="str">
        <f t="shared" ca="1" si="522"/>
        <v>-3,5243256125898-6,59354946145081i</v>
      </c>
      <c r="BV342" s="240" t="str">
        <f t="shared" ca="1" si="523"/>
        <v>-1,09700795290245-7,39542690285176i</v>
      </c>
      <c r="BW342" s="240" t="str">
        <f t="shared" ca="1" si="524"/>
        <v>1,4585629575622-7,33269115829803i</v>
      </c>
      <c r="BX342" s="240" t="str">
        <f t="shared" ca="1" si="525"/>
        <v>3,84361054567922-6,41267678097831i</v>
      </c>
      <c r="BY342" s="240" t="str">
        <f t="shared" ca="1" si="526"/>
        <v>5,77929443875098-4,74294437184085i</v>
      </c>
      <c r="BZ342" s="240" t="str">
        <f t="shared" ca="1" si="527"/>
        <v>7,03931021382865-2,51870546861727i</v>
      </c>
      <c r="CA342" s="240" t="str">
        <f t="shared" ca="1" si="528"/>
        <v>7,47634707087323-2,19750182776417E-14i</v>
      </c>
      <c r="CB342" s="240" t="str">
        <f t="shared" ca="1" si="529"/>
        <v>7,03931021382865+2,51870546861722i</v>
      </c>
      <c r="CC342" s="240" t="str">
        <f t="shared" ca="1" si="530"/>
        <v>5,779294438751+4,74294437184081i</v>
      </c>
      <c r="CD342" s="240" t="str">
        <f t="shared" ca="1" si="531"/>
        <v>3,84361054567962+6,41267678097807i</v>
      </c>
      <c r="CE342" s="240" t="str">
        <f t="shared" ca="1" si="532"/>
        <v>1,45856295756266+7,33269115829794i</v>
      </c>
      <c r="CF342" s="240" t="str">
        <f t="shared" ca="1" si="533"/>
        <v>-1,09700795290198+7,39542690285183i</v>
      </c>
      <c r="CG342" s="240" t="str">
        <f t="shared" ca="1" si="534"/>
        <v>-3,52432561258939+6,59354946145104i</v>
      </c>
      <c r="CH342" s="240" t="str">
        <f t="shared" ca="1" si="535"/>
        <v>-5,53960777570993+5,02080782498682i</v>
      </c>
      <c r="CI342" s="240" t="str">
        <f t="shared" ca="1" si="536"/>
        <v>-6,90724403672936+2,86107415863718i</v>
      </c>
      <c r="CJ342" s="240" t="str">
        <f t="shared" ca="1" si="537"/>
        <v>-7,46734148340096+0,366846963233805i</v>
      </c>
      <c r="CK342" s="240" t="str">
        <f t="shared" ca="1" si="538"/>
        <v>-7,15441807605193-2,17026899651082i</v>
      </c>
      <c r="CL342" s="240" t="str">
        <f t="shared" ca="1" si="539"/>
        <v>-6,00505827528773-4,45365475026446i</v>
      </c>
      <c r="CM342" s="240" t="str">
        <f t="shared" ca="1" si="540"/>
        <v>-4,15363588429794-6,21635540045992i</v>
      </c>
      <c r="CN342" s="240" t="str">
        <f t="shared" ca="1" si="541"/>
        <v>-1,81660415630264-7,25229031847586i</v>
      </c>
      <c r="CO342" s="240" t="str">
        <f t="shared" ca="1" si="542"/>
        <v>0,732810159997078-7,44034641623358i</v>
      </c>
      <c r="CP342" s="240" t="str">
        <f t="shared" ca="1" si="543"/>
        <v>3,19655027040468-6,7585377037441i</v>
      </c>
      <c r="CQ342" s="240" t="str">
        <f t="shared" ca="1" si="544"/>
        <v>5,2865757123199-5,28657571231739i</v>
      </c>
      <c r="CR342" s="240" t="str">
        <f t="shared" ca="1" si="545"/>
        <v>6,75853770374562-3,19655027040146i</v>
      </c>
      <c r="CS342" s="240" t="str">
        <f t="shared" ca="1" si="546"/>
        <v>7,44034641623317-0,73281016000115i</v>
      </c>
      <c r="CT342" s="240" t="str">
        <f t="shared" ca="1" si="547"/>
        <v>7,25229031847686+1,81660415629867i</v>
      </c>
      <c r="CU342" s="240" t="str">
        <f t="shared" ca="1" si="548"/>
        <v>6,21635540045818+4,15363588430055i</v>
      </c>
      <c r="CV342" s="240" t="str">
        <f t="shared" ca="1" si="549"/>
        <v>4,45365475026195+6,00505827528959i</v>
      </c>
      <c r="CW342" s="240" t="str">
        <f t="shared" ca="1" si="550"/>
        <v>2,17026899650741+7,15441807605297i</v>
      </c>
      <c r="CX342" s="240" t="str">
        <f t="shared" ca="1" si="551"/>
        <v>-0,366846963230142+7,46734148340114i</v>
      </c>
      <c r="CY342" s="240" t="str">
        <f t="shared" ca="1" si="552"/>
        <v>-2,86107415863339+6,90724403673093i</v>
      </c>
      <c r="CZ342" s="240" t="str">
        <f t="shared" ca="1" si="553"/>
        <v>-5,02080782498977+5,53960777570726i</v>
      </c>
      <c r="DA342" s="240" t="str">
        <f t="shared" ca="1" si="554"/>
        <v>-6,59354946145251+3,52432561258662i</v>
      </c>
      <c r="DB342" s="240" t="str">
        <f t="shared" ca="1" si="555"/>
        <v>-7,39542690285235+1,09700795289846i</v>
      </c>
      <c r="DC342" s="240" t="str">
        <f t="shared" ca="1" si="556"/>
        <v>-7,33269115829882-1,45856295755823i</v>
      </c>
      <c r="DD342" s="240" t="str">
        <f t="shared" ca="1" si="557"/>
        <v>-6,41267678098017-3,84361054567611i</v>
      </c>
      <c r="DE342" s="240" t="str">
        <f t="shared" ca="1" si="558"/>
        <v>-4,74294437183839-5,77929443875299i</v>
      </c>
      <c r="DF342" s="240" t="str">
        <f t="shared" ca="1" si="559"/>
        <v>-2,51870546861387-7,03931021382986i</v>
      </c>
      <c r="DG342" s="240" t="str">
        <f t="shared" ca="1" si="560"/>
        <v>-3,64530211625305E-12-7,47634707087323i</v>
      </c>
      <c r="DH342" s="240" t="str">
        <f t="shared" ca="1" si="561"/>
        <v>2,51870546861341-7,03931021383002i</v>
      </c>
      <c r="DI342" s="240" t="str">
        <f t="shared" ca="1" si="562"/>
        <v>4,74294437183801-5,77929443875331i</v>
      </c>
      <c r="DJ342" s="240" t="str">
        <f t="shared" ca="1" si="563"/>
        <v>6,41267678097991-3,84361054567654i</v>
      </c>
      <c r="DK342" s="240" t="str">
        <f t="shared" ca="1" si="564"/>
        <v>7,33269115829873-1,45856295755871i</v>
      </c>
      <c r="DL342" s="240" t="str">
        <f t="shared" ca="1" si="565"/>
        <v>7,3954269028513+1,09700795290554i</v>
      </c>
      <c r="DM342" s="240" t="str">
        <f t="shared" ca="1" si="566"/>
        <v>6,59354946145274+3,52432561258619i</v>
      </c>
      <c r="DN342" s="240" t="str">
        <f t="shared" ca="1" si="567"/>
        <v>5,0208078249895+5,5396077757075i</v>
      </c>
      <c r="DO342" s="240" t="str">
        <f t="shared" ca="1" si="568"/>
        <v>2,86107415863385+6,90724403673074i</v>
      </c>
      <c r="DP342" s="240" t="str">
        <f t="shared" ca="1" si="569"/>
        <v>0,366846963229783+7,46734148340116i</v>
      </c>
      <c r="DQ342" s="240" t="str">
        <f t="shared" ca="1" si="570"/>
        <v>-2,17026899651427+7,15441807605089i</v>
      </c>
      <c r="DR342" s="240" t="str">
        <f t="shared" ca="1" si="571"/>
        <v>-4,45365475026155+6,00505827528988i</v>
      </c>
      <c r="DS342" s="240" t="str">
        <f t="shared" ca="1" si="572"/>
        <v>-6,21635540045767+4,15363588430131i</v>
      </c>
      <c r="DT342" s="240" t="str">
        <f t="shared" ca="1" si="573"/>
        <v>-7,25229031847674+1,81660415629914i</v>
      </c>
      <c r="DU342" s="240" t="str">
        <f t="shared" ca="1" si="574"/>
        <v>-7,44034641623326-0,732810160000239i</v>
      </c>
      <c r="DV342" s="240" t="str">
        <f t="shared" ca="1" si="575"/>
        <v>-6,75853770374583-3,19655027040102i</v>
      </c>
      <c r="DW342" s="240" t="str">
        <f t="shared" ca="1" si="576"/>
        <v>-5,28657571231995-5,28657571231734i</v>
      </c>
      <c r="DX342" s="240" t="str">
        <f t="shared" ca="1" si="577"/>
        <v>-3,19655027040512-6,75853770374389i</v>
      </c>
      <c r="DY342" s="240" t="str">
        <f t="shared" ca="1" si="578"/>
        <v>-0,732810159997144-7,44034641623357i</v>
      </c>
      <c r="DZ342" s="240" t="str">
        <f t="shared" ca="1" si="579"/>
        <v>1,81660415630216-7,25229031847598i</v>
      </c>
      <c r="EA342" s="240" t="str">
        <f t="shared" ca="1" si="580"/>
        <v>4,15363588429754-6,21635540046019i</v>
      </c>
      <c r="EB342" s="240" t="str">
        <f t="shared" ca="1" si="581"/>
        <v>6,00505827528768-4,45365475026451i</v>
      </c>
      <c r="EC342" s="240" t="str">
        <f t="shared" ca="1" si="582"/>
        <v>7,15441807605179-2,17026899651129i</v>
      </c>
      <c r="ED342" s="240" t="str">
        <f t="shared" ca="1" si="583"/>
        <v>7,46734148340096+0,366846963233739i</v>
      </c>
      <c r="EE342" s="240" t="str">
        <f t="shared" ca="1" si="584"/>
        <v>6,90724403672955+2,86107415863672i</v>
      </c>
      <c r="EF342" s="240" t="str">
        <f t="shared" ca="1" si="585"/>
        <v>5,53960777570997+5,02080782498677i</v>
      </c>
      <c r="EG342" s="240" t="str">
        <f t="shared" ca="1" si="586"/>
        <v>3,52432561259019+6,5935494614506i</v>
      </c>
      <c r="EH342" s="240" t="str">
        <f t="shared" ca="1" si="587"/>
        <v>1,09700795290247+7,39542690285175i</v>
      </c>
      <c r="EI342" s="240" t="str">
        <f t="shared" ca="1" si="588"/>
        <v>-1,45856295756176+7,33269115829812i</v>
      </c>
      <c r="EJ342" s="240" t="str">
        <f t="shared" ca="1" si="589"/>
        <v>-3,8436105456792+6,41267678097831i</v>
      </c>
      <c r="EK342" s="240" t="str">
        <f t="shared" ca="1" si="590"/>
        <v>-5,77929443875097+4,74294437184087i</v>
      </c>
      <c r="EL342" s="240" t="str">
        <f t="shared" ca="1" si="591"/>
        <v>-7,03931021382849+2,51870546861768i</v>
      </c>
      <c r="EM342" s="240" t="str">
        <f t="shared" ca="1" si="592"/>
        <v>-7,47634707087323+4,39500365552835E-14i</v>
      </c>
      <c r="EN342" s="240"/>
      <c r="EO342" s="240"/>
      <c r="EP342" s="240"/>
    </row>
    <row r="343" spans="1:146">
      <c r="A343" s="268">
        <f t="shared" si="461"/>
        <v>4.7460937499999847E-3</v>
      </c>
      <c r="B343" s="267">
        <v>243</v>
      </c>
      <c r="C343" s="266">
        <f t="shared" si="462"/>
        <v>48600</v>
      </c>
      <c r="N343" s="265">
        <f t="shared" ca="1" si="463"/>
        <v>7.5234780770459713</v>
      </c>
      <c r="O343" s="240">
        <f t="shared" ca="1" si="464"/>
        <v>-7.4765219229540287</v>
      </c>
      <c r="P343" s="240" t="str">
        <f t="shared" ca="1" si="465"/>
        <v>-7,09916825866649-2,34524840892271i</v>
      </c>
      <c r="Q343" s="240" t="str">
        <f t="shared" ca="1" si="466"/>
        <v>-6,00519871779662-4,45375890952643i</v>
      </c>
      <c r="R343" s="240" t="str">
        <f t="shared" ca="1" si="467"/>
        <v>-4,30504256655191-6,11269077940217i</v>
      </c>
      <c r="S343" s="240" t="str">
        <f t="shared" ca="1" si="468"/>
        <v>-2,17031975339067-7,15458539906083i</v>
      </c>
      <c r="T343" s="240" t="str">
        <f t="shared" ca="1" si="469"/>
        <v>0,183483033067527-7,47427013433342i</v>
      </c>
      <c r="U343" s="241" t="str">
        <f t="shared" ca="1" si="470"/>
        <v>2,51876437450798-7,03947484476801i</v>
      </c>
      <c r="V343" s="240" t="str">
        <f t="shared" ca="1" si="471"/>
        <v>4,59979247466999-5,89408934903277i</v>
      </c>
      <c r="W343" s="240" t="str">
        <f t="shared" ca="1" si="472"/>
        <v>6,21650078465-4,15373302691182i</v>
      </c>
      <c r="X343" s="240" t="str">
        <f t="shared" ca="1" si="473"/>
        <v>7,2056928847379-1,99408377839292i</v>
      </c>
      <c r="Y343" s="240" t="str">
        <f t="shared" ca="1" si="474"/>
        <v>7,46751612486483+0,366855542817551i</v>
      </c>
      <c r="Z343" s="240" t="str">
        <f t="shared" ca="1" si="475"/>
        <v>6,97554111444614+2,69076313061625i</v>
      </c>
      <c r="AA343" s="240" t="str">
        <f t="shared" ca="1" si="476"/>
        <v>5,77942960123923+4,74305529682418i</v>
      </c>
      <c r="AB343" s="240" t="str">
        <f t="shared" ca="1" si="477"/>
        <v>3,99992143381443+6,31656620227511i</v>
      </c>
      <c r="AC343" s="240" t="str">
        <f t="shared" ca="1" si="478"/>
        <v>1,81664664188993+7,25245993045961i</v>
      </c>
      <c r="AD343" s="240" t="str">
        <f t="shared" ca="1" si="479"/>
        <v>-0,550007072505477+7,45626396291106i</v>
      </c>
      <c r="AE343" s="240" t="str">
        <f t="shared" ca="1" si="480"/>
        <v>-2,8611410716287+6,90740557898923i</v>
      </c>
      <c r="AF343" s="240" t="str">
        <f t="shared" ca="1" si="481"/>
        <v>-4,88346107982404+5,66128854115881i</v>
      </c>
      <c r="AG343" s="240" t="str">
        <f t="shared" ca="1" si="482"/>
        <v>-6,41282675661081+3,84370043761329i</v>
      </c>
      <c r="AH343" s="240" t="str">
        <f t="shared" ca="1" si="483"/>
        <v>-7,29485836550615+1,63811522537856i</v>
      </c>
      <c r="AI343" s="240" t="str">
        <f t="shared" ca="1" si="484"/>
        <v>-7,44052042635336-0,732827298502663i</v>
      </c>
      <c r="AJ343" s="240" t="str">
        <f t="shared" ca="1" si="485"/>
        <v>-6,83510928069639-3,02979556824388i</v>
      </c>
      <c r="AK343" s="240" t="str">
        <f t="shared" ca="1" si="486"/>
        <v>-5,53973733255272-5,02092524847104i</v>
      </c>
      <c r="AL343" s="240" t="str">
        <f t="shared" ca="1" si="487"/>
        <v>-3,68516413999315-6,50522446389983i</v>
      </c>
      <c r="AM343" s="240" t="str">
        <f t="shared" ca="1" si="488"/>
        <v>-1,45859706951005-7,3328626506453i</v>
      </c>
      <c r="AN343" s="240" t="str">
        <f t="shared" ca="1" si="489"/>
        <v>0,915206096733071-7,42029499851015i</v>
      </c>
      <c r="AO343" s="240" t="str">
        <f t="shared" ca="1" si="490"/>
        <v>3,19662502930013-6,7586957681541i</v>
      </c>
      <c r="AP343" s="240" t="str">
        <f t="shared" ca="1" si="491"/>
        <v>5,15536499949279-5,41484919332173i</v>
      </c>
      <c r="AQ343" s="240" t="str">
        <f t="shared" ca="1" si="492"/>
        <v>6,59370366722134-3,52440803728569i</v>
      </c>
      <c r="AR343" s="240" t="str">
        <f t="shared" ca="1" si="493"/>
        <v>6,59370366722134-3,52440803728569i</v>
      </c>
      <c r="AS343" s="240" t="str">
        <f t="shared" ca="1" si="494"/>
        <v>7,39559986242262+1,09703360903246i</v>
      </c>
      <c r="AT343" s="240" t="str">
        <f t="shared" ca="1" si="495"/>
        <v>6,67821107000503+3,36152896296826i</v>
      </c>
      <c r="AU343" s="240" t="str">
        <f t="shared" ca="1" si="496"/>
        <v>5,28669935141097+5,28669935141038i</v>
      </c>
      <c r="AV343" s="240" t="str">
        <f t="shared" ca="1" si="497"/>
        <v>3,361528962969+6,67821107000466i</v>
      </c>
      <c r="AW343" s="240" t="str">
        <f t="shared" ca="1" si="498"/>
        <v>1,09703360903329+7,3955998624225i</v>
      </c>
      <c r="AX343" s="240" t="str">
        <f t="shared" ca="1" si="499"/>
        <v>-1,27820030930651+7,3664498935173i</v>
      </c>
      <c r="AY343" s="240" t="str">
        <f t="shared" ca="1" si="500"/>
        <v>-3,52440803729134+6,59370366721833i</v>
      </c>
      <c r="AZ343" s="240" t="str">
        <f t="shared" ca="1" si="501"/>
        <v>-5,41484919332115+5,15536499949338i</v>
      </c>
      <c r="BA343" s="240" t="str">
        <f t="shared" ca="1" si="502"/>
        <v>-6,75869576815374+3,19662502930088i</v>
      </c>
      <c r="BB343" s="240" t="str">
        <f t="shared" ca="1" si="503"/>
        <v>-7,42029499851006+0,915206096733893i</v>
      </c>
      <c r="BC343" s="240" t="str">
        <f t="shared" ca="1" si="504"/>
        <v>-7,33286265064547-1,45859706950923i</v>
      </c>
      <c r="BD343" s="240" t="str">
        <f t="shared" ca="1" si="505"/>
        <v>-6,50522446390034-3,68516413999224i</v>
      </c>
      <c r="BE343" s="240" t="str">
        <f t="shared" ca="1" si="506"/>
        <v>-5,02092524847165-5,53973733255216i</v>
      </c>
      <c r="BF343" s="240" t="str">
        <f t="shared" ca="1" si="507"/>
        <v>-3,02979556824483-6,83510928069597i</v>
      </c>
      <c r="BG343" s="240" t="str">
        <f t="shared" ca="1" si="508"/>
        <v>-0,732827298495984-7,44052042635402i</v>
      </c>
      <c r="BH343" s="240" t="str">
        <f t="shared" ca="1" si="509"/>
        <v>1,63811522537754-7,29485836550639i</v>
      </c>
      <c r="BI343" s="240" t="str">
        <f t="shared" ca="1" si="510"/>
        <v>3,84370043761258-6,41282675661125i</v>
      </c>
      <c r="BJ343" s="240" t="str">
        <f t="shared" ca="1" si="511"/>
        <v>5,66128854115833-4,8834610798246i</v>
      </c>
      <c r="BK343" s="240" t="str">
        <f t="shared" ca="1" si="512"/>
        <v>6,90740557898892-2,86114107162947i</v>
      </c>
      <c r="BL343" s="240" t="str">
        <f t="shared" ca="1" si="513"/>
        <v>7,45626396291121-0,550007072503445i</v>
      </c>
      <c r="BM343" s="240" t="str">
        <f t="shared" ca="1" si="514"/>
        <v>7,2524599304602+1,81664664188758i</v>
      </c>
      <c r="BN343" s="240" t="str">
        <f t="shared" ca="1" si="515"/>
        <v>6,31656620227526+3,99992143381417i</v>
      </c>
      <c r="BO343" s="240" t="str">
        <f t="shared" ca="1" si="516"/>
        <v>4,74305529682187+5,77942960124113i</v>
      </c>
      <c r="BP343" s="240" t="str">
        <f t="shared" ca="1" si="517"/>
        <v>2,69076313061791+6,97554111444549i</v>
      </c>
      <c r="BQ343" s="240" t="str">
        <f t="shared" ca="1" si="518"/>
        <v>0,3668555428161+7,4675161248649i</v>
      </c>
      <c r="BR343" s="240" t="str">
        <f t="shared" ca="1" si="519"/>
        <v>-1,99408377838894+7,205692884739i</v>
      </c>
      <c r="BS343" s="240" t="str">
        <f t="shared" ca="1" si="520"/>
        <v>-4,15373302691113+6,21650078465047i</v>
      </c>
      <c r="BT343" s="240" t="str">
        <f t="shared" ca="1" si="521"/>
        <v>-5,89408934903399+4,59979247466842i</v>
      </c>
      <c r="BU343" s="240" t="str">
        <f t="shared" ca="1" si="522"/>
        <v>-7,03947484476722+2,51876437451021i</v>
      </c>
      <c r="BV343" s="240" t="str">
        <f t="shared" ca="1" si="523"/>
        <v>-7,47427013433341+0,183483033067802i</v>
      </c>
      <c r="BW343" s="240" t="str">
        <f t="shared" ca="1" si="524"/>
        <v>-7,15458539905997-2,17031975339354i</v>
      </c>
      <c r="BX343" s="240" t="str">
        <f t="shared" ca="1" si="525"/>
        <v>-6,11269077940322-4,30504256655043i</v>
      </c>
      <c r="BY343" s="240" t="str">
        <f t="shared" ca="1" si="526"/>
        <v>-4,45375890952525-6,00519871779749i</v>
      </c>
      <c r="BZ343" s="240" t="str">
        <f t="shared" ca="1" si="527"/>
        <v>-2,34524840892639-7,09916825866527i</v>
      </c>
      <c r="CA343" s="240" t="str">
        <f t="shared" ca="1" si="528"/>
        <v>-8,31656761770066E-13-7,47652192295403i</v>
      </c>
      <c r="CB343" s="240" t="str">
        <f t="shared" ca="1" si="529"/>
        <v>2,34524840892441-7,09916825866592i</v>
      </c>
      <c r="CC343" s="240" t="str">
        <f t="shared" ca="1" si="530"/>
        <v>4,45375890952392-6,00519871779848i</v>
      </c>
      <c r="CD343" s="240" t="str">
        <f t="shared" ca="1" si="531"/>
        <v>6,11269077940202-4,30504256655213i</v>
      </c>
      <c r="CE343" s="240" t="str">
        <f t="shared" ca="1" si="532"/>
        <v>7,1545853990617-2,17031975338781i</v>
      </c>
      <c r="CF343" s="240" t="str">
        <f t="shared" ca="1" si="533"/>
        <v>7,47427013433347+0,183483033065714i</v>
      </c>
      <c r="CG343" s="240" t="str">
        <f t="shared" ca="1" si="534"/>
        <v>7,03947484476778+2,51876437450864i</v>
      </c>
      <c r="CH343" s="240" t="str">
        <f t="shared" ca="1" si="535"/>
        <v>5,89408934903528+4,59979247466678i</v>
      </c>
      <c r="CI343" s="240" t="str">
        <f t="shared" ca="1" si="536"/>
        <v>4,15373302691251+6,21650078464955i</v>
      </c>
      <c r="CJ343" s="240" t="str">
        <f t="shared" ca="1" si="537"/>
        <v>1,99408377839095+7,20569288473845i</v>
      </c>
      <c r="CK343" s="240" t="str">
        <f t="shared" ca="1" si="538"/>
        <v>-0,366855542814439+7,46751612486498i</v>
      </c>
      <c r="CL343" s="240" t="str">
        <f t="shared" ca="1" si="539"/>
        <v>-2,69076313061596+6,97554111444625i</v>
      </c>
      <c r="CM343" s="240" t="str">
        <f t="shared" ca="1" si="540"/>
        <v>-4,74305529682649+5,77942960123733i</v>
      </c>
      <c r="CN343" s="240" t="str">
        <f t="shared" ca="1" si="541"/>
        <v>-6,31656620227415+3,99992143381594i</v>
      </c>
      <c r="CO343" s="240" t="str">
        <f t="shared" ca="1" si="542"/>
        <v>-7,25245993045979+1,81664664188919i</v>
      </c>
      <c r="CP343" s="240" t="str">
        <f t="shared" ca="1" si="543"/>
        <v>-7,4562639629108-0,550007072508992i</v>
      </c>
      <c r="CQ343" s="240" t="str">
        <f t="shared" ca="1" si="544"/>
        <v>-6,90740557898955-2,86114107162793i</v>
      </c>
      <c r="CR343" s="240" t="str">
        <f t="shared" ca="1" si="545"/>
        <v>-5,66128854115941-4,88346107982333i</v>
      </c>
      <c r="CS343" s="240" t="str">
        <f t="shared" ca="1" si="546"/>
        <v>-3,843700437614-6,41282675661039i</v>
      </c>
      <c r="CT343" s="240" t="str">
        <f t="shared" ca="1" si="547"/>
        <v>-1,63811522537958-7,29485836550593i</v>
      </c>
      <c r="CU343" s="240" t="str">
        <f t="shared" ca="1" si="548"/>
        <v>0,732827298501941-7,44052042635342i</v>
      </c>
      <c r="CV343" s="240" t="str">
        <f t="shared" ca="1" si="549"/>
        <v>3,02979556824293-6,83510928069682i</v>
      </c>
      <c r="CW343" s="240" t="str">
        <f t="shared" ca="1" si="550"/>
        <v>5,0209252484701-5,53973733255356i</v>
      </c>
      <c r="CX343" s="240" t="str">
        <f t="shared" ca="1" si="551"/>
        <v>6,50522446390308-3,6851641399874i</v>
      </c>
      <c r="CY343" s="240" t="str">
        <f t="shared" ca="1" si="552"/>
        <v>7,33286265064515-1,45859706951086i</v>
      </c>
      <c r="CZ343" s="240" t="str">
        <f t="shared" ca="1" si="553"/>
        <v>7,42029499851023+0,915206096732457i</v>
      </c>
      <c r="DA343" s="240" t="str">
        <f t="shared" ca="1" si="554"/>
        <v>6,75869576815464+3,19662502929899i</v>
      </c>
      <c r="DB343" s="240" t="str">
        <f t="shared" ca="1" si="555"/>
        <v>5,41484919332245+5,15536499949202i</v>
      </c>
      <c r="DC343" s="240" t="str">
        <f t="shared" ca="1" si="556"/>
        <v>3,52440803728625+6,59370366722105i</v>
      </c>
      <c r="DD343" s="240" t="str">
        <f t="shared" ca="1" si="557"/>
        <v>1,27820030930795+7,36644989351705i</v>
      </c>
      <c r="DE343" s="240" t="str">
        <f t="shared" ca="1" si="558"/>
        <v>-1,09703360903122+7,3955998624228i</v>
      </c>
      <c r="DF343" s="240" t="str">
        <f t="shared" ca="1" si="559"/>
        <v>-3,36152896297416+6,67821107000207i</v>
      </c>
      <c r="DG343" s="240" t="str">
        <f t="shared" ca="1" si="560"/>
        <v>-5,2866993514098+5,28669935141156i</v>
      </c>
      <c r="DH343" s="240" t="str">
        <f t="shared" ca="1" si="561"/>
        <v>-6,67821107000438+3,36152896296955i</v>
      </c>
      <c r="DI343" s="240" t="str">
        <f t="shared" ca="1" si="562"/>
        <v>-7,39559986242343+1,09703360902696i</v>
      </c>
      <c r="DJ343" s="240" t="str">
        <f t="shared" ca="1" si="563"/>
        <v>-7,36644989351747-1,27820030930549i</v>
      </c>
      <c r="DK343" s="240" t="str">
        <f t="shared" ca="1" si="564"/>
        <v>-6,59370366721862-3,52440803729079i</v>
      </c>
      <c r="DL343" s="240" t="str">
        <f t="shared" ca="1" si="565"/>
        <v>-5,15536499949383-5,41484919332073i</v>
      </c>
      <c r="DM343" s="240" t="str">
        <f t="shared" ca="1" si="566"/>
        <v>-3,19662502930201-6,75869576815321i</v>
      </c>
      <c r="DN343" s="240" t="str">
        <f t="shared" ca="1" si="567"/>
        <v>-0,915206096727336-7,42029499851086i</v>
      </c>
      <c r="DO343" s="240" t="str">
        <f t="shared" ca="1" si="568"/>
        <v>1,45859706950842-7,33286265064563i</v>
      </c>
      <c r="DP343" s="240" t="str">
        <f t="shared" ca="1" si="569"/>
        <v>3,68516413999188-6,50522446390054i</v>
      </c>
      <c r="DQ343" s="240" t="str">
        <f t="shared" ca="1" si="570"/>
        <v>5,53973733255131-5,02092524847258i</v>
      </c>
      <c r="DR343" s="240" t="str">
        <f t="shared" ca="1" si="571"/>
        <v>6,83510928069563-3,0297955682456i</v>
      </c>
      <c r="DS343" s="240" t="str">
        <f t="shared" ca="1" si="572"/>
        <v>7,44052042635393-0,732827298496812i</v>
      </c>
      <c r="DT343" s="240" t="str">
        <f t="shared" ca="1" si="573"/>
        <v>7,29485836550648+1,63811522537715i</v>
      </c>
      <c r="DU343" s="240" t="str">
        <f t="shared" ca="1" si="574"/>
        <v>6,41282675661189+3,8437004376115i</v>
      </c>
      <c r="DV343" s="240" t="str">
        <f t="shared" ca="1" si="575"/>
        <v>4,88346107981975+5,66128854116251i</v>
      </c>
      <c r="DW343" s="240" t="str">
        <f t="shared" ca="1" si="576"/>
        <v>2,86114107163024+6,9074055789886i</v>
      </c>
      <c r="DX343" s="240" t="str">
        <f t="shared" ca="1" si="577"/>
        <v>0,550007072503851+7,45626396291118i</v>
      </c>
      <c r="DY343" s="240" t="str">
        <f t="shared" ca="1" si="578"/>
        <v>-1,81664664189378+7,25245993045865i</v>
      </c>
      <c r="DZ343" s="240" t="str">
        <f t="shared" ca="1" si="579"/>
        <v>-3,99992143381347+6,31656620227571i</v>
      </c>
      <c r="EA343" s="240" t="str">
        <f t="shared" ca="1" si="580"/>
        <v>-5,77942960124061+4,74305529682251i</v>
      </c>
      <c r="EB343" s="240" t="str">
        <f t="shared" ca="1" si="581"/>
        <v>-6,97554111444535+2,69076313061829i</v>
      </c>
      <c r="EC343" s="240" t="str">
        <f t="shared" ca="1" si="582"/>
        <v>-7,46751612486484+0,366855542817355i</v>
      </c>
      <c r="ED343" s="240" t="str">
        <f t="shared" ca="1" si="583"/>
        <v>-7,20569288473718-1,99408377839551i</v>
      </c>
      <c r="EE343" s="240" t="str">
        <f t="shared" ca="1" si="584"/>
        <v>-6,21650078465093-4,15373302691044i</v>
      </c>
      <c r="EF343" s="240" t="str">
        <f t="shared" ca="1" si="585"/>
        <v>-4,59979247466875-5,89408934903374i</v>
      </c>
      <c r="EG343" s="240" t="str">
        <f t="shared" ca="1" si="586"/>
        <v>-2,51876437450419-7,03947484476937i</v>
      </c>
      <c r="EH343" s="240" t="str">
        <f t="shared" ca="1" si="587"/>
        <v>-0,183483033068633-7,47427013433339i</v>
      </c>
      <c r="EI343" s="240" t="str">
        <f t="shared" ca="1" si="588"/>
        <v>2,17031975339274-7,15458539906021i</v>
      </c>
      <c r="EJ343" s="240" t="str">
        <f t="shared" ca="1" si="589"/>
        <v>4,30504256655009-6,11269077940345i</v>
      </c>
      <c r="EK343" s="240" t="str">
        <f t="shared" ca="1" si="590"/>
        <v>6,00519871779674-4,45375890952626i</v>
      </c>
      <c r="EL343" s="240" t="str">
        <f t="shared" ca="1" si="591"/>
        <v>7,09916825866741-2,34524840891992i</v>
      </c>
      <c r="EM343" s="240" t="str">
        <f t="shared" ca="1" si="592"/>
        <v>7,47652192295403-1,66331352354013E-12i</v>
      </c>
      <c r="EN343" s="240"/>
      <c r="EO343" s="240"/>
      <c r="EP343" s="240"/>
    </row>
    <row r="344" spans="1:146">
      <c r="A344" s="268">
        <f t="shared" si="461"/>
        <v>4.7656249999999843E-3</v>
      </c>
      <c r="B344" s="267">
        <v>244</v>
      </c>
      <c r="C344" s="266">
        <f t="shared" si="462"/>
        <v>48800</v>
      </c>
      <c r="N344" s="265">
        <f t="shared" ca="1" si="463"/>
        <v>7.5233173261289581</v>
      </c>
      <c r="O344" s="240">
        <f t="shared" ca="1" si="464"/>
        <v>-7.4766826738710419</v>
      </c>
      <c r="P344" s="240" t="str">
        <f t="shared" ca="1" si="465"/>
        <v>-7,15473922809734-2,17036641691871i</v>
      </c>
      <c r="Q344" s="240" t="str">
        <f t="shared" ca="1" si="466"/>
        <v>-6,21663444415277-4,15382233533607i</v>
      </c>
      <c r="R344" s="240" t="str">
        <f t="shared" ca="1" si="467"/>
        <v>-4,74315727612631-5,77955386337852i</v>
      </c>
      <c r="S344" s="240" t="str">
        <f t="shared" ca="1" si="468"/>
        <v>-2,86120258834176-6,90755409347114i</v>
      </c>
      <c r="T344" s="240" t="str">
        <f t="shared" ca="1" si="469"/>
        <v>-0,732843054844282-7,44068040321112i</v>
      </c>
      <c r="U344" s="241" t="str">
        <f t="shared" ca="1" si="470"/>
        <v>1,45862843045761-7,33302031277864i</v>
      </c>
      <c r="V344" s="240" t="str">
        <f t="shared" ca="1" si="471"/>
        <v>3,52448381474632-6,59384543687177i</v>
      </c>
      <c r="W344" s="240" t="str">
        <f t="shared" ca="1" si="472"/>
        <v>5,28681301947441-5,28681301947395i</v>
      </c>
      <c r="X344" s="240" t="str">
        <f t="shared" ca="1" si="473"/>
        <v>6,59384543687175-3,52448381474635i</v>
      </c>
      <c r="Y344" s="240" t="str">
        <f t="shared" ca="1" si="474"/>
        <v>7,33302031277863-1,45862843045765i</v>
      </c>
      <c r="Z344" s="240" t="str">
        <f t="shared" ca="1" si="475"/>
        <v>7,44068040321112+0,73284305484427i</v>
      </c>
      <c r="AA344" s="240" t="str">
        <f t="shared" ca="1" si="476"/>
        <v>6,90755409347116+2,8612025883417i</v>
      </c>
      <c r="AB344" s="240" t="str">
        <f t="shared" ca="1" si="477"/>
        <v>5,77955386337858+4,74315727612623i</v>
      </c>
      <c r="AC344" s="240" t="str">
        <f t="shared" ca="1" si="478"/>
        <v>4,15382233533609+6,21663444415276i</v>
      </c>
      <c r="AD344" s="240" t="str">
        <f t="shared" ca="1" si="479"/>
        <v>2,17036641691834+7,15473922809745i</v>
      </c>
      <c r="AE344" s="240" t="str">
        <f t="shared" ca="1" si="480"/>
        <v>9,15931666453136E-14+7,47668267387104i</v>
      </c>
      <c r="AF344" s="240" t="str">
        <f t="shared" ca="1" si="481"/>
        <v>-2,1703664169204+7,15473922809682i</v>
      </c>
      <c r="AG344" s="240" t="str">
        <f t="shared" ca="1" si="482"/>
        <v>-4,15382233533479+6,21663444415362i</v>
      </c>
      <c r="AH344" s="240" t="str">
        <f t="shared" ca="1" si="483"/>
        <v>-5,77955386337994+4,74315727612457i</v>
      </c>
      <c r="AI344" s="240" t="str">
        <f t="shared" ca="1" si="484"/>
        <v>-6,90755409347084+2,86120258834246i</v>
      </c>
      <c r="AJ344" s="240" t="str">
        <f t="shared" ca="1" si="485"/>
        <v>-7,4406804032114+0,732843054841386i</v>
      </c>
      <c r="AK344" s="240" t="str">
        <f t="shared" ca="1" si="486"/>
        <v>-7,33302031277864-1,45862843045763i</v>
      </c>
      <c r="AL344" s="240" t="str">
        <f t="shared" ca="1" si="487"/>
        <v>-6,59384543687003-3,52448381474956i</v>
      </c>
      <c r="AM344" s="240" t="str">
        <f t="shared" ca="1" si="488"/>
        <v>-5,28681301947398-5,28681301947439i</v>
      </c>
      <c r="AN344" s="240" t="str">
        <f t="shared" ca="1" si="489"/>
        <v>-3,52448381474906-6,59384543687031i</v>
      </c>
      <c r="AO344" s="240" t="str">
        <f t="shared" ca="1" si="490"/>
        <v>-1,45862843045706-7,33302031277875i</v>
      </c>
      <c r="AP344" s="240" t="str">
        <f t="shared" ca="1" si="491"/>
        <v>0,732843054842065-7,44068040321134i</v>
      </c>
      <c r="AQ344" s="240" t="str">
        <f t="shared" ca="1" si="492"/>
        <v>2,86120258834309-6,90755409347058i</v>
      </c>
      <c r="AR344" s="240" t="str">
        <f t="shared" ca="1" si="493"/>
        <v>2,86120258834309-6,90755409347058i</v>
      </c>
      <c r="AS344" s="240" t="str">
        <f t="shared" ca="1" si="494"/>
        <v>6,21663444415394-4,15382233533431i</v>
      </c>
      <c r="AT344" s="240" t="str">
        <f t="shared" ca="1" si="495"/>
        <v>7,15473922809699-2,17036641691985i</v>
      </c>
      <c r="AU344" s="240" t="str">
        <f t="shared" ca="1" si="496"/>
        <v>7,47668267387104+2,79181510115076E-12i</v>
      </c>
      <c r="AV344" s="240" t="str">
        <f t="shared" ca="1" si="497"/>
        <v>7,15473922809746+2,17036641691828i</v>
      </c>
      <c r="AW344" s="240" t="str">
        <f t="shared" ca="1" si="498"/>
        <v>6,21663444415072+4,15382233533913i</v>
      </c>
      <c r="AX344" s="240" t="str">
        <f t="shared" ca="1" si="499"/>
        <v>4,74315727612636+5,77955386337846i</v>
      </c>
      <c r="AY344" s="240" t="str">
        <f t="shared" ca="1" si="500"/>
        <v>2,8612025883446+6,90755409346996i</v>
      </c>
      <c r="AZ344" s="240" t="str">
        <f t="shared" ca="1" si="501"/>
        <v>0,732843054843698+7,44068040321117i</v>
      </c>
      <c r="BA344" s="240" t="str">
        <f t="shared" ca="1" si="502"/>
        <v>-1,45862843045524+7,33302031277911i</v>
      </c>
      <c r="BB344" s="240" t="str">
        <f t="shared" ca="1" si="503"/>
        <v>-3,52448381474761+6,59384543687108i</v>
      </c>
      <c r="BC344" s="240" t="str">
        <f t="shared" ca="1" si="504"/>
        <v>-5,28681301947282+5,28681301947555i</v>
      </c>
      <c r="BD344" s="240" t="str">
        <f t="shared" ca="1" si="505"/>
        <v>-6,59384543687277+3,52448381474445i</v>
      </c>
      <c r="BE344" s="240" t="str">
        <f t="shared" ca="1" si="506"/>
        <v>-7,33302031277832+1,45862843045924i</v>
      </c>
      <c r="BF344" s="240" t="str">
        <f t="shared" ca="1" si="507"/>
        <v>-7,44068040321082-0,73284305484726i</v>
      </c>
      <c r="BG344" s="240" t="str">
        <f t="shared" ca="1" si="508"/>
        <v>-6,90755409347143-2,86120258834104i</v>
      </c>
      <c r="BH344" s="240" t="str">
        <f t="shared" ca="1" si="509"/>
        <v>-5,77955386337633-4,74315727612897i</v>
      </c>
      <c r="BI344" s="240" t="str">
        <f t="shared" ca="1" si="510"/>
        <v>-4,15382233533634-6,2166344441526i</v>
      </c>
      <c r="BJ344" s="240" t="str">
        <f t="shared" ca="1" si="511"/>
        <v>-2,17036641692218-7,15473922809628i</v>
      </c>
      <c r="BK344" s="240" t="str">
        <f t="shared" ca="1" si="512"/>
        <v>5,75220909904455E-13-7,47668267387104i</v>
      </c>
      <c r="BL344" s="240" t="str">
        <f t="shared" ca="1" si="513"/>
        <v>2,17036641691595-7,15473922809817i</v>
      </c>
      <c r="BM344" s="240" t="str">
        <f t="shared" ca="1" si="514"/>
        <v>4,15382233533729-6,21663444415196i</v>
      </c>
      <c r="BN344" s="240" t="str">
        <f t="shared" ca="1" si="515"/>
        <v>5,77955386337706-4,74315727612808i</v>
      </c>
      <c r="BO344" s="240" t="str">
        <f t="shared" ca="1" si="516"/>
        <v>6,90755409347188-2,86120258833998i</v>
      </c>
      <c r="BP344" s="240" t="str">
        <f t="shared" ca="1" si="517"/>
        <v>7,44068040321094-0,732843054846115i</v>
      </c>
      <c r="BQ344" s="240" t="str">
        <f t="shared" ca="1" si="518"/>
        <v>7,3330203127781+1,45862843046037i</v>
      </c>
      <c r="BR344" s="240" t="str">
        <f t="shared" ca="1" si="519"/>
        <v>6,59384543687222+3,52448381474546i</v>
      </c>
      <c r="BS344" s="240" t="str">
        <f t="shared" ca="1" si="520"/>
        <v>5,28681301947185+5,28681301947651i</v>
      </c>
      <c r="BT344" s="240" t="str">
        <f t="shared" ca="1" si="521"/>
        <v>3,52448381474641+6,59384543687172i</v>
      </c>
      <c r="BU344" s="240" t="str">
        <f t="shared" ca="1" si="522"/>
        <v>1,45862843046141+7,33302031277789i</v>
      </c>
      <c r="BV344" s="240" t="str">
        <f t="shared" ca="1" si="523"/>
        <v>-0,732843054845055+7,44068040321104i</v>
      </c>
      <c r="BW344" s="240" t="str">
        <f t="shared" ca="1" si="524"/>
        <v>-2,86120258833899+6,90755409347228i</v>
      </c>
      <c r="BX344" s="240" t="str">
        <f t="shared" ca="1" si="525"/>
        <v>-4,74315727612725+5,77955386337774i</v>
      </c>
      <c r="BY344" s="240" t="str">
        <f t="shared" ca="1" si="526"/>
        <v>-6,21663444415137+4,15382233533817i</v>
      </c>
      <c r="BZ344" s="240" t="str">
        <f t="shared" ca="1" si="527"/>
        <v>-7,15473922809786+2,17036641691697i</v>
      </c>
      <c r="CA344" s="240" t="str">
        <f t="shared" ca="1" si="528"/>
        <v>-7,47668267387104+1,64137328134185E-12i</v>
      </c>
      <c r="CB344" s="240" t="str">
        <f t="shared" ca="1" si="529"/>
        <v>-7,1547392280966-2,17036641692115i</v>
      </c>
      <c r="CC344" s="240" t="str">
        <f t="shared" ca="1" si="530"/>
        <v>-6,21663444415319-4,15382233533545i</v>
      </c>
      <c r="CD344" s="240" t="str">
        <f t="shared" ca="1" si="531"/>
        <v>-4,74315727612421-5,77955386338024i</v>
      </c>
      <c r="CE344" s="240" t="str">
        <f t="shared" ca="1" si="532"/>
        <v>-2,86120258834203-6,90755409347102i</v>
      </c>
      <c r="CF344" s="240" t="str">
        <f t="shared" ca="1" si="533"/>
        <v>-0,732843054848321-7,44068040321071i</v>
      </c>
      <c r="CG344" s="240" t="str">
        <f t="shared" ca="1" si="534"/>
        <v>1,45862843045819-7,33302031277853i</v>
      </c>
      <c r="CH344" s="240" t="str">
        <f t="shared" ca="1" si="535"/>
        <v>3,52448381474351-6,59384543687327i</v>
      </c>
      <c r="CI344" s="240" t="str">
        <f t="shared" ca="1" si="536"/>
        <v>5,28681301947494-5,28681301947342i</v>
      </c>
      <c r="CJ344" s="240" t="str">
        <f t="shared" ca="1" si="537"/>
        <v>6,59384543687067-3,52448381474836i</v>
      </c>
      <c r="CK344" s="240" t="str">
        <f t="shared" ca="1" si="538"/>
        <v>7,33302031277887-1,4586284304565i</v>
      </c>
      <c r="CL344" s="240" t="str">
        <f t="shared" ca="1" si="539"/>
        <v>7,4406804032113+0,732843054842426i</v>
      </c>
      <c r="CM344" s="240" t="str">
        <f t="shared" ca="1" si="540"/>
        <v>6,90755409347037+2,86120258834362i</v>
      </c>
      <c r="CN344" s="240" t="str">
        <f t="shared" ca="1" si="541"/>
        <v>5,77955386337915+4,74315727612554i</v>
      </c>
      <c r="CO344" s="240" t="str">
        <f t="shared" ca="1" si="542"/>
        <v>4,15382233533366+6,21663444415439i</v>
      </c>
      <c r="CP344" s="240" t="str">
        <f t="shared" ca="1" si="543"/>
        <v>2,17036641691909+7,15473922809722i</v>
      </c>
      <c r="CQ344" s="240" t="str">
        <f t="shared" ca="1" si="544"/>
        <v>-3,36703601105521E-12+7,47668267387104i</v>
      </c>
      <c r="CR344" s="240" t="str">
        <f t="shared" ca="1" si="545"/>
        <v>-2,17036641691862+7,15473922809736i</v>
      </c>
      <c r="CS344" s="240" t="str">
        <f t="shared" ca="1" si="546"/>
        <v>-4,15382233533325+6,21663444415466i</v>
      </c>
      <c r="CT344" s="240" t="str">
        <f t="shared" ca="1" si="547"/>
        <v>-5,77955386337883+4,74315727612592i</v>
      </c>
      <c r="CU344" s="240" t="str">
        <f t="shared" ca="1" si="548"/>
        <v>-6,90755409347018+2,86120258834407i</v>
      </c>
      <c r="CV344" s="240" t="str">
        <f t="shared" ca="1" si="549"/>
        <v>-7,44068040321125+0,732843054842914i</v>
      </c>
      <c r="CW344" s="240" t="str">
        <f t="shared" ca="1" si="550"/>
        <v>-7,33302031277896-1,45862843045602i</v>
      </c>
      <c r="CX344" s="240" t="str">
        <f t="shared" ca="1" si="551"/>
        <v>-6,59384543687071-3,52448381474831i</v>
      </c>
      <c r="CY344" s="240" t="str">
        <f t="shared" ca="1" si="552"/>
        <v>-5,28681301947499-5,28681301947338i</v>
      </c>
      <c r="CZ344" s="240" t="str">
        <f t="shared" ca="1" si="553"/>
        <v>-3,52448381474357-6,59384543687324i</v>
      </c>
      <c r="DA344" s="240" t="str">
        <f t="shared" ca="1" si="554"/>
        <v>-1,45862843045826-7,33302031277851i</v>
      </c>
      <c r="DB344" s="240" t="str">
        <f t="shared" ca="1" si="555"/>
        <v>0,73284305484741-7,4406804032108i</v>
      </c>
      <c r="DC344" s="240" t="str">
        <f t="shared" ca="1" si="556"/>
        <v>2,86120258834118-6,90755409347137i</v>
      </c>
      <c r="DD344" s="240" t="str">
        <f t="shared" ca="1" si="557"/>
        <v>4,74315727612941-5,77955386337597i</v>
      </c>
      <c r="DE344" s="240" t="str">
        <f t="shared" ca="1" si="558"/>
        <v>6,21663444415291-4,15382233533586i</v>
      </c>
      <c r="DF344" s="240" t="str">
        <f t="shared" ca="1" si="559"/>
        <v>7,15473922809646-2,17036641692162i</v>
      </c>
      <c r="DG344" s="240" t="str">
        <f t="shared" ca="1" si="560"/>
        <v>7,47668267387104+1,15044181980891E-12i</v>
      </c>
      <c r="DH344" s="240" t="str">
        <f t="shared" ca="1" si="561"/>
        <v>7,154739228098+2,1703664169165i</v>
      </c>
      <c r="DI344" s="240" t="str">
        <f t="shared" ca="1" si="562"/>
        <v>6,21663444415163+4,15382233533777i</v>
      </c>
      <c r="DJ344" s="240" t="str">
        <f t="shared" ca="1" si="563"/>
        <v>4,74315727612763+5,77955386337743i</v>
      </c>
      <c r="DK344" s="240" t="str">
        <f t="shared" ca="1" si="564"/>
        <v>2,86120258833905+6,90755409347226i</v>
      </c>
      <c r="DL344" s="240" t="str">
        <f t="shared" ca="1" si="565"/>
        <v>0,73284305484512+7,44068040321104i</v>
      </c>
      <c r="DM344" s="240" t="str">
        <f t="shared" ca="1" si="566"/>
        <v>-1,45862843046135+7,3330203127779i</v>
      </c>
      <c r="DN344" s="240" t="str">
        <f t="shared" ca="1" si="567"/>
        <v>-3,52448381474635+6,59384543687175i</v>
      </c>
      <c r="DO344" s="240" t="str">
        <f t="shared" ca="1" si="568"/>
        <v>-5,28681301947181+5,28681301947656i</v>
      </c>
      <c r="DP344" s="240" t="str">
        <f t="shared" ca="1" si="569"/>
        <v>-6,5938454368718+3,52448381474627i</v>
      </c>
      <c r="DQ344" s="240" t="str">
        <f t="shared" ca="1" si="570"/>
        <v>-7,33302031277792+1,45862843046126i</v>
      </c>
      <c r="DR344" s="240" t="str">
        <f t="shared" ca="1" si="571"/>
        <v>-7,44068040321102-0,732843054845204i</v>
      </c>
      <c r="DS344" s="240" t="str">
        <f t="shared" ca="1" si="572"/>
        <v>-6,90755409347223-2,86120258833913i</v>
      </c>
      <c r="DT344" s="240" t="str">
        <f t="shared" ca="1" si="573"/>
        <v>-5,77955386337737-4,7431572761277i</v>
      </c>
      <c r="DU344" s="240" t="str">
        <f t="shared" ca="1" si="574"/>
        <v>-4,1538223353377-6,21663444415169i</v>
      </c>
      <c r="DV344" s="240" t="str">
        <f t="shared" ca="1" si="575"/>
        <v>-2,17036641691643-7,15473922809803i</v>
      </c>
      <c r="DW344" s="240" t="str">
        <f t="shared" ca="1" si="576"/>
        <v>-1,06615237143739E-12-7,47668267387104i</v>
      </c>
      <c r="DX344" s="240" t="str">
        <f t="shared" ca="1" si="577"/>
        <v>2,1703664169217-7,15473922809643i</v>
      </c>
      <c r="DY344" s="240" t="str">
        <f t="shared" ca="1" si="578"/>
        <v>4,15382233533592-6,21663444415287i</v>
      </c>
      <c r="DZ344" s="240" t="str">
        <f t="shared" ca="1" si="579"/>
        <v>5,77955386337602-4,74315727612934i</v>
      </c>
      <c r="EA344" s="240" t="str">
        <f t="shared" ca="1" si="580"/>
        <v>6,90755409347141-2,8612025883411i</v>
      </c>
      <c r="EB344" s="240" t="str">
        <f t="shared" ca="1" si="581"/>
        <v>7,44068040321082-0,732843054847326i</v>
      </c>
      <c r="EC344" s="240" t="str">
        <f t="shared" ca="1" si="582"/>
        <v>7,33302031277833+1,45862843045918i</v>
      </c>
      <c r="ED344" s="240" t="str">
        <f t="shared" ca="1" si="583"/>
        <v>6,5938454368728+3,5244838147444i</v>
      </c>
      <c r="EE344" s="240" t="str">
        <f t="shared" ca="1" si="584"/>
        <v>5,28681301947332+5,28681301947505i</v>
      </c>
      <c r="EF344" s="240" t="str">
        <f t="shared" ca="1" si="585"/>
        <v>3,52448381474823+6,59384543687075i</v>
      </c>
      <c r="EG344" s="240" t="str">
        <f t="shared" ca="1" si="586"/>
        <v>1,45862843045593+7,33302031277898i</v>
      </c>
      <c r="EH344" s="240" t="str">
        <f t="shared" ca="1" si="587"/>
        <v>-0,732843054842998+7,44068040321124i</v>
      </c>
      <c r="EI344" s="240" t="str">
        <f t="shared" ca="1" si="588"/>
        <v>-2,86120258834415+6,90755409347015i</v>
      </c>
      <c r="EJ344" s="240" t="str">
        <f t="shared" ca="1" si="589"/>
        <v>-4,74315727612599+5,77955386337878i</v>
      </c>
      <c r="EK344" s="240" t="str">
        <f t="shared" ca="1" si="590"/>
        <v>-6,2166344441547+4,15382233533318i</v>
      </c>
      <c r="EL344" s="240" t="str">
        <f t="shared" ca="1" si="591"/>
        <v>-7,15473922809739+2,17036641691854i</v>
      </c>
      <c r="EM344" s="240" t="str">
        <f t="shared" ca="1" si="592"/>
        <v>-7,47668267387104+3,28274656268369E-12i</v>
      </c>
      <c r="EN344" s="240"/>
      <c r="EO344" s="240"/>
      <c r="EP344" s="240"/>
    </row>
    <row r="345" spans="1:146">
      <c r="A345" s="268">
        <f t="shared" si="461"/>
        <v>4.7851562499999839E-3</v>
      </c>
      <c r="B345" s="267">
        <v>245</v>
      </c>
      <c r="C345" s="266">
        <f t="shared" si="462"/>
        <v>49000</v>
      </c>
      <c r="N345" s="265">
        <f t="shared" ca="1" si="463"/>
        <v>7.5231701596022535</v>
      </c>
      <c r="O345" s="240">
        <f t="shared" ca="1" si="464"/>
        <v>-7.4768298403977465</v>
      </c>
      <c r="P345" s="240" t="str">
        <f t="shared" ca="1" si="465"/>
        <v>-7,20598964820048-1,99416590390311i</v>
      </c>
      <c r="Q345" s="240" t="str">
        <f t="shared" ca="1" si="466"/>
        <v>-6,41309086621281-3,84385873881442i</v>
      </c>
      <c r="R345" s="240" t="str">
        <f t="shared" ca="1" si="467"/>
        <v>-5,155577321054-5,41507220163275i</v>
      </c>
      <c r="S345" s="240" t="str">
        <f t="shared" ca="1" si="468"/>
        <v>-3,52455318856704-6,59397522616093i</v>
      </c>
      <c r="T345" s="240" t="str">
        <f t="shared" ca="1" si="469"/>
        <v>-1,63818269047326-7,29515880121166i</v>
      </c>
      <c r="U345" s="241" t="str">
        <f t="shared" ca="1" si="470"/>
        <v>0,366870651610008-7,46782367140852i</v>
      </c>
      <c r="V345" s="240" t="str">
        <f t="shared" ca="1" si="471"/>
        <v>2,34534499700229-7,09946063495661i</v>
      </c>
      <c r="W345" s="240" t="str">
        <f t="shared" ca="1" si="472"/>
        <v>4,15390409667775-6,21675680864758i</v>
      </c>
      <c r="X345" s="240" t="str">
        <f t="shared" ca="1" si="473"/>
        <v>5,66152169897296-4,8836622031341i</v>
      </c>
      <c r="Y345" s="240" t="str">
        <f t="shared" ca="1" si="474"/>
        <v>6,75897412222554-3,19675668097332i</v>
      </c>
      <c r="Z345" s="240" t="str">
        <f t="shared" ca="1" si="475"/>
        <v>7,36675327769044-1,2782529514534i</v>
      </c>
      <c r="AA345" s="240" t="str">
        <f t="shared" ca="1" si="476"/>
        <v>7,44082686109079+0,732857479686213i</v>
      </c>
      <c r="AB345" s="240" t="str">
        <f t="shared" ca="1" si="477"/>
        <v>6,97582839920384+2,69087394857571i</v>
      </c>
      <c r="AC345" s="240" t="str">
        <f t="shared" ca="1" si="478"/>
        <v>6,00544603940675+4,45394233573314i</v>
      </c>
      <c r="AD345" s="240" t="str">
        <f t="shared" ca="1" si="479"/>
        <v>4,59998191520854+5,89433209464962i</v>
      </c>
      <c r="AE345" s="240" t="str">
        <f t="shared" ca="1" si="480"/>
        <v>2,86125890653302+6,90769005761316i</v>
      </c>
      <c r="AF345" s="240" t="str">
        <f t="shared" ca="1" si="481"/>
        <v>0,91524378911171+7,42060060027183i</v>
      </c>
      <c r="AG345" s="240" t="str">
        <f t="shared" ca="1" si="482"/>
        <v>-1,09707878990244+7,39590444712534i</v>
      </c>
      <c r="AH345" s="240" t="str">
        <f t="shared" ca="1" si="483"/>
        <v>-3,02992034911147+6,83539078182823i</v>
      </c>
      <c r="AI345" s="240" t="str">
        <f t="shared" ca="1" si="484"/>
        <v>-4,74325063758425+5,7796676246406i</v>
      </c>
      <c r="AJ345" s="240" t="str">
        <f t="shared" ca="1" si="485"/>
        <v>-6,1129425280277+4,30521986793851i</v>
      </c>
      <c r="AK345" s="240" t="str">
        <f t="shared" ca="1" si="486"/>
        <v>-7,03976476260907+2,51886810877224i</v>
      </c>
      <c r="AL345" s="240" t="str">
        <f t="shared" ca="1" si="487"/>
        <v>-7,45657104603936+0,55002972431467i</v>
      </c>
      <c r="AM345" s="240" t="str">
        <f t="shared" ca="1" si="488"/>
        <v>-7,33316465154157-1,45865714122387i</v>
      </c>
      <c r="AN345" s="240" t="str">
        <f t="shared" ca="1" si="489"/>
        <v>-6,67848610934758-3,36166740614141i</v>
      </c>
      <c r="AO345" s="240" t="str">
        <f t="shared" ca="1" si="490"/>
        <v>-5,53996548433243-5,0211320331841i</v>
      </c>
      <c r="AP345" s="240" t="str">
        <f t="shared" ca="1" si="491"/>
        <v>-4,00008616891201-6,31682634742645i</v>
      </c>
      <c r="AQ345" s="240" t="str">
        <f t="shared" ca="1" si="492"/>
        <v>-2,17040913710655-7,15488005768277i</v>
      </c>
      <c r="AR345" s="240" t="str">
        <f t="shared" ca="1" si="493"/>
        <v>-2,17040913710655-7,15488005768277i</v>
      </c>
      <c r="AS345" s="240" t="str">
        <f t="shared" ca="1" si="494"/>
        <v>1,81672145972897-7,25275862000263i</v>
      </c>
      <c r="AT345" s="240" t="str">
        <f t="shared" ca="1" si="495"/>
        <v>3,68531591194249-6,50549237886309i</v>
      </c>
      <c r="AU345" s="240" t="str">
        <f t="shared" ca="1" si="496"/>
        <v>5,28691708192232-5,28691708192404i</v>
      </c>
      <c r="AV345" s="240" t="str">
        <f t="shared" ca="1" si="497"/>
        <v>6,50549237886188-3,68531591194462i</v>
      </c>
      <c r="AW345" s="240" t="str">
        <f t="shared" ca="1" si="498"/>
        <v>7,25275862000389-1,81672145972393i</v>
      </c>
      <c r="AX345" s="240" t="str">
        <f t="shared" ca="1" si="499"/>
        <v>7,47457795903816+0,183490589739919i</v>
      </c>
      <c r="AY345" s="240" t="str">
        <f t="shared" ca="1" si="500"/>
        <v>7,15488005768348+2,17040913710421i</v>
      </c>
      <c r="AZ345" s="240" t="str">
        <f t="shared" ca="1" si="501"/>
        <v>6,31682634742378+4,00008616891623i</v>
      </c>
      <c r="BA345" s="240" t="str">
        <f t="shared" ca="1" si="502"/>
        <v>5,02113203318592+5,53996548433079i</v>
      </c>
      <c r="BB345" s="240" t="str">
        <f t="shared" ca="1" si="503"/>
        <v>3,3616674061436+6,67848610934648i</v>
      </c>
      <c r="BC345" s="240" t="str">
        <f t="shared" ca="1" si="504"/>
        <v>1,45865714122627+7,33316465154109i</v>
      </c>
      <c r="BD345" s="240" t="str">
        <f t="shared" ca="1" si="505"/>
        <v>-0,550029724319855+7,45657104603898i</v>
      </c>
      <c r="BE345" s="240" t="str">
        <f t="shared" ca="1" si="506"/>
        <v>-2,51886810876993+7,03976476260989i</v>
      </c>
      <c r="BF345" s="240" t="str">
        <f t="shared" ca="1" si="507"/>
        <v>-4,30521986793633+6,11294252802924i</v>
      </c>
      <c r="BG345" s="240" t="str">
        <f t="shared" ca="1" si="508"/>
        <v>-5,7796676246437+4,74325063758049i</v>
      </c>
      <c r="BH345" s="240" t="str">
        <f t="shared" ca="1" si="509"/>
        <v>-6,83539078182728+3,02992034911361i</v>
      </c>
      <c r="BI345" s="240" t="str">
        <f t="shared" ca="1" si="510"/>
        <v>-7,39590444712498+1,09707878990486i</v>
      </c>
      <c r="BJ345" s="240" t="str">
        <f t="shared" ca="1" si="511"/>
        <v>-7,42060060027214-0,915243789109168i</v>
      </c>
      <c r="BK345" s="240" t="str">
        <f t="shared" ca="1" si="512"/>
        <v>-6,90769005761243-2,86125890653478i</v>
      </c>
      <c r="BL345" s="240" t="str">
        <f t="shared" ca="1" si="513"/>
        <v>-5,89433209464962-4,59998191520853i</v>
      </c>
      <c r="BM345" s="240" t="str">
        <f t="shared" ca="1" si="514"/>
        <v>-4,45394233573511-6,00544603940529i</v>
      </c>
      <c r="BN345" s="240" t="str">
        <f t="shared" ca="1" si="515"/>
        <v>-2,69087394857304-6,97582839920486i</v>
      </c>
      <c r="BO345" s="240" t="str">
        <f t="shared" ca="1" si="516"/>
        <v>-0,732857479685798-7,44082686109082i</v>
      </c>
      <c r="BP345" s="240" t="str">
        <f t="shared" ca="1" si="517"/>
        <v>1,27825295145266-7,36675327769057i</v>
      </c>
      <c r="BQ345" s="240" t="str">
        <f t="shared" ca="1" si="518"/>
        <v>3,19675668097702-6,7589741222238i</v>
      </c>
      <c r="BR345" s="240" t="str">
        <f t="shared" ca="1" si="519"/>
        <v>4,8836622031357-5,66152169897157i</v>
      </c>
      <c r="BS345" s="240" t="str">
        <f t="shared" ca="1" si="520"/>
        <v>6,21675680864743-4,15390409667797i</v>
      </c>
      <c r="BT345" s="240" t="str">
        <f t="shared" ca="1" si="521"/>
        <v>7,09946063495578-2,34534499700482i</v>
      </c>
      <c r="BU345" s="240" t="str">
        <f t="shared" ca="1" si="522"/>
        <v>7,46782367140864-0,366870651607415i</v>
      </c>
      <c r="BV345" s="240" t="str">
        <f t="shared" ca="1" si="523"/>
        <v>7,29515880121151+1,63818269047391i</v>
      </c>
      <c r="BW345" s="240" t="str">
        <f t="shared" ca="1" si="524"/>
        <v>6,59397522616175+3,52455318856551i</v>
      </c>
      <c r="BX345" s="240" t="str">
        <f t="shared" ca="1" si="525"/>
        <v>5,41507220163508+5,15557732105156i</v>
      </c>
      <c r="BY345" s="240" t="str">
        <f t="shared" ca="1" si="526"/>
        <v>3,8438587388128+6,41309086621378i</v>
      </c>
      <c r="BZ345" s="240" t="str">
        <f t="shared" ca="1" si="527"/>
        <v>1,99416590390325+7,20598964820044i</v>
      </c>
      <c r="CA345" s="240" t="str">
        <f t="shared" ca="1" si="528"/>
        <v>2,45112016508575E-12+7,47682984039775i</v>
      </c>
      <c r="CB345" s="240" t="str">
        <f t="shared" ca="1" si="529"/>
        <v>-1,9941659039059+7,20598964819971i</v>
      </c>
      <c r="CC345" s="240" t="str">
        <f t="shared" ca="1" si="530"/>
        <v>-3,84385873881479+6,41309086621259i</v>
      </c>
      <c r="CD345" s="240" t="str">
        <f t="shared" ca="1" si="531"/>
        <v>-5,41507220163171+5,15557732105511i</v>
      </c>
      <c r="CE345" s="240" t="str">
        <f t="shared" ca="1" si="532"/>
        <v>-6,59397522615944+3,52455318856983i</v>
      </c>
      <c r="CF345" s="240" t="str">
        <f t="shared" ca="1" si="533"/>
        <v>-7,29515880121212+1,63818269047122i</v>
      </c>
      <c r="CG345" s="240" t="str">
        <f t="shared" ca="1" si="534"/>
        <v>-7,46782367140853-0,366870651609735i</v>
      </c>
      <c r="CH345" s="240" t="str">
        <f t="shared" ca="1" si="535"/>
        <v>-7,09946063495731-2,34534499700017i</v>
      </c>
      <c r="CI345" s="240" t="str">
        <f t="shared" ca="1" si="536"/>
        <v>-6,21675680864614-4,1539040966799i</v>
      </c>
      <c r="CJ345" s="240" t="str">
        <f t="shared" ca="1" si="537"/>
        <v>-4,88366220313362-5,66152169897337i</v>
      </c>
      <c r="CK345" s="240" t="str">
        <f t="shared" ca="1" si="538"/>
        <v>-3,19675668097492-6,7589741222248i</v>
      </c>
      <c r="CL345" s="240" t="str">
        <f t="shared" ca="1" si="539"/>
        <v>-1,27825295145749-7,36675327768973i</v>
      </c>
      <c r="CM345" s="240" t="str">
        <f t="shared" ca="1" si="540"/>
        <v>0,732857479688109-7,4408268610906i</v>
      </c>
      <c r="CN345" s="240" t="str">
        <f t="shared" ca="1" si="541"/>
        <v>2,6908739485756-6,97582839920388i</v>
      </c>
      <c r="CO345" s="240" t="str">
        <f t="shared" ca="1" si="542"/>
        <v>4,45394233573117-6,00544603940821i</v>
      </c>
      <c r="CP345" s="240" t="str">
        <f t="shared" ca="1" si="543"/>
        <v>5,89433209465131-4,59998191520637i</v>
      </c>
      <c r="CQ345" s="240" t="str">
        <f t="shared" ca="1" si="544"/>
        <v>6,90769005761332-2,86125890653263i</v>
      </c>
      <c r="CR345" s="240" t="str">
        <f t="shared" ca="1" si="545"/>
        <v>7,42060060027155-0,915243789114035i</v>
      </c>
      <c r="CS345" s="240" t="str">
        <f t="shared" ca="1" si="546"/>
        <v>7,39590444712458+1,09707878990759i</v>
      </c>
      <c r="CT345" s="240" t="str">
        <f t="shared" ca="1" si="547"/>
        <v>6,83539078182617+3,02992034911613i</v>
      </c>
      <c r="CU345" s="240" t="str">
        <f t="shared" ca="1" si="548"/>
        <v>5,77966762464222+4,74325063758228i</v>
      </c>
      <c r="CV345" s="240" t="str">
        <f t="shared" ca="1" si="549"/>
        <v>4,30521986794034+6,11294252802642i</v>
      </c>
      <c r="CW345" s="240" t="str">
        <f t="shared" ca="1" si="550"/>
        <v>2,51886810876775+7,03976476261068i</v>
      </c>
      <c r="CX345" s="240" t="str">
        <f t="shared" ca="1" si="551"/>
        <v>0,550029724317538+7,45657104603915i</v>
      </c>
      <c r="CY345" s="240" t="str">
        <f t="shared" ca="1" si="552"/>
        <v>-1,45865714122188+7,33316465154197i</v>
      </c>
      <c r="CZ345" s="240" t="str">
        <f t="shared" ca="1" si="553"/>
        <v>-3,36166740613942+6,67848610934859i</v>
      </c>
      <c r="DA345" s="240" t="str">
        <f t="shared" ca="1" si="554"/>
        <v>-5,02113203318795+5,53996548432894i</v>
      </c>
      <c r="DB345" s="240" t="str">
        <f t="shared" ca="1" si="555"/>
        <v>-6,31682634742525+4,0000861689139i</v>
      </c>
      <c r="DC345" s="240" t="str">
        <f t="shared" ca="1" si="556"/>
        <v>-7,15488005768206+2,1704091371089i</v>
      </c>
      <c r="DD345" s="240" t="str">
        <f t="shared" ca="1" si="557"/>
        <v>-7,47457795903822+0,183490589737385i</v>
      </c>
      <c r="DE345" s="240" t="str">
        <f t="shared" ca="1" si="558"/>
        <v>-7,25275862000328-1,81672145972639i</v>
      </c>
      <c r="DF345" s="240" t="str">
        <f t="shared" ca="1" si="559"/>
        <v>-6,5054923788644-3,68531591194017i</v>
      </c>
      <c r="DG345" s="240" t="str">
        <f t="shared" ca="1" si="560"/>
        <v>-5,28691708192067-5,28691708192569i</v>
      </c>
      <c r="DH345" s="240" t="str">
        <f t="shared" ca="1" si="561"/>
        <v>-3,68531591194065-6,50549237886413i</v>
      </c>
      <c r="DI345" s="240" t="str">
        <f t="shared" ca="1" si="562"/>
        <v>-1,8167214597261-7,25275862000335i</v>
      </c>
      <c r="DJ345" s="240" t="str">
        <f t="shared" ca="1" si="563"/>
        <v>0,183490589737682-7,47457795903821i</v>
      </c>
      <c r="DK345" s="240" t="str">
        <f t="shared" ca="1" si="564"/>
        <v>2,17040913710919-7,15488005768197i</v>
      </c>
      <c r="DL345" s="240" t="str">
        <f t="shared" ca="1" si="565"/>
        <v>4,00008616891416-6,3168263474251i</v>
      </c>
      <c r="DM345" s="240" t="str">
        <f t="shared" ca="1" si="566"/>
        <v>5,53996548432914-5,02113203318773i</v>
      </c>
      <c r="DN345" s="240" t="str">
        <f t="shared" ca="1" si="567"/>
        <v>6,67848610934873-3,36166740613915i</v>
      </c>
      <c r="DO345" s="240" t="str">
        <f t="shared" ca="1" si="568"/>
        <v>7,33316465154202-1,45865714122159i</v>
      </c>
      <c r="DP345" s="240" t="str">
        <f t="shared" ca="1" si="569"/>
        <v>7,45657104603919+0,550029724316986i</v>
      </c>
      <c r="DQ345" s="240" t="str">
        <f t="shared" ca="1" si="570"/>
        <v>7,03976476261058+2,51886810876803i</v>
      </c>
      <c r="DR345" s="240" t="str">
        <f t="shared" ca="1" si="571"/>
        <v>6,112942528026+4,30521986794093i</v>
      </c>
      <c r="DS345" s="240" t="str">
        <f t="shared" ca="1" si="572"/>
        <v>4,74325063758205+5,77966762464241i</v>
      </c>
      <c r="DT345" s="240" t="str">
        <f t="shared" ca="1" si="573"/>
        <v>3,02992034911586+6,8353907818263i</v>
      </c>
      <c r="DU345" s="240" t="str">
        <f t="shared" ca="1" si="574"/>
        <v>1,09707878990729+7,39590444712462i</v>
      </c>
      <c r="DV345" s="240" t="str">
        <f t="shared" ca="1" si="575"/>
        <v>-0,915243789114327+7,42060060027151i</v>
      </c>
      <c r="DW345" s="240" t="str">
        <f t="shared" ca="1" si="576"/>
        <v>-2,86125890653251+6,90769005761337i</v>
      </c>
      <c r="DX345" s="240" t="str">
        <f t="shared" ca="1" si="577"/>
        <v>-4,59998191520627+5,89433209465139i</v>
      </c>
      <c r="DY345" s="240" t="str">
        <f t="shared" ca="1" si="578"/>
        <v>-6,00544603940813+4,45394233573128i</v>
      </c>
      <c r="DZ345" s="240" t="str">
        <f t="shared" ca="1" si="579"/>
        <v>-6,97582839920383+2,69087394857572i</v>
      </c>
      <c r="EA345" s="240" t="str">
        <f t="shared" ca="1" si="580"/>
        <v>-7,44082686109063+0,732857479687814i</v>
      </c>
      <c r="EB345" s="240" t="str">
        <f t="shared" ca="1" si="581"/>
        <v>-7,36675327769099-1,27825295145024i</v>
      </c>
      <c r="EC345" s="240" t="str">
        <f t="shared" ca="1" si="582"/>
        <v>-6,75897412222467-3,19675668097519i</v>
      </c>
      <c r="ED345" s="240" t="str">
        <f t="shared" ca="1" si="583"/>
        <v>-5,66152169897317-4,88366220313384i</v>
      </c>
      <c r="EE345" s="240" t="str">
        <f t="shared" ca="1" si="584"/>
        <v>-4,15390409668001-6,21675680864607i</v>
      </c>
      <c r="EF345" s="240" t="str">
        <f t="shared" ca="1" si="585"/>
        <v>-2,34534499699988-7,09946063495741i</v>
      </c>
      <c r="EG345" s="240" t="str">
        <f t="shared" ca="1" si="586"/>
        <v>-0,366870651609863-7,46782367140853i</v>
      </c>
      <c r="EH345" s="240" t="str">
        <f t="shared" ca="1" si="587"/>
        <v>1,63818269047109-7,29515880121215i</v>
      </c>
      <c r="EI345" s="240" t="str">
        <f t="shared" ca="1" si="588"/>
        <v>3,52455318856972-6,5939752261595i</v>
      </c>
      <c r="EJ345" s="240" t="str">
        <f t="shared" ca="1" si="589"/>
        <v>5,15557732105501-5,4150722016318i</v>
      </c>
      <c r="EK345" s="240" t="str">
        <f t="shared" ca="1" si="590"/>
        <v>6,41309086621274-3,84385873881454i</v>
      </c>
      <c r="EL345" s="240" t="str">
        <f t="shared" ca="1" si="591"/>
        <v>7,20598964819979-1,99416590390561i</v>
      </c>
      <c r="EM345" s="240" t="str">
        <f t="shared" ca="1" si="592"/>
        <v>7,47682984039775+2,74791393646542E-12i</v>
      </c>
      <c r="EN345" s="240"/>
      <c r="EO345" s="240"/>
      <c r="EP345" s="240"/>
    </row>
    <row r="346" spans="1:146">
      <c r="A346" s="268">
        <f t="shared" si="461"/>
        <v>4.8046874999999835E-3</v>
      </c>
      <c r="B346" s="267">
        <v>246</v>
      </c>
      <c r="C346" s="266">
        <f t="shared" si="462"/>
        <v>49200</v>
      </c>
      <c r="N346" s="265">
        <f t="shared" ca="1" si="463"/>
        <v>7.5230361148528377</v>
      </c>
      <c r="O346" s="240">
        <f t="shared" ca="1" si="464"/>
        <v>-7.4769638851471623</v>
      </c>
      <c r="P346" s="240" t="str">
        <f t="shared" ca="1" si="465"/>
        <v>-7,25288864759964-1,8167540299433i</v>
      </c>
      <c r="Q346" s="240" t="str">
        <f t="shared" ca="1" si="466"/>
        <v>-6,59409344307609-3,524616376824i</v>
      </c>
      <c r="R346" s="240" t="str">
        <f t="shared" ca="1" si="467"/>
        <v>-5,54006480493843-5,02122205213806i</v>
      </c>
      <c r="S346" s="240" t="str">
        <f t="shared" ca="1" si="468"/>
        <v>-4,15397856795013-6,2168682627836i</v>
      </c>
      <c r="T346" s="240" t="str">
        <f t="shared" ca="1" si="469"/>
        <v>-2,51891326708601-7,03989097164815i</v>
      </c>
      <c r="U346" s="241" t="str">
        <f t="shared" ca="1" si="470"/>
        <v>-0,732870618369526-7,44096026037807i</v>
      </c>
      <c r="V346" s="240" t="str">
        <f t="shared" ca="1" si="471"/>
        <v>1,09709845835318-7,39603704104259i</v>
      </c>
      <c r="W346" s="240" t="str">
        <f t="shared" ca="1" si="472"/>
        <v>2,86131020323776-6,90781389881361i</v>
      </c>
      <c r="X346" s="240" t="str">
        <f t="shared" ca="1" si="473"/>
        <v>4,45402218609695-6,00555370515917i</v>
      </c>
      <c r="Y346" s="240" t="str">
        <f t="shared" ca="1" si="474"/>
        <v>5,77977124263461-4,74333567467124i</v>
      </c>
      <c r="Z346" s="240" t="str">
        <f t="shared" ca="1" si="475"/>
        <v>6,75909529724377-3,19681399248878i</v>
      </c>
      <c r="AA346" s="240" t="str">
        <f t="shared" ca="1" si="476"/>
        <v>7,33329612065888-1,45868329205632i</v>
      </c>
      <c r="AB346" s="240" t="str">
        <f t="shared" ca="1" si="477"/>
        <v>7,46795755469516+0,366877228874196i</v>
      </c>
      <c r="AC346" s="240" t="str">
        <f t="shared" ca="1" si="478"/>
        <v>7,15500833051037+2,17044804824308i</v>
      </c>
      <c r="AD346" s="240" t="str">
        <f t="shared" ca="1" si="479"/>
        <v>6,41320584022929+3,84392765158813i</v>
      </c>
      <c r="AE346" s="240" t="str">
        <f t="shared" ca="1" si="480"/>
        <v>5,28701186587422+5,28701186587472i</v>
      </c>
      <c r="AF346" s="240" t="str">
        <f t="shared" ca="1" si="481"/>
        <v>3,84392765158761+6,4132058402296i</v>
      </c>
      <c r="AG346" s="240" t="str">
        <f t="shared" ca="1" si="482"/>
        <v>2,17044804824383+7,15500833051014i</v>
      </c>
      <c r="AH346" s="240" t="str">
        <f t="shared" ca="1" si="483"/>
        <v>0,366877228875824+7,46795755469508i</v>
      </c>
      <c r="AI346" s="240" t="str">
        <f t="shared" ca="1" si="484"/>
        <v>-1,45868329205399+7,33329612065935i</v>
      </c>
      <c r="AJ346" s="240" t="str">
        <f t="shared" ca="1" si="485"/>
        <v>-3,19681399248596+6,75909529724511i</v>
      </c>
      <c r="AK346" s="240" t="str">
        <f t="shared" ca="1" si="486"/>
        <v>-4,74333567467405+5,77977124263231i</v>
      </c>
      <c r="AL346" s="240" t="str">
        <f t="shared" ca="1" si="487"/>
        <v>-6,00555370516042+4,45402218609528i</v>
      </c>
      <c r="AM346" s="240" t="str">
        <f t="shared" ca="1" si="488"/>
        <v>-6,90781389881419+2,86131020323636i</v>
      </c>
      <c r="AN346" s="240" t="str">
        <f t="shared" ca="1" si="489"/>
        <v>-7,39603704104269+1,09709845835248i</v>
      </c>
      <c r="AO346" s="240" t="str">
        <f t="shared" ca="1" si="490"/>
        <v>-7,44096026037808-0,732870618369384i</v>
      </c>
      <c r="AP346" s="240" t="str">
        <f t="shared" ca="1" si="491"/>
        <v>-7,03989097164845-2,51891326708515i</v>
      </c>
      <c r="AQ346" s="240" t="str">
        <f t="shared" ca="1" si="492"/>
        <v>-6,21686826278455-4,15397856794871i</v>
      </c>
      <c r="AR346" s="240" t="str">
        <f t="shared" ca="1" si="493"/>
        <v>-6,21686826278455-4,15397856794871i</v>
      </c>
      <c r="AS346" s="240" t="str">
        <f t="shared" ca="1" si="494"/>
        <v>-3,52461637682084-6,59409344307778i</v>
      </c>
      <c r="AT346" s="240" t="str">
        <f t="shared" ca="1" si="495"/>
        <v>-1,81675402994045-7,25288864760035i</v>
      </c>
      <c r="AU346" s="240" t="str">
        <f t="shared" ca="1" si="496"/>
        <v>2,19469910870857E-12-7,47696388514716i</v>
      </c>
      <c r="AV346" s="240" t="str">
        <f t="shared" ca="1" si="497"/>
        <v>1,8167540299445-7,25288864759934i</v>
      </c>
      <c r="AW346" s="240" t="str">
        <f t="shared" ca="1" si="498"/>
        <v>3,52461637682452-6,59409344307581i</v>
      </c>
      <c r="AX346" s="240" t="str">
        <f t="shared" ca="1" si="499"/>
        <v>5,02122205213791-5,54006480493856i</v>
      </c>
      <c r="AY346" s="240" t="str">
        <f t="shared" ca="1" si="500"/>
        <v>6,21686826278273-4,15397856795142i</v>
      </c>
      <c r="AZ346" s="240" t="str">
        <f t="shared" ca="1" si="501"/>
        <v>7,03989097164735-2,51891326708822i</v>
      </c>
      <c r="BA346" s="240" t="str">
        <f t="shared" ca="1" si="502"/>
        <v>7,44096026037776-0,732870618372629i</v>
      </c>
      <c r="BB346" s="240" t="str">
        <f t="shared" ca="1" si="503"/>
        <v>7,39603704104205+1,09709845835682i</v>
      </c>
      <c r="BC346" s="240" t="str">
        <f t="shared" ca="1" si="504"/>
        <v>6,9078138988125+2,86131020324042i</v>
      </c>
      <c r="BD346" s="240" t="str">
        <f t="shared" ca="1" si="505"/>
        <v>6,00555370515793+4,45402218609862i</v>
      </c>
      <c r="BE346" s="240" t="str">
        <f t="shared" ca="1" si="506"/>
        <v>4,74333567467082+5,77977124263496i</v>
      </c>
      <c r="BF346" s="240" t="str">
        <f t="shared" ca="1" si="507"/>
        <v>3,19681399248881+6,75909529724376i</v>
      </c>
      <c r="BG346" s="240" t="str">
        <f t="shared" ca="1" si="508"/>
        <v>1,4586832920573+7,3332961206587i</v>
      </c>
      <c r="BH346" s="240" t="str">
        <f t="shared" ca="1" si="509"/>
        <v>-0,366877228872567+7,46795755469524i</v>
      </c>
      <c r="BI346" s="240" t="str">
        <f t="shared" ca="1" si="510"/>
        <v>-2,17044804824091+7,15500833051102i</v>
      </c>
      <c r="BJ346" s="240" t="str">
        <f t="shared" ca="1" si="511"/>
        <v>-3,84392765158473+6,41320584023133i</v>
      </c>
      <c r="BK346" s="240" t="str">
        <f t="shared" ca="1" si="512"/>
        <v>-5,28701186587688+5,28701186587207i</v>
      </c>
      <c r="BL346" s="240" t="str">
        <f t="shared" ca="1" si="513"/>
        <v>-6,41320584023067+3,84392765158583i</v>
      </c>
      <c r="BM346" s="240" t="str">
        <f t="shared" ca="1" si="514"/>
        <v>-7,15500833051078+2,17044804824172i</v>
      </c>
      <c r="BN346" s="240" t="str">
        <f t="shared" ca="1" si="515"/>
        <v>-7,46795755469518+0,366877228873844i</v>
      </c>
      <c r="BO346" s="240" t="str">
        <f t="shared" ca="1" si="516"/>
        <v>-7,33329612065894-1,45868329205604i</v>
      </c>
      <c r="BP346" s="240" t="str">
        <f t="shared" ca="1" si="517"/>
        <v>-6,75909529724412-3,19681399248804i</v>
      </c>
      <c r="BQ346" s="240" t="str">
        <f t="shared" ca="1" si="518"/>
        <v>-5,77977124263577-4,74333567466984i</v>
      </c>
      <c r="BR346" s="240" t="str">
        <f t="shared" ca="1" si="519"/>
        <v>-4,45402218609948-6,0055537051573i</v>
      </c>
      <c r="BS346" s="240" t="str">
        <f t="shared" ca="1" si="520"/>
        <v>-2,86131020323453-6,90781389881494i</v>
      </c>
      <c r="BT346" s="240" t="str">
        <f t="shared" ca="1" si="521"/>
        <v>-1,0970984583503-7,39603704104301i</v>
      </c>
      <c r="BU346" s="240" t="str">
        <f t="shared" ca="1" si="522"/>
        <v>0,732870618371356-7,44096026037789i</v>
      </c>
      <c r="BV346" s="240" t="str">
        <f t="shared" ca="1" si="523"/>
        <v>2,51891326708721-7,03989097164771i</v>
      </c>
      <c r="BW346" s="240" t="str">
        <f t="shared" ca="1" si="524"/>
        <v>4,15397856795071-6,21686826278321i</v>
      </c>
      <c r="BX346" s="240" t="str">
        <f t="shared" ca="1" si="525"/>
        <v>5,5400648049377-5,02122205213886i</v>
      </c>
      <c r="BY346" s="240" t="str">
        <f t="shared" ca="1" si="526"/>
        <v>6,59409344307531-3,52461637682546i</v>
      </c>
      <c r="BZ346" s="240" t="str">
        <f t="shared" ca="1" si="527"/>
        <v>7,25288864759903-1,81675402994574i</v>
      </c>
      <c r="CA346" s="240" t="str">
        <f t="shared" ca="1" si="528"/>
        <v>7,47696388514716-3,26089320133284E-12i</v>
      </c>
      <c r="CB346" s="240" t="str">
        <f t="shared" ca="1" si="529"/>
        <v>7,25288864759885+1,81675402994642i</v>
      </c>
      <c r="CC346" s="240" t="str">
        <f t="shared" ca="1" si="530"/>
        <v>6,59409344307477+3,52461637682645i</v>
      </c>
      <c r="CD346" s="240" t="str">
        <f t="shared" ca="1" si="531"/>
        <v>5,54006480493694+5,0212220521397i</v>
      </c>
      <c r="CE346" s="240" t="str">
        <f t="shared" ca="1" si="532"/>
        <v>4,15397856794977+6,21686826278384i</v>
      </c>
      <c r="CF346" s="240" t="str">
        <f t="shared" ca="1" si="533"/>
        <v>2,51891326708615+7,03989097164809i</v>
      </c>
      <c r="CG346" s="240" t="str">
        <f t="shared" ca="1" si="534"/>
        <v>0,732870618370657+7,44096026037796i</v>
      </c>
      <c r="CH346" s="240" t="str">
        <f t="shared" ca="1" si="535"/>
        <v>-1,09709845835143+7,39603704104285i</v>
      </c>
      <c r="CI346" s="240" t="str">
        <f t="shared" ca="1" si="536"/>
        <v>-2,86131020323557+6,90781389881451i</v>
      </c>
      <c r="CJ346" s="240" t="str">
        <f t="shared" ca="1" si="537"/>
        <v>-4,45402218609424+6,00555370516118i</v>
      </c>
      <c r="CK346" s="240" t="str">
        <f t="shared" ca="1" si="538"/>
        <v>-5,77977124263648+4,74333567466896i</v>
      </c>
      <c r="CL346" s="240" t="str">
        <f t="shared" ca="1" si="539"/>
        <v>-6,75909529724461+3,19681399248703i</v>
      </c>
      <c r="CM346" s="240" t="str">
        <f t="shared" ca="1" si="540"/>
        <v>-7,33329612065916+1,45868329205494i</v>
      </c>
      <c r="CN346" s="240" t="str">
        <f t="shared" ca="1" si="541"/>
        <v>-7,46795755469515-0,366877228874547i</v>
      </c>
      <c r="CO346" s="240" t="str">
        <f t="shared" ca="1" si="542"/>
        <v>-7,15500833051045-2,17044804824281i</v>
      </c>
      <c r="CP346" s="240" t="str">
        <f t="shared" ca="1" si="543"/>
        <v>-6,41320584023009-3,84392765158679i</v>
      </c>
      <c r="CQ346" s="240" t="str">
        <f t="shared" ca="1" si="544"/>
        <v>-5,28701186587608-5,28701186587287i</v>
      </c>
      <c r="CR346" s="240" t="str">
        <f t="shared" ca="1" si="545"/>
        <v>-3,84392765159032-6,41320584022798i</v>
      </c>
      <c r="CS346" s="240" t="str">
        <f t="shared" ca="1" si="546"/>
        <v>-2,17044804823983-7,15500833051135i</v>
      </c>
      <c r="CT346" s="240" t="str">
        <f t="shared" ca="1" si="547"/>
        <v>-0,36687722887144-7,4679575546953i</v>
      </c>
      <c r="CU346" s="240" t="str">
        <f t="shared" ca="1" si="548"/>
        <v>1,45868329205799-7,33329612065855i</v>
      </c>
      <c r="CV346" s="240" t="str">
        <f t="shared" ca="1" si="549"/>
        <v>3,19681399248945-6,75909529724346i</v>
      </c>
      <c r="CW346" s="240" t="str">
        <f t="shared" ca="1" si="550"/>
        <v>4,74333567467169-5,77977124263424i</v>
      </c>
      <c r="CX346" s="240" t="str">
        <f t="shared" ca="1" si="551"/>
        <v>6,00555370515848-4,45402218609789i</v>
      </c>
      <c r="CY346" s="240" t="str">
        <f t="shared" ca="1" si="552"/>
        <v>6,90781389881277-2,86131020323977i</v>
      </c>
      <c r="CZ346" s="240" t="str">
        <f t="shared" ca="1" si="553"/>
        <v>7,39603704104224-1,09709845835549i</v>
      </c>
      <c r="DA346" s="240" t="str">
        <f t="shared" ca="1" si="554"/>
        <v>7,4409602603784+0,732870618366139i</v>
      </c>
      <c r="DB346" s="240" t="str">
        <f t="shared" ca="1" si="555"/>
        <v>7,03989097164704+2,51891326708908i</v>
      </c>
      <c r="DC346" s="240" t="str">
        <f t="shared" ca="1" si="556"/>
        <v>6,21686826278234+4,153978567952i</v>
      </c>
      <c r="DD346" s="240" t="str">
        <f t="shared" ca="1" si="557"/>
        <v>5,02122205213707+5,54006480493931i</v>
      </c>
      <c r="DE346" s="240" t="str">
        <f t="shared" ca="1" si="558"/>
        <v>3,52461637682371+6,59409344307624i</v>
      </c>
      <c r="DF346" s="240" t="str">
        <f t="shared" ca="1" si="559"/>
        <v>1,81675402994382+7,25288864759951i</v>
      </c>
      <c r="DG346" s="240" t="str">
        <f t="shared" ca="1" si="560"/>
        <v>8,53685997658991E-13+7,47696388514716i</v>
      </c>
      <c r="DH346" s="240" t="str">
        <f t="shared" ca="1" si="561"/>
        <v>-1,81675402994134+7,25288864760013i</v>
      </c>
      <c r="DI346" s="240" t="str">
        <f t="shared" ca="1" si="562"/>
        <v>-3,52461637682146+6,59409344307745i</v>
      </c>
      <c r="DJ346" s="240" t="str">
        <f t="shared" ca="1" si="563"/>
        <v>-5,02122205213581+5,54006480494046i</v>
      </c>
      <c r="DK346" s="240" t="str">
        <f t="shared" ca="1" si="564"/>
        <v>-6,21686826278517+4,15397856794777i</v>
      </c>
      <c r="DL346" s="240" t="str">
        <f t="shared" ca="1" si="565"/>
        <v>-7,03989097164876+2,51891326708429i</v>
      </c>
      <c r="DM346" s="240" t="str">
        <f t="shared" ca="1" si="566"/>
        <v>-7,44096026037815+0,732870618368684i</v>
      </c>
      <c r="DN346" s="240" t="str">
        <f t="shared" ca="1" si="567"/>
        <v>-7,3960370410425-1,0970984583538i</v>
      </c>
      <c r="DO346" s="240" t="str">
        <f t="shared" ca="1" si="568"/>
        <v>-6,90781389881375-2,8613102032374i</v>
      </c>
      <c r="DP346" s="240" t="str">
        <f t="shared" ca="1" si="569"/>
        <v>-6,00555370516-4,45402218609584i</v>
      </c>
      <c r="DQ346" s="240" t="str">
        <f t="shared" ca="1" si="570"/>
        <v>-4,74333567467302-5,77977124263316i</v>
      </c>
      <c r="DR346" s="240" t="str">
        <f t="shared" ca="1" si="571"/>
        <v>-3,19681399249176-6,75909529724236i</v>
      </c>
      <c r="DS346" s="240" t="str">
        <f t="shared" ca="1" si="572"/>
        <v>-1,45868329205299-7,33329612065955i</v>
      </c>
      <c r="DT346" s="240" t="str">
        <f t="shared" ca="1" si="573"/>
        <v>0,366877228876527-7,46795755469505i</v>
      </c>
      <c r="DU346" s="240" t="str">
        <f t="shared" ca="1" si="574"/>
        <v>2,17044804824511-7,15500833050975i</v>
      </c>
      <c r="DV346" s="240" t="str">
        <f t="shared" ca="1" si="575"/>
        <v>3,8439276515885-6,41320584022908i</v>
      </c>
      <c r="DW346" s="240" t="str">
        <f t="shared" ca="1" si="576"/>
        <v>5,28701186587427-5,28701186587468i</v>
      </c>
      <c r="DX346" s="240" t="str">
        <f t="shared" ca="1" si="577"/>
        <v>6,41320584022922-3,84392765158826i</v>
      </c>
      <c r="DY346" s="240" t="str">
        <f t="shared" ca="1" si="578"/>
        <v>7,15500833050983-2,17044804824484i</v>
      </c>
      <c r="DZ346" s="240" t="str">
        <f t="shared" ca="1" si="579"/>
        <v>7,46795755469502-0,366877228877102i</v>
      </c>
      <c r="EA346" s="240" t="str">
        <f t="shared" ca="1" si="580"/>
        <v>7,33329612065817+1,45868329205993i</v>
      </c>
      <c r="EB346" s="240" t="str">
        <f t="shared" ca="1" si="581"/>
        <v>6,75909529724225+3,19681399249201i</v>
      </c>
      <c r="EC346" s="240" t="str">
        <f t="shared" ca="1" si="582"/>
        <v>5,77977124263298+4,74333567467322i</v>
      </c>
      <c r="ED346" s="240" t="str">
        <f t="shared" ca="1" si="583"/>
        <v>4,4540221860963+6,00555370515966i</v>
      </c>
      <c r="EE346" s="240" t="str">
        <f t="shared" ca="1" si="584"/>
        <v>2,86131020323715+6,90781389881386i</v>
      </c>
      <c r="EF346" s="240" t="str">
        <f t="shared" ca="1" si="585"/>
        <v>1,09709845835353+7,39603704104253i</v>
      </c>
      <c r="EG346" s="240" t="str">
        <f t="shared" ca="1" si="586"/>
        <v>-0,732870618368111+7,4409602603782i</v>
      </c>
      <c r="EH346" s="240" t="str">
        <f t="shared" ca="1" si="587"/>
        <v>-2,51891326708454+7,03989097164867i</v>
      </c>
      <c r="EI346" s="240" t="str">
        <f t="shared" ca="1" si="588"/>
        <v>-4,153978567948+6,21686826278502i</v>
      </c>
      <c r="EJ346" s="240" t="str">
        <f t="shared" ca="1" si="589"/>
        <v>-5,54006480494065+5,02122205213561i</v>
      </c>
      <c r="EK346" s="240" t="str">
        <f t="shared" ca="1" si="590"/>
        <v>-6,59409344307717+3,52461637682196i</v>
      </c>
      <c r="EL346" s="240" t="str">
        <f t="shared" ca="1" si="591"/>
        <v>-7,25288864760019+1,81675402994107i</v>
      </c>
      <c r="EM346" s="240" t="str">
        <f t="shared" ca="1" si="592"/>
        <v>-7,47696388514716-1,1285050160843E-12i</v>
      </c>
      <c r="EN346" s="240"/>
      <c r="EO346" s="240"/>
      <c r="EP346" s="240"/>
    </row>
    <row r="347" spans="1:146">
      <c r="A347" s="268">
        <f t="shared" si="461"/>
        <v>4.824218749999983E-3</v>
      </c>
      <c r="B347" s="267">
        <v>247</v>
      </c>
      <c r="C347" s="266">
        <f t="shared" si="462"/>
        <v>49400</v>
      </c>
      <c r="N347" s="265">
        <f t="shared" ca="1" si="463"/>
        <v>7.5229147795639841</v>
      </c>
      <c r="O347" s="240">
        <f t="shared" ca="1" si="464"/>
        <v>-7.4770852204360159</v>
      </c>
      <c r="P347" s="240" t="str">
        <f t="shared" ca="1" si="465"/>
        <v>-7,29540797605902-1,63823864455616i</v>
      </c>
      <c r="Q347" s="240" t="str">
        <f t="shared" ca="1" si="466"/>
        <v>-6,75920498304567-3,19686587000975i</v>
      </c>
      <c r="R347" s="240" t="str">
        <f t="shared" ca="1" si="467"/>
        <v>-5,8945334225906-4,60013903307553i</v>
      </c>
      <c r="S347" s="240" t="str">
        <f t="shared" ca="1" si="468"/>
        <v>-4,74341264896377-5,77986503608114i</v>
      </c>
      <c r="T347" s="240" t="str">
        <f t="shared" ca="1" si="469"/>
        <v>-3,36178222790123-6,67871422100318i</v>
      </c>
      <c r="U347" s="241" t="str">
        <f t="shared" ca="1" si="470"/>
        <v>-1,81678351201339-7,253006346622i</v>
      </c>
      <c r="V347" s="240" t="str">
        <f t="shared" ca="1" si="471"/>
        <v>-0,183496857080163-7,47483326216073i</v>
      </c>
      <c r="W347" s="240" t="str">
        <f t="shared" ca="1" si="472"/>
        <v>1,45870696339713-7,33341512452414i</v>
      </c>
      <c r="X347" s="240" t="str">
        <f t="shared" ca="1" si="473"/>
        <v>3,03002383965667-6,83562425274934i</v>
      </c>
      <c r="Y347" s="240" t="str">
        <f t="shared" ca="1" si="474"/>
        <v>4,45409446544465-6,00565116257663i</v>
      </c>
      <c r="Z347" s="240" t="str">
        <f t="shared" ca="1" si="475"/>
        <v>5,66171507499701-4,88382901043988i</v>
      </c>
      <c r="AA347" s="240" t="str">
        <f t="shared" ca="1" si="476"/>
        <v>6,59420045124717-3,52467357388373i</v>
      </c>
      <c r="AB347" s="240" t="str">
        <f t="shared" ca="1" si="477"/>
        <v>7,20623577736905-1,9942340170173i</v>
      </c>
      <c r="AC347" s="240" t="str">
        <f t="shared" ca="1" si="478"/>
        <v>7,46807874383032-0,366883182515011i</v>
      </c>
      <c r="AD347" s="240" t="str">
        <f t="shared" ca="1" si="479"/>
        <v>7,36700489793237+1,27829661170761i</v>
      </c>
      <c r="AE347" s="240" t="str">
        <f t="shared" ca="1" si="480"/>
        <v>6,90792599800358+2,86135663624249i</v>
      </c>
      <c r="AF347" s="240" t="str">
        <f t="shared" ca="1" si="481"/>
        <v>6,11315132286898+4,30536691785589i</v>
      </c>
      <c r="AG347" s="240" t="str">
        <f t="shared" ca="1" si="482"/>
        <v>5,02130353593828+5,54015470845683i</v>
      </c>
      <c r="AH347" s="240" t="str">
        <f t="shared" ca="1" si="483"/>
        <v>3,68544178830078+6,50571458171269i</v>
      </c>
      <c r="AI347" s="240" t="str">
        <f t="shared" ca="1" si="484"/>
        <v>2,17048327001776+7,15512444114257i</v>
      </c>
      <c r="AJ347" s="240" t="str">
        <f t="shared" ca="1" si="485"/>
        <v>0,550048511237926+7,45682573411419i</v>
      </c>
      <c r="AK347" s="240" t="str">
        <f t="shared" ca="1" si="486"/>
        <v>-1,09711626193915+7,39615706305993i</v>
      </c>
      <c r="AL347" s="240" t="str">
        <f t="shared" ca="1" si="487"/>
        <v>-2,69096585858577+6,97606666693979i</v>
      </c>
      <c r="AM347" s="240" t="str">
        <f t="shared" ca="1" si="488"/>
        <v>-4,15404597822697+6,21696914938775i</v>
      </c>
      <c r="AN347" s="240" t="str">
        <f t="shared" ca="1" si="489"/>
        <v>-5,4152571598822+5,15575341594293i</v>
      </c>
      <c r="AO347" s="240" t="str">
        <f t="shared" ca="1" si="490"/>
        <v>-6,41330991297969+3,84399003039019i</v>
      </c>
      <c r="AP347" s="240" t="str">
        <f t="shared" ca="1" si="491"/>
        <v>-7,09970312550077+2,34542510505396i</v>
      </c>
      <c r="AQ347" s="240" t="str">
        <f t="shared" ca="1" si="492"/>
        <v>-7,44108101140399+0,732882511311131i</v>
      </c>
      <c r="AR347" s="240" t="str">
        <f t="shared" ca="1" si="493"/>
        <v>-7,44108101140399+0,732882511311131i</v>
      </c>
      <c r="AS347" s="240" t="str">
        <f t="shared" ca="1" si="494"/>
        <v>-7,04000521417012-2,51895414371127i</v>
      </c>
      <c r="AT347" s="240" t="str">
        <f t="shared" ca="1" si="495"/>
        <v>-6,31704210616258-4,00022279662416i</v>
      </c>
      <c r="AU347" s="240" t="str">
        <f t="shared" ca="1" si="496"/>
        <v>-5,28709766288146-5,28709766287858i</v>
      </c>
      <c r="AV347" s="240" t="str">
        <f t="shared" ca="1" si="497"/>
        <v>-4,0002227966276-6,31704210616041i</v>
      </c>
      <c r="AW347" s="240" t="str">
        <f t="shared" ca="1" si="498"/>
        <v>-2,51895414371491-7,04000521416882i</v>
      </c>
      <c r="AX347" s="240" t="str">
        <f t="shared" ca="1" si="499"/>
        <v>-0,915275050356362-7,42085405973314i</v>
      </c>
      <c r="AY347" s="240" t="str">
        <f t="shared" ca="1" si="500"/>
        <v>0,73288251130708-7,44108101140439i</v>
      </c>
      <c r="AZ347" s="240" t="str">
        <f t="shared" ca="1" si="501"/>
        <v>2,34542510505716-7,0997031254997i</v>
      </c>
      <c r="BA347" s="240" t="str">
        <f t="shared" ca="1" si="502"/>
        <v>3,84399003039308-6,41330991297796i</v>
      </c>
      <c r="BB347" s="240" t="str">
        <f t="shared" ca="1" si="503"/>
        <v>5,15575341594553-5,41525715987973i</v>
      </c>
      <c r="BC347" s="240" t="str">
        <f t="shared" ca="1" si="504"/>
        <v>6,21696914938973-4,154045978224i</v>
      </c>
      <c r="BD347" s="240" t="str">
        <f t="shared" ca="1" si="505"/>
        <v>6,97606666694108-2,69096585858243i</v>
      </c>
      <c r="BE347" s="240" t="str">
        <f t="shared" ca="1" si="506"/>
        <v>7,39615706306043-1,09711626193582i</v>
      </c>
      <c r="BF347" s="240" t="str">
        <f t="shared" ca="1" si="507"/>
        <v>7,45682573411395+0,550048511241284i</v>
      </c>
      <c r="BG347" s="240" t="str">
        <f t="shared" ca="1" si="508"/>
        <v>7,15512444114156+2,17048327002109i</v>
      </c>
      <c r="BH347" s="240" t="str">
        <f t="shared" ca="1" si="509"/>
        <v>6,50571458171098+3,6854417883038i</v>
      </c>
      <c r="BI347" s="240" t="str">
        <f t="shared" ca="1" si="510"/>
        <v>5,5401547084545+5,02130353594085i</v>
      </c>
      <c r="BJ347" s="240" t="str">
        <f t="shared" ca="1" si="511"/>
        <v>4,30536691785922+6,11315132286664i</v>
      </c>
      <c r="BK347" s="240" t="str">
        <f t="shared" ca="1" si="512"/>
        <v>2,86135663624556+6,90792599800231i</v>
      </c>
      <c r="BL347" s="240" t="str">
        <f t="shared" ca="1" si="513"/>
        <v>1,27829661171004+7,36700489793194i</v>
      </c>
      <c r="BM347" s="240" t="str">
        <f t="shared" ca="1" si="514"/>
        <v>-0,366883182512536+7,46807874383045i</v>
      </c>
      <c r="BN347" s="240" t="str">
        <f t="shared" ca="1" si="515"/>
        <v>-1,99423401701563+7,20623577736952i</v>
      </c>
      <c r="BO347" s="240" t="str">
        <f t="shared" ca="1" si="516"/>
        <v>-3,5246735738823+6,59420045124793i</v>
      </c>
      <c r="BP347" s="240" t="str">
        <f t="shared" ca="1" si="517"/>
        <v>-4,88382901043922+5,6617150749976i</v>
      </c>
      <c r="BQ347" s="240" t="str">
        <f t="shared" ca="1" si="518"/>
        <v>-6,00565116257659+4,45409446544471i</v>
      </c>
      <c r="BR347" s="240" t="str">
        <f t="shared" ca="1" si="519"/>
        <v>-6,83562425274931+3,03002383965675i</v>
      </c>
      <c r="BS347" s="240" t="str">
        <f t="shared" ca="1" si="520"/>
        <v>-7,3334151245242+1,45870696339685i</v>
      </c>
      <c r="BT347" s="240" t="str">
        <f t="shared" ca="1" si="521"/>
        <v>-7,47483326216072-0,183496857080502i</v>
      </c>
      <c r="BU347" s="240" t="str">
        <f t="shared" ca="1" si="522"/>
        <v>-7,25300634662173-1,81678351201448i</v>
      </c>
      <c r="BV347" s="240" t="str">
        <f t="shared" ca="1" si="523"/>
        <v>-6,67871422100266-3,36178222790227i</v>
      </c>
      <c r="BW347" s="240" t="str">
        <f t="shared" ca="1" si="524"/>
        <v>-5,77986503607991-4,74341264896526i</v>
      </c>
      <c r="BX347" s="240" t="str">
        <f t="shared" ca="1" si="525"/>
        <v>-4,60013903307397-5,89453342259182i</v>
      </c>
      <c r="BY347" s="240" t="str">
        <f t="shared" ca="1" si="526"/>
        <v>-3,19686587000726-6,75920498304686i</v>
      </c>
      <c r="BZ347" s="240" t="str">
        <f t="shared" ca="1" si="527"/>
        <v>-1,63823864455307-7,29540797605971i</v>
      </c>
      <c r="CA347" s="240" t="str">
        <f t="shared" ca="1" si="528"/>
        <v>3,57972721534832E-12-7,47708522043602i</v>
      </c>
      <c r="CB347" s="240" t="str">
        <f t="shared" ca="1" si="529"/>
        <v>1,63823864456005-7,29540797605814i</v>
      </c>
      <c r="CC347" s="240" t="str">
        <f t="shared" ca="1" si="530"/>
        <v>3,19686587000682-6,75920498304706i</v>
      </c>
      <c r="CD347" s="240" t="str">
        <f t="shared" ca="1" si="531"/>
        <v>4,60013903307358-5,89453342259212i</v>
      </c>
      <c r="CE347" s="240" t="str">
        <f t="shared" ca="1" si="532"/>
        <v>5,7798650360796-4,74341264896564i</v>
      </c>
      <c r="CF347" s="240" t="str">
        <f t="shared" ca="1" si="533"/>
        <v>6,67871422100244-3,36178222790271i</v>
      </c>
      <c r="CG347" s="240" t="str">
        <f t="shared" ca="1" si="534"/>
        <v>7,25300634662161-1,81678351201496i</v>
      </c>
      <c r="CH347" s="240" t="str">
        <f t="shared" ca="1" si="535"/>
        <v>7,47483326216071-0,183496857080993i</v>
      </c>
      <c r="CI347" s="240" t="str">
        <f t="shared" ca="1" si="536"/>
        <v>7,33341512452438+1,45870696339594i</v>
      </c>
      <c r="CJ347" s="240" t="str">
        <f t="shared" ca="1" si="537"/>
        <v>6,8356242527495+3,0300238396563i</v>
      </c>
      <c r="CK347" s="240" t="str">
        <f t="shared" ca="1" si="538"/>
        <v>6,00565116257688+4,45409446544432i</v>
      </c>
      <c r="CL347" s="240" t="str">
        <f t="shared" ca="1" si="539"/>
        <v>4,88382901043959+5,66171507499727i</v>
      </c>
      <c r="CM347" s="240" t="str">
        <f t="shared" ca="1" si="540"/>
        <v>3,52467357388273+6,5942004512477i</v>
      </c>
      <c r="CN347" s="240" t="str">
        <f t="shared" ca="1" si="541"/>
        <v>1,99423401701611+7,20623577736938i</v>
      </c>
      <c r="CO347" s="240" t="str">
        <f t="shared" ca="1" si="542"/>
        <v>0,366883182513027+7,46807874383042i</v>
      </c>
      <c r="CP347" s="240" t="str">
        <f t="shared" ca="1" si="543"/>
        <v>-1,27829661170957+7,36700489793203i</v>
      </c>
      <c r="CQ347" s="240" t="str">
        <f t="shared" ca="1" si="544"/>
        <v>-2,8613566362451+6,9079259980025i</v>
      </c>
      <c r="CR347" s="240" t="str">
        <f t="shared" ca="1" si="545"/>
        <v>-4,30536691785882+6,11315132286692i</v>
      </c>
      <c r="CS347" s="240" t="str">
        <f t="shared" ca="1" si="546"/>
        <v>-5,54015470845931+5,02130353593555i</v>
      </c>
      <c r="CT347" s="240" t="str">
        <f t="shared" ca="1" si="547"/>
        <v>-6,50571458171073+3,68544178830422i</v>
      </c>
      <c r="CU347" s="240" t="str">
        <f t="shared" ca="1" si="548"/>
        <v>-7,15512444114141+2,17048327002156i</v>
      </c>
      <c r="CV347" s="240" t="str">
        <f t="shared" ca="1" si="549"/>
        <v>-7,45682573411391+0,550048511241773i</v>
      </c>
      <c r="CW347" s="240" t="str">
        <f t="shared" ca="1" si="550"/>
        <v>-7,39615706306056-1,09711626193491i</v>
      </c>
      <c r="CX347" s="240" t="str">
        <f t="shared" ca="1" si="551"/>
        <v>-6,97606666694118-2,69096585858218i</v>
      </c>
      <c r="CY347" s="240" t="str">
        <f t="shared" ca="1" si="552"/>
        <v>-6,21696914939013-4,15404597822342i</v>
      </c>
      <c r="CZ347" s="240" t="str">
        <f t="shared" ca="1" si="553"/>
        <v>-5,15575341594573-5,41525715987954i</v>
      </c>
      <c r="DA347" s="240" t="str">
        <f t="shared" ca="1" si="554"/>
        <v>-3,84399003039368-6,41330991297759i</v>
      </c>
      <c r="DB347" s="240" t="str">
        <f t="shared" ca="1" si="555"/>
        <v>-2,34542510505742-7,09970312549962i</v>
      </c>
      <c r="DC347" s="240" t="str">
        <f t="shared" ca="1" si="556"/>
        <v>-0,73288251130778-7,44108101140432i</v>
      </c>
      <c r="DD347" s="240" t="str">
        <f t="shared" ca="1" si="557"/>
        <v>0,915275050356295-7,42085405973315i</v>
      </c>
      <c r="DE347" s="240" t="str">
        <f t="shared" ca="1" si="558"/>
        <v>2,51895414371444-7,04000521416899i</v>
      </c>
      <c r="DF347" s="240" t="str">
        <f t="shared" ca="1" si="559"/>
        <v>4,00022279662683-6,31704210616089i</v>
      </c>
      <c r="DG347" s="240" t="str">
        <f t="shared" ca="1" si="560"/>
        <v>5,28709766288111-5,28709766287892i</v>
      </c>
      <c r="DH347" s="240" t="str">
        <f t="shared" ca="1" si="561"/>
        <v>6,3170421061621-4,00022279662494i</v>
      </c>
      <c r="DI347" s="240" t="str">
        <f t="shared" ca="1" si="562"/>
        <v>7,04000521417003-2,51895414371154i</v>
      </c>
      <c r="DJ347" s="240" t="str">
        <f t="shared" ca="1" si="563"/>
        <v>7,42085405973353-0,915275050353229i</v>
      </c>
      <c r="DK347" s="240" t="str">
        <f t="shared" ca="1" si="564"/>
        <v>7,44108101140402+0,732882511310853i</v>
      </c>
      <c r="DL347" s="240" t="str">
        <f t="shared" ca="1" si="565"/>
        <v>7,09970312549865+2,34542510506036i</v>
      </c>
      <c r="DM347" s="240" t="str">
        <f t="shared" ca="1" si="566"/>
        <v>6,41330991297994+3,84399003038977i</v>
      </c>
      <c r="DN347" s="240" t="str">
        <f t="shared" ca="1" si="567"/>
        <v>5,41525715987741+5,15575341594797i</v>
      </c>
      <c r="DO347" s="240" t="str">
        <f t="shared" ca="1" si="568"/>
        <v>4,15404597822721+6,2169691493876i</v>
      </c>
      <c r="DP347" s="240" t="str">
        <f t="shared" ca="1" si="569"/>
        <v>2,69096585858643+6,97606666693954i</v>
      </c>
      <c r="DQ347" s="240" t="str">
        <f t="shared" ca="1" si="570"/>
        <v>1,09711626193943+7,3961570630599i</v>
      </c>
      <c r="DR347" s="240" t="str">
        <f t="shared" ca="1" si="571"/>
        <v>-0,550048511237224+7,45682573411424i</v>
      </c>
      <c r="DS347" s="240" t="str">
        <f t="shared" ca="1" si="572"/>
        <v>-2,1704832700176+7,15512444114261i</v>
      </c>
      <c r="DT347" s="240" t="str">
        <f t="shared" ca="1" si="573"/>
        <v>-3,68544178830025+6,50571458171298i</v>
      </c>
      <c r="DU347" s="240" t="str">
        <f t="shared" ca="1" si="574"/>
        <v>-5,02130353593815+5,54015470845695i</v>
      </c>
      <c r="DV347" s="240" t="str">
        <f t="shared" ca="1" si="575"/>
        <v>-6,1131513228687+4,30536691785629i</v>
      </c>
      <c r="DW347" s="240" t="str">
        <f t="shared" ca="1" si="576"/>
        <v>-6,90792599800352+2,86135663624264i</v>
      </c>
      <c r="DX347" s="240" t="str">
        <f t="shared" ca="1" si="577"/>
        <v>-7,36700489793256+1,27829661170652i</v>
      </c>
      <c r="DY347" s="240" t="str">
        <f t="shared" ca="1" si="578"/>
        <v>-7,46807874383029-0,366883182515687i</v>
      </c>
      <c r="DZ347" s="240" t="str">
        <f t="shared" ca="1" si="579"/>
        <v>-7,20623577736856-1,99423401701908i</v>
      </c>
      <c r="EA347" s="240" t="str">
        <f t="shared" ca="1" si="580"/>
        <v>-6,59420045124645-3,52467357388508i</v>
      </c>
      <c r="EB347" s="240" t="str">
        <f t="shared" ca="1" si="581"/>
        <v>-5,66171507499526-4,88382901044192i</v>
      </c>
      <c r="EC347" s="240" t="str">
        <f t="shared" ca="1" si="582"/>
        <v>-4,45409446544218-6,00565116257846i</v>
      </c>
      <c r="ED347" s="240" t="str">
        <f t="shared" ca="1" si="583"/>
        <v>-3,03002383965348-6,83562425275076i</v>
      </c>
      <c r="EE347" s="240" t="str">
        <f t="shared" ca="1" si="584"/>
        <v>-1,45870696339333-7,33341512452489i</v>
      </c>
      <c r="EF347" s="240" t="str">
        <f t="shared" ca="1" si="585"/>
        <v>0,183496857076857-7,47483326216081i</v>
      </c>
      <c r="EG347" s="240" t="str">
        <f t="shared" ca="1" si="586"/>
        <v>1,81678351201054-7,25300634662271i</v>
      </c>
      <c r="EH347" s="240" t="str">
        <f t="shared" ca="1" si="587"/>
        <v>3,36178222789901-6,6787142210043i</v>
      </c>
      <c r="EI347" s="240" t="str">
        <f t="shared" ca="1" si="588"/>
        <v>4,74341264896211-5,77986503608249i</v>
      </c>
      <c r="EJ347" s="240" t="str">
        <f t="shared" ca="1" si="589"/>
        <v>5,89453342258957-4,60013903307684i</v>
      </c>
      <c r="EK347" s="240" t="str">
        <f t="shared" ca="1" si="590"/>
        <v>6,75920498304511-3,19686587001094i</v>
      </c>
      <c r="EL347" s="240" t="str">
        <f t="shared" ca="1" si="591"/>
        <v>7,29540797605891-1,63823864455663i</v>
      </c>
      <c r="EM347" s="240" t="str">
        <f t="shared" ca="1" si="592"/>
        <v>7,47708522043602-4,90961136080982E-13i</v>
      </c>
      <c r="EN347" s="240"/>
      <c r="EO347" s="240"/>
      <c r="EP347" s="240"/>
    </row>
    <row r="348" spans="1:146">
      <c r="A348" s="268">
        <f t="shared" si="461"/>
        <v>4.8437499999999826E-3</v>
      </c>
      <c r="B348" s="267">
        <v>248</v>
      </c>
      <c r="C348" s="266">
        <f t="shared" si="462"/>
        <v>49600</v>
      </c>
      <c r="N348" s="265">
        <f t="shared" ca="1" si="463"/>
        <v>7.5228057883533559</v>
      </c>
      <c r="O348" s="240">
        <f t="shared" ca="1" si="464"/>
        <v>-7.4771942116466441</v>
      </c>
      <c r="P348" s="240" t="str">
        <f t="shared" ca="1" si="465"/>
        <v>-7,33352202149926-1,4587282265273i</v>
      </c>
      <c r="Q348" s="240" t="str">
        <f t="shared" ca="1" si="466"/>
        <v>-6,90802669275206-2,86139834537366i</v>
      </c>
      <c r="R348" s="240" t="str">
        <f t="shared" ca="1" si="467"/>
        <v>-6,21705977226878-4,15410653049719i</v>
      </c>
      <c r="S348" s="240" t="str">
        <f t="shared" ca="1" si="468"/>
        <v>-5,28717473130415-5,28717473130413i</v>
      </c>
      <c r="T348" s="240" t="str">
        <f t="shared" ca="1" si="469"/>
        <v>-4,1541065304972-6,21705977226877i</v>
      </c>
      <c r="U348" s="241" t="str">
        <f t="shared" ca="1" si="470"/>
        <v>-2,86139834537299-6,90802669275234i</v>
      </c>
      <c r="V348" s="240" t="str">
        <f t="shared" ca="1" si="471"/>
        <v>-1,4587282265275-7,33352202149922i</v>
      </c>
      <c r="W348" s="240" t="str">
        <f t="shared" ca="1" si="472"/>
        <v>-2,56474521821991E-14-7,47719421164664i</v>
      </c>
      <c r="X348" s="240" t="str">
        <f t="shared" ca="1" si="473"/>
        <v>1,4587282265274-7,33352202149924i</v>
      </c>
      <c r="Y348" s="240" t="str">
        <f t="shared" ca="1" si="474"/>
        <v>2,86139834537364-6,90802669275207i</v>
      </c>
      <c r="Z348" s="240" t="str">
        <f t="shared" ca="1" si="475"/>
        <v>4,15410653049714-6,21705977226881i</v>
      </c>
      <c r="AA348" s="240" t="str">
        <f t="shared" ca="1" si="476"/>
        <v>5,28717473130412-5,28717473130417i</v>
      </c>
      <c r="AB348" s="240" t="str">
        <f t="shared" ca="1" si="477"/>
        <v>6,21705977226877-4,1541065304972i</v>
      </c>
      <c r="AC348" s="240" t="str">
        <f t="shared" ca="1" si="478"/>
        <v>6,90802669275231-2,86139834537307i</v>
      </c>
      <c r="AD348" s="240" t="str">
        <f t="shared" ca="1" si="479"/>
        <v>7,33352202149922-1,45872822652753i</v>
      </c>
      <c r="AE348" s="240" t="str">
        <f t="shared" ca="1" si="480"/>
        <v>7,47719421164664-5,12949043643981E-14i</v>
      </c>
      <c r="AF348" s="240" t="str">
        <f t="shared" ca="1" si="481"/>
        <v>7,33352202149955+1,45872822652587i</v>
      </c>
      <c r="AG348" s="240" t="str">
        <f t="shared" ca="1" si="482"/>
        <v>6,9080266927521+2,86139834537356i</v>
      </c>
      <c r="AH348" s="240" t="str">
        <f t="shared" ca="1" si="483"/>
        <v>6,21705977226758+4,15410653049898i</v>
      </c>
      <c r="AI348" s="240" t="str">
        <f t="shared" ca="1" si="484"/>
        <v>5,28717473130156+5,28717473130673i</v>
      </c>
      <c r="AJ348" s="240" t="str">
        <f t="shared" ca="1" si="485"/>
        <v>4,15410653049917+6,21705977226745i</v>
      </c>
      <c r="AK348" s="240" t="str">
        <f t="shared" ca="1" si="486"/>
        <v>2,86139834537378+6,90802669275201i</v>
      </c>
      <c r="AL348" s="240" t="str">
        <f t="shared" ca="1" si="487"/>
        <v>1,45872822652599+7,33352202149952i</v>
      </c>
      <c r="AM348" s="240" t="str">
        <f t="shared" ca="1" si="488"/>
        <v>-2,89826262078708E-12+7,47719421164664i</v>
      </c>
      <c r="AN348" s="240" t="str">
        <f t="shared" ca="1" si="489"/>
        <v>-1,45872822652438+7,33352202149984i</v>
      </c>
      <c r="AO348" s="240" t="str">
        <f t="shared" ca="1" si="490"/>
        <v>-2,86139834537226+6,90802669275264i</v>
      </c>
      <c r="AP348" s="240" t="str">
        <f t="shared" ca="1" si="491"/>
        <v>-4,15410653049772+6,21705977226842i</v>
      </c>
      <c r="AQ348" s="240" t="str">
        <f t="shared" ca="1" si="492"/>
        <v>-5,28717473130558+5,2871747313027i</v>
      </c>
      <c r="AR348" s="240" t="str">
        <f t="shared" ca="1" si="493"/>
        <v>-5,28717473130558+5,2871747313027i</v>
      </c>
      <c r="AS348" s="240" t="str">
        <f t="shared" ca="1" si="494"/>
        <v>-6,90802669275143+2,86139834537518i</v>
      </c>
      <c r="AT348" s="240" t="str">
        <f t="shared" ca="1" si="495"/>
        <v>-7,33352202149919+1,45872822652768i</v>
      </c>
      <c r="AU348" s="240" t="str">
        <f t="shared" ca="1" si="496"/>
        <v>-7,47719421164664-1,38501267993804E-12i</v>
      </c>
      <c r="AV348" s="240" t="str">
        <f t="shared" ca="1" si="497"/>
        <v>-7,33352202149869-1,4587282265302i</v>
      </c>
      <c r="AW348" s="240" t="str">
        <f t="shared" ca="1" si="498"/>
        <v>-6,9080266927533-2,86139834537067i</v>
      </c>
      <c r="AX348" s="240" t="str">
        <f t="shared" ca="1" si="499"/>
        <v>-6,21705977226927-4,15410653049646i</v>
      </c>
      <c r="AY348" s="240" t="str">
        <f t="shared" ca="1" si="500"/>
        <v>-5,28717473130377-5,28717473130451i</v>
      </c>
      <c r="AZ348" s="240" t="str">
        <f t="shared" ca="1" si="501"/>
        <v>-4,15410653049542-6,21705977226996i</v>
      </c>
      <c r="BA348" s="240" t="str">
        <f t="shared" ca="1" si="502"/>
        <v>-2,86139834537657-6,90802669275086i</v>
      </c>
      <c r="BB348" s="240" t="str">
        <f t="shared" ca="1" si="503"/>
        <v>-1,45872822652917-7,33352202149889i</v>
      </c>
      <c r="BC348" s="240" t="str">
        <f t="shared" ca="1" si="504"/>
        <v>-1,28237260910996E-13-7,47719421164664i</v>
      </c>
      <c r="BD348" s="240" t="str">
        <f t="shared" ca="1" si="505"/>
        <v>1,45872822652871-7,33352202149898i</v>
      </c>
      <c r="BE348" s="240" t="str">
        <f t="shared" ca="1" si="506"/>
        <v>2,86139834537633-6,90802669275095i</v>
      </c>
      <c r="BF348" s="240" t="str">
        <f t="shared" ca="1" si="507"/>
        <v>4,1541065304952-6,2170597722701i</v>
      </c>
      <c r="BG348" s="240" t="str">
        <f t="shared" ca="1" si="508"/>
        <v>5,28717473130344-5,28717473130484i</v>
      </c>
      <c r="BH348" s="240" t="str">
        <f t="shared" ca="1" si="509"/>
        <v>6,21705977226901-4,15410653049685i</v>
      </c>
      <c r="BI348" s="240" t="str">
        <f t="shared" ca="1" si="510"/>
        <v>6,9080266927532-2,86139834537091i</v>
      </c>
      <c r="BJ348" s="240" t="str">
        <f t="shared" ca="1" si="511"/>
        <v>7,3335220214986-1,45872822653065i</v>
      </c>
      <c r="BK348" s="240" t="str">
        <f t="shared" ca="1" si="512"/>
        <v>7,47719421164664-1,85400184299815E-12i</v>
      </c>
      <c r="BL348" s="240" t="str">
        <f t="shared" ca="1" si="513"/>
        <v>7,33352202149923+1,45872822652743i</v>
      </c>
      <c r="BM348" s="240" t="str">
        <f t="shared" ca="1" si="514"/>
        <v>6,90802669275153+2,86139834537494i</v>
      </c>
      <c r="BN348" s="240" t="str">
        <f t="shared" ca="1" si="515"/>
        <v>6,21705977226681+4,15410653050013i</v>
      </c>
      <c r="BO348" s="240" t="str">
        <f t="shared" ca="1" si="516"/>
        <v>5,28717473130576+5,28717473130252i</v>
      </c>
      <c r="BP348" s="240" t="str">
        <f t="shared" ca="1" si="517"/>
        <v>4,15410653049793+6,21705977226828i</v>
      </c>
      <c r="BQ348" s="240" t="str">
        <f t="shared" ca="1" si="518"/>
        <v>2,8613983453725+6,90802669275254i</v>
      </c>
      <c r="BR348" s="240" t="str">
        <f t="shared" ca="1" si="519"/>
        <v>1,45872822652484+7,33352202149975i</v>
      </c>
      <c r="BS348" s="240" t="str">
        <f t="shared" ca="1" si="520"/>
        <v>3,15473714260907E-12+7,47719421164664i</v>
      </c>
      <c r="BT348" s="240" t="str">
        <f t="shared" ca="1" si="521"/>
        <v>-1,45872822652574+7,33352202149957i</v>
      </c>
      <c r="BU348" s="240" t="str">
        <f t="shared" ca="1" si="522"/>
        <v>-2,86139834537334+6,90802669275219i</v>
      </c>
      <c r="BV348" s="240" t="str">
        <f t="shared" ca="1" si="523"/>
        <v>-4,15410653049869+6,21705977226777i</v>
      </c>
      <c r="BW348" s="240" t="str">
        <f t="shared" ca="1" si="524"/>
        <v>-5,28717473130671+5,28717473130157i</v>
      </c>
      <c r="BX348" s="240" t="str">
        <f t="shared" ca="1" si="525"/>
        <v>-6,21705977226732+4,15410653049936i</v>
      </c>
      <c r="BY348" s="240" t="str">
        <f t="shared" ca="1" si="526"/>
        <v>-6,90802669275188+2,86139834537409i</v>
      </c>
      <c r="BZ348" s="240" t="str">
        <f t="shared" ca="1" si="527"/>
        <v>-7,33352202149949+1,45872822652612i</v>
      </c>
      <c r="CA348" s="240" t="str">
        <f t="shared" ca="1" si="528"/>
        <v>-7,47719421164664-2,77002535987608E-12i</v>
      </c>
      <c r="CB348" s="240" t="str">
        <f t="shared" ca="1" si="529"/>
        <v>-7,33352202149991-1,45872822652405i</v>
      </c>
      <c r="CC348" s="240" t="str">
        <f t="shared" ca="1" si="530"/>
        <v>-6,90802669275269-2,86139834537214i</v>
      </c>
      <c r="CD348" s="240" t="str">
        <f t="shared" ca="1" si="531"/>
        <v>-6,2170597722685-4,15410653049761i</v>
      </c>
      <c r="CE348" s="240" t="str">
        <f t="shared" ca="1" si="532"/>
        <v>-5,28717473130279-5,28717473130549i</v>
      </c>
      <c r="CF348" s="240" t="str">
        <f t="shared" ca="1" si="533"/>
        <v>-4,15410653049444-6,21705977227061i</v>
      </c>
      <c r="CG348" s="240" t="str">
        <f t="shared" ca="1" si="534"/>
        <v>-2,86139834537529-6,90802669275138i</v>
      </c>
      <c r="CH348" s="240" t="str">
        <f t="shared" ca="1" si="535"/>
        <v>-1,45872822652781-7,33352202149916i</v>
      </c>
      <c r="CI348" s="240" t="str">
        <f t="shared" ca="1" si="536"/>
        <v>1,04426077778893E-12-7,47719421164664i</v>
      </c>
      <c r="CJ348" s="240" t="str">
        <f t="shared" ca="1" si="537"/>
        <v>1,45872822653028-7,33352202149867i</v>
      </c>
      <c r="CK348" s="240" t="str">
        <f t="shared" ca="1" si="538"/>
        <v>2,86139834537055-6,90802669275335i</v>
      </c>
      <c r="CL348" s="240" t="str">
        <f t="shared" ca="1" si="539"/>
        <v>4,15410653049618-6,21705977226945i</v>
      </c>
      <c r="CM348" s="240" t="str">
        <f t="shared" ca="1" si="540"/>
        <v>5,28717473130457-5,28717473130371i</v>
      </c>
      <c r="CN348" s="240" t="str">
        <f t="shared" ca="1" si="541"/>
        <v>6,21705977226989-4,15410653049552i</v>
      </c>
      <c r="CO348" s="240" t="str">
        <f t="shared" ca="1" si="542"/>
        <v>6,90802669275365-2,86139834536982i</v>
      </c>
      <c r="CP348" s="240" t="str">
        <f t="shared" ca="1" si="543"/>
        <v>7,3335220214989-1,45872822652909i</v>
      </c>
      <c r="CQ348" s="240" t="str">
        <f t="shared" ca="1" si="544"/>
        <v>7,47719421164664-2,56474521821991E-13i</v>
      </c>
      <c r="CR348" s="240" t="str">
        <f t="shared" ca="1" si="545"/>
        <v>7,33352202149901+1,45872822652858i</v>
      </c>
      <c r="CS348" s="240" t="str">
        <f t="shared" ca="1" si="546"/>
        <v>6,90802669275108+2,86139834537602i</v>
      </c>
      <c r="CT348" s="240" t="str">
        <f t="shared" ca="1" si="547"/>
        <v>6,21705977227018+4,15410653049509i</v>
      </c>
      <c r="CU348" s="240" t="str">
        <f t="shared" ca="1" si="548"/>
        <v>5,28717473130493+5,28717473130335i</v>
      </c>
      <c r="CV348" s="240" t="str">
        <f t="shared" ca="1" si="549"/>
        <v>4,15410653049696+6,21705977226893i</v>
      </c>
      <c r="CW348" s="240" t="str">
        <f t="shared" ca="1" si="550"/>
        <v>2,86139834537102+6,90802669275315i</v>
      </c>
      <c r="CX348" s="240" t="str">
        <f t="shared" ca="1" si="551"/>
        <v>1,45872822652369+7,33352202149998i</v>
      </c>
      <c r="CY348" s="240" t="str">
        <f t="shared" ca="1" si="552"/>
        <v>1,98223910390914E-12+7,47719421164664i</v>
      </c>
      <c r="CZ348" s="240" t="str">
        <f t="shared" ca="1" si="553"/>
        <v>-1,45872822652731+7,33352202149926i</v>
      </c>
      <c r="DA348" s="240" t="str">
        <f t="shared" ca="1" si="554"/>
        <v>-2,86139834537443+6,90802669275174i</v>
      </c>
      <c r="DB348" s="240" t="str">
        <f t="shared" ca="1" si="555"/>
        <v>-4,15410653050002+6,21705977226688i</v>
      </c>
      <c r="DC348" s="240" t="str">
        <f t="shared" ca="1" si="556"/>
        <v>-5,28717473130243+5,28717473130585i</v>
      </c>
      <c r="DD348" s="240" t="str">
        <f t="shared" ca="1" si="557"/>
        <v>-6,21705977226797+4,15410653049839i</v>
      </c>
      <c r="DE348" s="240" t="str">
        <f t="shared" ca="1" si="558"/>
        <v>-6,90802669275249+2,86139834537262i</v>
      </c>
      <c r="DF348" s="240" t="str">
        <f t="shared" ca="1" si="559"/>
        <v>-7,33352202149981+1,45872822652455i</v>
      </c>
      <c r="DG348" s="240" t="str">
        <f t="shared" ca="1" si="560"/>
        <v>-7,47719421164664-3,942523398576E-12i</v>
      </c>
      <c r="DH348" s="240" t="str">
        <f t="shared" ca="1" si="561"/>
        <v>-7,3335220214996-1,45872822652561i</v>
      </c>
      <c r="DI348" s="240" t="str">
        <f t="shared" ca="1" si="562"/>
        <v>-6,90802669275208-2,86139834537362i</v>
      </c>
      <c r="DJ348" s="240" t="str">
        <f t="shared" ca="1" si="563"/>
        <v>-6,21705977226785-4,15410653049859i</v>
      </c>
      <c r="DK348" s="240" t="str">
        <f t="shared" ca="1" si="564"/>
        <v>-5,28717473130166-5,28717473130662i</v>
      </c>
      <c r="DL348" s="240" t="str">
        <f t="shared" ca="1" si="565"/>
        <v>-4,15410653049912-6,21705977226749i</v>
      </c>
      <c r="DM348" s="240" t="str">
        <f t="shared" ca="1" si="566"/>
        <v>-2,86139834537421-6,90802669275183i</v>
      </c>
      <c r="DN348" s="240" t="str">
        <f t="shared" ca="1" si="567"/>
        <v>-1,45872822652624-7,33352202149947i</v>
      </c>
      <c r="DO348" s="240" t="str">
        <f t="shared" ca="1" si="568"/>
        <v>2,21675881648885E-12-7,47719421164664i</v>
      </c>
      <c r="DP348" s="240" t="str">
        <f t="shared" ca="1" si="569"/>
        <v>1,45872822652392-7,33352202149994i</v>
      </c>
      <c r="DQ348" s="240" t="str">
        <f t="shared" ca="1" si="570"/>
        <v>2,86139834537202-6,90802669275274i</v>
      </c>
      <c r="DR348" s="240" t="str">
        <f t="shared" ca="1" si="571"/>
        <v>4,15410653049715-6,2170597722688i</v>
      </c>
      <c r="DS348" s="240" t="str">
        <f t="shared" ca="1" si="572"/>
        <v>5,2871747313054-5,28717473130288i</v>
      </c>
      <c r="DT348" s="240" t="str">
        <f t="shared" ca="1" si="573"/>
        <v>6,21705977227078-4,15410653049419i</v>
      </c>
      <c r="DU348" s="240" t="str">
        <f t="shared" ca="1" si="574"/>
        <v>6,90802669275117-2,8613983453758i</v>
      </c>
      <c r="DV348" s="240" t="str">
        <f t="shared" ca="1" si="575"/>
        <v>7,33352202149914-1,45872822652794i</v>
      </c>
      <c r="DW348" s="240" t="str">
        <f t="shared" ca="1" si="576"/>
        <v>7,47719421164664+1,34105279935417E-12i</v>
      </c>
      <c r="DX348" s="240" t="str">
        <f t="shared" ca="1" si="577"/>
        <v>7,33352202149878+1,45872822652973i</v>
      </c>
      <c r="DY348" s="240" t="str">
        <f t="shared" ca="1" si="578"/>
        <v>6,9080266927534+2,86139834537043i</v>
      </c>
      <c r="DZ348" s="240" t="str">
        <f t="shared" ca="1" si="579"/>
        <v>6,21705977226929+4,15410653049642i</v>
      </c>
      <c r="EA348" s="240" t="str">
        <f t="shared" ca="1" si="580"/>
        <v>5,2871747313041+5,28717473130418i</v>
      </c>
      <c r="EB348" s="240" t="str">
        <f t="shared" ca="1" si="581"/>
        <v>4,15410653049563+6,21705977226982i</v>
      </c>
      <c r="EC348" s="240" t="str">
        <f t="shared" ca="1" si="582"/>
        <v>2,86139834537033+6,90802669275344i</v>
      </c>
      <c r="ED348" s="240" t="str">
        <f t="shared" ca="1" si="583"/>
        <v>1,45872822652963+7,3335220214988i</v>
      </c>
      <c r="EE348" s="240" t="str">
        <f t="shared" ca="1" si="584"/>
        <v>3,84711782732986E-13+7,47719421164664i</v>
      </c>
      <c r="EF348" s="240" t="str">
        <f t="shared" ca="1" si="585"/>
        <v>-1,45872822652804+7,33352202149911i</v>
      </c>
      <c r="EG348" s="240" t="str">
        <f t="shared" ca="1" si="586"/>
        <v>-2,8613983453759+6,90802669275113i</v>
      </c>
      <c r="EH348" s="240" t="str">
        <f t="shared" ca="1" si="587"/>
        <v>-4,15410653049499+6,21705977227025i</v>
      </c>
      <c r="EI348" s="240" t="str">
        <f t="shared" ca="1" si="588"/>
        <v>-5,28717473130296+5,28717473130533i</v>
      </c>
      <c r="EJ348" s="240" t="str">
        <f t="shared" ca="1" si="589"/>
        <v>-6,21705977226886+4,15410653049706i</v>
      </c>
      <c r="EK348" s="240" t="str">
        <f t="shared" ca="1" si="590"/>
        <v>-6,90802669275311+2,86139834537114i</v>
      </c>
      <c r="EL348" s="240" t="str">
        <f t="shared" ca="1" si="591"/>
        <v>-7,33352202149995+1,45872822652382i</v>
      </c>
      <c r="EM348" s="240" t="str">
        <f t="shared" ca="1" si="592"/>
        <v>-7,47719421164664+2,11047636482014E-12i</v>
      </c>
      <c r="EN348" s="240"/>
      <c r="EO348" s="240"/>
      <c r="EP348" s="240"/>
    </row>
    <row r="349" spans="1:146">
      <c r="A349" s="268">
        <f t="shared" si="461"/>
        <v>4.8632812499999822E-3</v>
      </c>
      <c r="B349" s="267">
        <v>249</v>
      </c>
      <c r="C349" s="266">
        <f t="shared" si="462"/>
        <v>49800</v>
      </c>
      <c r="N349" s="265">
        <f t="shared" ca="1" si="463"/>
        <v>7.5227088198585239</v>
      </c>
      <c r="O349" s="240">
        <f t="shared" ca="1" si="464"/>
        <v>-7.4772911801414761</v>
      </c>
      <c r="P349" s="240" t="str">
        <f t="shared" ca="1" si="465"/>
        <v>-7,36720782542541-1,27833182296776i</v>
      </c>
      <c r="Q349" s="240" t="str">
        <f t="shared" ca="1" si="466"/>
        <v>-7,04019913430758-2,51902352944872i</v>
      </c>
      <c r="R349" s="240" t="str">
        <f t="shared" ca="1" si="467"/>
        <v>-6,50589378457306-3,68554330546734i</v>
      </c>
      <c r="S349" s="240" t="str">
        <f t="shared" ca="1" si="468"/>
        <v>-5,78002424508646-4,74354330841768i</v>
      </c>
      <c r="T349" s="240" t="str">
        <f t="shared" ca="1" si="469"/>
        <v>-4,88396353772635-5,66187102950791i</v>
      </c>
      <c r="U349" s="241" t="str">
        <f t="shared" ca="1" si="470"/>
        <v>-3,84409591484271-6,41348657050991i</v>
      </c>
      <c r="V349" s="240" t="str">
        <f t="shared" ca="1" si="471"/>
        <v>-2,69103998246001-6,97625882586241i</v>
      </c>
      <c r="W349" s="240" t="str">
        <f t="shared" ca="1" si="472"/>
        <v>-1,45874714414249-7,3336171267716i</v>
      </c>
      <c r="X349" s="240" t="str">
        <f t="shared" ca="1" si="473"/>
        <v>-0,18350191158457-7,47503915983497i</v>
      </c>
      <c r="Y349" s="240" t="str">
        <f t="shared" ca="1" si="474"/>
        <v>1,0971464825034-7,39636079356273i</v>
      </c>
      <c r="Z349" s="240" t="str">
        <f t="shared" ca="1" si="475"/>
        <v>2,34548971085633-7,09989869004401i</v>
      </c>
      <c r="AA349" s="240" t="str">
        <f t="shared" ca="1" si="476"/>
        <v>3,52477066261673-6,59438209149105i</v>
      </c>
      <c r="AB349" s="240" t="str">
        <f t="shared" ca="1" si="477"/>
        <v>4,60026574599312-5,89469579018832i</v>
      </c>
      <c r="AC349" s="240" t="str">
        <f t="shared" ca="1" si="478"/>
        <v>5,54030731453269-5,02144185002248i</v>
      </c>
      <c r="AD349" s="240" t="str">
        <f t="shared" ca="1" si="479"/>
        <v>6,31721611195282-4,00033298457831i</v>
      </c>
      <c r="AE349" s="240" t="str">
        <f t="shared" ca="1" si="480"/>
        <v>6,9081162799599-2,86143545360969i</v>
      </c>
      <c r="AF349" s="240" t="str">
        <f t="shared" ca="1" si="481"/>
        <v>7,29560893138186-1,63828377058515i</v>
      </c>
      <c r="AG349" s="240" t="str">
        <f t="shared" ca="1" si="482"/>
        <v>7,46828445544835-0,366893288477694i</v>
      </c>
      <c r="AH349" s="240" t="str">
        <f t="shared" ca="1" si="483"/>
        <v>7,4210584705254+0,915300262025954i</v>
      </c>
      <c r="AI349" s="240" t="str">
        <f t="shared" ca="1" si="484"/>
        <v>7,15532153229229+2,17054305696427i</v>
      </c>
      <c r="AJ349" s="240" t="str">
        <f t="shared" ca="1" si="485"/>
        <v>6,67889818921632+3,36187482971993i</v>
      </c>
      <c r="AK349" s="240" t="str">
        <f t="shared" ca="1" si="486"/>
        <v>6,00581659096487+4,45421715549575i</v>
      </c>
      <c r="AL349" s="240" t="str">
        <f t="shared" ca="1" si="487"/>
        <v>5,15589543351202+5,41540632559657i</v>
      </c>
      <c r="AM349" s="240" t="str">
        <f t="shared" ca="1" si="488"/>
        <v>4,15416040330371+6,21714039862742i</v>
      </c>
      <c r="AN349" s="240" t="str">
        <f t="shared" ca="1" si="489"/>
        <v>3,03010730303936+6,8358125431209i</v>
      </c>
      <c r="AO349" s="240" t="str">
        <f t="shared" ca="1" si="490"/>
        <v>1,81683355613796+7,25320613397363i</v>
      </c>
      <c r="AP349" s="240" t="str">
        <f t="shared" ca="1" si="491"/>
        <v>0,550063662577263+7,45703113576265i</v>
      </c>
      <c r="AQ349" s="240" t="str">
        <f t="shared" ca="1" si="492"/>
        <v>-0,732902698889344+7,44128597935748i</v>
      </c>
      <c r="AR349" s="240" t="str">
        <f t="shared" ca="1" si="493"/>
        <v>-0,732902698889344+7,44128597935748i</v>
      </c>
      <c r="AS349" s="240" t="str">
        <f t="shared" ca="1" si="494"/>
        <v>-3,19695392912982+6,75939116841472i</v>
      </c>
      <c r="AT349" s="240" t="str">
        <f t="shared" ca="1" si="495"/>
        <v>-4,30548551114338+6,11331971239489i</v>
      </c>
      <c r="AU349" s="240" t="str">
        <f t="shared" ca="1" si="496"/>
        <v>-5,28724329838239+5,28724329838642i</v>
      </c>
      <c r="AV349" s="240" t="str">
        <f t="shared" ca="1" si="497"/>
        <v>-6,11331971239602+4,30548551114178i</v>
      </c>
      <c r="AW349" s="240" t="str">
        <f t="shared" ca="1" si="498"/>
        <v>-6,75939116841556+3,19695392912805i</v>
      </c>
      <c r="AX349" s="240" t="str">
        <f t="shared" ca="1" si="499"/>
        <v>-7,20643427640331+1,99428894909964i</v>
      </c>
      <c r="AY349" s="240" t="str">
        <f t="shared" ca="1" si="500"/>
        <v>-7,44128597935767+0,732902698887393i</v>
      </c>
      <c r="AZ349" s="240" t="str">
        <f t="shared" ca="1" si="501"/>
        <v>-7,45703113576305-0,5500636625718i</v>
      </c>
      <c r="BA349" s="240" t="str">
        <f t="shared" ca="1" si="502"/>
        <v>-7,25320613397315-1,81683355613986i</v>
      </c>
      <c r="BB349" s="240" t="str">
        <f t="shared" ca="1" si="503"/>
        <v>-6,83581254312011-3,03010730304115i</v>
      </c>
      <c r="BC349" s="240" t="str">
        <f t="shared" ca="1" si="504"/>
        <v>-6,21714039862633-4,15416040330534i</v>
      </c>
      <c r="BD349" s="240" t="str">
        <f t="shared" ca="1" si="505"/>
        <v>-5,41540632559522-5,15589543351344i</v>
      </c>
      <c r="BE349" s="240" t="str">
        <f t="shared" ca="1" si="506"/>
        <v>-4,45421715550015-6,0058165909616i</v>
      </c>
      <c r="BF349" s="240" t="str">
        <f t="shared" ca="1" si="507"/>
        <v>-3,36187482971837-6,67889818921711i</v>
      </c>
      <c r="BG349" s="240" t="str">
        <f t="shared" ca="1" si="508"/>
        <v>-2,1705430569623-7,15532153229289i</v>
      </c>
      <c r="BH349" s="240" t="str">
        <f t="shared" ca="1" si="509"/>
        <v>-0,915300262023898-7,42105847052565i</v>
      </c>
      <c r="BI349" s="240" t="str">
        <f t="shared" ca="1" si="510"/>
        <v>0,366893288479546-7,46828445544826i</v>
      </c>
      <c r="BJ349" s="240" t="str">
        <f t="shared" ca="1" si="511"/>
        <v>1,63828377057971-7,29560893138308i</v>
      </c>
      <c r="BK349" s="240" t="str">
        <f t="shared" ca="1" si="512"/>
        <v>2,86143545360954-6,90811627995997i</v>
      </c>
      <c r="BL349" s="240" t="str">
        <f t="shared" ca="1" si="513"/>
        <v>4,0003329845806-6,31721611195137i</v>
      </c>
      <c r="BM349" s="240" t="str">
        <f t="shared" ca="1" si="514"/>
        <v>5,02144185002118-5,54030731453387i</v>
      </c>
      <c r="BN349" s="240" t="str">
        <f t="shared" ca="1" si="515"/>
        <v>5,89469579018893-4,60026574599233i</v>
      </c>
      <c r="BO349" s="240" t="str">
        <f t="shared" ca="1" si="516"/>
        <v>6,59438209148942-3,52477066261978i</v>
      </c>
      <c r="BP349" s="240" t="str">
        <f t="shared" ca="1" si="517"/>
        <v>7,09989869004392-2,34548971085659i</v>
      </c>
      <c r="BQ349" s="240" t="str">
        <f t="shared" ca="1" si="518"/>
        <v>7,39636079356311-1,09714648250089i</v>
      </c>
      <c r="BR349" s="240" t="str">
        <f t="shared" ca="1" si="519"/>
        <v>7,47503915983504+0,183501911581909i</v>
      </c>
      <c r="BS349" s="240" t="str">
        <f t="shared" ca="1" si="520"/>
        <v>7,33361712677149+1,45874714414301i</v>
      </c>
      <c r="BT349" s="240" t="str">
        <f t="shared" ca="1" si="521"/>
        <v>6,9762588258612+2,69103998246312i</v>
      </c>
      <c r="BU349" s="240" t="str">
        <f t="shared" ca="1" si="522"/>
        <v>6,4134865705105+3,84409591484175i</v>
      </c>
      <c r="BV349" s="240" t="str">
        <f t="shared" ca="1" si="523"/>
        <v>5,66187102950655+4,88396353772794i</v>
      </c>
      <c r="BW349" s="240" t="str">
        <f t="shared" ca="1" si="524"/>
        <v>4,74354330841951+5,78002424508496i</v>
      </c>
      <c r="BX349" s="240" t="str">
        <f t="shared" ca="1" si="525"/>
        <v>3,68554330546697+6,50589378457327i</v>
      </c>
      <c r="BY349" s="240" t="str">
        <f t="shared" ca="1" si="526"/>
        <v>2,51902352944531+7,0401991343088i</v>
      </c>
      <c r="BZ349" s="240" t="str">
        <f t="shared" ca="1" si="527"/>
        <v>1,27833182296892+7,36720782542521i</v>
      </c>
      <c r="CA349" s="240" t="str">
        <f t="shared" ca="1" si="528"/>
        <v>-1,96029674571271E-12+7,47729118014148i</v>
      </c>
      <c r="CB349" s="240" t="str">
        <f t="shared" ca="1" si="529"/>
        <v>-1,27833182296524+7,36720782542585i</v>
      </c>
      <c r="CC349" s="240" t="str">
        <f t="shared" ca="1" si="530"/>
        <v>-2,519023529449+7,04019913430748i</v>
      </c>
      <c r="CD349" s="240" t="str">
        <f t="shared" ca="1" si="531"/>
        <v>-3,68554330547038+6,50589378457134i</v>
      </c>
      <c r="CE349" s="240" t="str">
        <f t="shared" ca="1" si="532"/>
        <v>-4,74354330841696+5,78002424508706i</v>
      </c>
      <c r="CF349" s="240" t="str">
        <f t="shared" ca="1" si="533"/>
        <v>-5,6618710295091+4,88396353772497i</v>
      </c>
      <c r="CG349" s="240" t="str">
        <f t="shared" ca="1" si="534"/>
        <v>-6,41348657050858+3,84409591484495i</v>
      </c>
      <c r="CH349" s="240" t="str">
        <f t="shared" ca="1" si="535"/>
        <v>-6,97625882586262+2,69103998245947i</v>
      </c>
      <c r="CI349" s="240" t="str">
        <f t="shared" ca="1" si="536"/>
        <v>-7,33361712677225+1,45874714413916i</v>
      </c>
      <c r="CJ349" s="240" t="str">
        <f t="shared" ca="1" si="537"/>
        <v>-7,47503915983494+0,183501911585638i</v>
      </c>
      <c r="CK349" s="240" t="str">
        <f t="shared" ca="1" si="538"/>
        <v>-7,39636079356253-1,09714648250476i</v>
      </c>
      <c r="CL349" s="240" t="str">
        <f t="shared" ca="1" si="539"/>
        <v>-7,09989869004509-2,34548971085304i</v>
      </c>
      <c r="CM349" s="240" t="str">
        <f t="shared" ca="1" si="540"/>
        <v>-6,59438209149118-3,52477066261649i</v>
      </c>
      <c r="CN349" s="240" t="str">
        <f t="shared" ca="1" si="541"/>
        <v>-5,89469579018679-4,60026574599509i</v>
      </c>
      <c r="CO349" s="240" t="str">
        <f t="shared" ca="1" si="542"/>
        <v>-5,02144185002394-5,54030731453136i</v>
      </c>
      <c r="CP349" s="240" t="str">
        <f t="shared" ca="1" si="543"/>
        <v>-4,00033298457728-6,31721611195347i</v>
      </c>
      <c r="CQ349" s="240" t="str">
        <f t="shared" ca="1" si="544"/>
        <v>-2,8614354536126-6,9081162799587i</v>
      </c>
      <c r="CR349" s="240" t="str">
        <f t="shared" ca="1" si="545"/>
        <v>-1,63828377058335-7,29560893138227i</v>
      </c>
      <c r="CS349" s="240" t="str">
        <f t="shared" ca="1" si="546"/>
        <v>-0,36689328847563-7,46828445544846i</v>
      </c>
      <c r="CT349" s="240" t="str">
        <f t="shared" ca="1" si="547"/>
        <v>0,915300262020623-7,42105847052605i</v>
      </c>
      <c r="CU349" s="240" t="str">
        <f t="shared" ca="1" si="548"/>
        <v>2,17054305696645-7,15532153229163i</v>
      </c>
      <c r="CV349" s="240" t="str">
        <f t="shared" ca="1" si="549"/>
        <v>3,36187482972149-6,67889818921554i</v>
      </c>
      <c r="CW349" s="240" t="str">
        <f t="shared" ca="1" si="550"/>
        <v>4,45421715549715-6,00581659096382i</v>
      </c>
      <c r="CX349" s="240" t="str">
        <f t="shared" ca="1" si="551"/>
        <v>5,41540632559792-5,1558954335106i</v>
      </c>
      <c r="CY349" s="240" t="str">
        <f t="shared" ca="1" si="552"/>
        <v>6,21714039862437-4,15416040330826i</v>
      </c>
      <c r="CZ349" s="240" t="str">
        <f t="shared" ca="1" si="553"/>
        <v>6,83581254312178-3,03010730303737i</v>
      </c>
      <c r="DA349" s="240" t="str">
        <f t="shared" ca="1" si="554"/>
        <v>7,25320613397235-1,81683355614307i</v>
      </c>
      <c r="DB349" s="240" t="str">
        <f t="shared" ca="1" si="555"/>
        <v>7,45703113576277-0,550063662575732i</v>
      </c>
      <c r="DC349" s="240" t="str">
        <f t="shared" ca="1" si="556"/>
        <v>7,44128597935731+0,732902698891083i</v>
      </c>
      <c r="DD349" s="240" t="str">
        <f t="shared" ca="1" si="557"/>
        <v>7,20643427640431+1,99428894909605i</v>
      </c>
      <c r="DE349" s="240" t="str">
        <f t="shared" ca="1" si="558"/>
        <v>6,75939116841388+3,19695392913159i</v>
      </c>
      <c r="DF349" s="240" t="str">
        <f t="shared" ca="1" si="559"/>
        <v>6,11331971239804+4,30548551113891i</v>
      </c>
      <c r="DG349" s="240" t="str">
        <f t="shared" ca="1" si="560"/>
        <v>5,28724329838473+5,28724329838408i</v>
      </c>
      <c r="DH349" s="240" t="str">
        <f t="shared" ca="1" si="561"/>
        <v>4,30548551114035+6,11331971239703i</v>
      </c>
      <c r="DI349" s="240" t="str">
        <f t="shared" ca="1" si="562"/>
        <v>3,19695392913319+6,75939116841313i</v>
      </c>
      <c r="DJ349" s="240" t="str">
        <f t="shared" ca="1" si="563"/>
        <v>1,99428894909775+7,20643427640384i</v>
      </c>
      <c r="DK349" s="240" t="str">
        <f t="shared" ca="1" si="564"/>
        <v>0,73290269888523+7,44128597935788i</v>
      </c>
      <c r="DL349" s="240" t="str">
        <f t="shared" ca="1" si="565"/>
        <v>-0,550063662573967+7,45703113576289i</v>
      </c>
      <c r="DM349" s="240" t="str">
        <f t="shared" ca="1" si="566"/>
        <v>-1,81683355614135+7,25320613397277i</v>
      </c>
      <c r="DN349" s="240" t="str">
        <f t="shared" ca="1" si="567"/>
        <v>-3,03010730303575+6,8358125431225i</v>
      </c>
      <c r="DO349" s="240" t="str">
        <f t="shared" ca="1" si="568"/>
        <v>-4,15416040330679+6,21714039862536i</v>
      </c>
      <c r="DP349" s="240" t="str">
        <f t="shared" ca="1" si="569"/>
        <v>-5,15589543351487+5,41540632559387i</v>
      </c>
      <c r="DQ349" s="240" t="str">
        <f t="shared" ca="1" si="570"/>
        <v>-6,00581659096277+4,45421715549858i</v>
      </c>
      <c r="DR349" s="240" t="str">
        <f t="shared" ca="1" si="571"/>
        <v>-6,67889818921818+3,36187482971624i</v>
      </c>
      <c r="DS349" s="240" t="str">
        <f t="shared" ca="1" si="572"/>
        <v>-7,15532153229137+2,17054305696733i</v>
      </c>
      <c r="DT349" s="240" t="str">
        <f t="shared" ca="1" si="573"/>
        <v>-7,42105847052584+0,915300262022373i</v>
      </c>
      <c r="DU349" s="240" t="str">
        <f t="shared" ca="1" si="574"/>
        <v>-7,46828445544817-0,366893288481504i</v>
      </c>
      <c r="DV349" s="240" t="str">
        <f t="shared" ca="1" si="575"/>
        <v>-7,29560893138266-1,63828377058163i</v>
      </c>
      <c r="DW349" s="240" t="str">
        <f t="shared" ca="1" si="576"/>
        <v>-6,90811627995921-2,86143545361135i</v>
      </c>
      <c r="DX349" s="240" t="str">
        <f t="shared" ca="1" si="577"/>
        <v>-6,31721611195419-4,00033298457615i</v>
      </c>
      <c r="DY349" s="240" t="str">
        <f t="shared" ca="1" si="578"/>
        <v>-5,54030731453283-5,02144185002231i</v>
      </c>
      <c r="DZ349" s="240" t="str">
        <f t="shared" ca="1" si="579"/>
        <v>-4,60026574599078-5,89469579019014i</v>
      </c>
      <c r="EA349" s="240" t="str">
        <f t="shared" ca="1" si="580"/>
        <v>-3,52477066261805-6,59438209149034i</v>
      </c>
      <c r="EB349" s="240" t="str">
        <f t="shared" ca="1" si="581"/>
        <v>-2,34548971085473-7,09989869004454i</v>
      </c>
      <c r="EC349" s="240" t="str">
        <f t="shared" ca="1" si="582"/>
        <v>-1,0971464825061-7,39636079356233i</v>
      </c>
      <c r="ED349" s="240" t="str">
        <f t="shared" ca="1" si="583"/>
        <v>0,183501911584294-7,47503915983498i</v>
      </c>
      <c r="EE349" s="240" t="str">
        <f t="shared" ca="1" si="584"/>
        <v>1,45874714414451-7,33361712677119i</v>
      </c>
      <c r="EF349" s="240" t="str">
        <f t="shared" ca="1" si="585"/>
        <v>2,69103998245782-6,97625882586325i</v>
      </c>
      <c r="EG349" s="240" t="str">
        <f t="shared" ca="1" si="586"/>
        <v>3,84409591484344-6,41348657050949i</v>
      </c>
      <c r="EH349" s="240" t="str">
        <f t="shared" ca="1" si="587"/>
        <v>4,88396353772363-5,66187102951026i</v>
      </c>
      <c r="EI349" s="240" t="str">
        <f t="shared" ca="1" si="588"/>
        <v>5,78002424508621-4,74354330841799i</v>
      </c>
      <c r="EJ349" s="240" t="str">
        <f t="shared" ca="1" si="589"/>
        <v>6,50589378457402-3,68554330546564i</v>
      </c>
      <c r="EK349" s="240" t="str">
        <f t="shared" ca="1" si="590"/>
        <v>7,04019913430674-2,51902352945107i</v>
      </c>
      <c r="EL349" s="240" t="str">
        <f t="shared" ca="1" si="591"/>
        <v>7,36720782542555-1,27833182296699i</v>
      </c>
      <c r="EM349" s="240" t="str">
        <f t="shared" ca="1" si="592"/>
        <v>7,47729118014148+3,92059349142543E-12i</v>
      </c>
      <c r="EN349" s="240"/>
      <c r="EO349" s="240"/>
      <c r="EP349" s="240"/>
    </row>
    <row r="350" spans="1:146">
      <c r="A350" s="268">
        <f t="shared" si="461"/>
        <v>4.8828124999999818E-3</v>
      </c>
      <c r="B350" s="267">
        <v>250</v>
      </c>
      <c r="C350" s="266">
        <f t="shared" si="462"/>
        <v>50000</v>
      </c>
      <c r="N350" s="265">
        <f t="shared" ca="1" si="463"/>
        <v>7.5226235942272242</v>
      </c>
      <c r="O350" s="240">
        <f t="shared" ca="1" si="464"/>
        <v>-7.4773764057727758</v>
      </c>
      <c r="P350" s="240" t="str">
        <f t="shared" ca="1" si="465"/>
        <v>-7,39644509675531-1,09715898770041i</v>
      </c>
      <c r="Q350" s="240" t="str">
        <f t="shared" ca="1" si="466"/>
        <v>-7,15540308813623-2,1705677966601i</v>
      </c>
      <c r="R350" s="240" t="str">
        <f t="shared" ca="1" si="467"/>
        <v>-6,75946821147247-3,19699036778353i</v>
      </c>
      <c r="S350" s="240" t="str">
        <f t="shared" ca="1" si="468"/>
        <v>-6,21721126114826-4,15420775213021i</v>
      </c>
      <c r="T350" s="240" t="str">
        <f t="shared" ca="1" si="469"/>
        <v>-5,54037046255983-5,02149908405866i</v>
      </c>
      <c r="U350" s="241" t="str">
        <f t="shared" ca="1" si="470"/>
        <v>-4,74359737498602-5,78009012539019i</v>
      </c>
      <c r="V350" s="240" t="str">
        <f t="shared" ca="1" si="471"/>
        <v>-3,84413972957373-6,41355967097213i</v>
      </c>
      <c r="W350" s="240" t="str">
        <f t="shared" ca="1" si="472"/>
        <v>-2,86146806804673-6,90819501817633i</v>
      </c>
      <c r="X350" s="240" t="str">
        <f t="shared" ca="1" si="473"/>
        <v>-1,8168542642792-7,25328880549905i</v>
      </c>
      <c r="Y350" s="240" t="str">
        <f t="shared" ca="1" si="474"/>
        <v>-0,732911052461199-7,44137079460415i</v>
      </c>
      <c r="Z350" s="240" t="str">
        <f t="shared" ca="1" si="475"/>
        <v>0,36689747030205-7,46836957842161i</v>
      </c>
      <c r="AA350" s="240" t="str">
        <f t="shared" ca="1" si="476"/>
        <v>1,45876377083783-7,33370071481639i</v>
      </c>
      <c r="AB350" s="240" t="str">
        <f t="shared" ca="1" si="477"/>
        <v>2,51905224109953-7,0402793779948i</v>
      </c>
      <c r="AC350" s="240" t="str">
        <f t="shared" ca="1" si="478"/>
        <v>3,52481083770104-6,59445725378766i</v>
      </c>
      <c r="AD350" s="240" t="str">
        <f t="shared" ca="1" si="479"/>
        <v>4,45426792434681-6,00588504483249i</v>
      </c>
      <c r="AE350" s="240" t="str">
        <f t="shared" ca="1" si="480"/>
        <v>5,28730356200643-5,28730356200602i</v>
      </c>
      <c r="AF350" s="240" t="str">
        <f t="shared" ca="1" si="481"/>
        <v>6,00588504483062-4,45426792434933i</v>
      </c>
      <c r="AG350" s="240" t="str">
        <f t="shared" ca="1" si="482"/>
        <v>6,59445725378828-3,52481083769987i</v>
      </c>
      <c r="AH350" s="240" t="str">
        <f t="shared" ca="1" si="483"/>
        <v>7,04027937799424-2,51905224110108i</v>
      </c>
      <c r="AI350" s="240" t="str">
        <f t="shared" ca="1" si="484"/>
        <v>7,33370071481679-1,45876377083581i</v>
      </c>
      <c r="AJ350" s="240" t="str">
        <f t="shared" ca="1" si="485"/>
        <v>7,46836957842156-0,36689747030296i</v>
      </c>
      <c r="AK350" s="240" t="str">
        <f t="shared" ca="1" si="486"/>
        <v>7,44137079460381+0,732911052464679i</v>
      </c>
      <c r="AL350" s="240" t="str">
        <f t="shared" ca="1" si="487"/>
        <v>7,25328880549908+1,81685426427908i</v>
      </c>
      <c r="AM350" s="240" t="str">
        <f t="shared" ca="1" si="488"/>
        <v>6,90819501817756+2,86146806804378i</v>
      </c>
      <c r="AN350" s="240" t="str">
        <f t="shared" ca="1" si="489"/>
        <v>6,41355967097181+3,84413972957427i</v>
      </c>
      <c r="AO350" s="240" t="str">
        <f t="shared" ca="1" si="490"/>
        <v>5,78009012539174+4,74359737498412i</v>
      </c>
      <c r="AP350" s="240" t="str">
        <f t="shared" ca="1" si="491"/>
        <v>5,02149908405707+5,54037046256127i</v>
      </c>
      <c r="AQ350" s="240" t="str">
        <f t="shared" ca="1" si="492"/>
        <v>4,15420775213161+6,21721126114732i</v>
      </c>
      <c r="AR350" s="240" t="str">
        <f t="shared" ca="1" si="493"/>
        <v>4,15420775213161+6,21721126114732i</v>
      </c>
      <c r="AS350" s="240" t="str">
        <f t="shared" ca="1" si="494"/>
        <v>2,17056779666027+7,15540308813618i</v>
      </c>
      <c r="AT350" s="240" t="str">
        <f t="shared" ca="1" si="495"/>
        <v>1,09715898770406+7,39644509675477i</v>
      </c>
      <c r="AU350" s="240" t="str">
        <f t="shared" ca="1" si="496"/>
        <v>-5,75272660986808E-13+7,47737640577278i</v>
      </c>
      <c r="AV350" s="240" t="str">
        <f t="shared" ca="1" si="497"/>
        <v>-1,09715898769764+7,39644509675572i</v>
      </c>
      <c r="AW350" s="240" t="str">
        <f t="shared" ca="1" si="498"/>
        <v>-2,17056779666137+7,15540308813585i</v>
      </c>
      <c r="AX350" s="240" t="str">
        <f t="shared" ca="1" si="499"/>
        <v>-3,19699036778196+6,75946821147321i</v>
      </c>
      <c r="AY350" s="240" t="str">
        <f t="shared" ca="1" si="500"/>
        <v>-4,15420775213256+6,21721126114668i</v>
      </c>
      <c r="AZ350" s="240" t="str">
        <f t="shared" ca="1" si="501"/>
        <v>-5,02149908405793+5,5403704625605i</v>
      </c>
      <c r="BA350" s="240" t="str">
        <f t="shared" ca="1" si="502"/>
        <v>-5,78009012539247+4,74359737498323i</v>
      </c>
      <c r="BB350" s="240" t="str">
        <f t="shared" ca="1" si="503"/>
        <v>-6,4135596709724+3,84413972957328i</v>
      </c>
      <c r="BC350" s="240" t="str">
        <f t="shared" ca="1" si="504"/>
        <v>-6,90819501817515+2,86146806804959i</v>
      </c>
      <c r="BD350" s="240" t="str">
        <f t="shared" ca="1" si="505"/>
        <v>-7,25328880549936+1,81685426427797i</v>
      </c>
      <c r="BE350" s="240" t="str">
        <f t="shared" ca="1" si="506"/>
        <v>-7,44137079460392+0,732911052463534i</v>
      </c>
      <c r="BF350" s="240" t="str">
        <f t="shared" ca="1" si="507"/>
        <v>-7,4683695784215-0,366897470304322i</v>
      </c>
      <c r="BG350" s="240" t="str">
        <f t="shared" ca="1" si="508"/>
        <v>-7,33370071481654-1,45876377083704i</v>
      </c>
      <c r="BH350" s="240" t="str">
        <f t="shared" ca="1" si="509"/>
        <v>-7,04027937799378-2,51905224110237i</v>
      </c>
      <c r="BI350" s="240" t="str">
        <f t="shared" ca="1" si="510"/>
        <v>-6,59445725378769-3,52481083770098i</v>
      </c>
      <c r="BJ350" s="240" t="str">
        <f t="shared" ca="1" si="511"/>
        <v>-6,00588504483436-4,45426792434429i</v>
      </c>
      <c r="BK350" s="240" t="str">
        <f t="shared" ca="1" si="512"/>
        <v>-5,28730356200554-5,28730356200691i</v>
      </c>
      <c r="BL350" s="240" t="str">
        <f t="shared" ca="1" si="513"/>
        <v>-4,45426792434888-6,00588504483096i</v>
      </c>
      <c r="BM350" s="240" t="str">
        <f t="shared" ca="1" si="514"/>
        <v>-3,52481083769928-6,5944572537886i</v>
      </c>
      <c r="BN350" s="240" t="str">
        <f t="shared" ca="1" si="515"/>
        <v>-2,51905224110054-7,04027937799443i</v>
      </c>
      <c r="BO350" s="240" t="str">
        <f t="shared" ca="1" si="516"/>
        <v>-1,45876377083514-7,33370071481692i</v>
      </c>
      <c r="BP350" s="240" t="str">
        <f t="shared" ca="1" si="517"/>
        <v>-0,366897470302386-7,46836957842159i</v>
      </c>
      <c r="BQ350" s="240" t="str">
        <f t="shared" ca="1" si="518"/>
        <v>0,732911052465463-7,44137079460373i</v>
      </c>
      <c r="BR350" s="240" t="str">
        <f t="shared" ca="1" si="519"/>
        <v>1,81685426427964-7,25328880549894i</v>
      </c>
      <c r="BS350" s="240" t="str">
        <f t="shared" ca="1" si="520"/>
        <v>2,86146806804431-6,90819501817733i</v>
      </c>
      <c r="BT350" s="240" t="str">
        <f t="shared" ca="1" si="521"/>
        <v>3,84413972957476-6,41355967097152i</v>
      </c>
      <c r="BU350" s="240" t="str">
        <f t="shared" ca="1" si="522"/>
        <v>4,74359737498457-5,78009012539138i</v>
      </c>
      <c r="BV350" s="240" t="str">
        <f t="shared" ca="1" si="523"/>
        <v>5,54037046256165-5,02149908405665i</v>
      </c>
      <c r="BW350" s="240" t="str">
        <f t="shared" ca="1" si="524"/>
        <v>6,21721126114764-4,15420775213113i</v>
      </c>
      <c r="BX350" s="240" t="str">
        <f t="shared" ca="1" si="525"/>
        <v>6,75946821147395-3,1969903677804i</v>
      </c>
      <c r="BY350" s="240" t="str">
        <f t="shared" ca="1" si="526"/>
        <v>7,15540308813634-2,17056779665971i</v>
      </c>
      <c r="BZ350" s="240" t="str">
        <f t="shared" ca="1" si="527"/>
        <v>7,39644509675485-1,09715898770349i</v>
      </c>
      <c r="CA350" s="240" t="str">
        <f t="shared" ca="1" si="528"/>
        <v>7,47737640577278+1,15054532197362E-12i</v>
      </c>
      <c r="CB350" s="240" t="str">
        <f t="shared" ca="1" si="529"/>
        <v>7,39644509675563+1,09715898769821i</v>
      </c>
      <c r="CC350" s="240" t="str">
        <f t="shared" ca="1" si="530"/>
        <v>7,15540308813568+2,17056779666192i</v>
      </c>
      <c r="CD350" s="240" t="str">
        <f t="shared" ca="1" si="531"/>
        <v>6,75946821147296+3,19699036778247i</v>
      </c>
      <c r="CE350" s="240" t="str">
        <f t="shared" ca="1" si="532"/>
        <v>6,21721126114636+4,15420775213304i</v>
      </c>
      <c r="CF350" s="240" t="str">
        <f t="shared" ca="1" si="533"/>
        <v>5,54037046256011+5,02149908405835i</v>
      </c>
      <c r="CG350" s="240" t="str">
        <f t="shared" ca="1" si="534"/>
        <v>4,7435973749887+5,78009012538799i</v>
      </c>
      <c r="CH350" s="240" t="str">
        <f t="shared" ca="1" si="535"/>
        <v>3,84413972957279+6,4135596709727i</v>
      </c>
      <c r="CI350" s="240" t="str">
        <f t="shared" ca="1" si="536"/>
        <v>2,86146806804925+6,90819501817529i</v>
      </c>
      <c r="CJ350" s="240" t="str">
        <f t="shared" ca="1" si="537"/>
        <v>1,81685426427741+7,2532888054995i</v>
      </c>
      <c r="CK350" s="240" t="str">
        <f t="shared" ca="1" si="538"/>
        <v>0,732911052463173+7,44137079460396i</v>
      </c>
      <c r="CL350" s="240" t="str">
        <f t="shared" ca="1" si="539"/>
        <v>-0,366897470304685+7,46836957842148i</v>
      </c>
      <c r="CM350" s="240" t="str">
        <f t="shared" ca="1" si="540"/>
        <v>-1,4587637708374+7,33370071481647i</v>
      </c>
      <c r="CN350" s="240" t="str">
        <f t="shared" ca="1" si="541"/>
        <v>-2,51905224110271+7,04027937799366i</v>
      </c>
      <c r="CO350" s="240" t="str">
        <f t="shared" ca="1" si="542"/>
        <v>-3,5248108377013+6,59445725378752i</v>
      </c>
      <c r="CP350" s="240" t="str">
        <f t="shared" ca="1" si="543"/>
        <v>-4,45426792434458+6,00588504483415i</v>
      </c>
      <c r="CQ350" s="240" t="str">
        <f t="shared" ca="1" si="544"/>
        <v>-5,28730356200716+5,28730356200528i</v>
      </c>
      <c r="CR350" s="240" t="str">
        <f t="shared" ca="1" si="545"/>
        <v>-6,00588504483117+4,45426792434859i</v>
      </c>
      <c r="CS350" s="240" t="str">
        <f t="shared" ca="1" si="546"/>
        <v>-6,59445725378878+3,52481083769896i</v>
      </c>
      <c r="CT350" s="240" t="str">
        <f t="shared" ca="1" si="547"/>
        <v>-7,04027937799456+2,5190522411002i</v>
      </c>
      <c r="CU350" s="240" t="str">
        <f t="shared" ca="1" si="548"/>
        <v>-7,33370071481707+1,45876377083437i</v>
      </c>
      <c r="CV350" s="240" t="str">
        <f t="shared" ca="1" si="549"/>
        <v>-7,46836957842163+0,3668974703016i</v>
      </c>
      <c r="CW350" s="240" t="str">
        <f t="shared" ca="1" si="550"/>
        <v>-7,44137079460441-0,732911052458633i</v>
      </c>
      <c r="CX350" s="240" t="str">
        <f t="shared" ca="1" si="551"/>
        <v>-7,25328880549875-1,81685426428041i</v>
      </c>
      <c r="CY350" s="240" t="str">
        <f t="shared" ca="1" si="552"/>
        <v>-6,90819501817704-2,86146806804503i</v>
      </c>
      <c r="CZ350" s="240" t="str">
        <f t="shared" ca="1" si="553"/>
        <v>-6,41355967097111-3,84413972957544i</v>
      </c>
      <c r="DA350" s="240" t="str">
        <f t="shared" ca="1" si="554"/>
        <v>-5,78009012539088-4,74359737498517i</v>
      </c>
      <c r="DB350" s="240" t="str">
        <f t="shared" ca="1" si="555"/>
        <v>-5,02149908405606-5,54037046256219i</v>
      </c>
      <c r="DC350" s="240" t="str">
        <f t="shared" ca="1" si="556"/>
        <v>-4,15420775213047-6,21721126114808i</v>
      </c>
      <c r="DD350" s="240" t="str">
        <f t="shared" ca="1" si="557"/>
        <v>-3,19699036777968-6,75946821147428i</v>
      </c>
      <c r="DE350" s="240" t="str">
        <f t="shared" ca="1" si="558"/>
        <v>-2,17056779665897-7,15540308813658i</v>
      </c>
      <c r="DF350" s="240" t="str">
        <f t="shared" ca="1" si="559"/>
        <v>-1,09715898770272-7,39644509675496i</v>
      </c>
      <c r="DG350" s="240" t="str">
        <f t="shared" ca="1" si="560"/>
        <v>1,93833780246706E-12-7,47737640577278i</v>
      </c>
      <c r="DH350" s="240" t="str">
        <f t="shared" ca="1" si="561"/>
        <v>1,09715898769899-7,39644509675551i</v>
      </c>
      <c r="DI350" s="240" t="str">
        <f t="shared" ca="1" si="562"/>
        <v>2,17056779666268-7,15540308813545i</v>
      </c>
      <c r="DJ350" s="240" t="str">
        <f t="shared" ca="1" si="563"/>
        <v>3,19699036778319-6,75946821147262i</v>
      </c>
      <c r="DK350" s="240" t="str">
        <f t="shared" ca="1" si="564"/>
        <v>4,15420775212734-6,21721126115017i</v>
      </c>
      <c r="DL350" s="240" t="str">
        <f t="shared" ca="1" si="565"/>
        <v>5,02149908405894-5,54037046255958i</v>
      </c>
      <c r="DM350" s="240" t="str">
        <f t="shared" ca="1" si="566"/>
        <v>5,78009012538849-4,74359737498809i</v>
      </c>
      <c r="DN350" s="240" t="str">
        <f t="shared" ca="1" si="567"/>
        <v>6,41355967097311-3,84413972957211i</v>
      </c>
      <c r="DO350" s="240" t="str">
        <f t="shared" ca="1" si="568"/>
        <v>6,90819501817559-2,86146806804853i</v>
      </c>
      <c r="DP350" s="240" t="str">
        <f t="shared" ca="1" si="569"/>
        <v>7,25328880549969-1,81685426427665i</v>
      </c>
      <c r="DQ350" s="240" t="str">
        <f t="shared" ca="1" si="570"/>
        <v>7,44137079460403-0,732911052462389i</v>
      </c>
      <c r="DR350" s="240" t="str">
        <f t="shared" ca="1" si="571"/>
        <v>7,46836957842144+0,366897470305471i</v>
      </c>
      <c r="DS350" s="240" t="str">
        <f t="shared" ca="1" si="572"/>
        <v>7,33370071481632+1,45876377083817i</v>
      </c>
      <c r="DT350" s="240" t="str">
        <f t="shared" ca="1" si="573"/>
        <v>7,04027937799597+2,51905224109624i</v>
      </c>
      <c r="DU350" s="240" t="str">
        <f t="shared" ca="1" si="574"/>
        <v>6,59445725378715+3,524810837702i</v>
      </c>
      <c r="DV350" s="240" t="str">
        <f t="shared" ca="1" si="575"/>
        <v>6,00588504483368+4,45426792434521i</v>
      </c>
      <c r="DW350" s="240" t="str">
        <f t="shared" ca="1" si="576"/>
        <v>5,28730356200472+5,28730356200772i</v>
      </c>
      <c r="DX350" s="240" t="str">
        <f t="shared" ca="1" si="577"/>
        <v>4,45426792434795+6,00588504483164i</v>
      </c>
      <c r="DY350" s="240" t="str">
        <f t="shared" ca="1" si="578"/>
        <v>3,52481083769826+6,59445725378914i</v>
      </c>
      <c r="DZ350" s="240" t="str">
        <f t="shared" ca="1" si="579"/>
        <v>2,51905224109946+7,04027937799482i</v>
      </c>
      <c r="EA350" s="240" t="str">
        <f t="shared" ca="1" si="580"/>
        <v>1,45876377084152+7,33370071481565i</v>
      </c>
      <c r="EB350" s="240" t="str">
        <f t="shared" ca="1" si="581"/>
        <v>0,366897470301237+7,46836957842165i</v>
      </c>
      <c r="EC350" s="240" t="str">
        <f t="shared" ca="1" si="582"/>
        <v>-0,732911052458994+7,44137079460437i</v>
      </c>
      <c r="ED350" s="240" t="str">
        <f t="shared" ca="1" si="583"/>
        <v>-1,81685426428076+7,25328880549866i</v>
      </c>
      <c r="EE350" s="240" t="str">
        <f t="shared" ca="1" si="584"/>
        <v>-2,86146806804537+6,90819501817689i</v>
      </c>
      <c r="EF350" s="240" t="str">
        <f t="shared" ca="1" si="585"/>
        <v>-3,84413972957575+6,41355967097092i</v>
      </c>
      <c r="EG350" s="240" t="str">
        <f t="shared" ca="1" si="586"/>
        <v>-4,74359737498546+5,78009012539065i</v>
      </c>
      <c r="EH350" s="240" t="str">
        <f t="shared" ca="1" si="587"/>
        <v>-5,54037046256243+5,0214990840558i</v>
      </c>
      <c r="EI350" s="240" t="str">
        <f t="shared" ca="1" si="588"/>
        <v>-6,21721126114828+4,15420775213017i</v>
      </c>
      <c r="EJ350" s="240" t="str">
        <f t="shared" ca="1" si="589"/>
        <v>-6,75946821147116+3,19699036778627i</v>
      </c>
      <c r="EK350" s="240" t="str">
        <f t="shared" ca="1" si="590"/>
        <v>-7,15540308813668+2,17056779665862i</v>
      </c>
      <c r="EL350" s="240" t="str">
        <f t="shared" ca="1" si="591"/>
        <v>-7,39644509675501+1,09715898770236i</v>
      </c>
      <c r="EM350" s="240" t="str">
        <f t="shared" ca="1" si="592"/>
        <v>-7,47737640577278-2,30109064394724E-12i</v>
      </c>
      <c r="EN350" s="240"/>
      <c r="EO350" s="240"/>
      <c r="EP350" s="240"/>
    </row>
    <row r="351" spans="1:146">
      <c r="A351" s="268">
        <f t="shared" si="461"/>
        <v>4.9023437499999814E-3</v>
      </c>
      <c r="B351" s="267">
        <v>251</v>
      </c>
      <c r="C351" s="266">
        <f t="shared" si="462"/>
        <v>50200</v>
      </c>
      <c r="N351" s="265">
        <f t="shared" ca="1" si="463"/>
        <v>7.5225498709726741</v>
      </c>
      <c r="O351" s="240">
        <f t="shared" ca="1" si="464"/>
        <v>-7.4774501290273259</v>
      </c>
      <c r="P351" s="240" t="str">
        <f t="shared" ca="1" si="465"/>
        <v>-7,42121622404211-0,91531971906267i</v>
      </c>
      <c r="Q351" s="240" t="str">
        <f t="shared" ca="1" si="466"/>
        <v>-7,25336031936013-1,81687217756853i</v>
      </c>
      <c r="R351" s="240" t="str">
        <f t="shared" ca="1" si="467"/>
        <v>-6,97640712402838-2,69109718737487i</v>
      </c>
      <c r="S351" s="240" t="str">
        <f t="shared" ca="1" si="468"/>
        <v>-6,5945222718934-3,5248455906029i</v>
      </c>
      <c r="T351" s="240" t="str">
        <f t="shared" ca="1" si="469"/>
        <v>-6,11344966659119-4,30557703521221i</v>
      </c>
      <c r="U351" s="241" t="str">
        <f t="shared" ca="1" si="470"/>
        <v>-5,54042508788834-5,02154859357034i</v>
      </c>
      <c r="V351" s="240" t="str">
        <f t="shared" ca="1" si="471"/>
        <v>-4,88406735882158-5,66199138701079i</v>
      </c>
      <c r="W351" s="240" t="str">
        <f t="shared" ca="1" si="472"/>
        <v>-4,15424871057626-6,21727255979391i</v>
      </c>
      <c r="X351" s="240" t="str">
        <f t="shared" ca="1" si="473"/>
        <v>-3,36194629493786-6,67904016622481i</v>
      </c>
      <c r="Y351" s="240" t="str">
        <f t="shared" ca="1" si="474"/>
        <v>-2,51907707771528-7,04034879168783i</v>
      </c>
      <c r="Z351" s="240" t="str">
        <f t="shared" ca="1" si="475"/>
        <v>-1,63831859648117-7,2957640181488i</v>
      </c>
      <c r="AA351" s="240" t="str">
        <f t="shared" ca="1" si="476"/>
        <v>-0,732918278604046-7,44144416286105i</v>
      </c>
      <c r="AB351" s="240" t="str">
        <f t="shared" ca="1" si="477"/>
        <v>0,18350581238477-7,4751980608484i</v>
      </c>
      <c r="AC351" s="240" t="str">
        <f t="shared" ca="1" si="478"/>
        <v>1,09716980514848-7,39651802206695i</v>
      </c>
      <c r="AD351" s="240" t="str">
        <f t="shared" ca="1" si="479"/>
        <v>1,99433134279416-7,20658746753549i</v>
      </c>
      <c r="AE351" s="240" t="str">
        <f t="shared" ca="1" si="480"/>
        <v>2,86149628071475-6,90826312958232i</v>
      </c>
      <c r="AF351" s="240" t="str">
        <f t="shared" ca="1" si="481"/>
        <v>3,68562165108919-6,50603208392899i</v>
      </c>
      <c r="AG351" s="240" t="str">
        <f t="shared" ca="1" si="482"/>
        <v>4,45431184123985-6,00594425990461i</v>
      </c>
      <c r="AH351" s="240" t="str">
        <f t="shared" ca="1" si="483"/>
        <v>5,1560050352136-5,41552144386325i</v>
      </c>
      <c r="AI351" s="240" t="str">
        <f t="shared" ca="1" si="484"/>
        <v>5,78014711423529-4,74364414452521i</v>
      </c>
      <c r="AJ351" s="240" t="str">
        <f t="shared" ca="1" si="485"/>
        <v>6,31735040048732-4,0004180218514i</v>
      </c>
      <c r="AK351" s="240" t="str">
        <f t="shared" ca="1" si="486"/>
        <v>6,75953485650573-3,19702188853546i</v>
      </c>
      <c r="AL351" s="240" t="str">
        <f t="shared" ca="1" si="487"/>
        <v>7,10004961649024-2,34553957021994i</v>
      </c>
      <c r="AM351" s="240" t="str">
        <f t="shared" ca="1" si="488"/>
        <v>7,3337730214987-1,45877815353417i</v>
      </c>
      <c r="AN351" s="240" t="str">
        <f t="shared" ca="1" si="489"/>
        <v>7,45718965397001-0,550075355577245i</v>
      </c>
      <c r="AO351" s="240" t="str">
        <f t="shared" ca="1" si="490"/>
        <v>7,46844321287323+0,366901087731583i</v>
      </c>
      <c r="AP351" s="240" t="str">
        <f t="shared" ca="1" si="491"/>
        <v>7,36736443420914+1,27835899716826i</v>
      </c>
      <c r="AQ351" s="240" t="str">
        <f t="shared" ca="1" si="492"/>
        <v>7,15547363689319+2,17058919738797i</v>
      </c>
      <c r="AR351" s="240" t="str">
        <f t="shared" ca="1" si="493"/>
        <v>7,15547363689319+2,17058919738797i</v>
      </c>
      <c r="AS351" s="240" t="str">
        <f t="shared" ca="1" si="494"/>
        <v>6,4136229055167+3,84417763090134i</v>
      </c>
      <c r="AT351" s="240" t="str">
        <f t="shared" ca="1" si="495"/>
        <v>5,8948210969757+4,60036353636764i</v>
      </c>
      <c r="AU351" s="240" t="str">
        <f t="shared" ca="1" si="496"/>
        <v>5,28735569222188+5,28735569221701i</v>
      </c>
      <c r="AV351" s="240" t="str">
        <f t="shared" ca="1" si="497"/>
        <v>4,6003635363672+5,89482109697605i</v>
      </c>
      <c r="AW351" s="240" t="str">
        <f t="shared" ca="1" si="498"/>
        <v>3,84417763090087+6,41362290551699i</v>
      </c>
      <c r="AX351" s="240" t="str">
        <f t="shared" ca="1" si="499"/>
        <v>3,03017171569557+6,83595785574262i</v>
      </c>
      <c r="AY351" s="240" t="str">
        <f t="shared" ca="1" si="500"/>
        <v>2,17058919738765+7,15547363689328i</v>
      </c>
      <c r="AZ351" s="240" t="str">
        <f t="shared" ca="1" si="501"/>
        <v>1,27835899716793+7,3673644342092i</v>
      </c>
      <c r="BA351" s="240" t="str">
        <f t="shared" ca="1" si="502"/>
        <v>0,366901087731031+7,46844321287325i</v>
      </c>
      <c r="BB351" s="240" t="str">
        <f t="shared" ca="1" si="503"/>
        <v>-0,550075355577796+7,45718965396997i</v>
      </c>
      <c r="BC351" s="240" t="str">
        <f t="shared" ca="1" si="504"/>
        <v>-1,45877815353451+7,33377302149864i</v>
      </c>
      <c r="BD351" s="240" t="str">
        <f t="shared" ca="1" si="505"/>
        <v>-2,34553957022026+7,10004961649014i</v>
      </c>
      <c r="BE351" s="240" t="str">
        <f t="shared" ca="1" si="506"/>
        <v>-3,19702188853577+6,75953485650558i</v>
      </c>
      <c r="BF351" s="240" t="str">
        <f t="shared" ca="1" si="507"/>
        <v>-4,00041802185151+6,31735040048725i</v>
      </c>
      <c r="BG351" s="240" t="str">
        <f t="shared" ca="1" si="508"/>
        <v>-4,74364414452539+5,78014711423514i</v>
      </c>
      <c r="BH351" s="240" t="str">
        <f t="shared" ca="1" si="509"/>
        <v>-5,41552144386356+5,15600503521328i</v>
      </c>
      <c r="BI351" s="240" t="str">
        <f t="shared" ca="1" si="510"/>
        <v>-6,00594425990476+4,45431184123967i</v>
      </c>
      <c r="BJ351" s="240" t="str">
        <f t="shared" ca="1" si="511"/>
        <v>-6,50603208392921+3,68562165108881i</v>
      </c>
      <c r="BK351" s="240" t="str">
        <f t="shared" ca="1" si="512"/>
        <v>-6,90826312958306+2,86149628071296i</v>
      </c>
      <c r="BL351" s="240" t="str">
        <f t="shared" ca="1" si="513"/>
        <v>-7,20658746753555+1,99433134279393i</v>
      </c>
      <c r="BM351" s="240" t="str">
        <f t="shared" ca="1" si="514"/>
        <v>-7,39651802206669+1,09716980515024i</v>
      </c>
      <c r="BN351" s="240" t="str">
        <f t="shared" ca="1" si="515"/>
        <v>-7,47519806084849+0,183505812381456i</v>
      </c>
      <c r="BO351" s="240" t="str">
        <f t="shared" ca="1" si="516"/>
        <v>-7,44144416286086-0,732918278606077i</v>
      </c>
      <c r="BP351" s="240" t="str">
        <f t="shared" ca="1" si="517"/>
        <v>-7,29576401814889-1,63831859648078i</v>
      </c>
      <c r="BQ351" s="240" t="str">
        <f t="shared" ca="1" si="518"/>
        <v>-7,04034879168852-2,51907707771335i</v>
      </c>
      <c r="BR351" s="240" t="str">
        <f t="shared" ca="1" si="519"/>
        <v>-6,6790401662232-3,36194629494106i</v>
      </c>
      <c r="BS351" s="240" t="str">
        <f t="shared" ca="1" si="520"/>
        <v>-6,21727255979327-4,15424871057721i</v>
      </c>
      <c r="BT351" s="240" t="str">
        <f t="shared" ca="1" si="521"/>
        <v>-5,66199138701088-4,88406735882148i</v>
      </c>
      <c r="BU351" s="240" t="str">
        <f t="shared" ca="1" si="522"/>
        <v>-5,02154859357229-5,54042508788657i</v>
      </c>
      <c r="BV351" s="240" t="str">
        <f t="shared" ca="1" si="523"/>
        <v>-4,30557703521009-6,11344966659269i</v>
      </c>
      <c r="BW351" s="240" t="str">
        <f t="shared" ca="1" si="524"/>
        <v>-3,52484559060173-6,59452227189403i</v>
      </c>
      <c r="BX351" s="240" t="str">
        <f t="shared" ca="1" si="525"/>
        <v>-2,69109718737594-6,97640712402796i</v>
      </c>
      <c r="BY351" s="240" t="str">
        <f t="shared" ca="1" si="526"/>
        <v>-1,81687217757159-7,25336031935936i</v>
      </c>
      <c r="BZ351" s="240" t="str">
        <f t="shared" ca="1" si="527"/>
        <v>-0,915319719060195-7,42121622404241i</v>
      </c>
      <c r="CA351" s="240" t="str">
        <f t="shared" ca="1" si="528"/>
        <v>3,40774914752061E-13-7,47745012902733i</v>
      </c>
      <c r="CB351" s="240" t="str">
        <f t="shared" ca="1" si="529"/>
        <v>0,915319719061294-7,42121622404228i</v>
      </c>
      <c r="CC351" s="240" t="str">
        <f t="shared" ca="1" si="530"/>
        <v>1,81687217757267-7,2533603193591i</v>
      </c>
      <c r="CD351" s="240" t="str">
        <f t="shared" ca="1" si="531"/>
        <v>2,69109718737657-6,97640712402771i</v>
      </c>
      <c r="CE351" s="240" t="str">
        <f t="shared" ca="1" si="532"/>
        <v>3,5248455906027-6,5945222718935i</v>
      </c>
      <c r="CF351" s="240" t="str">
        <f t="shared" ca="1" si="533"/>
        <v>4,30557703521065-6,1134496665923i</v>
      </c>
      <c r="CG351" s="240" t="str">
        <f t="shared" ca="1" si="534"/>
        <v>5,0215485935728-5,54042508788612i</v>
      </c>
      <c r="CH351" s="240" t="str">
        <f t="shared" ca="1" si="535"/>
        <v>5,6619913870116-4,88406735882064i</v>
      </c>
      <c r="CI351" s="240" t="str">
        <f t="shared" ca="1" si="536"/>
        <v>6,21727255979365-4,15424871057664i</v>
      </c>
      <c r="CJ351" s="240" t="str">
        <f t="shared" ca="1" si="537"/>
        <v>6,6790401662237-3,36194629494007i</v>
      </c>
      <c r="CK351" s="240" t="str">
        <f t="shared" ca="1" si="538"/>
        <v>7,04034879168875-2,51907707771271i</v>
      </c>
      <c r="CL351" s="240" t="str">
        <f t="shared" ca="1" si="539"/>
        <v>7,29576401814904-1,63831859648012i</v>
      </c>
      <c r="CM351" s="240" t="str">
        <f t="shared" ca="1" si="540"/>
        <v>7,44144416286096-0,732918278604976i</v>
      </c>
      <c r="CN351" s="240" t="str">
        <f t="shared" ca="1" si="541"/>
        <v>7,47519806084847+0,183505812382137i</v>
      </c>
      <c r="CO351" s="240" t="str">
        <f t="shared" ca="1" si="542"/>
        <v>7,39651802206659+1,09716980515092i</v>
      </c>
      <c r="CP351" s="240" t="str">
        <f t="shared" ca="1" si="543"/>
        <v>7,20658746753537+1,99433134279459i</v>
      </c>
      <c r="CQ351" s="240" t="str">
        <f t="shared" ca="1" si="544"/>
        <v>6,9082631295828+2,86149628071359i</v>
      </c>
      <c r="CR351" s="240" t="str">
        <f t="shared" ca="1" si="545"/>
        <v>6,50603208393244+3,68562165108311i</v>
      </c>
      <c r="CS351" s="240" t="str">
        <f t="shared" ca="1" si="546"/>
        <v>6,00594425990435+4,45431184124021i</v>
      </c>
      <c r="CT351" s="240" t="str">
        <f t="shared" ca="1" si="547"/>
        <v>5,41552144386309+5,15600503521378i</v>
      </c>
      <c r="CU351" s="240" t="str">
        <f t="shared" ca="1" si="548"/>
        <v>4,74364414452485+5,78014711423557i</v>
      </c>
      <c r="CV351" s="240" t="str">
        <f t="shared" ca="1" si="549"/>
        <v>4,00041802185093+6,31735040048761i</v>
      </c>
      <c r="CW351" s="240" t="str">
        <f t="shared" ca="1" si="550"/>
        <v>3,19702188853515+6,75953485650588i</v>
      </c>
      <c r="CX351" s="240" t="str">
        <f t="shared" ca="1" si="551"/>
        <v>2,34553957021982+7,10004961649028i</v>
      </c>
      <c r="CY351" s="240" t="str">
        <f t="shared" ca="1" si="552"/>
        <v>1,45877815353342+7,33377302149885i</v>
      </c>
      <c r="CZ351" s="240" t="str">
        <f t="shared" ca="1" si="553"/>
        <v>0,550075355576693+7,45718965397005i</v>
      </c>
      <c r="DA351" s="240" t="str">
        <f t="shared" ca="1" si="554"/>
        <v>-0,366901087731924+7,46844321287321i</v>
      </c>
      <c r="DB351" s="240" t="str">
        <f t="shared" ca="1" si="555"/>
        <v>-1,2783589971686+7,36736443420908i</v>
      </c>
      <c r="DC351" s="240" t="str">
        <f t="shared" ca="1" si="556"/>
        <v>-2,17058919738809+7,15547363689315i</v>
      </c>
      <c r="DD351" s="240" t="str">
        <f t="shared" ca="1" si="557"/>
        <v>-3,03017171569601+6,83595785574244i</v>
      </c>
      <c r="DE351" s="240" t="str">
        <f t="shared" ca="1" si="558"/>
        <v>-3,84417763090181+6,41362290551642i</v>
      </c>
      <c r="DF351" s="240" t="str">
        <f t="shared" ca="1" si="559"/>
        <v>-4,60036353636791+5,89482109697549i</v>
      </c>
      <c r="DG351" s="240" t="str">
        <f t="shared" ca="1" si="560"/>
        <v>-5,2873556922171+5,28735569222179i</v>
      </c>
      <c r="DH351" s="240" t="str">
        <f t="shared" ca="1" si="561"/>
        <v>-5,89482109697612+4,6003635363671i</v>
      </c>
      <c r="DI351" s="240" t="str">
        <f t="shared" ca="1" si="562"/>
        <v>-6,41362290551695+3,84417763090094i</v>
      </c>
      <c r="DJ351" s="240" t="str">
        <f t="shared" ca="1" si="563"/>
        <v>-6,83595785574285+3,03017171569507i</v>
      </c>
      <c r="DK351" s="240" t="str">
        <f t="shared" ca="1" si="564"/>
        <v>-7,15547363689123+2,17058919739444i</v>
      </c>
      <c r="DL351" s="240" t="str">
        <f t="shared" ca="1" si="565"/>
        <v>-7,36736443420926+1,27835899716759i</v>
      </c>
      <c r="DM351" s="240" t="str">
        <f t="shared" ca="1" si="566"/>
        <v>-7,46844321287326+0,366901087730903i</v>
      </c>
      <c r="DN351" s="240" t="str">
        <f t="shared" ca="1" si="567"/>
        <v>-7,45718965396998-0,550075355577712i</v>
      </c>
      <c r="DO351" s="240" t="str">
        <f t="shared" ca="1" si="568"/>
        <v>-7,33377302149998-1,45877815352775i</v>
      </c>
      <c r="DP351" s="240" t="str">
        <f t="shared" ca="1" si="569"/>
        <v>-7,10004961648996-2,34553957022078i</v>
      </c>
      <c r="DQ351" s="240" t="str">
        <f t="shared" ca="1" si="570"/>
        <v>-6,75953485650543-3,19702188853608i</v>
      </c>
      <c r="DR351" s="240" t="str">
        <f t="shared" ca="1" si="571"/>
        <v>-6,31735040048707-4,0004180218518i</v>
      </c>
      <c r="DS351" s="240" t="str">
        <f t="shared" ca="1" si="572"/>
        <v>-5,78014711423492-4,74364414452565i</v>
      </c>
      <c r="DT351" s="240" t="str">
        <f t="shared" ca="1" si="573"/>
        <v>-5,15600503521273-5,41552144386409i</v>
      </c>
      <c r="DU351" s="240" t="str">
        <f t="shared" ca="1" si="574"/>
        <v>-4,45431184123905-6,00594425990521i</v>
      </c>
      <c r="DV351" s="240" t="str">
        <f t="shared" ca="1" si="575"/>
        <v>-3,68562165108851-6,50603208392938i</v>
      </c>
      <c r="DW351" s="240" t="str">
        <f t="shared" ca="1" si="576"/>
        <v>-2,86149628071264-6,90826312958319i</v>
      </c>
      <c r="DX351" s="240" t="str">
        <f t="shared" ca="1" si="577"/>
        <v>-1,9943313427936-7,20658746753564i</v>
      </c>
      <c r="DY351" s="240" t="str">
        <f t="shared" ca="1" si="578"/>
        <v>-1,09716980514949-7,3965180220668i</v>
      </c>
      <c r="DZ351" s="240" t="str">
        <f t="shared" ca="1" si="579"/>
        <v>-0,183505812388339-7,47519806084832i</v>
      </c>
      <c r="EA351" s="240" t="str">
        <f t="shared" ca="1" si="580"/>
        <v>0,732918278606416-7,44144416286082i</v>
      </c>
      <c r="EB351" s="240" t="str">
        <f t="shared" ca="1" si="581"/>
        <v>1,63831859648111-7,29576401814881i</v>
      </c>
      <c r="EC351" s="240" t="str">
        <f t="shared" ca="1" si="582"/>
        <v>2,51907707771367-7,0403487916884i</v>
      </c>
      <c r="ED351" s="240" t="str">
        <f t="shared" ca="1" si="583"/>
        <v>3,36194629494099-6,67904016622324i</v>
      </c>
      <c r="EE351" s="240" t="str">
        <f t="shared" ca="1" si="584"/>
        <v>4,15424871057785-6,21727255979284i</v>
      </c>
      <c r="EF351" s="240" t="str">
        <f t="shared" ca="1" si="585"/>
        <v>4,88406735882174-5,66199138701065i</v>
      </c>
      <c r="EG351" s="240" t="str">
        <f t="shared" ca="1" si="586"/>
        <v>5,5404250878868-5,02154859357203i</v>
      </c>
      <c r="EH351" s="240" t="str">
        <f t="shared" ca="1" si="587"/>
        <v>6,11344966659288-4,30557703520981i</v>
      </c>
      <c r="EI351" s="240" t="str">
        <f t="shared" ca="1" si="588"/>
        <v>6,59452227189398-3,5248455906018i</v>
      </c>
      <c r="EJ351" s="240" t="str">
        <f t="shared" ca="1" si="589"/>
        <v>6,97640712402824-2,69109718737522i</v>
      </c>
      <c r="EK351" s="240" t="str">
        <f t="shared" ca="1" si="590"/>
        <v>7,25336031935945-1,81687217757126i</v>
      </c>
      <c r="EL351" s="240" t="str">
        <f t="shared" ca="1" si="591"/>
        <v>7,42121622404246-0,915319719059858i</v>
      </c>
      <c r="EM351" s="240" t="str">
        <f t="shared" ca="1" si="592"/>
        <v>7,47745012902733+6,81549829504123E-13i</v>
      </c>
      <c r="EN351" s="240"/>
      <c r="EO351" s="240"/>
      <c r="EP351" s="240"/>
    </row>
    <row r="352" spans="1:146">
      <c r="A352" s="268">
        <f t="shared" si="461"/>
        <v>4.921874999999981E-3</v>
      </c>
      <c r="B352" s="267">
        <v>252</v>
      </c>
      <c r="C352" s="266">
        <f t="shared" si="462"/>
        <v>50400</v>
      </c>
      <c r="N352" s="265">
        <f t="shared" ca="1" si="463"/>
        <v>7.5224874471630567</v>
      </c>
      <c r="O352" s="240">
        <f t="shared" ca="1" si="464"/>
        <v>-7.4775125528369433</v>
      </c>
      <c r="P352" s="240" t="str">
        <f t="shared" ca="1" si="465"/>
        <v>-7,44150628608296-0,732924397207436i</v>
      </c>
      <c r="Q352" s="240" t="str">
        <f t="shared" ca="1" si="466"/>
        <v>-7,33383424585284-1,45879033181268i</v>
      </c>
      <c r="R352" s="240" t="str">
        <f t="shared" ca="1" si="467"/>
        <v>-7,15553337275355-2,17060731806659i</v>
      </c>
      <c r="S352" s="240" t="str">
        <f t="shared" ca="1" si="468"/>
        <v>-6,90832080166222-2,86152016927283i</v>
      </c>
      <c r="T352" s="240" t="str">
        <f t="shared" ca="1" si="469"/>
        <v>-6,59457732477856-3,52487501698295i</v>
      </c>
      <c r="U352" s="241" t="str">
        <f t="shared" ca="1" si="470"/>
        <v>-6,2173244632946-4,15428339138684i</v>
      </c>
      <c r="V352" s="240" t="str">
        <f t="shared" ca="1" si="471"/>
        <v>-5,78019536849386-4,74368374576933i</v>
      </c>
      <c r="W352" s="240" t="str">
        <f t="shared" ca="1" si="472"/>
        <v>-5,28739983251831-5,28739983251876i</v>
      </c>
      <c r="X352" s="240" t="str">
        <f t="shared" ca="1" si="473"/>
        <v>-4,74368374576881-5,78019536849429i</v>
      </c>
      <c r="Y352" s="240" t="str">
        <f t="shared" ca="1" si="474"/>
        <v>-4,15428339138689-6,21732446329457i</v>
      </c>
      <c r="Z352" s="240" t="str">
        <f t="shared" ca="1" si="475"/>
        <v>-3,52487501698308-6,59457732477849i</v>
      </c>
      <c r="AA352" s="240" t="str">
        <f t="shared" ca="1" si="476"/>
        <v>-2,86152016927289-6,90832080166219i</v>
      </c>
      <c r="AB352" s="240" t="str">
        <f t="shared" ca="1" si="477"/>
        <v>-2,17060731806665-7,15553337275353i</v>
      </c>
      <c r="AC352" s="240" t="str">
        <f t="shared" ca="1" si="478"/>
        <v>-1,45879033181276-7,33383424585282i</v>
      </c>
      <c r="AD352" s="240" t="str">
        <f t="shared" ca="1" si="479"/>
        <v>-0,732924397207612-7,44150628608294i</v>
      </c>
      <c r="AE352" s="240" t="str">
        <f t="shared" ca="1" si="480"/>
        <v>-1,1725268791966E-13-7,47751255283694i</v>
      </c>
      <c r="AF352" s="240" t="str">
        <f t="shared" ca="1" si="481"/>
        <v>0,732924397210339-7,44150628608267i</v>
      </c>
      <c r="AG352" s="240" t="str">
        <f t="shared" ca="1" si="482"/>
        <v>1,45879033181483-7,33383424585241i</v>
      </c>
      <c r="AH352" s="240" t="str">
        <f t="shared" ca="1" si="483"/>
        <v>2,17060731806795-7,15553337275314i</v>
      </c>
      <c r="AI352" s="240" t="str">
        <f t="shared" ca="1" si="484"/>
        <v>2,86152016927346-6,90832080166195i</v>
      </c>
      <c r="AJ352" s="240" t="str">
        <f t="shared" ca="1" si="485"/>
        <v>3,52487501698288-6,5945773247786i</v>
      </c>
      <c r="AK352" s="240" t="str">
        <f t="shared" ca="1" si="486"/>
        <v>4,15428339138604-6,21732446329514i</v>
      </c>
      <c r="AL352" s="240" t="str">
        <f t="shared" ca="1" si="487"/>
        <v>4,74368374576809-5,78019536849488i</v>
      </c>
      <c r="AM352" s="240" t="str">
        <f t="shared" ca="1" si="488"/>
        <v>5,28739983251717-5,2873998325199i</v>
      </c>
      <c r="AN352" s="240" t="str">
        <f t="shared" ca="1" si="489"/>
        <v>5,78019536849229-4,74368374577124i</v>
      </c>
      <c r="AO352" s="240" t="str">
        <f t="shared" ca="1" si="490"/>
        <v>6,21732446329288-4,15428339138942i</v>
      </c>
      <c r="AP352" s="240" t="str">
        <f t="shared" ca="1" si="491"/>
        <v>6,59457732478019-3,5248750169799i</v>
      </c>
      <c r="AQ352" s="240" t="str">
        <f t="shared" ca="1" si="492"/>
        <v>6,90832080166328-2,86152016927025i</v>
      </c>
      <c r="AR352" s="240" t="str">
        <f t="shared" ca="1" si="493"/>
        <v>6,90832080166328-2,86152016927025i</v>
      </c>
      <c r="AS352" s="240" t="str">
        <f t="shared" ca="1" si="494"/>
        <v>7,33383424585309-1,45879033181142i</v>
      </c>
      <c r="AT352" s="240" t="str">
        <f t="shared" ca="1" si="495"/>
        <v>7,44150628608302-0,732924397206883i</v>
      </c>
      <c r="AU352" s="240" t="str">
        <f t="shared" ca="1" si="496"/>
        <v>7,47751255283694-2,3450537583932E-13i</v>
      </c>
      <c r="AV352" s="240" t="str">
        <f t="shared" ca="1" si="497"/>
        <v>7,44150628608304+0,732924397206628i</v>
      </c>
      <c r="AW352" s="240" t="str">
        <f t="shared" ca="1" si="498"/>
        <v>7,33383424585318+1,45879033181096i</v>
      </c>
      <c r="AX352" s="240" t="str">
        <f t="shared" ca="1" si="499"/>
        <v>7,15553337275425+2,17060731806428i</v>
      </c>
      <c r="AY352" s="240" t="str">
        <f t="shared" ca="1" si="500"/>
        <v>6,90832080166346+2,86152016926982i</v>
      </c>
      <c r="AZ352" s="240" t="str">
        <f t="shared" ca="1" si="501"/>
        <v>6,5945773247769+3,52487501698605i</v>
      </c>
      <c r="BA352" s="240" t="str">
        <f t="shared" ca="1" si="502"/>
        <v>6,21732446329302+4,15428339138921i</v>
      </c>
      <c r="BB352" s="240" t="str">
        <f t="shared" ca="1" si="503"/>
        <v>5,78019536849259+4,74368374577088i</v>
      </c>
      <c r="BC352" s="240" t="str">
        <f t="shared" ca="1" si="504"/>
        <v>5,28739983251735+5,28739983251972i</v>
      </c>
      <c r="BD352" s="240" t="str">
        <f t="shared" ca="1" si="505"/>
        <v>4,74368374576846+5,78019536849458i</v>
      </c>
      <c r="BE352" s="240" t="str">
        <f t="shared" ca="1" si="506"/>
        <v>4,15428339138642+6,21732446329488i</v>
      </c>
      <c r="BF352" s="240" t="str">
        <f t="shared" ca="1" si="507"/>
        <v>3,5248750169831+6,59457732477847i</v>
      </c>
      <c r="BG352" s="240" t="str">
        <f t="shared" ca="1" si="508"/>
        <v>2,86152016927399+6,90832080166173i</v>
      </c>
      <c r="BH352" s="240" t="str">
        <f t="shared" ca="1" si="509"/>
        <v>2,1706073180684+7,155533372753i</v>
      </c>
      <c r="BI352" s="240" t="str">
        <f t="shared" ca="1" si="510"/>
        <v>1,45879033181519+7,33383424585235i</v>
      </c>
      <c r="BJ352" s="240" t="str">
        <f t="shared" ca="1" si="511"/>
        <v>0,732924397210701+7,44150628608263i</v>
      </c>
      <c r="BK352" s="240" t="str">
        <f t="shared" ca="1" si="512"/>
        <v>-3,36740649442229E-12+7,47751255283694i</v>
      </c>
      <c r="BL352" s="240" t="str">
        <f t="shared" ca="1" si="513"/>
        <v>-0,732924397210212+7,44150628608269i</v>
      </c>
      <c r="BM352" s="240" t="str">
        <f t="shared" ca="1" si="514"/>
        <v>-1,4587903318147+7,33383424585243i</v>
      </c>
      <c r="BN352" s="240" t="str">
        <f t="shared" ca="1" si="515"/>
        <v>-2,17060731806793+7,15553337275314i</v>
      </c>
      <c r="BO352" s="240" t="str">
        <f t="shared" ca="1" si="516"/>
        <v>-2,86152016927314+6,90832080166208i</v>
      </c>
      <c r="BP352" s="240" t="str">
        <f t="shared" ca="1" si="517"/>
        <v>-3,52487501698267+6,59457732477871i</v>
      </c>
      <c r="BQ352" s="240" t="str">
        <f t="shared" ca="1" si="518"/>
        <v>-4,15428339138601+6,21732446329515i</v>
      </c>
      <c r="BR352" s="240" t="str">
        <f t="shared" ca="1" si="519"/>
        <v>-4,74368374576808+5,7801953684949i</v>
      </c>
      <c r="BS352" s="240" t="str">
        <f t="shared" ca="1" si="520"/>
        <v>-5,28739983251686+5,28739983252021i</v>
      </c>
      <c r="BT352" s="240" t="str">
        <f t="shared" ca="1" si="521"/>
        <v>-5,78019536849214+4,74368374577142i</v>
      </c>
      <c r="BU352" s="240" t="str">
        <f t="shared" ca="1" si="522"/>
        <v>-6,21732446329275+4,15428339138962i</v>
      </c>
      <c r="BV352" s="240" t="str">
        <f t="shared" ca="1" si="523"/>
        <v>-6,59457732478007+3,52487501698011i</v>
      </c>
      <c r="BW352" s="240" t="str">
        <f t="shared" ca="1" si="524"/>
        <v>-6,9083208016632+2,86152016927047i</v>
      </c>
      <c r="BX352" s="240" t="str">
        <f t="shared" ca="1" si="525"/>
        <v>-7,15553337275411+2,17060731806475i</v>
      </c>
      <c r="BY352" s="240" t="str">
        <f t="shared" ca="1" si="526"/>
        <v>-7,33383424585308+1,45879033181145i</v>
      </c>
      <c r="BZ352" s="240" t="str">
        <f t="shared" ca="1" si="527"/>
        <v>-7,44150628608297+0,732924397207328i</v>
      </c>
      <c r="CA352" s="240" t="str">
        <f t="shared" ca="1" si="528"/>
        <v>-7,47751255283694+4,69010751678641E-13i</v>
      </c>
      <c r="CB352" s="240" t="str">
        <f t="shared" ca="1" si="529"/>
        <v>-7,44150628608306-0,732924397206394i</v>
      </c>
      <c r="CC352" s="240" t="str">
        <f t="shared" ca="1" si="530"/>
        <v>-7,33383424585319-1,45879033181094i</v>
      </c>
      <c r="CD352" s="240" t="str">
        <f t="shared" ca="1" si="531"/>
        <v>-7,15553337275426-2,17060731806426i</v>
      </c>
      <c r="CE352" s="240" t="str">
        <f t="shared" ca="1" si="532"/>
        <v>-6,90832080166355-2,8615201692696i</v>
      </c>
      <c r="CF352" s="240" t="str">
        <f t="shared" ca="1" si="533"/>
        <v>-6,59457732477691-3,52487501698603i</v>
      </c>
      <c r="CG352" s="240" t="str">
        <f t="shared" ca="1" si="534"/>
        <v>-6,21732446329327-4,15428339138883i</v>
      </c>
      <c r="CH352" s="240" t="str">
        <f t="shared" ca="1" si="535"/>
        <v>-5,78019536849274-4,74368374577069i</v>
      </c>
      <c r="CI352" s="240" t="str">
        <f t="shared" ca="1" si="536"/>
        <v>-5,28739983251752-5,28739983251956i</v>
      </c>
      <c r="CJ352" s="240" t="str">
        <f t="shared" ca="1" si="537"/>
        <v>-4,74368374576847-5,78019536849457i</v>
      </c>
      <c r="CK352" s="240" t="str">
        <f t="shared" ca="1" si="538"/>
        <v>-4,15428339138644-6,21732446329487i</v>
      </c>
      <c r="CL352" s="240" t="str">
        <f t="shared" ca="1" si="539"/>
        <v>-3,5248750169835-6,59457732477826i</v>
      </c>
      <c r="CM352" s="240" t="str">
        <f t="shared" ca="1" si="540"/>
        <v>-2,86152016927401-6,90832080166172i</v>
      </c>
      <c r="CN352" s="240" t="str">
        <f t="shared" ca="1" si="541"/>
        <v>-2,17060731806842-7,15553337275299i</v>
      </c>
      <c r="CO352" s="240" t="str">
        <f t="shared" ca="1" si="542"/>
        <v>-1,45879033181521-7,33383424585234i</v>
      </c>
      <c r="CP352" s="240" t="str">
        <f t="shared" ca="1" si="543"/>
        <v>-0,732924397211146-7,4415062860826i</v>
      </c>
      <c r="CQ352" s="240" t="str">
        <f t="shared" ca="1" si="544"/>
        <v>3,3454248076219E-12-7,47751255283694i</v>
      </c>
      <c r="CR352" s="240" t="str">
        <f t="shared" ca="1" si="545"/>
        <v>0,73292439721019-7,44150628608269i</v>
      </c>
      <c r="CS352" s="240" t="str">
        <f t="shared" ca="1" si="546"/>
        <v>1,45879033181427-7,33383424585252i</v>
      </c>
      <c r="CT352" s="240" t="str">
        <f t="shared" ca="1" si="547"/>
        <v>2,17060731806791-7,15553337275315i</v>
      </c>
      <c r="CU352" s="240" t="str">
        <f t="shared" ca="1" si="548"/>
        <v>2,86152016927312-6,9083208016621i</v>
      </c>
      <c r="CV352" s="240" t="str">
        <f t="shared" ca="1" si="549"/>
        <v>3,52487501698227-6,59457732477892i</v>
      </c>
      <c r="CW352" s="240" t="str">
        <f t="shared" ca="1" si="550"/>
        <v>4,154283391386-6,21732446329517i</v>
      </c>
      <c r="CX352" s="240" t="str">
        <f t="shared" ca="1" si="551"/>
        <v>4,74368374576773-5,78019536849518i</v>
      </c>
      <c r="CY352" s="240" t="str">
        <f t="shared" ca="1" si="552"/>
        <v>5,28739983251654-5,28739983252053i</v>
      </c>
      <c r="CZ352" s="240" t="str">
        <f t="shared" ca="1" si="553"/>
        <v>5,78019536849214-4,74368374577144i</v>
      </c>
      <c r="DA352" s="240" t="str">
        <f t="shared" ca="1" si="554"/>
        <v>6,21732446329675-4,15428339138362i</v>
      </c>
      <c r="DB352" s="240" t="str">
        <f t="shared" ca="1" si="555"/>
        <v>6,59457732477986-3,52487501698051i</v>
      </c>
      <c r="DC352" s="240" t="str">
        <f t="shared" ca="1" si="556"/>
        <v>6,90832080166319-2,86152016927049i</v>
      </c>
      <c r="DD352" s="240" t="str">
        <f t="shared" ca="1" si="557"/>
        <v>7,15553337275398-2,17060731806517i</v>
      </c>
      <c r="DE352" s="240" t="str">
        <f t="shared" ca="1" si="558"/>
        <v>7,33383424585308-1,45879033181146i</v>
      </c>
      <c r="DF352" s="240" t="str">
        <f t="shared" ca="1" si="559"/>
        <v>7,44150628608296-0,732924397207349i</v>
      </c>
      <c r="DG352" s="240" t="str">
        <f t="shared" ca="1" si="560"/>
        <v>7,47751255283694-9,16039816556894E-13i</v>
      </c>
      <c r="DH352" s="240" t="str">
        <f t="shared" ca="1" si="561"/>
        <v>7,44150628608306+0,732924397206372i</v>
      </c>
      <c r="DI352" s="240" t="str">
        <f t="shared" ca="1" si="562"/>
        <v>7,33383424585327+1,4587903318105i</v>
      </c>
      <c r="DJ352" s="240" t="str">
        <f t="shared" ca="1" si="563"/>
        <v>7,15553337275426+2,17060731806424i</v>
      </c>
      <c r="DK352" s="240" t="str">
        <f t="shared" ca="1" si="564"/>
        <v>6,90832080166356+2,86152016926958i</v>
      </c>
      <c r="DL352" s="240" t="str">
        <f t="shared" ca="1" si="565"/>
        <v>6,59457732477712+3,52487501698564i</v>
      </c>
      <c r="DM352" s="240" t="str">
        <f t="shared" ca="1" si="566"/>
        <v>6,21732446329305+4,15428339138917i</v>
      </c>
      <c r="DN352" s="240" t="str">
        <f t="shared" ca="1" si="567"/>
        <v>5,78019536849276+4,74368374577068i</v>
      </c>
      <c r="DO352" s="240" t="str">
        <f t="shared" ca="1" si="568"/>
        <v>5,28739983251784+5,28739983251923i</v>
      </c>
      <c r="DP352" s="240" t="str">
        <f t="shared" ca="1" si="569"/>
        <v>4,74368374576849+5,78019536849455i</v>
      </c>
      <c r="DQ352" s="240" t="str">
        <f t="shared" ca="1" si="570"/>
        <v>4,15428339138681+6,21732446329462i</v>
      </c>
      <c r="DR352" s="240" t="str">
        <f t="shared" ca="1" si="571"/>
        <v>3,52487501698389+6,59457732477805i</v>
      </c>
      <c r="DS352" s="240" t="str">
        <f t="shared" ca="1" si="572"/>
        <v>2,86152016927403+6,90832080166171i</v>
      </c>
      <c r="DT352" s="240" t="str">
        <f t="shared" ca="1" si="573"/>
        <v>2,17060731806885+7,15553337275287i</v>
      </c>
      <c r="DU352" s="240" t="str">
        <f t="shared" ca="1" si="574"/>
        <v>1,45879033181523+7,33383424585234i</v>
      </c>
      <c r="DV352" s="240" t="str">
        <f t="shared" ca="1" si="575"/>
        <v>0,732924397211167+7,44150628608259i</v>
      </c>
      <c r="DW352" s="240" t="str">
        <f t="shared" ca="1" si="576"/>
        <v>-2,89839574274366E-12+7,47751255283694i</v>
      </c>
      <c r="DX352" s="240" t="str">
        <f t="shared" ca="1" si="577"/>
        <v>-0,732924397210168+7,44150628608269i</v>
      </c>
      <c r="DY352" s="240" t="str">
        <f t="shared" ca="1" si="578"/>
        <v>-1,45879033181424+7,33383424585253i</v>
      </c>
      <c r="DZ352" s="240" t="str">
        <f t="shared" ca="1" si="579"/>
        <v>-2,17060731806707+7,1555333727534i</v>
      </c>
      <c r="EA352" s="240" t="str">
        <f t="shared" ca="1" si="580"/>
        <v>-2,86152016927311+6,9083208016621i</v>
      </c>
      <c r="EB352" s="240" t="str">
        <f t="shared" ca="1" si="581"/>
        <v>-3,52487501698226+6,59457732477893i</v>
      </c>
      <c r="EC352" s="240" t="str">
        <f t="shared" ca="1" si="582"/>
        <v>-4,15428339138598+6,21732446329518i</v>
      </c>
      <c r="ED352" s="240" t="str">
        <f t="shared" ca="1" si="583"/>
        <v>-4,74368374576772+5,78019536849519i</v>
      </c>
      <c r="EE352" s="240" t="str">
        <f t="shared" ca="1" si="584"/>
        <v>-5,28739983251652+5,28739983252055i</v>
      </c>
      <c r="EF352" s="240" t="str">
        <f t="shared" ca="1" si="585"/>
        <v>-5,78019536849212+4,74368374577146i</v>
      </c>
      <c r="EG352" s="240" t="str">
        <f t="shared" ca="1" si="586"/>
        <v>-6,21732446329674+4,15428339138364i</v>
      </c>
      <c r="EH352" s="240" t="str">
        <f t="shared" ca="1" si="587"/>
        <v>-6,59457732477985+3,52487501698052i</v>
      </c>
      <c r="EI352" s="240" t="str">
        <f t="shared" ca="1" si="588"/>
        <v>-6,90832080166318+2,8615201692705i</v>
      </c>
      <c r="EJ352" s="240" t="str">
        <f t="shared" ca="1" si="589"/>
        <v>-7,15553337275397+2,1706073180652i</v>
      </c>
      <c r="EK352" s="240" t="str">
        <f t="shared" ca="1" si="590"/>
        <v>-7,33383424585291+1,45879033181232i</v>
      </c>
      <c r="EL352" s="240" t="str">
        <f t="shared" ca="1" si="591"/>
        <v>-7,44150628608296+0,732924397207372i</v>
      </c>
      <c r="EM352" s="240" t="str">
        <f t="shared" ca="1" si="592"/>
        <v>-7,47751255283694+9,38021503357283E-13i</v>
      </c>
      <c r="EN352" s="240"/>
      <c r="EO352" s="240"/>
      <c r="EP352" s="240"/>
    </row>
    <row r="353" spans="1:262">
      <c r="A353" s="268">
        <f t="shared" si="461"/>
        <v>4.9414062499999805E-3</v>
      </c>
      <c r="B353" s="267">
        <v>253</v>
      </c>
      <c r="C353" s="266">
        <f t="shared" si="462"/>
        <v>50600</v>
      </c>
      <c r="N353" s="265">
        <f t="shared" ca="1" si="463"/>
        <v>7.5224361559205972</v>
      </c>
      <c r="O353" s="240">
        <f t="shared" ca="1" si="464"/>
        <v>-7.4775638440794028</v>
      </c>
      <c r="P353" s="240" t="str">
        <f t="shared" ca="1" si="465"/>
        <v>-7,45730306090602-0,55008372097832i</v>
      </c>
      <c r="Q353" s="240" t="str">
        <f t="shared" ca="1" si="466"/>
        <v>-7,39663050632535-1,09718649061167i</v>
      </c>
      <c r="R353" s="240" t="str">
        <f t="shared" ca="1" si="467"/>
        <v>-7,29587497016731-1,63834351159017i</v>
      </c>
      <c r="S353" s="240" t="str">
        <f t="shared" ca="1" si="468"/>
        <v>-7,15558245541236-2,17062220712825i</v>
      </c>
      <c r="T353" s="240" t="str">
        <f t="shared" ca="1" si="469"/>
        <v>-6,97651321935314-2,69113811285752i</v>
      </c>
      <c r="U353" s="241" t="str">
        <f t="shared" ca="1" si="470"/>
        <v>-6,7596376536949-3,19707050798597i</v>
      </c>
      <c r="V353" s="240" t="str">
        <f t="shared" ca="1" si="471"/>
        <v>-6,50613102591824-3,68567770102971i</v>
      </c>
      <c r="W353" s="240" t="str">
        <f t="shared" ca="1" si="472"/>
        <v>-6,2173671104042-4,15431188727419i</v>
      </c>
      <c r="X353" s="240" t="str">
        <f t="shared" ca="1" si="473"/>
        <v>-5,89491074382997-4,60043349746104i</v>
      </c>
      <c r="Y353" s="240" t="str">
        <f t="shared" ca="1" si="474"/>
        <v>-5,5405093451844-5,02162495993159i</v>
      </c>
      <c r="Z353" s="240" t="str">
        <f t="shared" ca="1" si="475"/>
        <v>-5,1560834463525-5,41560380165806i</v>
      </c>
      <c r="AA353" s="240" t="str">
        <f t="shared" ca="1" si="476"/>
        <v>-4,7437162845888-5,78023501716068i</v>
      </c>
      <c r="AB353" s="240" t="str">
        <f t="shared" ca="1" si="477"/>
        <v>-4,30564251327093-6,11354263829062i</v>
      </c>
      <c r="AC353" s="240" t="str">
        <f t="shared" ca="1" si="478"/>
        <v>-3,84423609212152-6,41372044217035i</v>
      </c>
      <c r="AD353" s="240" t="str">
        <f t="shared" ca="1" si="479"/>
        <v>-3,36199742251347-6,67914173927281i</v>
      </c>
      <c r="AE353" s="240" t="str">
        <f t="shared" ca="1" si="480"/>
        <v>-2,86153979758131-6,90836818859142i</v>
      </c>
      <c r="AF353" s="240" t="str">
        <f t="shared" ca="1" si="481"/>
        <v>-2,34557524055263-7,10015759213766i</v>
      </c>
      <c r="AG353" s="240" t="str">
        <f t="shared" ca="1" si="482"/>
        <v>-1,81689980806997-7,25347062651521i</v>
      </c>
      <c r="AH353" s="240" t="str">
        <f t="shared" ca="1" si="483"/>
        <v>-1,27837843810629-7,36747647510791i</v>
      </c>
      <c r="AI353" s="240" t="str">
        <f t="shared" ca="1" si="484"/>
        <v>-0,73292942463195-7,44155733034371i</v>
      </c>
      <c r="AJ353" s="240" t="str">
        <f t="shared" ca="1" si="485"/>
        <v>-0,183508603095374-7,47531174165155i</v>
      </c>
      <c r="AK353" s="240" t="str">
        <f t="shared" ca="1" si="486"/>
        <v>0,366906667461361-7,46855679095071i</v>
      </c>
      <c r="AL353" s="240" t="str">
        <f t="shared" ca="1" si="487"/>
        <v>0,91533363899715-7,4213290839043i</v>
      </c>
      <c r="AM353" s="240" t="str">
        <f t="shared" ca="1" si="488"/>
        <v>1,45880033823631-7,33388455154873i</v>
      </c>
      <c r="AN353" s="240" t="str">
        <f t="shared" ca="1" si="489"/>
        <v>1,99436167204825-7,20669706338128i</v>
      </c>
      <c r="AO353" s="240" t="str">
        <f t="shared" ca="1" si="490"/>
        <v>2,51911538716264-7,04045585942018i</v>
      </c>
      <c r="AP353" s="240" t="str">
        <f t="shared" ca="1" si="491"/>
        <v>3,0302177977312-6,83606181515327i</v>
      </c>
      <c r="AQ353" s="240" t="str">
        <f t="shared" ca="1" si="492"/>
        <v>3,52489919550782-6,59462255961566i</v>
      </c>
      <c r="AR353" s="240" t="str">
        <f t="shared" ca="1" si="493"/>
        <v>3,52489919550782-6,59462255961566i</v>
      </c>
      <c r="AS353" s="240" t="str">
        <f t="shared" ca="1" si="494"/>
        <v>4,45437958121756-6,00603559669068i</v>
      </c>
      <c r="AT353" s="240" t="str">
        <f t="shared" ca="1" si="495"/>
        <v>4,88414163440772-5,66207749305223i</v>
      </c>
      <c r="AU353" s="240" t="str">
        <f t="shared" ca="1" si="496"/>
        <v>5,28743610090615-5,28743610090164i</v>
      </c>
      <c r="AV353" s="240" t="str">
        <f t="shared" ca="1" si="497"/>
        <v>5,66207749305639-4,8841416344029i</v>
      </c>
      <c r="AW353" s="240" t="str">
        <f t="shared" ca="1" si="498"/>
        <v>6,00603559669005-4,45437958121842i</v>
      </c>
      <c r="AX353" s="240" t="str">
        <f t="shared" ca="1" si="499"/>
        <v>6,31744647305137-4,00047885913852i</v>
      </c>
      <c r="AY353" s="240" t="str">
        <f t="shared" ca="1" si="500"/>
        <v>6,59462255961507-3,52489919550894i</v>
      </c>
      <c r="AZ353" s="240" t="str">
        <f t="shared" ca="1" si="501"/>
        <v>6,83606181515275-3,03021779773237i</v>
      </c>
      <c r="BA353" s="240" t="str">
        <f t="shared" ca="1" si="502"/>
        <v>7,04045585941975-2,51911538716384i</v>
      </c>
      <c r="BB353" s="240" t="str">
        <f t="shared" ca="1" si="503"/>
        <v>7,206697063381-1,99436167204928i</v>
      </c>
      <c r="BC353" s="240" t="str">
        <f t="shared" ca="1" si="504"/>
        <v>7,33388455154852-1,45880033823735i</v>
      </c>
      <c r="BD353" s="240" t="str">
        <f t="shared" ca="1" si="505"/>
        <v>7,42132908390416-0,915333638998212i</v>
      </c>
      <c r="BE353" s="240" t="str">
        <f t="shared" ca="1" si="506"/>
        <v>7,46855679095065-0,366906667462426i</v>
      </c>
      <c r="BF353" s="240" t="str">
        <f t="shared" ca="1" si="507"/>
        <v>7,47531174165158+0,183508603094095i</v>
      </c>
      <c r="BG353" s="240" t="str">
        <f t="shared" ca="1" si="508"/>
        <v>7,44155733034382+0,732929424630783i</v>
      </c>
      <c r="BH353" s="240" t="str">
        <f t="shared" ca="1" si="509"/>
        <v>7,36747647510684+1,27837843811246i</v>
      </c>
      <c r="BI353" s="240" t="str">
        <f t="shared" ca="1" si="510"/>
        <v>7,25347062651371+1,81689980807594i</v>
      </c>
      <c r="BJ353" s="240" t="str">
        <f t="shared" ca="1" si="511"/>
        <v>7,10015759213799+2,34557524055162i</v>
      </c>
      <c r="BK353" s="240" t="str">
        <f t="shared" ca="1" si="512"/>
        <v>6,9083681885924+2,86153979757894i</v>
      </c>
      <c r="BL353" s="240" t="str">
        <f t="shared" ca="1" si="513"/>
        <v>6,67914173927363+3,36199742251186i</v>
      </c>
      <c r="BM353" s="240" t="str">
        <f t="shared" ca="1" si="514"/>
        <v>6,41372044217133+3,84423609211988i</v>
      </c>
      <c r="BN353" s="240" t="str">
        <f t="shared" ca="1" si="515"/>
        <v>6,1135426382913+4,30564251326998i</v>
      </c>
      <c r="BO353" s="240" t="str">
        <f t="shared" ca="1" si="516"/>
        <v>5,78023501716095+4,74371628458847i</v>
      </c>
      <c r="BP353" s="240" t="str">
        <f t="shared" ca="1" si="517"/>
        <v>5,41560380165784+5,15608344635273i</v>
      </c>
      <c r="BQ353" s="240" t="str">
        <f t="shared" ca="1" si="518"/>
        <v>5,0216249599314+5,54050934518457i</v>
      </c>
      <c r="BR353" s="240" t="str">
        <f t="shared" ca="1" si="519"/>
        <v>4,60043349746028+5,89491074383055i</v>
      </c>
      <c r="BS353" s="240" t="str">
        <f t="shared" ca="1" si="520"/>
        <v>4,15431188727278+6,21736711040514i</v>
      </c>
      <c r="BT353" s="240" t="str">
        <f t="shared" ca="1" si="521"/>
        <v>3,68567770102763+6,50613102591941i</v>
      </c>
      <c r="BU353" s="240" t="str">
        <f t="shared" ca="1" si="522"/>
        <v>3,19707050798381+6,75963765369592i</v>
      </c>
      <c r="BV353" s="240" t="str">
        <f t="shared" ca="1" si="523"/>
        <v>2,69113811285423+6,97651321935442i</v>
      </c>
      <c r="BW353" s="240" t="str">
        <f t="shared" ca="1" si="524"/>
        <v>2,17062220712419+7,1555824554136i</v>
      </c>
      <c r="BX353" s="240" t="str">
        <f t="shared" ca="1" si="525"/>
        <v>1,63834351159279+7,29587497016673i</v>
      </c>
      <c r="BY353" s="240" t="str">
        <f t="shared" ca="1" si="526"/>
        <v>1,09718649061436+7,39663050632495i</v>
      </c>
      <c r="BZ353" s="240" t="str">
        <f t="shared" ca="1" si="527"/>
        <v>0,550083720980165+7,45730306090587i</v>
      </c>
      <c r="CA353" s="240" t="str">
        <f t="shared" ca="1" si="528"/>
        <v>1,27880803478647E-12+7,4775638440794i</v>
      </c>
      <c r="CB353" s="240" t="str">
        <f t="shared" ca="1" si="529"/>
        <v>-0,550083720977614+7,45730306090607i</v>
      </c>
      <c r="CC353" s="240" t="str">
        <f t="shared" ca="1" si="530"/>
        <v>-1,09718649061183+7,39663050632533i</v>
      </c>
      <c r="CD353" s="240" t="str">
        <f t="shared" ca="1" si="531"/>
        <v>-1,63834351159029+7,29587497016729i</v>
      </c>
      <c r="CE353" s="240" t="str">
        <f t="shared" ca="1" si="532"/>
        <v>-2,17062220712946+7,155582455412i</v>
      </c>
      <c r="CF353" s="240" t="str">
        <f t="shared" ca="1" si="533"/>
        <v>-2,69113811285937+6,97651321935243i</v>
      </c>
      <c r="CG353" s="240" t="str">
        <f t="shared" ca="1" si="534"/>
        <v>-3,19707050798841+6,75963765369375i</v>
      </c>
      <c r="CH353" s="240" t="str">
        <f t="shared" ca="1" si="535"/>
        <v>-3,68567770103207+6,50613102591691i</v>
      </c>
      <c r="CI353" s="240" t="str">
        <f t="shared" ca="1" si="536"/>
        <v>-4,15431188727702+6,21736711040232i</v>
      </c>
      <c r="CJ353" s="240" t="str">
        <f t="shared" ca="1" si="537"/>
        <v>-4,60043349745827+5,89491074383213i</v>
      </c>
      <c r="CK353" s="240" t="str">
        <f t="shared" ca="1" si="538"/>
        <v>-5,0216249599295+5,54050934518629i</v>
      </c>
      <c r="CL353" s="240" t="str">
        <f t="shared" ca="1" si="539"/>
        <v>-5,41560380165608+5,15608344635459i</v>
      </c>
      <c r="CM353" s="240" t="str">
        <f t="shared" ca="1" si="540"/>
        <v>-5,78023501715933+4,74371628459045i</v>
      </c>
      <c r="CN353" s="240" t="str">
        <f t="shared" ca="1" si="541"/>
        <v>-6,11354263829007+4,30564251327172i</v>
      </c>
      <c r="CO353" s="240" t="str">
        <f t="shared" ca="1" si="542"/>
        <v>-6,41372044217023+3,84423609212171i</v>
      </c>
      <c r="CP353" s="240" t="str">
        <f t="shared" ca="1" si="543"/>
        <v>-6,67914173927267+3,36199742251376i</v>
      </c>
      <c r="CQ353" s="240" t="str">
        <f t="shared" ca="1" si="544"/>
        <v>-6,90836818859158+2,86153979758092i</v>
      </c>
      <c r="CR353" s="240" t="str">
        <f t="shared" ca="1" si="545"/>
        <v>-7,10015759213732+2,34557524055364i</v>
      </c>
      <c r="CS353" s="240" t="str">
        <f t="shared" ca="1" si="546"/>
        <v>-7,25347062651494+1,816899808071i</v>
      </c>
      <c r="CT353" s="240" t="str">
        <f t="shared" ca="1" si="547"/>
        <v>-7,36747647510763+1,27837843810786i</v>
      </c>
      <c r="CU353" s="240" t="str">
        <f t="shared" ca="1" si="548"/>
        <v>-7,44155733034432+0,732929424625714i</v>
      </c>
      <c r="CV353" s="240" t="str">
        <f t="shared" ca="1" si="549"/>
        <v>-7,47531174165171+0,183508603088579i</v>
      </c>
      <c r="CW353" s="240" t="str">
        <f t="shared" ca="1" si="550"/>
        <v>-7,46855679095041-0,366906667467514i</v>
      </c>
      <c r="CX353" s="240" t="str">
        <f t="shared" ca="1" si="551"/>
        <v>-7,42132908390443-0,915333638996096i</v>
      </c>
      <c r="CY353" s="240" t="str">
        <f t="shared" ca="1" si="552"/>
        <v>-7,33388455154903-1,45880033823484i</v>
      </c>
      <c r="CZ353" s="240" t="str">
        <f t="shared" ca="1" si="553"/>
        <v>-7,20669706338157-1,99436167204723i</v>
      </c>
      <c r="DA353" s="240" t="str">
        <f t="shared" ca="1" si="554"/>
        <v>-7,04045585942068-2,51911538716123i</v>
      </c>
      <c r="DB353" s="240" t="str">
        <f t="shared" ca="1" si="555"/>
        <v>-6,8360618151537-3,03021779773022i</v>
      </c>
      <c r="DC353" s="240" t="str">
        <f t="shared" ca="1" si="556"/>
        <v>-6,59462255961637-3,52489919550651i</v>
      </c>
      <c r="DD353" s="240" t="str">
        <f t="shared" ca="1" si="557"/>
        <v>-6,31744647305263-4,00047885913654i</v>
      </c>
      <c r="DE353" s="240" t="str">
        <f t="shared" ca="1" si="558"/>
        <v>-6,00603559669119-4,45437958121687i</v>
      </c>
      <c r="DF353" s="240" t="str">
        <f t="shared" ca="1" si="559"/>
        <v>-5,66207749305307-4,88414163440675i</v>
      </c>
      <c r="DG353" s="240" t="str">
        <f t="shared" ca="1" si="560"/>
        <v>-5,28743610090224-5,28743610090554i</v>
      </c>
      <c r="DH353" s="240" t="str">
        <f t="shared" ca="1" si="561"/>
        <v>-4,88414163440386-5,66207749305555i</v>
      </c>
      <c r="DI353" s="240" t="str">
        <f t="shared" ca="1" si="562"/>
        <v>-4,45437958121313-6,00603559669397i</v>
      </c>
      <c r="DJ353" s="240" t="str">
        <f t="shared" ca="1" si="563"/>
        <v>-4,00047885913332-6,31744647305467i</v>
      </c>
      <c r="DK353" s="240" t="str">
        <f t="shared" ca="1" si="564"/>
        <v>-3,52489919550989-6,59462255961456i</v>
      </c>
      <c r="DL353" s="240" t="str">
        <f t="shared" ca="1" si="565"/>
        <v>-3,03021779773373-6,83606181515215i</v>
      </c>
      <c r="DM353" s="240" t="str">
        <f t="shared" ca="1" si="566"/>
        <v>-2,51911538716484-7,0404558594194i</v>
      </c>
      <c r="DN353" s="240" t="str">
        <f t="shared" ca="1" si="567"/>
        <v>-1,99436167205011-7,20669706338077i</v>
      </c>
      <c r="DO353" s="240" t="str">
        <f t="shared" ca="1" si="568"/>
        <v>-1,4588003382386-7,33388455154828i</v>
      </c>
      <c r="DP353" s="240" t="str">
        <f t="shared" ca="1" si="569"/>
        <v>-0,915333638999057-7,42132908390406i</v>
      </c>
      <c r="DQ353" s="240" t="str">
        <f t="shared" ca="1" si="570"/>
        <v>-0,366906667463704-7,46855679095059i</v>
      </c>
      <c r="DR353" s="240" t="str">
        <f t="shared" ca="1" si="571"/>
        <v>0,183508603093242-7,4753117416516i</v>
      </c>
      <c r="DS353" s="240" t="str">
        <f t="shared" ca="1" si="572"/>
        <v>0,73292942462951-7,44155733034395i</v>
      </c>
      <c r="DT353" s="240" t="str">
        <f t="shared" ca="1" si="573"/>
        <v>1,27837843811162-7,36747647510698i</v>
      </c>
      <c r="DU353" s="240" t="str">
        <f t="shared" ca="1" si="574"/>
        <v>1,8168998080747-7,25347062651402i</v>
      </c>
      <c r="DV353" s="240" t="str">
        <f t="shared" ca="1" si="575"/>
        <v>2,34557524055767-7,10015759213599i</v>
      </c>
      <c r="DW353" s="240" t="str">
        <f t="shared" ca="1" si="576"/>
        <v>2,86153979758444-6,90836818859012i</v>
      </c>
      <c r="DX353" s="240" t="str">
        <f t="shared" ca="1" si="577"/>
        <v>3,36199742251071-6,67914173927421i</v>
      </c>
      <c r="DY353" s="240" t="str">
        <f t="shared" ca="1" si="578"/>
        <v>3,84423609211915-6,41372044217177i</v>
      </c>
      <c r="DZ353" s="240" t="str">
        <f t="shared" ca="1" si="579"/>
        <v>4,30564251326893-6,11354263829204i</v>
      </c>
      <c r="EA353" s="240" t="str">
        <f t="shared" ca="1" si="580"/>
        <v>4,74371628458782-5,78023501716149i</v>
      </c>
      <c r="EB353" s="240" t="str">
        <f t="shared" ca="1" si="581"/>
        <v>5,1560834463518-5,41560380165873i</v>
      </c>
      <c r="EC353" s="240" t="str">
        <f t="shared" ca="1" si="582"/>
        <v>5,54050934518399-5,02162495993203i</v>
      </c>
      <c r="ED353" s="240" t="str">
        <f t="shared" ca="1" si="583"/>
        <v>5,89491074382976-4,60043349746129i</v>
      </c>
      <c r="EE353" s="240" t="str">
        <f t="shared" ca="1" si="584"/>
        <v>6,21736711040467-4,15431188727349i</v>
      </c>
      <c r="EF353" s="240" t="str">
        <f t="shared" ca="1" si="585"/>
        <v>6,50613102591878-3,68567770102875i</v>
      </c>
      <c r="EG353" s="240" t="str">
        <f t="shared" ca="1" si="586"/>
        <v>6,75963765369556-3,19707050798459i</v>
      </c>
      <c r="EH353" s="240" t="str">
        <f t="shared" ca="1" si="587"/>
        <v>6,9765132193538-2,69113811285581i</v>
      </c>
      <c r="EI353" s="240" t="str">
        <f t="shared" ca="1" si="588"/>
        <v>7,15558245541322-2,17062220712541i</v>
      </c>
      <c r="EJ353" s="240" t="str">
        <f t="shared" ca="1" si="589"/>
        <v>7,29587497016803-1,63834351158699i</v>
      </c>
      <c r="EK353" s="240" t="str">
        <f t="shared" ca="1" si="590"/>
        <v>7,39663050632476-1,09718649061562i</v>
      </c>
      <c r="EL353" s="240" t="str">
        <f t="shared" ca="1" si="591"/>
        <v>7,45730306090581-0,550083720981016i</v>
      </c>
      <c r="EM353" s="240" t="str">
        <f t="shared" ca="1" si="592"/>
        <v>7,4775638440794-2,55761606957295E-12i</v>
      </c>
      <c r="EN353" s="240"/>
      <c r="EO353" s="240"/>
      <c r="EP353" s="240"/>
    </row>
    <row r="354" spans="1:262">
      <c r="A354" s="268">
        <f t="shared" si="461"/>
        <v>4.9609374999999801E-3</v>
      </c>
      <c r="B354" s="267">
        <v>254</v>
      </c>
      <c r="C354" s="266">
        <f t="shared" si="462"/>
        <v>50800</v>
      </c>
      <c r="N354" s="265">
        <f t="shared" ca="1" si="463"/>
        <v>7.5223958652062315</v>
      </c>
      <c r="O354" s="240">
        <f t="shared" ca="1" si="464"/>
        <v>-7.4776041347937685</v>
      </c>
      <c r="P354" s="240" t="str">
        <f t="shared" ca="1" si="465"/>
        <v>-7,46859703313303-0,366908644435383i</v>
      </c>
      <c r="Q354" s="240" t="str">
        <f t="shared" ca="1" si="466"/>
        <v>-7,44159742704763-0,732933373808918i</v>
      </c>
      <c r="R354" s="240" t="str">
        <f t="shared" ca="1" si="467"/>
        <v>-7,39667036095347-1,09719240248794i</v>
      </c>
      <c r="S354" s="240" t="str">
        <f t="shared" ca="1" si="468"/>
        <v>-7,33392406808809-1,45880819856592i</v>
      </c>
      <c r="T354" s="240" t="str">
        <f t="shared" ca="1" si="469"/>
        <v>-7,25350970976665-1,81690959791781i</v>
      </c>
      <c r="U354" s="241" t="str">
        <f t="shared" ca="1" si="470"/>
        <v>-7,15562101122216-2,17063390290507i</v>
      </c>
      <c r="V354" s="240" t="str">
        <f t="shared" ca="1" si="471"/>
        <v>-7,04049379490303-2,5191289606959i</v>
      </c>
      <c r="W354" s="240" t="str">
        <f t="shared" ca="1" si="472"/>
        <v>-6,90840541235783-2,86155521617003i</v>
      </c>
      <c r="X354" s="240" t="str">
        <f t="shared" ca="1" si="473"/>
        <v>-6,75967407606912-3,1970877344865i</v>
      </c>
      <c r="Y354" s="240" t="str">
        <f t="shared" ca="1" si="474"/>
        <v>-6,59465809285394-3,52491818841812i</v>
      </c>
      <c r="Z354" s="240" t="str">
        <f t="shared" ca="1" si="475"/>
        <v>-6,41375500066891-3,84425680568812i</v>
      </c>
      <c r="AA354" s="240" t="str">
        <f t="shared" ca="1" si="476"/>
        <v>-6,21740061090867-4,15433427159603i</v>
      </c>
      <c r="AB354" s="240" t="str">
        <f t="shared" ca="1" si="477"/>
        <v>-6,0060679584972-4,45440358236634i</v>
      </c>
      <c r="AC354" s="240" t="str">
        <f t="shared" ca="1" si="478"/>
        <v>-5,78026616230378-4,74374184474775i</v>
      </c>
      <c r="AD354" s="240" t="str">
        <f t="shared" ca="1" si="479"/>
        <v>-5,5405391986344-5,02165201752178i</v>
      </c>
      <c r="AE354" s="240" t="str">
        <f t="shared" ca="1" si="480"/>
        <v>-5,28746459074109-5,28746459074139i</v>
      </c>
      <c r="AF354" s="240" t="str">
        <f t="shared" ca="1" si="481"/>
        <v>-5,02165201752083-5,54053919863526i</v>
      </c>
      <c r="AG354" s="240" t="str">
        <f t="shared" ca="1" si="482"/>
        <v>-4,74374184474503-5,78026616230602i</v>
      </c>
      <c r="AH354" s="240" t="str">
        <f t="shared" ca="1" si="483"/>
        <v>-4,45440358236838-6,00606795849569i</v>
      </c>
      <c r="AI354" s="240" t="str">
        <f t="shared" ca="1" si="484"/>
        <v>-4,15433427159619-6,21740061090857i</v>
      </c>
      <c r="AJ354" s="240" t="str">
        <f t="shared" ca="1" si="485"/>
        <v>-3,84425680568701-6,41375500066957i</v>
      </c>
      <c r="AK354" s="240" t="str">
        <f t="shared" ca="1" si="486"/>
        <v>-3,52491818841562-6,59465809285528i</v>
      </c>
      <c r="AL354" s="240" t="str">
        <f t="shared" ca="1" si="487"/>
        <v>-3,19708773448879-6,75967407606803i</v>
      </c>
      <c r="AM354" s="240" t="str">
        <f t="shared" ca="1" si="488"/>
        <v>-2,86155521617094-6,90840541235745i</v>
      </c>
      <c r="AN354" s="240" t="str">
        <f t="shared" ca="1" si="489"/>
        <v>-2,51912896069463-7,04049379490349i</v>
      </c>
      <c r="AO354" s="240" t="str">
        <f t="shared" ca="1" si="490"/>
        <v>-2,17063390290251-7,15562101122293i</v>
      </c>
      <c r="AP354" s="240" t="str">
        <f t="shared" ca="1" si="491"/>
        <v>-1,81690959792018-7,25350970976605i</v>
      </c>
      <c r="AQ354" s="240" t="str">
        <f t="shared" ca="1" si="492"/>
        <v>-1,45880819856682-7,33392406808791i</v>
      </c>
      <c r="AR354" s="240" t="str">
        <f t="shared" ca="1" si="493"/>
        <v>-1,45880819856682-7,33392406808791i</v>
      </c>
      <c r="AS354" s="240" t="str">
        <f t="shared" ca="1" si="494"/>
        <v>-0,732933373806191-7,4415974270479i</v>
      </c>
      <c r="AT354" s="240" t="str">
        <f t="shared" ca="1" si="495"/>
        <v>-0,366908644438143-7,46859703313289i</v>
      </c>
      <c r="AU354" s="240" t="str">
        <f t="shared" ca="1" si="496"/>
        <v>-1,04430667729876E-12-7,47760413479377i</v>
      </c>
      <c r="AV354" s="240" t="str">
        <f t="shared" ca="1" si="497"/>
        <v>0,36690864443627-7,46859703313299i</v>
      </c>
      <c r="AW354" s="240" t="str">
        <f t="shared" ca="1" si="498"/>
        <v>0,732933373811726-7,44159742704736i</v>
      </c>
      <c r="AX354" s="240" t="str">
        <f t="shared" ca="1" si="499"/>
        <v>1,09719240248471-7,39667036095396i</v>
      </c>
      <c r="AY354" s="240" t="str">
        <f t="shared" ca="1" si="500"/>
        <v>1,45880819856498-7,33392406808828i</v>
      </c>
      <c r="AZ354" s="240" t="str">
        <f t="shared" ca="1" si="501"/>
        <v>1,81690959791836-7,25350970976651i</v>
      </c>
      <c r="BA354" s="240" t="str">
        <f t="shared" ca="1" si="502"/>
        <v>2,17063390290763-7,15562101122138i</v>
      </c>
      <c r="BB354" s="240" t="str">
        <f t="shared" ca="1" si="503"/>
        <v>2,51912896069287-7,04049379490412i</v>
      </c>
      <c r="BC354" s="240" t="str">
        <f t="shared" ca="1" si="504"/>
        <v>2,86155521616921-6,90840541235817i</v>
      </c>
      <c r="BD354" s="240" t="str">
        <f t="shared" ca="1" si="505"/>
        <v>3,19708773448691-6,75967407606892i</v>
      </c>
      <c r="BE354" s="240" t="str">
        <f t="shared" ca="1" si="506"/>
        <v>3,52491818842053-6,59465809285266i</v>
      </c>
      <c r="BF354" s="240" t="str">
        <f t="shared" ca="1" si="507"/>
        <v>3,8442568056854-6,41375500067054i</v>
      </c>
      <c r="BG354" s="240" t="str">
        <f t="shared" ca="1" si="508"/>
        <v>4,15433427159455-6,21740061090967i</v>
      </c>
      <c r="BH354" s="240" t="str">
        <f t="shared" ca="1" si="509"/>
        <v>4,45440358236696-6,00606795849675i</v>
      </c>
      <c r="BI354" s="240" t="str">
        <f t="shared" ca="1" si="510"/>
        <v>4,74374184474932-5,78026616230249i</v>
      </c>
      <c r="BJ354" s="240" t="str">
        <f t="shared" ca="1" si="511"/>
        <v>5,02165201751951-5,54053919863645i</v>
      </c>
      <c r="BK354" s="240" t="str">
        <f t="shared" ca="1" si="512"/>
        <v>5,2874645907402-5,28746459074228i</v>
      </c>
      <c r="BL354" s="240" t="str">
        <f t="shared" ca="1" si="513"/>
        <v>5,54053919863449-5,02165201752168i</v>
      </c>
      <c r="BM354" s="240" t="str">
        <f t="shared" ca="1" si="514"/>
        <v>5,7802661623055-4,74374184474567i</v>
      </c>
      <c r="BN354" s="240" t="str">
        <f t="shared" ca="1" si="515"/>
        <v>6,00606795849501-4,45440358236931i</v>
      </c>
      <c r="BO354" s="240" t="str">
        <f t="shared" ca="1" si="516"/>
        <v>6,21740061090804-4,15433427159697i</v>
      </c>
      <c r="BP354" s="240" t="str">
        <f t="shared" ca="1" si="517"/>
        <v>6,41375500066904-3,8442568056879i</v>
      </c>
      <c r="BQ354" s="240" t="str">
        <f t="shared" ca="1" si="518"/>
        <v>6,59465809285488-3,52491818841635i</v>
      </c>
      <c r="BR354" s="240" t="str">
        <f t="shared" ca="1" si="519"/>
        <v>6,75967407606758-3,19708773448973i</v>
      </c>
      <c r="BS354" s="240" t="str">
        <f t="shared" ca="1" si="520"/>
        <v>6,90840541235714-2,86155521617171i</v>
      </c>
      <c r="BT354" s="240" t="str">
        <f t="shared" ca="1" si="521"/>
        <v>7,04049379490313-2,51912896069561i</v>
      </c>
      <c r="BU354" s="240" t="str">
        <f t="shared" ca="1" si="522"/>
        <v>7,15562101122263-2,1706339029035i</v>
      </c>
      <c r="BV354" s="240" t="str">
        <f t="shared" ca="1" si="523"/>
        <v>7,25350970976766-1,81690959791377i</v>
      </c>
      <c r="BW354" s="240" t="str">
        <f t="shared" ca="1" si="524"/>
        <v>7,33392406808774-1,45880819856763i</v>
      </c>
      <c r="BX354" s="240" t="str">
        <f t="shared" ca="1" si="525"/>
        <v>7,39667036095352-1,09719240248759i</v>
      </c>
      <c r="BY354" s="240" t="str">
        <f t="shared" ca="1" si="526"/>
        <v>7,4415974270478-0,73293337380723i</v>
      </c>
      <c r="BZ354" s="240" t="str">
        <f t="shared" ca="1" si="527"/>
        <v>7,46859703313322-0,366908644431544i</v>
      </c>
      <c r="CA354" s="240" t="str">
        <f t="shared" ca="1" si="528"/>
        <v>7,47760413479377-2,08861335459753E-12i</v>
      </c>
      <c r="CB354" s="240" t="str">
        <f t="shared" ca="1" si="529"/>
        <v>7,46859703313302+0,366908644435439i</v>
      </c>
      <c r="CC354" s="240" t="str">
        <f t="shared" ca="1" si="530"/>
        <v>7,44159742704746+0,732933373810687i</v>
      </c>
      <c r="CD354" s="240" t="str">
        <f t="shared" ca="1" si="531"/>
        <v>7,39667036095301+1,09719240249102i</v>
      </c>
      <c r="CE354" s="240" t="str">
        <f t="shared" ca="1" si="532"/>
        <v>7,33392406808848+1,45880819856395i</v>
      </c>
      <c r="CF354" s="240" t="str">
        <f t="shared" ca="1" si="533"/>
        <v>7,25350970976671+1,81690959791755i</v>
      </c>
      <c r="CG354" s="240" t="str">
        <f t="shared" ca="1" si="534"/>
        <v>7,15562101122162+2,17063390290683i</v>
      </c>
      <c r="CH354" s="240" t="str">
        <f t="shared" ca="1" si="535"/>
        <v>7,04049379490196+2,51912896069889i</v>
      </c>
      <c r="CI354" s="240" t="str">
        <f t="shared" ca="1" si="536"/>
        <v>6,90840541235857+2,86155521616824i</v>
      </c>
      <c r="CJ354" s="240" t="str">
        <f t="shared" ca="1" si="537"/>
        <v>6,75967407606937+3,19708773448596i</v>
      </c>
      <c r="CK354" s="240" t="str">
        <f t="shared" ca="1" si="538"/>
        <v>6,59465809285305+3,52491818841979i</v>
      </c>
      <c r="CL354" s="240" t="str">
        <f t="shared" ca="1" si="539"/>
        <v>6,41375500066725+3,84425680569089i</v>
      </c>
      <c r="CM354" s="240" t="str">
        <f t="shared" ca="1" si="540"/>
        <v>6,21740061091013+4,15433427159385i</v>
      </c>
      <c r="CN354" s="240" t="str">
        <f t="shared" ca="1" si="541"/>
        <v>6,0060679584975+4,45440358236595i</v>
      </c>
      <c r="CO354" s="240" t="str">
        <f t="shared" ca="1" si="542"/>
        <v>5,78026616230302+4,74374184474868i</v>
      </c>
      <c r="CP354" s="240" t="str">
        <f t="shared" ca="1" si="543"/>
        <v>5,54053919863216+5,02165201752425i</v>
      </c>
      <c r="CQ354" s="240" t="str">
        <f t="shared" ca="1" si="544"/>
        <v>5,28746459074286+5,28746459073962i</v>
      </c>
      <c r="CR354" s="240" t="str">
        <f t="shared" ca="1" si="545"/>
        <v>5,02165201752229+5,54053919863393i</v>
      </c>
      <c r="CS354" s="240" t="str">
        <f t="shared" ca="1" si="546"/>
        <v>4,74374184474664+5,7802661623047i</v>
      </c>
      <c r="CT354" s="240" t="str">
        <f t="shared" ca="1" si="547"/>
        <v>4,45440358236417+6,00606795849882i</v>
      </c>
      <c r="CU354" s="240" t="str">
        <f t="shared" ca="1" si="548"/>
        <v>4,15433427159802+6,21740061090735i</v>
      </c>
      <c r="CV354" s="240" t="str">
        <f t="shared" ca="1" si="549"/>
        <v>3,84425680568862+6,41375500066861i</v>
      </c>
      <c r="CW354" s="240" t="str">
        <f t="shared" ca="1" si="550"/>
        <v>3,52491818841709+6,5946580928545i</v>
      </c>
      <c r="CX354" s="240" t="str">
        <f t="shared" ca="1" si="551"/>
        <v>3,19708773448395+6,75967407607032i</v>
      </c>
      <c r="CY354" s="240" t="str">
        <f t="shared" ca="1" si="552"/>
        <v>2,86155521617287+6,90840541235666i</v>
      </c>
      <c r="CZ354" s="240" t="str">
        <f t="shared" ca="1" si="553"/>
        <v>2,5191289606964+7,04049379490285i</v>
      </c>
      <c r="DA354" s="240" t="str">
        <f t="shared" ca="1" si="554"/>
        <v>2,17063390290389+7,15562101122251i</v>
      </c>
      <c r="DB354" s="240" t="str">
        <f t="shared" ca="1" si="555"/>
        <v>1,81690959791499+7,25350970976735i</v>
      </c>
      <c r="DC354" s="240" t="str">
        <f t="shared" ca="1" si="556"/>
        <v>1,45880819856887+7,33392406808751i</v>
      </c>
      <c r="DD354" s="240" t="str">
        <f t="shared" ca="1" si="557"/>
        <v>1,09719240248841+7,3966703609534i</v>
      </c>
      <c r="DE354" s="240" t="str">
        <f t="shared" ca="1" si="558"/>
        <v>0,73293337380848+7,44159742704767i</v>
      </c>
      <c r="DF354" s="240" t="str">
        <f t="shared" ca="1" si="559"/>
        <v>0,3669086444328+7,46859703313316i</v>
      </c>
      <c r="DG354" s="240" t="str">
        <f t="shared" ca="1" si="560"/>
        <v>2,9203937399416E-12+7,47760413479377i</v>
      </c>
      <c r="DH354" s="240" t="str">
        <f t="shared" ca="1" si="561"/>
        <v>-0,366908644434608+7,46859703313307i</v>
      </c>
      <c r="DI354" s="240" t="str">
        <f t="shared" ca="1" si="562"/>
        <v>-0,732933373809436+7,44159742704758i</v>
      </c>
      <c r="DJ354" s="240" t="str">
        <f t="shared" ca="1" si="563"/>
        <v>-1,0971924024902+7,39667036095314i</v>
      </c>
      <c r="DK354" s="240" t="str">
        <f t="shared" ca="1" si="564"/>
        <v>-1,45880819856314+7,33392406808864i</v>
      </c>
      <c r="DL354" s="240" t="str">
        <f t="shared" ca="1" si="565"/>
        <v>-1,81690959791674+7,25350970976691i</v>
      </c>
      <c r="DM354" s="240" t="str">
        <f t="shared" ca="1" si="566"/>
        <v>-2,17063390290563+7,15562101122198i</v>
      </c>
      <c r="DN354" s="240" t="str">
        <f t="shared" ca="1" si="567"/>
        <v>-2,5191289606981+7,04049379490224i</v>
      </c>
      <c r="DO354" s="240" t="str">
        <f t="shared" ca="1" si="568"/>
        <v>-2,86155521616747+6,90840541235888i</v>
      </c>
      <c r="DP354" s="240" t="str">
        <f t="shared" ca="1" si="569"/>
        <v>-3,19708773448559+6,75967407606954i</v>
      </c>
      <c r="DQ354" s="240" t="str">
        <f t="shared" ca="1" si="570"/>
        <v>-3,52491818841868+6,59465809285364i</v>
      </c>
      <c r="DR354" s="240" t="str">
        <f t="shared" ca="1" si="571"/>
        <v>-3,84425680569018+6,41375500066768i</v>
      </c>
      <c r="DS354" s="240" t="str">
        <f t="shared" ca="1" si="572"/>
        <v>-4,15433427159316+6,21740061091059i</v>
      </c>
      <c r="DT354" s="240" t="str">
        <f t="shared" ca="1" si="573"/>
        <v>-4,45440358236494+6,00606795849824i</v>
      </c>
      <c r="DU354" s="240" t="str">
        <f t="shared" ca="1" si="574"/>
        <v>-4,74374184474771+5,78026616230381i</v>
      </c>
      <c r="DV354" s="240" t="str">
        <f t="shared" ca="1" si="575"/>
        <v>-5,02165201752364+5,54053919863271i</v>
      </c>
      <c r="DW354" s="240" t="str">
        <f t="shared" ca="1" si="576"/>
        <v>-5,28746459073903+5,28746459074345i</v>
      </c>
      <c r="DX354" s="240" t="str">
        <f t="shared" ca="1" si="577"/>
        <v>-5,54053919863309+5,02165201752323i</v>
      </c>
      <c r="DY354" s="240" t="str">
        <f t="shared" ca="1" si="578"/>
        <v>-5,78026616230416+4,74374184474728i</v>
      </c>
      <c r="DZ354" s="240" t="str">
        <f t="shared" ca="1" si="579"/>
        <v>-6,00606795849857+4,45440358236449i</v>
      </c>
      <c r="EA354" s="240" t="str">
        <f t="shared" ca="1" si="580"/>
        <v>-6,21740061090712+4,15433427159835i</v>
      </c>
      <c r="EB354" s="240" t="str">
        <f t="shared" ca="1" si="581"/>
        <v>-6,41375500066797+3,8442568056897i</v>
      </c>
      <c r="EC354" s="240" t="str">
        <f t="shared" ca="1" si="582"/>
        <v>-6,5946580928539+3,52491818841819i</v>
      </c>
      <c r="ED354" s="240" t="str">
        <f t="shared" ca="1" si="583"/>
        <v>-6,75967407607015+3,19708773448432i</v>
      </c>
      <c r="EE354" s="240" t="str">
        <f t="shared" ca="1" si="584"/>
        <v>-6,9084054123591+2,86155521616696i</v>
      </c>
      <c r="EF354" s="240" t="str">
        <f t="shared" ca="1" si="585"/>
        <v>-7,04049379490243+2,51912896069758i</v>
      </c>
      <c r="EG354" s="240" t="str">
        <f t="shared" ca="1" si="586"/>
        <v>-7,15562101122215+2,1706339029051i</v>
      </c>
      <c r="EH354" s="240" t="str">
        <f t="shared" ca="1" si="587"/>
        <v>-7,25350970976725+1,81690959791538i</v>
      </c>
      <c r="EI354" s="240" t="str">
        <f t="shared" ca="1" si="588"/>
        <v>-7,33392406808875+1,45880819856259i</v>
      </c>
      <c r="EJ354" s="240" t="str">
        <f t="shared" ca="1" si="589"/>
        <v>-7,39667036095322+1,09719240248966i</v>
      </c>
      <c r="EK354" s="240" t="str">
        <f t="shared" ca="1" si="590"/>
        <v>-7,44159742704763+0,732933373808885i</v>
      </c>
      <c r="EL354" s="240" t="str">
        <f t="shared" ca="1" si="591"/>
        <v>-7,46859703313309+0,366908644434055i</v>
      </c>
      <c r="EM354" s="240" t="str">
        <f t="shared" ca="1" si="592"/>
        <v>-7,47760413479377-3,473719801174E-12i</v>
      </c>
      <c r="EN354" s="240"/>
      <c r="EO354" s="240"/>
      <c r="EP354" s="240"/>
    </row>
    <row r="355" spans="1:262">
      <c r="A355" s="268">
        <f t="shared" si="461"/>
        <v>4.9804687499999797E-3</v>
      </c>
      <c r="B355" s="267">
        <v>255</v>
      </c>
      <c r="C355" s="266">
        <f t="shared" si="462"/>
        <v>51000</v>
      </c>
      <c r="N355" s="265">
        <f t="shared" ca="1" si="463"/>
        <v>7.5223664768755309</v>
      </c>
      <c r="O355" s="240">
        <f t="shared" ca="1" si="464"/>
        <v>-7.4776335231244691</v>
      </c>
      <c r="P355" s="240" t="str">
        <f t="shared" ca="1" si="465"/>
        <v>-7,47538139971067-0,183510313101562i</v>
      </c>
      <c r="Q355" s="240" t="str">
        <f t="shared" ca="1" si="466"/>
        <v>-7,46862638606418-0,366910086452696i</v>
      </c>
      <c r="R355" s="240" t="str">
        <f t="shared" ca="1" si="467"/>
        <v>-7,45737255115266-0,550088846887249i</v>
      </c>
      <c r="S355" s="240" t="str">
        <f t="shared" ca="1" si="468"/>
        <v>-7,44162667386551-0,732936254368858i</v>
      </c>
      <c r="T355" s="240" t="str">
        <f t="shared" ca="1" si="469"/>
        <v>-7,4213982389303-0,915342168457824i</v>
      </c>
      <c r="U355" s="241" t="str">
        <f t="shared" ca="1" si="470"/>
        <v>-7,39669943119992-1,09719671465134i</v>
      </c>
      <c r="V355" s="240" t="str">
        <f t="shared" ca="1" si="471"/>
        <v>-7,36754512831257-1,2783903505708i</v>
      </c>
      <c r="W355" s="240" t="str">
        <f t="shared" ca="1" si="472"/>
        <v>-7,33395289173019-1,45881393194516i</v>
      </c>
      <c r="X355" s="240" t="str">
        <f t="shared" ca="1" si="473"/>
        <v>-7,29594295615997-1,63835877835549i</v>
      </c>
      <c r="Y355" s="240" t="str">
        <f t="shared" ca="1" si="474"/>
        <v>-7,25353821736603-1,8169167386992i</v>
      </c>
      <c r="Z355" s="240" t="str">
        <f t="shared" ca="1" si="475"/>
        <v>-7,20676421837703-1,99438025633913i</v>
      </c>
      <c r="AA355" s="240" t="str">
        <f t="shared" ca="1" si="476"/>
        <v>-7,15564913410117-2,17064243388727i</v>
      </c>
      <c r="AB355" s="240" t="str">
        <f t="shared" ca="1" si="477"/>
        <v>-7,10022375435384-2,34559709759889i</v>
      </c>
      <c r="AC355" s="240" t="str">
        <f t="shared" ca="1" si="478"/>
        <v>-7,04052146531138-2,51913886132633i</v>
      </c>
      <c r="AD355" s="240" t="str">
        <f t="shared" ca="1" si="479"/>
        <v>-6,97657822940023-2,69116319000048i</v>
      </c>
      <c r="AE355" s="240" t="str">
        <f t="shared" ca="1" si="480"/>
        <v>-6,90843256363593-2,86156646259519i</v>
      </c>
      <c r="AF355" s="240" t="str">
        <f t="shared" ca="1" si="481"/>
        <v>-6,83612551641595-3,03024603455919i</v>
      </c>
      <c r="AG355" s="240" t="str">
        <f t="shared" ca="1" si="482"/>
        <v>-6,75970064280388-3,19710029962021i</v>
      </c>
      <c r="AH355" s="240" t="str">
        <f t="shared" ca="1" si="483"/>
        <v>-6,67920397828933-3,36202875100121i</v>
      </c>
      <c r="AI355" s="240" t="str">
        <f t="shared" ca="1" si="484"/>
        <v>-6,59468401104642-3,52493204198372i</v>
      </c>
      <c r="AJ355" s="240" t="str">
        <f t="shared" ca="1" si="485"/>
        <v>-6,50619165274991-3,68571204570328i</v>
      </c>
      <c r="AK355" s="240" t="str">
        <f t="shared" ca="1" si="486"/>
        <v>-6,41378020788037-3,84427191431055i</v>
      </c>
      <c r="AL355" s="240" t="str">
        <f t="shared" ca="1" si="487"/>
        <v>-6,31750534164414-4,00051613725687i</v>
      </c>
      <c r="AM355" s="240" t="str">
        <f t="shared" ca="1" si="488"/>
        <v>-6,21742504641289-4,15435059887734i</v>
      </c>
      <c r="AN355" s="240" t="str">
        <f t="shared" ca="1" si="489"/>
        <v>-6,11359960681794-4,30568263503831i</v>
      </c>
      <c r="AO355" s="240" t="str">
        <f t="shared" ca="1" si="490"/>
        <v>-6,00609156342647-4,45442108897354i</v>
      </c>
      <c r="AP355" s="240" t="str">
        <f t="shared" ca="1" si="491"/>
        <v>-5,89496567505503-4,6004763662123i</v>
      </c>
      <c r="AQ355" s="240" t="str">
        <f t="shared" ca="1" si="492"/>
        <v>-5,78028887979249-4,7437604885051i</v>
      </c>
      <c r="AR355" s="240" t="str">
        <f t="shared" ca="1" si="493"/>
        <v>-5,78028887979249-4,7437604885051i</v>
      </c>
      <c r="AS355" s="240" t="str">
        <f t="shared" ca="1" si="494"/>
        <v>-5,54056097394855-5,02167175352125i</v>
      </c>
      <c r="AT355" s="240" t="str">
        <f t="shared" ca="1" si="495"/>
        <v>-5,41565426650346-5,15613149287891i</v>
      </c>
      <c r="AU355" s="240" t="str">
        <f t="shared" ca="1" si="496"/>
        <v>-5,28748537142749-5,28748537143084i</v>
      </c>
      <c r="AV355" s="240" t="str">
        <f t="shared" ca="1" si="497"/>
        <v>-5,15613149288086-5,41565426650161i</v>
      </c>
      <c r="AW355" s="240" t="str">
        <f t="shared" ca="1" si="498"/>
        <v>-5,02167175351773-5,54056097395174i</v>
      </c>
      <c r="AX355" s="240" t="str">
        <f t="shared" ca="1" si="499"/>
        <v>-4,88418714686805-5,66213025464125i</v>
      </c>
      <c r="AY355" s="240" t="str">
        <f t="shared" ca="1" si="500"/>
        <v>-4,74376048850717-5,78028887979079i</v>
      </c>
      <c r="AZ355" s="240" t="str">
        <f t="shared" ca="1" si="501"/>
        <v>-4,60047636620855-5,89496567505795i</v>
      </c>
      <c r="BA355" s="240" t="str">
        <f t="shared" ca="1" si="502"/>
        <v>-4,4544210889757-6,00609156342487i</v>
      </c>
      <c r="BB355" s="240" t="str">
        <f t="shared" ca="1" si="503"/>
        <v>-4,30568263503425-6,11359960682079i</v>
      </c>
      <c r="BC355" s="240" t="str">
        <f t="shared" ca="1" si="504"/>
        <v>-4,15435059887957-6,2174250464114i</v>
      </c>
      <c r="BD355" s="240" t="str">
        <f t="shared" ca="1" si="505"/>
        <v>-4,00051613725932-6,31750534164258i</v>
      </c>
      <c r="BE355" s="240" t="str">
        <f t="shared" ca="1" si="506"/>
        <v>-3,84427191430648-6,41378020788281i</v>
      </c>
      <c r="BF355" s="240" t="str">
        <f t="shared" ca="1" si="507"/>
        <v>-3,68571204570561-6,50619165274859i</v>
      </c>
      <c r="BG355" s="240" t="str">
        <f t="shared" ca="1" si="508"/>
        <v>-3,52493204197943-6,59468401104871i</v>
      </c>
      <c r="BH355" s="240" t="str">
        <f t="shared" ca="1" si="509"/>
        <v>-3,36202875100361-6,67920397828813i</v>
      </c>
      <c r="BI355" s="240" t="str">
        <f t="shared" ca="1" si="510"/>
        <v>-3,19710029961572-6,759700642806i</v>
      </c>
      <c r="BJ355" s="240" t="str">
        <f t="shared" ca="1" si="511"/>
        <v>-3,03024603456156-6,8361255164149i</v>
      </c>
      <c r="BK355" s="240" t="str">
        <f t="shared" ca="1" si="512"/>
        <v>-2,86156646259777-6,90843256363486i</v>
      </c>
      <c r="BL355" s="240" t="str">
        <f t="shared" ca="1" si="513"/>
        <v>-2,69116318999734-6,97657822940144i</v>
      </c>
      <c r="BM355" s="240" t="str">
        <f t="shared" ca="1" si="514"/>
        <v>-2,51913886132746-7,04052146531098i</v>
      </c>
      <c r="BN355" s="240" t="str">
        <f t="shared" ca="1" si="515"/>
        <v>-2,34559709759699-7,10022375435446i</v>
      </c>
      <c r="BO355" s="240" t="str">
        <f t="shared" ca="1" si="516"/>
        <v>-2,17064243388974-7,15564913410042i</v>
      </c>
      <c r="BP355" s="240" t="str">
        <f t="shared" ca="1" si="517"/>
        <v>-1,99438025633896-7,20676421837708i</v>
      </c>
      <c r="BQ355" s="240" t="str">
        <f t="shared" ca="1" si="518"/>
        <v>-1,81691673869598-7,25353821736683i</v>
      </c>
      <c r="BR355" s="240" t="str">
        <f t="shared" ca="1" si="519"/>
        <v>-1,63835877835594-7,29594295615987i</v>
      </c>
      <c r="BS355" s="240" t="str">
        <f t="shared" ca="1" si="520"/>
        <v>-1,45881393194254-7,33395289173071i</v>
      </c>
      <c r="BT355" s="240" t="str">
        <f t="shared" ca="1" si="521"/>
        <v>-1,27839035057261-7,36754512831226i</v>
      </c>
      <c r="BU355" s="240" t="str">
        <f t="shared" ca="1" si="522"/>
        <v>-1,09719671465048-7,39669943120005i</v>
      </c>
      <c r="BV355" s="240" t="str">
        <f t="shared" ca="1" si="523"/>
        <v>-0,915342168461413-7,42139823892986i</v>
      </c>
      <c r="BW355" s="240" t="str">
        <f t="shared" ca="1" si="524"/>
        <v>-0,732936254369337-7,44162667386546i</v>
      </c>
      <c r="BX355" s="240" t="str">
        <f t="shared" ca="1" si="525"/>
        <v>-0,550088846883861-7,45737255115291i</v>
      </c>
      <c r="BY355" s="240" t="str">
        <f t="shared" ca="1" si="526"/>
        <v>-0,3669100864538-7,46862638606413i</v>
      </c>
      <c r="BZ355" s="240" t="str">
        <f t="shared" ca="1" si="527"/>
        <v>-0,183510313100097-7,4753813997107i</v>
      </c>
      <c r="CA355" s="240" t="str">
        <f t="shared" ca="1" si="528"/>
        <v>-2,89842317519741E-12-7,47763352312447i</v>
      </c>
      <c r="CB355" s="240" t="str">
        <f t="shared" ca="1" si="529"/>
        <v>0,183510313101951-7,47538139971066i</v>
      </c>
      <c r="CC355" s="240" t="str">
        <f t="shared" ca="1" si="530"/>
        <v>0,366910086456076-7,46862638606402i</v>
      </c>
      <c r="CD355" s="240" t="str">
        <f t="shared" ca="1" si="531"/>
        <v>0,550088846886135-7,45737255115274i</v>
      </c>
      <c r="CE355" s="240" t="str">
        <f t="shared" ca="1" si="532"/>
        <v>0,732936254371182-7,44162667386528i</v>
      </c>
      <c r="CF355" s="240" t="str">
        <f t="shared" ca="1" si="533"/>
        <v>0,915342168456082-7,42139823893052i</v>
      </c>
      <c r="CG355" s="240" t="str">
        <f t="shared" ca="1" si="534"/>
        <v>1,09719671465231-7,39669943119977i</v>
      </c>
      <c r="CH355" s="240" t="str">
        <f t="shared" ca="1" si="535"/>
        <v>1,27839035056732-7,36754512831318i</v>
      </c>
      <c r="CI355" s="240" t="str">
        <f t="shared" ca="1" si="536"/>
        <v>1,45881393194477-7,33395289173026i</v>
      </c>
      <c r="CJ355" s="240" t="str">
        <f t="shared" ca="1" si="537"/>
        <v>1,63835877835775-7,29594295615947i</v>
      </c>
      <c r="CK355" s="240" t="str">
        <f t="shared" ca="1" si="538"/>
        <v>1,8169167386982-7,25353821736628i</v>
      </c>
      <c r="CL355" s="240" t="str">
        <f t="shared" ca="1" si="539"/>
        <v>1,99438025634074-7,20676421837658i</v>
      </c>
      <c r="CM355" s="240" t="str">
        <f t="shared" ca="1" si="540"/>
        <v>2,1706424338846-7,15564913410198i</v>
      </c>
      <c r="CN355" s="240" t="str">
        <f t="shared" ca="1" si="541"/>
        <v>2,34559709759916-7,10022375435375i</v>
      </c>
      <c r="CO355" s="240" t="str">
        <f t="shared" ca="1" si="542"/>
        <v>2,51913886132961-7,04052146531021i</v>
      </c>
      <c r="CP355" s="240" t="str">
        <f t="shared" ca="1" si="543"/>
        <v>2,69116318999946-6,97657822940063i</v>
      </c>
      <c r="CQ355" s="240" t="str">
        <f t="shared" ca="1" si="544"/>
        <v>2,86156646259948-6,90843256363415i</v>
      </c>
      <c r="CR355" s="240" t="str">
        <f t="shared" ca="1" si="545"/>
        <v>3,03024603455664-6,83612551641707i</v>
      </c>
      <c r="CS355" s="240" t="str">
        <f t="shared" ca="1" si="546"/>
        <v>3,1971002996174-6,75970064280521i</v>
      </c>
      <c r="CT355" s="240" t="str">
        <f t="shared" ca="1" si="547"/>
        <v>3,36202875099919-6,67920397829035i</v>
      </c>
      <c r="CU355" s="240" t="str">
        <f t="shared" ca="1" si="548"/>
        <v>3,52493204198106-6,59468401104785i</v>
      </c>
      <c r="CV355" s="240" t="str">
        <f t="shared" ca="1" si="549"/>
        <v>3,68571204570723-6,50619165274767i</v>
      </c>
      <c r="CW355" s="240" t="str">
        <f t="shared" ca="1" si="550"/>
        <v>3,84427191430807-6,41378020788185i</v>
      </c>
      <c r="CX355" s="240" t="str">
        <f t="shared" ca="1" si="551"/>
        <v>4,00051613726089-6,3175053416416i</v>
      </c>
      <c r="CY355" s="240" t="str">
        <f t="shared" ca="1" si="552"/>
        <v>4,15435059887511-6,21742504641439i</v>
      </c>
      <c r="CZ355" s="240" t="str">
        <f t="shared" ca="1" si="553"/>
        <v>4,30568263503612-6,11359960681948i</v>
      </c>
      <c r="DA355" s="240" t="str">
        <f t="shared" ca="1" si="554"/>
        <v>4,45442108897753-6,00609156342352i</v>
      </c>
      <c r="DB355" s="240" t="str">
        <f t="shared" ca="1" si="555"/>
        <v>4,60047636621035-5,89496567505655i</v>
      </c>
      <c r="DC355" s="240" t="str">
        <f t="shared" ca="1" si="556"/>
        <v>4,7437604885091-5,78028887978921i</v>
      </c>
      <c r="DD355" s="240" t="str">
        <f t="shared" ca="1" si="557"/>
        <v>4,88418714686431-5,66213025464448i</v>
      </c>
      <c r="DE355" s="240" t="str">
        <f t="shared" ca="1" si="558"/>
        <v>5,02167175351894-5,54056097395064i</v>
      </c>
      <c r="DF355" s="240" t="str">
        <f t="shared" ca="1" si="559"/>
        <v>5,15613149287666-5,41565426650561i</v>
      </c>
      <c r="DG355" s="240" t="str">
        <f t="shared" ca="1" si="560"/>
        <v>5,2874853714288-5,28748537142954i</v>
      </c>
      <c r="DH355" s="240" t="str">
        <f t="shared" ca="1" si="561"/>
        <v>5,41565426650489-5,15613149287741i</v>
      </c>
      <c r="DI355" s="240" t="str">
        <f t="shared" ca="1" si="562"/>
        <v>5,54056097394994-5,02167175351972i</v>
      </c>
      <c r="DJ355" s="240" t="str">
        <f t="shared" ca="1" si="563"/>
        <v>5,66213025464435-4,88418714686445i</v>
      </c>
      <c r="DK355" s="240" t="str">
        <f t="shared" ca="1" si="564"/>
        <v>5,78028887978909-4,74376048850925i</v>
      </c>
      <c r="DL355" s="240" t="str">
        <f t="shared" ca="1" si="565"/>
        <v>5,89496567505643-4,6004763662105i</v>
      </c>
      <c r="DM355" s="240" t="str">
        <f t="shared" ca="1" si="566"/>
        <v>6,00609156342796-4,45442108897154i</v>
      </c>
      <c r="DN355" s="240" t="str">
        <f t="shared" ca="1" si="567"/>
        <v>6,11359960681937-4,30568263503627i</v>
      </c>
      <c r="DO355" s="240" t="str">
        <f t="shared" ca="1" si="568"/>
        <v>6,2174250464138-4,15435059887598i</v>
      </c>
      <c r="DP355" s="240" t="str">
        <f t="shared" ca="1" si="569"/>
        <v>6,31750534164104-4,00051613726177i</v>
      </c>
      <c r="DQ355" s="240" t="str">
        <f t="shared" ca="1" si="570"/>
        <v>6,41378020788132-3,84427191430897i</v>
      </c>
      <c r="DR355" s="240" t="str">
        <f t="shared" ca="1" si="571"/>
        <v>6,50619165275093-3,68571204570148i</v>
      </c>
      <c r="DS355" s="240" t="str">
        <f t="shared" ca="1" si="572"/>
        <v>6,59468401104735-3,52493204198198i</v>
      </c>
      <c r="DT355" s="240" t="str">
        <f t="shared" ca="1" si="573"/>
        <v>6,67920397829027-3,36202875099937i</v>
      </c>
      <c r="DU355" s="240" t="str">
        <f t="shared" ca="1" si="574"/>
        <v>6,75970064280476-3,19710029961834i</v>
      </c>
      <c r="DV355" s="240" t="str">
        <f t="shared" ca="1" si="575"/>
        <v>6,83612551641682-3,03024603455721i</v>
      </c>
      <c r="DW355" s="240" t="str">
        <f t="shared" ca="1" si="576"/>
        <v>6,90843256363392-2,86156646260006i</v>
      </c>
      <c r="DX355" s="240" t="str">
        <f t="shared" ca="1" si="577"/>
        <v>6,97657822940056-2,69116318999964i</v>
      </c>
      <c r="DY355" s="240" t="str">
        <f t="shared" ca="1" si="578"/>
        <v>7,04052146531244-2,51913886132339i</v>
      </c>
      <c r="DZ355" s="240" t="str">
        <f t="shared" ca="1" si="579"/>
        <v>7,10022375435369-2,34559709759935i</v>
      </c>
      <c r="EA355" s="240" t="str">
        <f t="shared" ca="1" si="580"/>
        <v>7,15564913410167-2,1706424338856i</v>
      </c>
      <c r="EB355" s="240" t="str">
        <f t="shared" ca="1" si="581"/>
        <v>7,20676421837631-1,99438025634175i</v>
      </c>
      <c r="EC355" s="240" t="str">
        <f t="shared" ca="1" si="582"/>
        <v>7,25353821736613-1,8169167386988i</v>
      </c>
      <c r="ED355" s="240" t="str">
        <f t="shared" ca="1" si="583"/>
        <v>7,29594295616092-1,63835877835131i</v>
      </c>
      <c r="EE355" s="240" t="str">
        <f t="shared" ca="1" si="584"/>
        <v>7,33395289173014-1,45881393194538i</v>
      </c>
      <c r="EF355" s="240" t="str">
        <f t="shared" ca="1" si="585"/>
        <v>7,36754512831307-1,27839035056792i</v>
      </c>
      <c r="EG355" s="240" t="str">
        <f t="shared" ca="1" si="586"/>
        <v>7,39669943119968-1,09719671465292i</v>
      </c>
      <c r="EH355" s="240" t="str">
        <f t="shared" ca="1" si="587"/>
        <v>7,42139823893049-0,915342168456276i</v>
      </c>
      <c r="EI355" s="240" t="str">
        <f t="shared" ca="1" si="588"/>
        <v>7,44162667386522-0,732936254371798i</v>
      </c>
      <c r="EJ355" s="240" t="str">
        <f t="shared" ca="1" si="589"/>
        <v>7,45737255115273-0,550088846886328i</v>
      </c>
      <c r="EK355" s="240" t="str">
        <f t="shared" ca="1" si="590"/>
        <v>7,46862638606434-0,366910086449478i</v>
      </c>
      <c r="EL355" s="240" t="str">
        <f t="shared" ca="1" si="591"/>
        <v>7,47538139971064-0,183510313102995i</v>
      </c>
      <c r="EM355" s="240" t="str">
        <f t="shared" ca="1" si="592"/>
        <v>7,47763352312447+1,85413022957168E-12i</v>
      </c>
      <c r="EN355" s="240"/>
      <c r="EO355" s="240"/>
      <c r="EP355" s="240"/>
    </row>
    <row r="356" spans="1:262" s="261" customFormat="1">
      <c r="A356" s="264">
        <f t="shared" si="461"/>
        <v>4.9999999999999793E-3</v>
      </c>
      <c r="B356" s="263">
        <v>256</v>
      </c>
      <c r="U356" s="262"/>
    </row>
    <row r="358" spans="1:262" ht="15" thickBot="1"/>
    <row r="359" spans="1:262" ht="1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0.53159807180206642</v>
      </c>
      <c r="H361" s="249">
        <f t="shared" ref="H361:BS361" ca="1" si="593">SUM(H362:H498)</f>
        <v>0.54771533306056419</v>
      </c>
      <c r="I361" s="249">
        <f t="shared" ca="1" si="593"/>
        <v>0.54763293441011096</v>
      </c>
      <c r="J361" s="249">
        <f t="shared" ca="1" si="593"/>
        <v>0.55185785547775046</v>
      </c>
      <c r="K361" s="249">
        <f t="shared" ca="1" si="593"/>
        <v>0.55534559377907977</v>
      </c>
      <c r="L361" s="249">
        <f t="shared" ca="1" si="593"/>
        <v>0.55443806277151397</v>
      </c>
      <c r="M361" s="249">
        <f t="shared" ca="1" si="593"/>
        <v>0.55456742552258886</v>
      </c>
      <c r="N361" s="249">
        <f t="shared" ca="1" si="593"/>
        <v>0.54828456655862046</v>
      </c>
      <c r="O361" s="249">
        <f t="shared" ca="1" si="593"/>
        <v>0.54630782861923988</v>
      </c>
      <c r="P361" s="249">
        <f t="shared" ca="1" si="593"/>
        <v>0.5399203004802593</v>
      </c>
      <c r="Q361" s="249">
        <f t="shared" ca="1" si="593"/>
        <v>0.54048424829630259</v>
      </c>
      <c r="R361" s="249">
        <f t="shared" ca="1" si="593"/>
        <v>0.53778224236693717</v>
      </c>
      <c r="S361" s="249">
        <f t="shared" ca="1" si="593"/>
        <v>0.54038630263411624</v>
      </c>
      <c r="T361" s="249">
        <f t="shared" ca="1" si="593"/>
        <v>0.53825512976947854</v>
      </c>
      <c r="U361" s="249">
        <f t="shared" ca="1" si="593"/>
        <v>0.53763470326789331</v>
      </c>
      <c r="V361" s="249">
        <f t="shared" ca="1" si="593"/>
        <v>0.53211156333237453</v>
      </c>
      <c r="W361" s="249">
        <f t="shared" ca="1" si="593"/>
        <v>0.52696562208654707</v>
      </c>
      <c r="X361" s="249">
        <f t="shared" ca="1" si="593"/>
        <v>0.52045620556039274</v>
      </c>
      <c r="Y361" s="249">
        <f t="shared" ca="1" si="593"/>
        <v>0.51560825097592977</v>
      </c>
      <c r="Z361" s="249">
        <f t="shared" ca="1" si="593"/>
        <v>0.51299193800805576</v>
      </c>
      <c r="AA361" s="249">
        <f t="shared" ca="1" si="593"/>
        <v>0.51127087623323353</v>
      </c>
      <c r="AB361" s="249">
        <f t="shared" ca="1" si="593"/>
        <v>0.51157972496795368</v>
      </c>
      <c r="AC361" s="249">
        <f t="shared" ca="1" si="593"/>
        <v>0.50924405565901798</v>
      </c>
      <c r="AD361" s="249">
        <f t="shared" ca="1" si="593"/>
        <v>0.50716379724787086</v>
      </c>
      <c r="AE361" s="249">
        <f t="shared" ca="1" si="593"/>
        <v>0.50063290171275987</v>
      </c>
      <c r="AF361" s="249">
        <f t="shared" ca="1" si="593"/>
        <v>0.49532158555668898</v>
      </c>
      <c r="AG361" s="249">
        <f t="shared" ca="1" si="593"/>
        <v>0.48767421106181214</v>
      </c>
      <c r="AH361" s="249">
        <f t="shared" ca="1" si="593"/>
        <v>0.48390877696283874</v>
      </c>
      <c r="AI361" s="249">
        <f t="shared" ca="1" si="593"/>
        <v>0.48000613466114289</v>
      </c>
      <c r="AJ361" s="249">
        <f t="shared" ca="1" si="593"/>
        <v>0.47975472128077346</v>
      </c>
      <c r="AK361" s="249">
        <f t="shared" ca="1" si="593"/>
        <v>0.47826586781102376</v>
      </c>
      <c r="AL361" s="249">
        <f t="shared" ca="1" si="593"/>
        <v>0.47711056375688032</v>
      </c>
      <c r="AM361" s="249">
        <f t="shared" ca="1" si="593"/>
        <v>0.47301783194820851</v>
      </c>
      <c r="AN361" s="249">
        <f t="shared" ca="1" si="593"/>
        <v>0.46755859415751039</v>
      </c>
      <c r="AO361" s="249">
        <f t="shared" ca="1" si="593"/>
        <v>0.4608532084493111</v>
      </c>
      <c r="AP361" s="249">
        <f t="shared" ca="1" si="593"/>
        <v>0.45446581650100859</v>
      </c>
      <c r="AQ361" s="249">
        <f t="shared" ca="1" si="593"/>
        <v>0.45019711860833433</v>
      </c>
      <c r="AR361" s="249">
        <f t="shared" ca="1" si="593"/>
        <v>0.44731040964333491</v>
      </c>
      <c r="AS361" s="249">
        <f t="shared" ca="1" si="593"/>
        <v>0.44692176486553253</v>
      </c>
      <c r="AT361" s="249">
        <f t="shared" ca="1" si="593"/>
        <v>0.44555928474267809</v>
      </c>
      <c r="AU361" s="249">
        <f t="shared" ca="1" si="593"/>
        <v>0.44432259057323631</v>
      </c>
      <c r="AV361" s="249">
        <f t="shared" ca="1" si="593"/>
        <v>0.43960896414218076</v>
      </c>
      <c r="AW361" s="249">
        <f t="shared" ca="1" si="593"/>
        <v>0.43456534835963079</v>
      </c>
      <c r="AX361" s="249">
        <f t="shared" ca="1" si="593"/>
        <v>0.42718539552580148</v>
      </c>
      <c r="AY361" s="249">
        <f t="shared" ca="1" si="593"/>
        <v>0.42206776540447932</v>
      </c>
      <c r="AZ361" s="249">
        <f t="shared" ca="1" si="593"/>
        <v>0.4172190575230541</v>
      </c>
      <c r="BA361" s="249">
        <f t="shared" ca="1" si="593"/>
        <v>0.41597548765618358</v>
      </c>
      <c r="BB361" s="249">
        <f t="shared" ca="1" si="593"/>
        <v>0.41458648747146404</v>
      </c>
      <c r="BC361" s="249">
        <f t="shared" ca="1" si="593"/>
        <v>0.4145668235387866</v>
      </c>
      <c r="BD361" s="249">
        <f t="shared" ca="1" si="593"/>
        <v>0.41176083816406206</v>
      </c>
      <c r="BE361" s="249">
        <f t="shared" ca="1" si="593"/>
        <v>0.40819386646420658</v>
      </c>
      <c r="BF361" s="249">
        <f t="shared" ca="1" si="593"/>
        <v>0.40162075699127409</v>
      </c>
      <c r="BG361" s="249">
        <f t="shared" ca="1" si="593"/>
        <v>0.3957339538285099</v>
      </c>
      <c r="BH361" s="249">
        <f t="shared" ca="1" si="593"/>
        <v>0.38955349360155739</v>
      </c>
      <c r="BI361" s="249">
        <f t="shared" ca="1" si="593"/>
        <v>0.38646755227797919</v>
      </c>
      <c r="BJ361" s="249">
        <f t="shared" ca="1" si="593"/>
        <v>0.38418013471554896</v>
      </c>
      <c r="BK361" s="249">
        <f t="shared" ca="1" si="593"/>
        <v>0.38416171232186824</v>
      </c>
      <c r="BL361" s="249">
        <f t="shared" ca="1" si="593"/>
        <v>0.38248038800791206</v>
      </c>
      <c r="BM361" s="249">
        <f t="shared" ca="1" si="593"/>
        <v>0.38047992677874554</v>
      </c>
      <c r="BN361" s="249">
        <f t="shared" ca="1" si="593"/>
        <v>0.37452940369202958</v>
      </c>
      <c r="BO361" s="249">
        <f t="shared" ca="1" si="593"/>
        <v>0.36882799377702757</v>
      </c>
      <c r="BP361" s="249">
        <f t="shared" ca="1" si="593"/>
        <v>0.35878202785229085</v>
      </c>
      <c r="BQ361" s="249">
        <f t="shared" ca="1" si="593"/>
        <v>0.35445068332282231</v>
      </c>
      <c r="BR361" s="249">
        <f t="shared" ca="1" si="593"/>
        <v>0.29094276053213036</v>
      </c>
      <c r="BS361" s="249">
        <f t="shared" ca="1" si="593"/>
        <v>0.16532531629582797</v>
      </c>
      <c r="BT361" s="249">
        <f t="shared" ref="BT361:EE361" ca="1" si="594">SUM(BT362:BT498)</f>
        <v>5.4260813202328485E-2</v>
      </c>
      <c r="BU361" s="249">
        <f t="shared" ca="1" si="594"/>
        <v>-4.4434854439054879E-2</v>
      </c>
      <c r="BV361" s="249">
        <f t="shared" ca="1" si="594"/>
        <v>-0.131172584600626</v>
      </c>
      <c r="BW361" s="249">
        <f t="shared" ca="1" si="594"/>
        <v>-0.21334546089902562</v>
      </c>
      <c r="BX361" s="249">
        <f t="shared" ca="1" si="594"/>
        <v>-0.28488560812450286</v>
      </c>
      <c r="BY361" s="249">
        <f t="shared" ca="1" si="594"/>
        <v>-0.35188071779727076</v>
      </c>
      <c r="BZ361" s="249">
        <f t="shared" ca="1" si="594"/>
        <v>-0.40733176536338384</v>
      </c>
      <c r="CA361" s="249">
        <f t="shared" ca="1" si="594"/>
        <v>-0.45738782682520374</v>
      </c>
      <c r="CB361" s="249">
        <f t="shared" ca="1" si="594"/>
        <v>-0.49710340515732027</v>
      </c>
      <c r="CC361" s="249">
        <f t="shared" ca="1" si="594"/>
        <v>-0.53366441441404633</v>
      </c>
      <c r="CD361" s="249">
        <f t="shared" ca="1" si="594"/>
        <v>-0.56410997469005497</v>
      </c>
      <c r="CE361" s="249">
        <f t="shared" ca="1" si="594"/>
        <v>-0.59429371549642096</v>
      </c>
      <c r="CF361" s="249">
        <f t="shared" ca="1" si="594"/>
        <v>-0.62119498552573948</v>
      </c>
      <c r="CG361" s="249">
        <f t="shared" ca="1" si="594"/>
        <v>-0.64713473017777479</v>
      </c>
      <c r="CH361" s="249">
        <f t="shared" ca="1" si="594"/>
        <v>-0.66914339147852564</v>
      </c>
      <c r="CI361" s="249">
        <f t="shared" ca="1" si="594"/>
        <v>-0.68717884976162424</v>
      </c>
      <c r="CJ361" s="249">
        <f t="shared" ca="1" si="594"/>
        <v>-0.70094619574311379</v>
      </c>
      <c r="CK361" s="249">
        <f t="shared" ca="1" si="594"/>
        <v>-0.71020706937269873</v>
      </c>
      <c r="CL361" s="249">
        <f t="shared" ca="1" si="594"/>
        <v>-0.71828896763671268</v>
      </c>
      <c r="CM361" s="249">
        <f t="shared" ca="1" si="594"/>
        <v>-0.72414514189630985</v>
      </c>
      <c r="CN361" s="249">
        <f t="shared" ca="1" si="594"/>
        <v>-0.73232630748966199</v>
      </c>
      <c r="CO361" s="249">
        <f t="shared" ca="1" si="594"/>
        <v>-0.73891002273368933</v>
      </c>
      <c r="CP361" s="249">
        <f t="shared" ca="1" si="594"/>
        <v>-0.74759054488668408</v>
      </c>
      <c r="CQ361" s="249">
        <f t="shared" ca="1" si="594"/>
        <v>-0.75221464093609136</v>
      </c>
      <c r="CR361" s="249">
        <f t="shared" ca="1" si="594"/>
        <v>-0.75663672147323568</v>
      </c>
      <c r="CS361" s="249">
        <f t="shared" ca="1" si="594"/>
        <v>-0.75566925949422703</v>
      </c>
      <c r="CT361" s="249">
        <f t="shared" ca="1" si="594"/>
        <v>-0.75467833223029845</v>
      </c>
      <c r="CU361" s="249">
        <f t="shared" ca="1" si="594"/>
        <v>-0.7508602431701713</v>
      </c>
      <c r="CV361" s="249">
        <f t="shared" ca="1" si="594"/>
        <v>-0.74933048172991201</v>
      </c>
      <c r="CW361" s="249">
        <f t="shared" ca="1" si="594"/>
        <v>-0.74804460403006479</v>
      </c>
      <c r="CX361" s="249">
        <f t="shared" ca="1" si="594"/>
        <v>-0.7489064669062282</v>
      </c>
      <c r="CY361" s="249">
        <f t="shared" ca="1" si="594"/>
        <v>-0.74975385982432996</v>
      </c>
      <c r="CZ361" s="249">
        <f t="shared" ca="1" si="594"/>
        <v>-0.74929595723810749</v>
      </c>
      <c r="DA361" s="249">
        <f t="shared" ca="1" si="594"/>
        <v>-0.74734468657432329</v>
      </c>
      <c r="DB361" s="249">
        <f t="shared" ca="1" si="594"/>
        <v>-0.74185912695112799</v>
      </c>
      <c r="DC361" s="249">
        <f t="shared" ca="1" si="594"/>
        <v>-0.73643242710114221</v>
      </c>
      <c r="DD361" s="249">
        <f t="shared" ca="1" si="594"/>
        <v>-0.72889517789028624</v>
      </c>
      <c r="DE361" s="249">
        <f t="shared" ca="1" si="594"/>
        <v>-0.7249127377960104</v>
      </c>
      <c r="DF361" s="249">
        <f t="shared" ca="1" si="594"/>
        <v>-0.72030936834694825</v>
      </c>
      <c r="DG361" s="249">
        <f t="shared" ca="1" si="594"/>
        <v>-0.71991893349251135</v>
      </c>
      <c r="DH361" s="249">
        <f t="shared" ca="1" si="594"/>
        <v>-0.71718273495673834</v>
      </c>
      <c r="DI361" s="249">
        <f t="shared" ca="1" si="594"/>
        <v>-0.71600303313820746</v>
      </c>
      <c r="DJ361" s="249">
        <f t="shared" ca="1" si="594"/>
        <v>-0.71029692994011306</v>
      </c>
      <c r="DK361" s="249">
        <f t="shared" ca="1" si="594"/>
        <v>-0.70473331630113389</v>
      </c>
      <c r="DL361" s="249">
        <f t="shared" ca="1" si="594"/>
        <v>-0.69614431418491873</v>
      </c>
      <c r="DM361" s="249">
        <f t="shared" ca="1" si="594"/>
        <v>-0.68934614391502635</v>
      </c>
      <c r="DN361" s="249">
        <f t="shared" ca="1" si="594"/>
        <v>-0.6831147175862583</v>
      </c>
      <c r="DO361" s="249">
        <f t="shared" ca="1" si="594"/>
        <v>-0.67945793989739522</v>
      </c>
      <c r="DP361" s="249">
        <f t="shared" ca="1" si="594"/>
        <v>-0.67731528825920906</v>
      </c>
      <c r="DQ361" s="249">
        <f t="shared" ca="1" si="594"/>
        <v>-0.67486568223738874</v>
      </c>
      <c r="DR361" s="249">
        <f t="shared" ca="1" si="594"/>
        <v>-0.67223772517643465</v>
      </c>
      <c r="DS361" s="249">
        <f t="shared" ca="1" si="594"/>
        <v>-0.66608083488787606</v>
      </c>
      <c r="DT361" s="249">
        <f t="shared" ca="1" si="594"/>
        <v>-0.65992166765206495</v>
      </c>
      <c r="DU361" s="249">
        <f t="shared" ca="1" si="594"/>
        <v>-0.65068275656519314</v>
      </c>
      <c r="DV361" s="249">
        <f t="shared" ca="1" si="594"/>
        <v>-0.64457805385070499</v>
      </c>
      <c r="DW361" s="249">
        <f t="shared" ca="1" si="594"/>
        <v>-0.63758021547677723</v>
      </c>
      <c r="DX361" s="249">
        <f t="shared" ca="1" si="594"/>
        <v>-0.63543608317851363</v>
      </c>
      <c r="DY361" s="249">
        <f t="shared" ca="1" si="594"/>
        <v>-0.63190569751471304</v>
      </c>
      <c r="DZ361" s="249">
        <f t="shared" ca="1" si="594"/>
        <v>-0.63102996286687141</v>
      </c>
      <c r="EA361" s="249">
        <f t="shared" ca="1" si="594"/>
        <v>-0.62632010049153908</v>
      </c>
      <c r="EB361" s="249">
        <f t="shared" ca="1" si="594"/>
        <v>-0.62174612534206952</v>
      </c>
      <c r="EC361" s="249">
        <f t="shared" ca="1" si="594"/>
        <v>-0.61356854258140192</v>
      </c>
      <c r="ED361" s="249">
        <f t="shared" ca="1" si="594"/>
        <v>-0.60628543563898907</v>
      </c>
      <c r="EE361" s="249">
        <f t="shared" ca="1" si="594"/>
        <v>-0.59886495320086108</v>
      </c>
      <c r="EF361" s="249">
        <f t="shared" ref="EF361:GQ361" ca="1" si="595">SUM(EF362:EF498)</f>
        <v>-0.59394490403991695</v>
      </c>
      <c r="EG361" s="249">
        <f t="shared" ca="1" si="595"/>
        <v>-0.59097761061303478</v>
      </c>
      <c r="EH361" s="249">
        <f t="shared" ca="1" si="595"/>
        <v>-0.58882036643871538</v>
      </c>
      <c r="EI361" s="249">
        <f t="shared" ca="1" si="595"/>
        <v>-0.58723682981497671</v>
      </c>
      <c r="EJ361" s="249">
        <f t="shared" ca="1" si="595"/>
        <v>-0.58288277300011937</v>
      </c>
      <c r="EK361" s="249">
        <f t="shared" ca="1" si="595"/>
        <v>-0.5780582907405899</v>
      </c>
      <c r="EL361" s="249">
        <f t="shared" ca="1" si="595"/>
        <v>-0.56973749223937542</v>
      </c>
      <c r="EM361" s="249">
        <f t="shared" ca="1" si="595"/>
        <v>-0.56327031109701364</v>
      </c>
      <c r="EN361" s="249">
        <f t="shared" ca="1" si="595"/>
        <v>-0.55558078259537214</v>
      </c>
      <c r="EO361" s="249">
        <f t="shared" ca="1" si="595"/>
        <v>-0.55238752333287211</v>
      </c>
      <c r="EP361" s="249">
        <f t="shared" ca="1" si="595"/>
        <v>-0.54865271449662867</v>
      </c>
      <c r="EQ361" s="249">
        <f t="shared" ca="1" si="595"/>
        <v>-0.54836696264218387</v>
      </c>
      <c r="ER361" s="249">
        <f t="shared" ca="1" si="595"/>
        <v>-0.54518488089423656</v>
      </c>
      <c r="ES361" s="249">
        <f t="shared" ca="1" si="595"/>
        <v>-0.5425678201126839</v>
      </c>
      <c r="ET361" s="249">
        <f t="shared" ca="1" si="595"/>
        <v>-0.53582535745635573</v>
      </c>
      <c r="EU361" s="249">
        <f t="shared" ca="1" si="595"/>
        <v>-0.52951429475286105</v>
      </c>
      <c r="EV361" s="249">
        <f t="shared" ca="1" si="595"/>
        <v>-0.52157999594595472</v>
      </c>
      <c r="EW361" s="249">
        <f t="shared" ca="1" si="595"/>
        <v>-0.51626458528165875</v>
      </c>
      <c r="EX361" s="249">
        <f t="shared" ca="1" si="595"/>
        <v>-0.51207019848245616</v>
      </c>
      <c r="EY361" s="249">
        <f t="shared" ca="1" si="595"/>
        <v>-0.51039316339804752</v>
      </c>
      <c r="EZ361" s="249">
        <f t="shared" ca="1" si="595"/>
        <v>-0.50908508949844244</v>
      </c>
      <c r="FA361" s="249">
        <f t="shared" ca="1" si="595"/>
        <v>-0.50709091998846145</v>
      </c>
      <c r="FB361" s="249">
        <f t="shared" ca="1" si="595"/>
        <v>-0.50350100988370083</v>
      </c>
      <c r="FC361" s="249">
        <f t="shared" ca="1" si="595"/>
        <v>-0.49739408462053175</v>
      </c>
      <c r="FD361" s="249">
        <f t="shared" ca="1" si="595"/>
        <v>-0.49082812957273936</v>
      </c>
      <c r="FE361" s="249">
        <f t="shared" ca="1" si="595"/>
        <v>-0.4834971118537929</v>
      </c>
      <c r="FF361" s="249">
        <f t="shared" ca="1" si="595"/>
        <v>-0.47885454159857366</v>
      </c>
      <c r="FG361" s="249">
        <f t="shared" ca="1" si="595"/>
        <v>-0.47501711474277902</v>
      </c>
      <c r="FH361" s="249">
        <f t="shared" ca="1" si="595"/>
        <v>-0.47434273065328131</v>
      </c>
      <c r="FI361" s="249">
        <f t="shared" ca="1" si="595"/>
        <v>-0.47258554623300852</v>
      </c>
      <c r="FJ361" s="249">
        <f t="shared" ca="1" si="595"/>
        <v>-0.47148022728019157</v>
      </c>
      <c r="FK361" s="249">
        <f t="shared" ca="1" si="595"/>
        <v>-0.46677005354961093</v>
      </c>
      <c r="FL361" s="249">
        <f t="shared" ca="1" si="595"/>
        <v>-0.46179223394781388</v>
      </c>
      <c r="FM361" s="249">
        <f t="shared" ca="1" si="595"/>
        <v>-0.45416794550785089</v>
      </c>
      <c r="FN361" s="249">
        <f t="shared" ca="1" si="595"/>
        <v>-0.44859848547628217</v>
      </c>
      <c r="FO361" s="249">
        <f t="shared" ca="1" si="595"/>
        <v>-0.44320816267311142</v>
      </c>
      <c r="FP361" s="249">
        <f t="shared" ca="1" si="595"/>
        <v>-0.44134233636837644</v>
      </c>
      <c r="FQ361" s="249">
        <f t="shared" ca="1" si="595"/>
        <v>-0.43976057319168305</v>
      </c>
      <c r="FR361" s="249">
        <f t="shared" ca="1" si="595"/>
        <v>-0.43946975832443497</v>
      </c>
      <c r="FS361" s="249">
        <f t="shared" ca="1" si="595"/>
        <v>-0.43710998574674592</v>
      </c>
      <c r="FT361" s="249">
        <f t="shared" ca="1" si="595"/>
        <v>-0.43337017188438148</v>
      </c>
      <c r="FU361" s="249">
        <f t="shared" ca="1" si="595"/>
        <v>-0.42740287394162296</v>
      </c>
      <c r="FV361" s="249">
        <f t="shared" ca="1" si="595"/>
        <v>-0.42077468213723279</v>
      </c>
      <c r="FW361" s="249">
        <f t="shared" ca="1" si="595"/>
        <v>-0.41503035384581277</v>
      </c>
      <c r="FX361" s="249">
        <f t="shared" ca="1" si="595"/>
        <v>-0.41062828517584415</v>
      </c>
      <c r="FY361" s="249">
        <f t="shared" ca="1" si="595"/>
        <v>-0.40910671383701752</v>
      </c>
      <c r="FZ361" s="249">
        <f t="shared" ca="1" si="595"/>
        <v>-0.40782760423730596</v>
      </c>
      <c r="GA361" s="249">
        <f t="shared" ca="1" si="595"/>
        <v>-0.40787743958281769</v>
      </c>
      <c r="GB361" s="249">
        <f t="shared" ca="1" si="595"/>
        <v>-0.40486734739374558</v>
      </c>
      <c r="GC361" s="249">
        <f t="shared" ca="1" si="595"/>
        <v>-0.40166358811058117</v>
      </c>
      <c r="GD361" s="249">
        <f t="shared" ca="1" si="595"/>
        <v>-0.39464545912310994</v>
      </c>
      <c r="GE361" s="249">
        <f t="shared" ca="1" si="595"/>
        <v>-0.38931559732033227</v>
      </c>
      <c r="GF361" s="249">
        <f t="shared" ca="1" si="595"/>
        <v>-0.38256363231804602</v>
      </c>
      <c r="GG361" s="249">
        <f t="shared" ca="1" si="595"/>
        <v>-0.38009140852093798</v>
      </c>
      <c r="GH361" s="249">
        <f t="shared" ca="1" si="595"/>
        <v>-0.37725213090040399</v>
      </c>
      <c r="GI361" s="249">
        <f t="shared" ca="1" si="595"/>
        <v>-0.37773550184178506</v>
      </c>
      <c r="GJ361" s="249">
        <f t="shared" ca="1" si="595"/>
        <v>-0.37569892008223327</v>
      </c>
      <c r="GK361" s="249">
        <f t="shared" ca="1" si="595"/>
        <v>-0.37387077881667569</v>
      </c>
      <c r="GL361" s="249">
        <f t="shared" ca="1" si="595"/>
        <v>-0.3680073942807206</v>
      </c>
      <c r="GM361" s="249">
        <f t="shared" ca="1" si="595"/>
        <v>-0.3617617757601348</v>
      </c>
      <c r="GN361" s="249">
        <f t="shared" ca="1" si="595"/>
        <v>-0.35281871534668235</v>
      </c>
      <c r="GO361" s="249">
        <f t="shared" ca="1" si="595"/>
        <v>-0.3455740841516669</v>
      </c>
      <c r="GP361" s="249">
        <f t="shared" ca="1" si="595"/>
        <v>-0.29999631398312065</v>
      </c>
      <c r="GQ361" s="249">
        <f t="shared" ca="1" si="595"/>
        <v>-0.18156847767201326</v>
      </c>
      <c r="GR361" s="249">
        <f t="shared" ref="GR361:JB361" ca="1" si="596">SUM(GR362:GR498)</f>
        <v>-6.2945439696881322E-2</v>
      </c>
      <c r="GS361" s="249">
        <f t="shared" ca="1" si="596"/>
        <v>3.5024040831111505E-2</v>
      </c>
      <c r="GT361" s="249">
        <f t="shared" ca="1" si="596"/>
        <v>0.12498337066437665</v>
      </c>
      <c r="GU361" s="249">
        <f t="shared" ca="1" si="596"/>
        <v>0.20724049970023553</v>
      </c>
      <c r="GV361" s="249">
        <f t="shared" ca="1" si="596"/>
        <v>0.28107014266266062</v>
      </c>
      <c r="GW361" s="249">
        <f t="shared" ca="1" si="596"/>
        <v>0.34824250200044016</v>
      </c>
      <c r="GX361" s="249">
        <f t="shared" ca="1" si="596"/>
        <v>0.4054760533184929</v>
      </c>
      <c r="GY361" s="249">
        <f t="shared" ca="1" si="596"/>
        <v>0.45569309255267909</v>
      </c>
      <c r="GZ361" s="249">
        <f t="shared" ca="1" si="596"/>
        <v>0.49686801032997269</v>
      </c>
      <c r="HA361" s="249">
        <f t="shared" ca="1" si="596"/>
        <v>0.53349614567397496</v>
      </c>
      <c r="HB361" s="249">
        <f t="shared" ca="1" si="596"/>
        <v>0.56520003879349878</v>
      </c>
      <c r="HC361" s="249">
        <f t="shared" ca="1" si="596"/>
        <v>0.59532924048022706</v>
      </c>
      <c r="HD361" s="249">
        <f t="shared" ca="1" si="596"/>
        <v>0.62335172004401329</v>
      </c>
      <c r="HE361" s="249">
        <f t="shared" ca="1" si="596"/>
        <v>0.64912831642542945</v>
      </c>
      <c r="HF361" s="249">
        <f t="shared" ca="1" si="596"/>
        <v>0.67213887731398925</v>
      </c>
      <c r="HG361" s="249">
        <f t="shared" ca="1" si="596"/>
        <v>0.68994758131094791</v>
      </c>
      <c r="HH361" s="249">
        <f t="shared" ca="1" si="596"/>
        <v>0.7045792625908186</v>
      </c>
      <c r="HI361" s="249">
        <f t="shared" ca="1" si="596"/>
        <v>0.71361708235654364</v>
      </c>
      <c r="HJ361" s="249">
        <f t="shared" ca="1" si="596"/>
        <v>0.72238407045154307</v>
      </c>
      <c r="HK361" s="249">
        <f t="shared" ca="1" si="596"/>
        <v>0.72809765863297027</v>
      </c>
      <c r="HL361" s="249">
        <f t="shared" ca="1" si="596"/>
        <v>0.7367348792380537</v>
      </c>
      <c r="HM361" s="249">
        <f t="shared" ca="1" si="596"/>
        <v>0.74332785117016498</v>
      </c>
      <c r="HN361" s="249">
        <f t="shared" ca="1" si="596"/>
        <v>0.75219361149077268</v>
      </c>
      <c r="HO361" s="249">
        <f t="shared" ca="1" si="596"/>
        <v>0.75703014785005773</v>
      </c>
      <c r="HP361" s="249">
        <f t="shared" ca="1" si="596"/>
        <v>0.76134735554819311</v>
      </c>
      <c r="HQ361" s="249">
        <f t="shared" ca="1" si="596"/>
        <v>0.76081490420804609</v>
      </c>
      <c r="HR361" s="249">
        <f t="shared" ca="1" si="596"/>
        <v>0.75944260164891575</v>
      </c>
      <c r="HS361" s="249">
        <f t="shared" ca="1" si="596"/>
        <v>0.75626258759219034</v>
      </c>
      <c r="HT361" s="249">
        <f t="shared" ca="1" si="596"/>
        <v>0.75412587177916957</v>
      </c>
      <c r="HU361" s="249">
        <f t="shared" ca="1" si="596"/>
        <v>0.75362233854444571</v>
      </c>
      <c r="HV361" s="249">
        <f t="shared" ca="1" si="596"/>
        <v>0.7537372503880152</v>
      </c>
      <c r="HW361" s="249">
        <f t="shared" ca="1" si="596"/>
        <v>0.75541987360641527</v>
      </c>
      <c r="HX361" s="249">
        <f t="shared" ca="1" si="596"/>
        <v>0.75418557139698994</v>
      </c>
      <c r="HY361" s="249">
        <f t="shared" ca="1" si="596"/>
        <v>0.75301165264948888</v>
      </c>
      <c r="HZ361" s="249">
        <f t="shared" ca="1" si="596"/>
        <v>0.74684019592687145</v>
      </c>
      <c r="IA361" s="249">
        <f t="shared" ca="1" si="596"/>
        <v>0.74202086116678811</v>
      </c>
      <c r="IB361" s="249">
        <f t="shared" ca="1" si="596"/>
        <v>0.73399830161797053</v>
      </c>
      <c r="IC361" s="249">
        <f t="shared" ca="1" si="596"/>
        <v>0.7303601133617893</v>
      </c>
      <c r="ID361" s="249">
        <f t="shared" ca="1" si="596"/>
        <v>0.72555210416791382</v>
      </c>
      <c r="IE361" s="249">
        <f t="shared" ca="1" si="596"/>
        <v>0.75751841255753316</v>
      </c>
      <c r="IF361" s="249">
        <f t="shared" ca="1" si="596"/>
        <v>0.72256027219657804</v>
      </c>
      <c r="IG361" s="249">
        <f t="shared" ca="1" si="596"/>
        <v>0.72108939377065095</v>
      </c>
      <c r="IH361" s="249">
        <f t="shared" ca="1" si="596"/>
        <v>0.71577577781788193</v>
      </c>
      <c r="II361" s="249">
        <f t="shared" ca="1" si="596"/>
        <v>0.70966712164548218</v>
      </c>
      <c r="IJ361" s="249">
        <f t="shared" ca="1" si="596"/>
        <v>0.70165989964235365</v>
      </c>
      <c r="IK361" s="249">
        <f t="shared" ca="1" si="596"/>
        <v>0.69419250357512052</v>
      </c>
      <c r="IL361" s="249">
        <f t="shared" ca="1" si="596"/>
        <v>0.68857315551220499</v>
      </c>
      <c r="IM361" s="249">
        <f t="shared" ca="1" si="596"/>
        <v>0.68431218934426674</v>
      </c>
      <c r="IN361" s="249">
        <f t="shared" ca="1" si="596"/>
        <v>0.68259877378856049</v>
      </c>
      <c r="IO361" s="249">
        <f t="shared" ca="1" si="596"/>
        <v>0.67984607648072726</v>
      </c>
      <c r="IP361" s="249">
        <f t="shared" ca="1" si="596"/>
        <v>0.67721197142016365</v>
      </c>
      <c r="IQ361" s="249">
        <f t="shared" ca="1" si="596"/>
        <v>0.67132061794382991</v>
      </c>
      <c r="IR361" s="249">
        <f t="shared" ca="1" si="596"/>
        <v>0.66444227983578086</v>
      </c>
      <c r="IS361" s="249">
        <f t="shared" ca="1" si="596"/>
        <v>0.65632595554665796</v>
      </c>
      <c r="IT361" s="249">
        <f t="shared" ca="1" si="596"/>
        <v>0.64848943254806801</v>
      </c>
      <c r="IU361" s="249">
        <f t="shared" ca="1" si="596"/>
        <v>0.64379117312365541</v>
      </c>
      <c r="IV361" s="249">
        <f t="shared" ca="1" si="596"/>
        <v>0.63854576173847533</v>
      </c>
      <c r="IW361" s="249">
        <f t="shared" ca="1" si="596"/>
        <v>0.63892448561944737</v>
      </c>
      <c r="IX361" s="249">
        <f t="shared" ca="1" si="596"/>
        <v>0.63299061830870218</v>
      </c>
      <c r="IY361" s="249">
        <f t="shared" ca="1" si="596"/>
        <v>0.63472775851963925</v>
      </c>
      <c r="IZ361" s="249">
        <f t="shared" ca="1" si="596"/>
        <v>0.62136487111217609</v>
      </c>
      <c r="JA361" s="249">
        <f t="shared" ca="1" si="596"/>
        <v>0.6267195366140802</v>
      </c>
      <c r="JB361" s="249">
        <f t="shared" ca="1" si="596"/>
        <v>0.55582076750326292</v>
      </c>
    </row>
    <row r="362" spans="1:262">
      <c r="B362" s="248">
        <v>1</v>
      </c>
      <c r="C362" s="247">
        <f>0+Div_Nt_load2</f>
        <v>1.953125E-5</v>
      </c>
      <c r="D362" s="244">
        <f t="shared" ref="D362:D425" ca="1" si="597">Vo_set2+E362</f>
        <v>12.531598071802067</v>
      </c>
      <c r="E362" s="243">
        <f ca="1">G361</f>
        <v>0.53159807180206642</v>
      </c>
      <c r="F362" s="242">
        <v>1</v>
      </c>
      <c r="G362" s="240">
        <f ca="1">2*IMREAL(K101)*COS(2*PI()*B101*1/Nt_load2)-2*IMAGINARY(K101)*SIN(2*PI()*B101*1/Nt_load2)</f>
        <v>0.75051481103653295</v>
      </c>
      <c r="H362" s="240">
        <f t="shared" ref="H362:H425" ca="1" si="598">2*IMREAL(K101)*COS(2*PI()*B101*2/Nt_load2)-2*IMAGINARY(K101)*SIN(2*PI()*B101*2/Nt_load2)</f>
        <v>0.74775234189788387</v>
      </c>
      <c r="I362" s="240">
        <f t="shared" ref="I362:I425" ca="1" si="599">2*IMREAL(K101)*COS(2*PI()*B101*3/Nt_load2)-2*IMAGINARY(K101)*SIN(2*PI()*B101*3/Nt_load2)</f>
        <v>0.7445394547087365</v>
      </c>
      <c r="J362" s="240">
        <f t="shared" ref="J362:J425" ca="1" si="600">2*IMREAL(K101)*COS(2*PI()*B101*4/Nt_load2)-2*IMAGINARY(K101)*SIN(2*PI()*B101*4/Nt_load2)</f>
        <v>0.74087808479219608</v>
      </c>
      <c r="K362" s="240">
        <f t="shared" ref="K362:K425" ca="1" si="601">2*IMREAL(K101)*COS(2*PI()*B101*5/Nt_load2)-2*IMAGINARY(K101)*SIN(2*PI()*B101*5/Nt_load2)</f>
        <v>0.73677043762059269</v>
      </c>
      <c r="L362" s="240">
        <f t="shared" ref="L362:L425" ca="1" si="602">2*IMREAL(K101)*COS(2*PI()*B101*6/Nt_load2)-2*IMAGINARY(K101)*SIN(2*PI()*B101*6/Nt_load2)</f>
        <v>0.73221898748698777</v>
      </c>
      <c r="M362" s="240">
        <f t="shared" ref="M362:M425" ca="1" si="603">2*IMREAL(K101)*COS(2*PI()*B101*7/Nt_load2)-2*IMAGINARY(K101)*SIN(2*PI()*B101*7/Nt_load2)</f>
        <v>0.7272264760147521</v>
      </c>
      <c r="N362" s="240">
        <f t="shared" ref="N362:N425" ca="1" si="604">2*IMREAL(K101)*COS(2*PI()*B101*8/Nt_load2)-2*IMAGINARY(K101)*SIN(2*PI()*B101*8/Nt_load2)</f>
        <v>0.72179591050611469</v>
      </c>
      <c r="O362" s="240">
        <f t="shared" ref="O362:O425" ca="1" si="605">2*IMREAL(K101)*COS(2*PI()*B101*9/Nt_load2)-2*IMAGINARY(K101)*SIN(2*PI()*B101*9/Nt_load2)</f>
        <v>0.71593056213067574</v>
      </c>
      <c r="P362" s="240">
        <f t="shared" ref="P362:P425" ca="1" si="606">2*IMREAL(K101)*COS(2*PI()*B101*10/Nt_load2)-2*IMAGINARY(K101)*SIN(2*PI()*B101*10/Nt_load2)</f>
        <v>0.70963396395497735</v>
      </c>
      <c r="Q362" s="240">
        <f t="shared" ref="Q362:Q425" ca="1" si="607">2*IMREAL(K101)*COS(2*PI()*B101*11/Nt_load2)-2*IMAGINARY(K101)*SIN(2*PI()*B101*11/Nt_load2)</f>
        <v>0.70290990881431559</v>
      </c>
      <c r="R362" s="240">
        <f t="shared" ref="R362:R425" ca="1" si="608">2*IMREAL(K101)*COS(2*PI()*B101*12/Nt_load2)-2*IMAGINARY(K101)*SIN(2*PI()*B101*12/Nt_load2)</f>
        <v>0.69576244702807832</v>
      </c>
      <c r="S362" s="240">
        <f t="shared" ref="S362:S425" ca="1" si="609">2*IMREAL(K101)*COS(2*PI()*B101*13/Nt_load2)-2*IMAGINARY(K101)*SIN(2*PI()*B101*13/Nt_load2)</f>
        <v>0.6881958839599851</v>
      </c>
      <c r="T362" s="240">
        <f t="shared" ref="T362:T425" ca="1" si="610">2*IMREAL(K101)*COS(2*PI()*B101*14/Nt_load2)-2*IMAGINARY(K101)*SIN(2*PI()*B101*14/Nt_load2)</f>
        <v>0.68021477742469583</v>
      </c>
      <c r="U362" s="241">
        <f t="shared" ref="U362:U425" ca="1" si="611">2*IMREAL(K101)*COS(2*PI()*B101*15/Nt_load2)-2*IMAGINARY(K101)*SIN(2*PI()*B101*15/Nt_load2)</f>
        <v>0.67182393494235482</v>
      </c>
      <c r="V362" s="240">
        <f t="shared" ref="V362:V425" ca="1" si="612">2*IMREAL(K101)*COS(2*PI()*B101*16/Nt_load2)-2*IMAGINARY(K101)*SIN(2*PI()*B101*16/Nt_load2)</f>
        <v>0.66302841084271935</v>
      </c>
      <c r="W362" s="240">
        <f t="shared" ref="W362:W425" ca="1" si="613">2*IMREAL(K101)*COS(2*PI()*B101*17/Nt_load2)-2*IMAGINARY(K101)*SIN(2*PI()*B101*17/Nt_load2)</f>
        <v>0.65383350322062139</v>
      </c>
      <c r="X362" s="240">
        <f t="shared" ref="X362:X425" ca="1" si="614">2*IMREAL(K101)*COS(2*PI()*B101*18/Nt_load2)-2*IMAGINARY(K101)*SIN(2*PI()*B101*18/Nt_load2)</f>
        <v>0.64424475074459286</v>
      </c>
      <c r="Y362" s="240">
        <f t="shared" ref="Y362:Y425" ca="1" si="615">2*IMREAL(K101)*COS(2*PI()*B101*19/Nt_load2)-2*IMAGINARY(K101)*SIN(2*PI()*B101*19/Nt_load2)</f>
        <v>0.63426792932057863</v>
      </c>
      <c r="Z362" s="240">
        <f t="shared" ref="Z362:Z425" ca="1" si="616">2*IMREAL(K101)*COS(2*PI()*B101*20/Nt_load2)-2*IMAGINARY(K101)*SIN(2*PI()*B101*20/Nt_load2)</f>
        <v>0.6239090486127471</v>
      </c>
      <c r="AA362" s="240">
        <f t="shared" ref="AA362:AA425" ca="1" si="617">2*IMREAL(K101)*COS(2*PI()*B101*21/Nt_load2)-2*IMAGINARY(K101)*SIN(2*PI()*B101*21/Nt_load2)</f>
        <v>0.61317434842349328</v>
      </c>
      <c r="AB362" s="240">
        <f t="shared" ref="AB362:AB425" ca="1" si="618">2*IMREAL(K101)*COS(2*PI()*B101*22/Nt_load2)-2*IMAGINARY(K101)*SIN(2*PI()*B101*22/Nt_load2)</f>
        <v>0.60207029493481479</v>
      </c>
      <c r="AC362" s="240">
        <f t="shared" ref="AC362:AC425" ca="1" si="619">2*IMREAL(K101)*COS(2*PI()*B101*23/Nt_load2)-2*IMAGINARY(K101)*SIN(2*PI()*B101*23/Nt_load2)</f>
        <v>0.59060357681332598</v>
      </c>
      <c r="AD362" s="240">
        <f t="shared" ref="AD362:AD425" ca="1" si="620">2*IMREAL(K101)*COS(2*PI()*B101*24/Nt_load2)-2*IMAGINARY(K101)*SIN(2*PI()*B101*24/Nt_load2)</f>
        <v>0.57878110118125492</v>
      </c>
      <c r="AE362" s="240">
        <f t="shared" ref="AE362:AE425" ca="1" si="621">2*IMREAL(K101)*COS(2*PI()*B101*25/Nt_load2)-2*IMAGINARY(K101)*SIN(2*PI()*B101*25/Nt_load2)</f>
        <v>0.56660998945585173</v>
      </c>
      <c r="AF362" s="240">
        <f t="shared" ref="AF362:AF425" ca="1" si="622">2*IMREAL(K101)*COS(2*PI()*B101*26/Nt_load2)-2*IMAGINARY(K101)*SIN(2*PI()*B101*26/Nt_load2)</f>
        <v>0.55409757305971241</v>
      </c>
      <c r="AG362" s="240">
        <f t="shared" ref="AG362:AG425" ca="1" si="623">2*IMREAL(K101)*COS(2*PI()*B101*27/Nt_load2)-2*IMAGINARY(K101)*SIN(2*PI()*B101*27/Nt_load2)</f>
        <v>0.54125138900460468</v>
      </c>
      <c r="AH362" s="240">
        <f t="shared" ref="AH362:AH425" ca="1" si="624">2*IMREAL(K101)*COS(2*PI()*B101*28/Nt_load2)-2*IMAGINARY(K101)*SIN(2*PI()*B101*28/Nt_load2)</f>
        <v>0.52807917535145354</v>
      </c>
      <c r="AI362" s="240">
        <f t="shared" ref="AI362:AI425" ca="1" si="625">2*IMREAL(K101)*COS(2*PI()*B101*29/Nt_load2)-2*IMAGINARY(K101)*SIN(2*PI()*B101*29/Nt_load2)</f>
        <v>0.51458886654922298</v>
      </c>
      <c r="AJ362" s="240">
        <f t="shared" ref="AJ362:AJ425" ca="1" si="626">2*IMREAL(K101)*COS(2*PI()*B101*30/Nt_load2)-2*IMAGINARY(K101)*SIN(2*PI()*B101*30/Nt_load2)</f>
        <v>0.50078858865550013</v>
      </c>
      <c r="AK362" s="240">
        <f t="shared" ref="AK362:AK425" ca="1" si="627">2*IMREAL(K101)*COS(2*PI()*B101*31/Nt_load2)-2*IMAGINARY(K101)*SIN(2*PI()*B101*31/Nt_load2)</f>
        <v>0.48668665444166281</v>
      </c>
      <c r="AL362" s="240">
        <f t="shared" ref="AL362:AL425" ca="1" si="628">2*IMREAL(K101)*COS(2*PI()*B101*32/Nt_load2)-2*IMAGINARY(K101)*SIN(2*PI()*B101*32/Nt_load2)</f>
        <v>0.4722915583855759</v>
      </c>
      <c r="AM362" s="240">
        <f t="shared" ref="AM362:AM425" ca="1" si="629">2*IMREAL(K101)*COS(2*PI()*B101*33/Nt_load2)-2*IMAGINARY(K101)*SIN(2*PI()*B101*33/Nt_load2)</f>
        <v>0.45761197155483635</v>
      </c>
      <c r="AN362" s="240">
        <f t="shared" ref="AN362:AN425" ca="1" si="630">2*IMREAL(K101)*COS(2*PI()*B101*34/Nt_load2)-2*IMAGINARY(K101)*SIN(2*PI()*B101*34/Nt_load2)</f>
        <v>0.44265673638364583</v>
      </c>
      <c r="AO362" s="240">
        <f t="shared" ref="AO362:AO425" ca="1" si="631">2*IMREAL(K101)*COS(2*PI()*B101*35/Nt_load2)-2*IMAGINARY(K101)*SIN(2*PI()*B101*35/Nt_load2)</f>
        <v>0.42743486134645958</v>
      </c>
      <c r="AP362" s="240">
        <f t="shared" ref="AP362:AP425" ca="1" si="632">2*IMREAL(K101)*COS(2*PI()*B101*36/Nt_load2)-2*IMAGINARY(K101)*SIN(2*PI()*B101*36/Nt_load2)</f>
        <v>0.41195551553161691</v>
      </c>
      <c r="AQ362" s="240">
        <f t="shared" ref="AQ362:AQ425" ca="1" si="633">2*IMREAL(K101)*COS(2*PI()*B101*37/Nt_load2)-2*IMAGINARY(K101)*SIN(2*PI()*B101*37/Nt_load2)</f>
        <v>0.39622802311822691</v>
      </c>
      <c r="AR362" s="240">
        <f t="shared" ref="AR362:AR425" ca="1" si="634">2*IMREAL(K101)*COS(2*PI()*B101*38/Nt_load2)-2*IMAGINARY(K101)*SIN(2*PI()*B101*38/Nt_load2)</f>
        <v>0.38026185775963073</v>
      </c>
      <c r="AS362" s="240">
        <f t="shared" ref="AS362:AS425" ca="1" si="635">2*IMREAL(K101)*COS(2*PI()*B101*39/Nt_load2)-2*IMAGINARY(K101)*SIN(2*PI()*B101*39/Nt_load2)</f>
        <v>0.36406663687682672</v>
      </c>
      <c r="AT362" s="240">
        <f t="shared" ref="AT362:AT425" ca="1" si="636">2*IMREAL(K101)*COS(2*PI()*B101*40/Nt_load2)-2*IMAGINARY(K101)*SIN(2*PI()*B101*40/Nt_load2)</f>
        <v>0.34765211586529648</v>
      </c>
      <c r="AU362" s="240">
        <f t="shared" ref="AU362:AU425" ca="1" si="637">2*IMREAL(K101)*COS(2*PI()*B101*41/Nt_load2)-2*IMAGINARY(K101)*SIN(2*PI()*B101*41/Nt_load2)</f>
        <v>0.33102818221871888</v>
      </c>
      <c r="AV362" s="240">
        <f t="shared" ref="AV362:AV425" ca="1" si="638">2*IMREAL(K101)*COS(2*PI()*B101*42/Nt_load2)-2*IMAGINARY(K101)*SIN(2*PI()*B101*42/Nt_load2)</f>
        <v>0.31420484957311373</v>
      </c>
      <c r="AW362" s="240">
        <f t="shared" ref="AW362:AW425" ca="1" si="639">2*IMREAL(K101)*COS(2*PI()*B101*43/Nt_load2)-2*IMAGINARY(K101)*SIN(2*PI()*B101*43/Nt_load2)</f>
        <v>0.29719225167500196</v>
      </c>
      <c r="AX362" s="240">
        <f t="shared" ref="AX362:AX425" ca="1" si="640">2*IMREAL(K101)*COS(2*PI()*B101*44/Nt_load2)-2*IMAGINARY(K101)*SIN(2*PI()*B101*44/Nt_load2)</f>
        <v>0.28000063627721511</v>
      </c>
      <c r="AY362" s="240">
        <f t="shared" ref="AY362:AY425" ca="1" si="641">2*IMREAL(K101)*COS(2*PI()*B101*45/Nt_load2)-2*IMAGINARY(K101)*SIN(2*PI()*B101*45/Nt_load2)</f>
        <v>0.26264035896603288</v>
      </c>
      <c r="AZ362" s="240">
        <f t="shared" ref="AZ362:AZ425" ca="1" si="642">2*IMREAL(K101)*COS(2*PI()*B101*46/Nt_load2)-2*IMAGINARY(K101)*SIN(2*PI()*B101*46/Nt_load2)</f>
        <v>0.24512187692336532</v>
      </c>
      <c r="BA362" s="240">
        <f t="shared" ref="BA362:BA425" ca="1" si="643">2*IMREAL(K101)*COS(2*PI()*B101*47/Nt_load2)-2*IMAGINARY(K101)*SIN(2*PI()*B101*47/Nt_load2)</f>
        <v>0.22745574262773627</v>
      </c>
      <c r="BB362" s="240">
        <f t="shared" ref="BB362:BB425" ca="1" si="644">2*IMREAL(K101)*COS(2*PI()*B101*48/Nt_load2)-2*IMAGINARY(K101)*SIN(2*PI()*B101*48/Nt_load2)</f>
        <v>0.20965259749786652</v>
      </c>
      <c r="BC362" s="240">
        <f t="shared" ref="BC362:BC425" ca="1" si="645">2*IMREAL(K101)*COS(2*PI()*B101*49/Nt_load2)-2*IMAGINARY(K101)*SIN(2*PI()*B101*49/Nt_load2)</f>
        <v>0.19172316548267948</v>
      </c>
      <c r="BD362" s="240">
        <f t="shared" ref="BD362:BD425" ca="1" si="646">2*IMREAL(K101)*COS(2*PI()*B101*50/Nt_load2)-2*IMAGINARY(K101)*SIN(2*PI()*B101*50/Nt_load2)</f>
        <v>0.17367824660159653</v>
      </c>
      <c r="BE362" s="240">
        <f t="shared" ref="BE362:BE425" ca="1" si="647">2*IMREAL(K101)*COS(2*PI()*B101*51/Nt_load2)-2*IMAGINARY(K101)*SIN(2*PI()*B101*51/Nt_load2)</f>
        <v>0.15552871043900884</v>
      </c>
      <c r="BF362" s="240">
        <f t="shared" ref="BF362:BF425" ca="1" si="648">2*IMREAL(K101)*COS(2*PI()*B101*52/Nt_load2)-2*IMAGINARY(K101)*SIN(2*PI()*B101*52/Nt_load2)</f>
        <v>0.13728548959684561</v>
      </c>
      <c r="BG362" s="240">
        <f t="shared" ref="BG362:BG425" ca="1" si="649">2*IMREAL(K101)*COS(2*PI()*B101*53/Nt_load2)-2*IMAGINARY(K101)*SIN(2*PI()*B101*53/Nt_load2)</f>
        <v>0.11895957310918448</v>
      </c>
      <c r="BH362" s="240">
        <f t="shared" ref="BH362:BH425" ca="1" si="650">2*IMREAL(K101)*COS(2*PI()*B101*54/Nt_load2)-2*IMAGINARY(K101)*SIN(2*PI()*B101*54/Nt_load2)</f>
        <v>0.10056199982286732</v>
      </c>
      <c r="BI362" s="240">
        <f t="shared" ref="BI362:BI425" ca="1" si="651">2*IMREAL(K101)*COS(2*PI()*B101*55/Nt_load2)-2*IMAGINARY(K101)*SIN(2*PI()*B101*55/Nt_load2)</f>
        <v>8.2103851748112078E-2</v>
      </c>
      <c r="BJ362" s="240">
        <f t="shared" ref="BJ362:BJ425" ca="1" si="652">2*IMREAL(K101)*COS(2*PI()*B101*56/Nt_load2)-2*IMAGINARY(K101)*SIN(2*PI()*B101*56/Nt_load2)</f>
        <v>6.3596247383124707E-2</v>
      </c>
      <c r="BK362" s="240">
        <f t="shared" ref="BK362:BK425" ca="1" si="653">2*IMREAL(K101)*COS(2*PI()*B101*57/Nt_load2)-2*IMAGINARY(K101)*SIN(2*PI()*B101*57/Nt_load2)</f>
        <v>4.5050335016730586E-2</v>
      </c>
      <c r="BL362" s="240">
        <f t="shared" ref="BL362:BL425" ca="1" si="654">2*IMREAL(K101)*COS(2*PI()*B101*58/Nt_load2)-2*IMAGINARY(K101)*SIN(2*PI()*B101*58/Nt_load2)</f>
        <v>2.6477286013062734E-2</v>
      </c>
      <c r="BM362" s="240">
        <f t="shared" ref="BM362:BM425" ca="1" si="655">2*IMREAL(K101)*COS(2*PI()*B101*59/Nt_load2)-2*IMAGINARY(K101)*SIN(2*PI()*B101*59/Nt_load2)</f>
        <v>7.8882880823503004E-3</v>
      </c>
      <c r="BN362" s="240">
        <f t="shared" ref="BN362:BN425" ca="1" si="656">2*IMREAL(K101)*COS(2*PI()*B101*60/Nt_load2)-2*IMAGINARY(K101)*SIN(2*PI()*B101*60/Nt_load2)</f>
        <v>-1.0705461458140858E-2</v>
      </c>
      <c r="BO362" s="240">
        <f t="shared" ref="BO362:BO425" ca="1" si="657">2*IMREAL(K101)*COS(2*PI()*B101*61/Nt_load2)-2*IMAGINARY(K101)*SIN(2*PI()*B101*61/Nt_load2)</f>
        <v>-2.9292762428952783E-2</v>
      </c>
      <c r="BP362" s="240">
        <f t="shared" ref="BP362:BP425" ca="1" si="658">2*IMREAL(K101)*COS(2*PI()*B101*62/Nt_load2)-2*IMAGINARY(K101)*SIN(2*PI()*B101*62/Nt_load2)</f>
        <v>-4.7862418535004281E-2</v>
      </c>
      <c r="BQ362" s="240">
        <f t="shared" ref="BQ362:BQ425" ca="1" si="659">2*IMREAL(K101)*COS(2*PI()*B101*63/Nt_load2)-2*IMAGINARY(K101)*SIN(2*PI()*B101*63/Nt_load2)</f>
        <v>-6.6403244109821569E-2</v>
      </c>
      <c r="BR362" s="240">
        <f t="shared" ref="BR362:BR425" ca="1" si="660">2*IMREAL(K101)*COS(2*PI()*B101*64/Nt_load2)-2*IMAGINARY(K101)*SIN(2*PI()*B101*64/Nt_load2)</f>
        <v>-8.4904070853364155E-2</v>
      </c>
      <c r="BS362" s="240">
        <f t="shared" ref="BS362:BS425" ca="1" si="661">2*IMREAL(K101)*COS(2*PI()*B101*65/Nt_load2)-2*IMAGINARY(K101)*SIN(2*PI()*B101*65/Nt_load2)</f>
        <v>-0.10335375455939237</v>
      </c>
      <c r="BT362" s="240">
        <f t="shared" ref="BT362:BT425" ca="1" si="662">2*IMREAL(K101)*COS(2*PI()*B101*66/Nt_load2)-2*IMAGINARY(K101)*SIN(2*PI()*B101*66/Nt_load2)</f>
        <v>-0.12174118182831997</v>
      </c>
      <c r="BU362" s="240">
        <f t="shared" ref="BU362:BU425" ca="1" si="663">2*IMREAL(K101)*COS(2*PI()*B101*67/Nt_load2)-2*IMAGINARY(K101)*SIN(2*PI()*B101*67/Nt_load2)</f>
        <v>-0.14005527676151003</v>
      </c>
      <c r="BV362" s="240">
        <f t="shared" ref="BV362:BV425" ca="1" si="664">2*IMREAL(K101)*COS(2*PI()*B101*68/Nt_load2)-2*IMAGINARY(K101)*SIN(2*PI()*B101*68/Nt_load2)</f>
        <v>-0.15828500763298323</v>
      </c>
      <c r="BW362" s="240">
        <f t="shared" ref="BW362:BW425" ca="1" si="665">2*IMREAL(K101)*COS(2*PI()*B101*69/Nt_load2)-2*IMAGINARY(K101)*SIN(2*PI()*B101*69/Nt_load2)</f>
        <v>-0.1764193935345158</v>
      </c>
      <c r="BX362" s="240">
        <f t="shared" ref="BX362:BX425" ca="1" si="666">2*IMREAL(K101)*COS(2*PI()*B101*70/Nt_load2)-2*IMAGINARY(K101)*SIN(2*PI()*B101*70/Nt_load2)</f>
        <v>-0.19444751099012922</v>
      </c>
      <c r="BY362" s="240">
        <f t="shared" ref="BY362:BY425" ca="1" si="667">2*IMREAL(K101)*COS(2*PI()*B101*71/Nt_load2)-2*IMAGINARY(K101)*SIN(2*PI()*B101*71/Nt_load2)</f>
        <v>-0.2123585005359831</v>
      </c>
      <c r="BZ362" s="240">
        <f t="shared" ref="BZ362:BZ425" ca="1" si="668">2*IMREAL(K101)*COS(2*PI()*B101*72/Nt_load2)-2*IMAGINARY(K101)*SIN(2*PI()*B101*72/Nt_load2)</f>
        <v>-0.2301415732617097</v>
      </c>
      <c r="CA362" s="240">
        <f t="shared" ref="CA362:CA425" ca="1" si="669">2*IMREAL(K101)*COS(2*PI()*B101*73/Nt_load2)-2*IMAGINARY(K101)*SIN(2*PI()*B101*73/Nt_load2)</f>
        <v>-0.24778601730925118</v>
      </c>
      <c r="CB362" s="240">
        <f t="shared" ref="CB362:CB425" ca="1" si="670">2*IMREAL(K101)*COS(2*PI()*B101*74/Nt_load2)-2*IMAGINARY(K101)*SIN(2*PI()*B101*74/Nt_load2)</f>
        <v>-0.26528120432528168</v>
      </c>
      <c r="CC362" s="240">
        <f t="shared" ref="CC362:CC425" ca="1" si="671">2*IMREAL(K101)*COS(2*PI()*B101*75/Nt_load2)-2*IMAGINARY(K101)*SIN(2*PI()*B101*75/Nt_load2)</f>
        <v>-0.28261659586332966</v>
      </c>
      <c r="CD362" s="240">
        <f t="shared" ref="CD362:CD425" ca="1" si="672">2*IMREAL(K101)*COS(2*PI()*B101*76/Nt_load2)-2*IMAGINARY(K101)*SIN(2*PI()*B101*76/Nt_load2)</f>
        <v>-0.29978174973174465</v>
      </c>
      <c r="CE362" s="240">
        <f t="shared" ref="CE362:CE425" ca="1" si="673">2*IMREAL(K101)*COS(2*PI()*B101*77/Nt_load2)-2*IMAGINARY(K101)*SIN(2*PI()*B101*77/Nt_load2)</f>
        <v>-0.31676632628368306</v>
      </c>
      <c r="CF362" s="240">
        <f t="shared" ref="CF362:CF425" ca="1" si="674">2*IMREAL(K101)*COS(2*PI()*B101*78/Nt_load2)-2*IMAGINARY(K101)*SIN(2*PI()*B101*78/Nt_load2)</f>
        <v>-0.33356009464532393</v>
      </c>
      <c r="CG362" s="240">
        <f t="shared" ref="CG362:CG425" ca="1" si="675">2*IMREAL(K101)*COS(2*PI()*B101*79/Nt_load2)-2*IMAGINARY(K101)*SIN(2*PI()*B101*79/Nt_load2)</f>
        <v>-0.35015293887856591</v>
      </c>
      <c r="CH362" s="240">
        <f t="shared" ref="CH362:CH425" ca="1" si="676">2*IMREAL(K101)*COS(2*PI()*B101*80/Nt_load2)-2*IMAGINARY(K101)*SIN(2*PI()*B101*80/Nt_load2)</f>
        <v>-0.36653486407448893</v>
      </c>
      <c r="CI362" s="240">
        <f t="shared" ref="CI362:CI425" ca="1" si="677">2*IMREAL(K101)*COS(2*PI()*B101*81/Nt_load2)-2*IMAGINARY(K101)*SIN(2*PI()*B101*81/Nt_load2)</f>
        <v>-0.38269600237391493</v>
      </c>
      <c r="CJ362" s="240">
        <f t="shared" ref="CJ362:CJ425" ca="1" si="678">2*IMREAL(K101)*COS(2*PI()*B101*82/Nt_load2)-2*IMAGINARY(K101)*SIN(2*PI()*B101*82/Nt_load2)</f>
        <v>-0.39862661891143603</v>
      </c>
      <c r="CK362" s="240">
        <f t="shared" ref="CK362:CK425" ca="1" si="679">2*IMREAL(K101)*COS(2*PI()*B101*83/Nt_load2)-2*IMAGINARY(K101)*SIN(2*PI()*B101*83/Nt_load2)</f>
        <v>-0.41431711767933455</v>
      </c>
      <c r="CL362" s="240">
        <f t="shared" ref="CL362:CL425" ca="1" si="680">2*IMREAL(K101)*COS(2*PI()*B101*84/Nt_load2)-2*IMAGINARY(K101)*SIN(2*PI()*B101*84/Nt_load2)</f>
        <v>-0.4297580473078576</v>
      </c>
      <c r="CM362" s="240">
        <f t="shared" ref="CM362:CM425" ca="1" si="681">2*IMREAL(K101)*COS(2*PI()*B101*85/Nt_load2)-2*IMAGINARY(K101)*SIN(2*PI()*B101*85/Nt_load2)</f>
        <v>-0.44494010675837081</v>
      </c>
      <c r="CN362" s="240">
        <f t="shared" ref="CN362:CN425" ca="1" si="682">2*IMREAL(K101)*COS(2*PI()*B101*86/Nt_load2)-2*IMAGINARY(K101)*SIN(2*PI()*B101*86/Nt_load2)</f>
        <v>-0.45985415092595511</v>
      </c>
      <c r="CO362" s="240">
        <f t="shared" ref="CO362:CO425" ca="1" si="683">2*IMREAL(K101)*COS(2*PI()*B101*87/Nt_load2)-2*IMAGINARY(K101)*SIN(2*PI()*B101*87/Nt_load2)</f>
        <v>-0.47449119614807572</v>
      </c>
      <c r="CP362" s="240">
        <f t="shared" ref="CP362:CP425" ca="1" si="684">2*IMREAL(K101)*COS(2*PI()*B101*88/Nt_load2)-2*IMAGINARY(K101)*SIN(2*PI()*B101*88/Nt_load2)</f>
        <v>-0.48884242561600538</v>
      </c>
      <c r="CQ362" s="240">
        <f t="shared" ref="CQ362:CQ425" ca="1" si="685">2*IMREAL(K101)*COS(2*PI()*B101*89/Nt_load2)-2*IMAGINARY(K101)*SIN(2*PI()*B101*89/Nt_load2)</f>
        <v>-0.50289919468573985</v>
      </c>
      <c r="CR362" s="240">
        <f t="shared" ref="CR362:CR425" ca="1" si="686">2*IMREAL(K101)*COS(2*PI()*B101*90/Nt_load2)-2*IMAGINARY(K101)*SIN(2*PI()*B101*90/Nt_load2)</f>
        <v>-0.51665303608520752</v>
      </c>
      <c r="CS362" s="240">
        <f t="shared" ref="CS362:CS425" ca="1" si="687">2*IMREAL(K101)*COS(2*PI()*B101*91/Nt_load2)-2*IMAGINARY(K101)*SIN(2*PI()*B101*91/Nt_load2)</f>
        <v>-0.53009566501463867</v>
      </c>
      <c r="CT362" s="240">
        <f t="shared" ref="CT362:CT425" ca="1" si="688">2*IMREAL(K101)*COS(2*PI()*B101*92/Nt_load2)-2*IMAGINARY(K101)*SIN(2*PI()*B101*92/Nt_load2)</f>
        <v>-0.54321898413701886</v>
      </c>
      <c r="CU362" s="240">
        <f t="shared" ref="CU362:CU425" ca="1" si="689">2*IMREAL(K101)*COS(2*PI()*B101*93/Nt_load2)-2*IMAGINARY(K101)*SIN(2*PI()*B101*93/Nt_load2)</f>
        <v>-0.55601508845562075</v>
      </c>
      <c r="CV362" s="240">
        <f t="shared" ref="CV362:CV425" ca="1" si="690">2*IMREAL(K101)*COS(2*PI()*B101*94/Nt_load2)-2*IMAGINARY(K101)*SIN(2*PI()*B101*94/Nt_load2)</f>
        <v>-0.56847627007568069</v>
      </c>
      <c r="CW362" s="240">
        <f t="shared" ref="CW362:CW425" ca="1" si="691">2*IMREAL(K101)*COS(2*PI()*B101*95/Nt_load2)-2*IMAGINARY(K101)*SIN(2*PI()*B101*95/Nt_load2)</f>
        <v>-0.58059502284734377</v>
      </c>
      <c r="CX362" s="240">
        <f t="shared" ref="CX362:CX425" ca="1" si="692">2*IMREAL(K101)*COS(2*PI()*B101*96/Nt_load2)-2*IMAGINARY(K101)*SIN(2*PI()*B101*96/Nt_load2)</f>
        <v>-0.59236404688708966</v>
      </c>
      <c r="CY362" s="240">
        <f t="shared" ref="CY362:CY425" ca="1" si="693">2*IMREAL(K101)*COS(2*PI()*B101*97/Nt_load2)-2*IMAGINARY(K101)*SIN(2*PI()*B101*97/Nt_load2)</f>
        <v>-0.60377625297490911</v>
      </c>
      <c r="CZ362" s="240">
        <f t="shared" ref="CZ362:CZ425" ca="1" si="694">2*IMREAL(K101)*COS(2*PI()*B101*98/Nt_load2)-2*IMAGINARY(K101)*SIN(2*PI()*B101*98/Nt_load2)</f>
        <v>-0.61482476682458487</v>
      </c>
      <c r="DA362" s="240">
        <f t="shared" ref="DA362:DA425" ca="1" si="695">2*IMREAL(K101)*COS(2*PI()*B101*99/Nt_load2)-2*IMAGINARY(K101)*SIN(2*PI()*B101*99/Nt_load2)</f>
        <v>-0.62550293322450445</v>
      </c>
      <c r="DB362" s="240">
        <f t="shared" ref="DB362:DB425" ca="1" si="696">2*IMREAL(K101)*COS(2*PI()*B101*100/Nt_load2)-2*IMAGINARY(K101)*SIN(2*PI()*B101*100/Nt_load2)</f>
        <v>-0.63580432004651066</v>
      </c>
      <c r="DC362" s="240">
        <f t="shared" ref="DC362:DC425" ca="1" si="697">2*IMREAL(K101)*COS(2*PI()*B101*101/Nt_load2)-2*IMAGINARY(K101)*SIN(2*PI()*B101*101/Nt_load2)</f>
        <v>-0.64572272212037551</v>
      </c>
      <c r="DD362" s="240">
        <f t="shared" ref="DD362:DD425" ca="1" si="698">2*IMREAL(K101)*COS(2*PI()*B101*102/Nt_load2)-2*IMAGINARY(K101)*SIN(2*PI()*B101*102/Nt_load2)</f>
        <v>-0.65525216497156291</v>
      </c>
      <c r="DE362" s="240">
        <f t="shared" ref="DE362:DE425" ca="1" si="699">2*IMREAL(K101)*COS(2*PI()*B101*103/Nt_load2)-2*IMAGINARY(K101)*SIN(2*PI()*B101*103/Nt_load2)</f>
        <v>-0.66438690842002801</v>
      </c>
      <c r="DF362" s="240">
        <f t="shared" ref="DF362:DF425" ca="1" si="700">2*IMREAL(K101)*COS(2*PI()*B101*104/Nt_load2)-2*IMAGINARY(K101)*SIN(2*PI()*B101*104/Nt_load2)</f>
        <v>-0.6731214500378877</v>
      </c>
      <c r="DG362" s="240">
        <f t="shared" ref="DG362:DG425" ca="1" si="701">2*IMREAL(K101)*COS(2*PI()*B101*105/Nt_load2)-2*IMAGINARY(K101)*SIN(2*PI()*B101*105/Nt_load2)</f>
        <v>-0.68145052846387655</v>
      </c>
      <c r="DH362" s="240">
        <f t="shared" ref="DH362:DH425" ca="1" si="702">2*IMREAL(K101)*COS(2*PI()*B101*106/Nt_load2)-2*IMAGINARY(K101)*SIN(2*PI()*B101*106/Nt_load2)</f>
        <v>-0.68936912657259519</v>
      </c>
      <c r="DI362" s="240">
        <f t="shared" ref="DI362:DI425" ca="1" si="703">2*IMREAL(K101)*COS(2*PI()*B101*107/Nt_load2)-2*IMAGINARY(K101)*SIN(2*PI()*B101*107/Nt_load2)</f>
        <v>-0.69687247449663869</v>
      </c>
      <c r="DJ362" s="240">
        <f t="shared" ref="DJ362:DJ425" ca="1" si="704">2*IMREAL(K101)*COS(2*PI()*B101*108/Nt_load2)-2*IMAGINARY(K101)*SIN(2*PI()*B101*108/Nt_load2)</f>
        <v>-0.70395605249978543</v>
      </c>
      <c r="DK362" s="240">
        <f t="shared" ref="DK362:DK425" ca="1" si="705">2*IMREAL(K101)*COS(2*PI()*B101*109/Nt_load2)-2*IMAGINARY(K101)*SIN(2*PI()*B101*109/Nt_load2)</f>
        <v>-0.71061559369951854</v>
      </c>
      <c r="DL362" s="240">
        <f t="shared" ref="DL362:DL425" ca="1" si="706">2*IMREAL(K101)*COS(2*PI()*B101*110/Nt_load2)-2*IMAGINARY(K101)*SIN(2*PI()*B101*110/Nt_load2)</f>
        <v>-0.71684708663723573</v>
      </c>
      <c r="DM362" s="240">
        <f t="shared" ref="DM362:DM425" ca="1" si="707">2*IMREAL(K101)*COS(2*PI()*B101*111/Nt_load2)-2*IMAGINARY(K101)*SIN(2*PI()*B101*111/Nt_load2)</f>
        <v>-0.72264677769460162</v>
      </c>
      <c r="DN362" s="240">
        <f t="shared" ref="DN362:DN425" ca="1" si="708">2*IMREAL(K101)*COS(2*PI()*B101*112/Nt_load2)-2*IMAGINARY(K101)*SIN(2*PI()*B101*112/Nt_load2)</f>
        <v>-0.72801117335458776</v>
      </c>
      <c r="DO362" s="240">
        <f t="shared" ref="DO362:DO425" ca="1" si="709">2*IMREAL(K101)*COS(2*PI()*B101*113/Nt_load2)-2*IMAGINARY(K101)*SIN(2*PI()*B101*113/Nt_load2)</f>
        <v>-0.73293704230583612</v>
      </c>
      <c r="DP362" s="240">
        <f t="shared" ref="DP362:DP425" ca="1" si="710">2*IMREAL(K101)*COS(2*PI()*B101*114/Nt_load2)-2*IMAGINARY(K101)*SIN(2*PI()*B101*114/Nt_load2)</f>
        <v>-0.73742141738908085</v>
      </c>
      <c r="DQ362" s="240">
        <f t="shared" ref="DQ362:DQ425" ca="1" si="711">2*IMREAL(K101)*COS(2*PI()*B101*115/Nt_load2)-2*IMAGINARY(K101)*SIN(2*PI()*B101*115/Nt_load2)</f>
        <v>-0.74146159738445316</v>
      </c>
      <c r="DR362" s="240">
        <f t="shared" ref="DR362:DR425" ca="1" si="712">2*IMREAL(K101)*COS(2*PI()*B101*116/Nt_load2)-2*IMAGINARY(K101)*SIN(2*PI()*B101*116/Nt_load2)</f>
        <v>-0.7450551486385959</v>
      </c>
      <c r="DS362" s="240">
        <f t="shared" ref="DS362:DS425" ca="1" si="713">2*IMREAL(K101)*COS(2*PI()*B101*117/Nt_load2)-2*IMAGINARY(K101)*SIN(2*PI()*B101*117/Nt_load2)</f>
        <v>-0.74819990653060542</v>
      </c>
      <c r="DT362" s="240">
        <f t="shared" ref="DT362:DT425" ca="1" si="714">2*IMREAL(K101)*COS(2*PI()*B101*118/Nt_load2)-2*IMAGINARY(K101)*SIN(2*PI()*B101*118/Nt_load2)</f>
        <v>-0.75089397677591707</v>
      </c>
      <c r="DU362" s="240">
        <f t="shared" ref="DU362:DU425" ca="1" si="715">2*IMREAL(K101)*COS(2*PI()*B101*119/Nt_load2)-2*IMAGINARY(K101)*SIN(2*PI()*B101*119/Nt_load2)</f>
        <v>-0.75313573656735344</v>
      </c>
      <c r="DV362" s="240">
        <f t="shared" ref="DV362:DV425" ca="1" si="716">2*IMREAL(K101)*COS(2*PI()*B101*120/Nt_load2)-2*IMAGINARY(K101)*SIN(2*PI()*B101*120/Nt_load2)</f>
        <v>-0.75492383555264064</v>
      </c>
      <c r="DW362" s="240">
        <f t="shared" ref="DW362:DW425" ca="1" si="717">2*IMREAL(K101)*COS(2*PI()*B101*121/Nt_load2)-2*IMAGINARY(K101)*SIN(2*PI()*B101*121/Nt_load2)</f>
        <v>-0.75625719664781121</v>
      </c>
      <c r="DX362" s="240">
        <f t="shared" ref="DX362:DX425" ca="1" si="718">2*IMREAL(K101)*COS(2*PI()*B101*122/Nt_load2)-2*IMAGINARY(K101)*SIN(2*PI()*B101*122/Nt_load2)</f>
        <v>-0.75713501668599936</v>
      </c>
      <c r="DY362" s="240">
        <f t="shared" ref="DY362:DY425" ca="1" si="719">2*IMREAL(K101)*COS(2*PI()*B101*123/Nt_load2)-2*IMAGINARY(K101)*SIN(2*PI()*B101*123/Nt_load2)</f>
        <v>-0.75755676690123752</v>
      </c>
      <c r="DZ362" s="240">
        <f t="shared" ref="DZ362:DZ425" ca="1" si="720">2*IMREAL(K101)*COS(2*PI()*B101*124/Nt_load2)-2*IMAGINARY(K101)*SIN(2*PI()*B101*124/Nt_load2)</f>
        <v>-0.75752219324696635</v>
      </c>
      <c r="EA362" s="240">
        <f t="shared" ref="EA362:EA425" ca="1" si="721">2*IMREAL(K101)*COS(2*PI()*B101*125/Nt_load2)-2*IMAGINARY(K101)*SIN(2*PI()*B101*125/Nt_load2)</f>
        <v>-0.75703131654906253</v>
      </c>
      <c r="EB362" s="240">
        <f t="shared" ref="EB362:EB425" ca="1" si="722">2*IMREAL(K101)*COS(2*PI()*B101*126/Nt_load2)-2*IMAGINARY(K101)*SIN(2*PI()*B101*126/Nt_load2)</f>
        <v>-0.75608443249329371</v>
      </c>
      <c r="EC362" s="240">
        <f t="shared" ref="EC362:EC425" ca="1" si="723">2*IMREAL(K101)*COS(2*PI()*B101*127/Nt_load2)-2*IMAGINARY(K101)*SIN(2*PI()*B101*127/Nt_load2)</f>
        <v>-0.75468211144720887</v>
      </c>
      <c r="ED362" s="240">
        <f t="shared" ref="ED362:ED425" ca="1" si="724">2*IMREAL(K101)*COS(2*PI()*B101*128/Nt_load2)-2*IMAGINARY(K101)*SIN(2*PI()*B101*128/Nt_load2)</f>
        <v>-0.75282519811657</v>
      </c>
      <c r="EE362" s="240">
        <f t="shared" ref="EE362:EE425" ca="1" si="725">2*IMREAL(K101)*COS(2*PI()*B101*129/Nt_load2)-2*IMAGINARY(K101)*SIN(2*PI()*B101*129/Nt_load2)</f>
        <v>-0.75051481103653295</v>
      </c>
      <c r="EF362" s="240">
        <f t="shared" ref="EF362:EF425" ca="1" si="726">2*IMREAL(K101)*COS(2*PI()*B101*130/Nt_load2)-2*IMAGINARY(K101)*SIN(2*PI()*B101*130/Nt_load2)</f>
        <v>-0.74775234189788387</v>
      </c>
      <c r="EG362" s="240">
        <f t="shared" ref="EG362:EG425" ca="1" si="727">2*IMREAL(K101)*COS(2*PI()*B101*131/Nt_load2)-2*IMAGINARY(K101)*SIN(2*PI()*B101*131/Nt_load2)</f>
        <v>-0.7445394547087365</v>
      </c>
      <c r="EH362" s="240">
        <f t="shared" ref="EH362:EH425" ca="1" si="728">2*IMREAL(K101)*COS(2*PI()*B101*132/Nt_load2)-2*IMAGINARY(K101)*SIN(2*PI()*B101*132/Nt_load2)</f>
        <v>-0.74087808479219608</v>
      </c>
      <c r="EI362" s="240">
        <f t="shared" ref="EI362:EI425" ca="1" si="729">2*IMREAL(K101)*COS(2*PI()*B101*133/Nt_load2)-2*IMAGINARY(K101)*SIN(2*PI()*B101*133/Nt_load2)</f>
        <v>-0.73677043762059269</v>
      </c>
      <c r="EJ362" s="240">
        <f t="shared" ref="EJ362:EJ425" ca="1" si="730">2*IMREAL(K101)*COS(2*PI()*B101*134/Nt_load2)-2*IMAGINARY(K101)*SIN(2*PI()*B101*134/Nt_load2)</f>
        <v>-0.73221898748698777</v>
      </c>
      <c r="EK362" s="240">
        <f t="shared" ref="EK362:EK425" ca="1" si="731">2*IMREAL(K101)*COS(2*PI()*B101*135/Nt_load2)-2*IMAGINARY(K101)*SIN(2*PI()*B101*135/Nt_load2)</f>
        <v>-0.72722647601475221</v>
      </c>
      <c r="EL362" s="240">
        <f t="shared" ref="EL362:EL425" ca="1" si="732">2*IMREAL(K101)*COS(2*PI()*B101*136/Nt_load2)-2*IMAGINARY(K101)*SIN(2*PI()*B101*136/Nt_load2)</f>
        <v>-0.72179591050611469</v>
      </c>
      <c r="EM362" s="240">
        <f t="shared" ref="EM362:EM425" ca="1" si="733">2*IMREAL(K101)*COS(2*PI()*B101*137/Nt_load2)-2*IMAGINARY(K101)*SIN(2*PI()*B101*137/Nt_load2)</f>
        <v>-0.71593056213067574</v>
      </c>
      <c r="EN362" s="240">
        <f t="shared" ref="EN362:EN425" ca="1" si="734">2*IMREAL(K101)*COS(2*PI()*B101*138/Nt_load2)-2*IMAGINARY(K101)*SIN(2*PI()*B101*138/Nt_load2)</f>
        <v>-0.70963396395497735</v>
      </c>
      <c r="EO362" s="240">
        <f t="shared" ref="EO362:EO425" ca="1" si="735">2*IMREAL(K101)*COS(2*PI()*B101*139/Nt_load2)-2*IMAGINARY(K101)*SIN(2*PI()*B101*139/Nt_load2)</f>
        <v>-0.70290990881431559</v>
      </c>
      <c r="EP362" s="240">
        <f t="shared" ref="EP362:EP425" ca="1" si="736">2*IMREAL(K101)*COS(2*PI()*B101*140/Nt_load2)-2*IMAGINARY(K101)*SIN(2*PI()*B101*140/Nt_load2)</f>
        <v>-0.69576244702807843</v>
      </c>
      <c r="EQ362" s="240">
        <f t="shared" ref="EQ362:EQ425" ca="1" si="737">2*IMREAL(K101)*COS(2*PI()*B101*141/Nt_load2)-2*IMAGINARY(K101)*SIN(2*PI()*B101*141/Nt_load2)</f>
        <v>-0.6881958839599851</v>
      </c>
      <c r="ER362" s="240">
        <f t="shared" ref="ER362:ER425" ca="1" si="738">2*IMREAL(K101)*COS(2*PI()*B101*142/Nt_load2)-2*IMAGINARY(K101)*SIN(2*PI()*B101*142/Nt_load2)</f>
        <v>-0.68021477742469583</v>
      </c>
      <c r="ES362" s="240">
        <f t="shared" ref="ES362:ES425" ca="1" si="739">2*IMREAL(K101)*COS(2*PI()*B101*143/Nt_load2)-2*IMAGINARY(K101)*SIN(2*PI()*B101*143/Nt_load2)</f>
        <v>-0.67182393494235482</v>
      </c>
      <c r="ET362" s="240">
        <f t="shared" ref="ET362:ET425" ca="1" si="740">2*IMREAL(K101)*COS(2*PI()*B101*144/Nt_load2)-2*IMAGINARY(K101)*SIN(2*PI()*B101*144/Nt_load2)</f>
        <v>-0.66302841084271935</v>
      </c>
      <c r="EU362" s="240">
        <f t="shared" ref="EU362:EU425" ca="1" si="741">2*IMREAL(K101)*COS(2*PI()*B101*145/Nt_load2)-2*IMAGINARY(K101)*SIN(2*PI()*B101*145/Nt_load2)</f>
        <v>-0.6538335032206215</v>
      </c>
      <c r="EV362" s="240">
        <f t="shared" ref="EV362:EV425" ca="1" si="742">2*IMREAL(K101)*COS(2*PI()*B101*146/Nt_load2)-2*IMAGINARY(K101)*SIN(2*PI()*B101*146/Nt_load2)</f>
        <v>-0.64424475074459298</v>
      </c>
      <c r="EW362" s="240">
        <f t="shared" ref="EW362:EW425" ca="1" si="743">2*IMREAL(K101)*COS(2*PI()*B101*147/Nt_load2)-2*IMAGINARY(K101)*SIN(2*PI()*B101*147/Nt_load2)</f>
        <v>-0.63426792932057863</v>
      </c>
      <c r="EX362" s="240">
        <f t="shared" ref="EX362:EX425" ca="1" si="744">2*IMREAL(K101)*COS(2*PI()*B101*148/Nt_load2)-2*IMAGINARY(K101)*SIN(2*PI()*B101*148/Nt_load2)</f>
        <v>-0.6239090486127471</v>
      </c>
      <c r="EY362" s="240">
        <f t="shared" ref="EY362:EY425" ca="1" si="745">2*IMREAL(K101)*COS(2*PI()*B101*149/Nt_load2)-2*IMAGINARY(K101)*SIN(2*PI()*B101*149/Nt_load2)</f>
        <v>-0.61317434842349339</v>
      </c>
      <c r="EZ362" s="240">
        <f t="shared" ref="EZ362:EZ425" ca="1" si="746">2*IMREAL(K101)*COS(2*PI()*B101*150/Nt_load2)-2*IMAGINARY(K101)*SIN(2*PI()*B101*150/Nt_load2)</f>
        <v>-0.60207029493481479</v>
      </c>
      <c r="FA362" s="240">
        <f t="shared" ref="FA362:FA425" ca="1" si="747">2*IMREAL(K101)*COS(2*PI()*B101*151/Nt_load2)-2*IMAGINARY(K101)*SIN(2*PI()*B101*151/Nt_load2)</f>
        <v>-0.59060357681332609</v>
      </c>
      <c r="FB362" s="240">
        <f t="shared" ref="FB362:FB425" ca="1" si="748">2*IMREAL(K101)*COS(2*PI()*B101*152/Nt_load2)-2*IMAGINARY(K101)*SIN(2*PI()*B101*152/Nt_load2)</f>
        <v>-0.57878110118125503</v>
      </c>
      <c r="FC362" s="240">
        <f t="shared" ref="FC362:FC425" ca="1" si="749">2*IMREAL(K101)*COS(2*PI()*B101*153/Nt_load2)-2*IMAGINARY(K101)*SIN(2*PI()*B101*153/Nt_load2)</f>
        <v>-0.56660998945585173</v>
      </c>
      <c r="FD362" s="240">
        <f t="shared" ref="FD362:FD425" ca="1" si="750">2*IMREAL(K101)*COS(2*PI()*B101*154/Nt_load2)-2*IMAGINARY(K101)*SIN(2*PI()*B101*154/Nt_load2)</f>
        <v>-0.55409757305971241</v>
      </c>
      <c r="FE362" s="240">
        <f t="shared" ref="FE362:FE425" ca="1" si="751">2*IMREAL(K101)*COS(2*PI()*B101*155/Nt_load2)-2*IMAGINARY(K101)*SIN(2*PI()*B101*155/Nt_load2)</f>
        <v>-0.54125138900460468</v>
      </c>
      <c r="FF362" s="240">
        <f t="shared" ref="FF362:FF425" ca="1" si="752">2*IMREAL(K101)*COS(2*PI()*B101*156/Nt_load2)-2*IMAGINARY(K101)*SIN(2*PI()*B101*156/Nt_load2)</f>
        <v>-0.52807917535145354</v>
      </c>
      <c r="FG362" s="240">
        <f t="shared" ref="FG362:FG425" ca="1" si="753">2*IMREAL(K101)*COS(2*PI()*B101*157/Nt_load2)-2*IMAGINARY(K101)*SIN(2*PI()*B101*157/Nt_load2)</f>
        <v>-0.51458886654922309</v>
      </c>
      <c r="FH362" s="240">
        <f t="shared" ref="FH362:FH425" ca="1" si="754">2*IMREAL(K101)*COS(2*PI()*B101*158/Nt_load2)-2*IMAGINARY(K101)*SIN(2*PI()*B101*158/Nt_load2)</f>
        <v>-0.50078858865550013</v>
      </c>
      <c r="FI362" s="240">
        <f t="shared" ref="FI362:FI425" ca="1" si="755">2*IMREAL(K101)*COS(2*PI()*B101*159/Nt_load2)-2*IMAGINARY(K101)*SIN(2*PI()*B101*159/Nt_load2)</f>
        <v>-0.48668665444166281</v>
      </c>
      <c r="FJ362" s="240">
        <f t="shared" ref="FJ362:FJ425" ca="1" si="756">2*IMREAL(K101)*COS(2*PI()*B101*160/Nt_load2)-2*IMAGINARY(K101)*SIN(2*PI()*B101*160/Nt_load2)</f>
        <v>-0.4722915583855759</v>
      </c>
      <c r="FK362" s="240">
        <f t="shared" ref="FK362:FK425" ca="1" si="757">2*IMREAL(K101)*COS(2*PI()*B101*161/Nt_load2)-2*IMAGINARY(K101)*SIN(2*PI()*B101*161/Nt_load2)</f>
        <v>-0.45761197155483641</v>
      </c>
      <c r="FL362" s="240">
        <f t="shared" ref="FL362:FL425" ca="1" si="758">2*IMREAL(K101)*COS(2*PI()*B101*162/Nt_load2)-2*IMAGINARY(K101)*SIN(2*PI()*B101*162/Nt_load2)</f>
        <v>-0.44265673638364622</v>
      </c>
      <c r="FM362" s="240">
        <f t="shared" ref="FM362:FM425" ca="1" si="759">2*IMREAL(K101)*COS(2*PI()*B101*163/Nt_load2)-2*IMAGINARY(K101)*SIN(2*PI()*B101*163/Nt_load2)</f>
        <v>-0.4274348613464598</v>
      </c>
      <c r="FN362" s="240">
        <f t="shared" ref="FN362:FN425" ca="1" si="760">2*IMREAL(K101)*COS(2*PI()*B101*164/Nt_load2)-2*IMAGINARY(K101)*SIN(2*PI()*B101*164/Nt_load2)</f>
        <v>-0.41195551553161724</v>
      </c>
      <c r="FO362" s="240">
        <f t="shared" ref="FO362:FO425" ca="1" si="761">2*IMREAL(K101)*COS(2*PI()*B101*165/Nt_load2)-2*IMAGINARY(K101)*SIN(2*PI()*B101*165/Nt_load2)</f>
        <v>-0.3962280231182273</v>
      </c>
      <c r="FP362" s="240">
        <f t="shared" ref="FP362:FP425" ca="1" si="762">2*IMREAL(K101)*COS(2*PI()*B101*166/Nt_load2)-2*IMAGINARY(K101)*SIN(2*PI()*B101*166/Nt_load2)</f>
        <v>-0.38026185775963051</v>
      </c>
      <c r="FQ362" s="240">
        <f t="shared" ref="FQ362:FQ425" ca="1" si="763">2*IMREAL(K101)*COS(2*PI()*B101*167/Nt_load2)-2*IMAGINARY(K101)*SIN(2*PI()*B101*167/Nt_load2)</f>
        <v>-0.36406663687682655</v>
      </c>
      <c r="FR362" s="240">
        <f t="shared" ref="FR362:FR425" ca="1" si="764">2*IMREAL(K101)*COS(2*PI()*B101*168/Nt_load2)-2*IMAGINARY(K101)*SIN(2*PI()*B101*168/Nt_load2)</f>
        <v>-0.34765211586529643</v>
      </c>
      <c r="FS362" s="240">
        <f t="shared" ref="FS362:FS425" ca="1" si="765">2*IMREAL(K101)*COS(2*PI()*B101*169/Nt_load2)-2*IMAGINARY(K101)*SIN(2*PI()*B101*169/Nt_load2)</f>
        <v>-0.33102818221871888</v>
      </c>
      <c r="FT362" s="240">
        <f t="shared" ref="FT362:FT425" ca="1" si="766">2*IMREAL(K101)*COS(2*PI()*B101*170/Nt_load2)-2*IMAGINARY(K101)*SIN(2*PI()*B101*170/Nt_load2)</f>
        <v>-0.31420484957311379</v>
      </c>
      <c r="FU362" s="240">
        <f t="shared" ref="FU362:FU425" ca="1" si="767">2*IMREAL(K101)*COS(2*PI()*B101*171/Nt_load2)-2*IMAGINARY(K101)*SIN(2*PI()*B101*171/Nt_load2)</f>
        <v>-0.29719225167500202</v>
      </c>
      <c r="FV362" s="240">
        <f t="shared" ref="FV362:FV425" ca="1" si="768">2*IMREAL(K101)*COS(2*PI()*B101*172/Nt_load2)-2*IMAGINARY(K101)*SIN(2*PI()*B101*172/Nt_load2)</f>
        <v>-0.28000063627721516</v>
      </c>
      <c r="FW362" s="240">
        <f t="shared" ref="FW362:FW425" ca="1" si="769">2*IMREAL(K101)*COS(2*PI()*B101*173/Nt_load2)-2*IMAGINARY(K101)*SIN(2*PI()*B101*173/Nt_load2)</f>
        <v>-0.26264035896603322</v>
      </c>
      <c r="FX362" s="240">
        <f t="shared" ref="FX362:FX425" ca="1" si="770">2*IMREAL(K101)*COS(2*PI()*B101*174/Nt_load2)-2*IMAGINARY(K101)*SIN(2*PI()*B101*174/Nt_load2)</f>
        <v>-0.24512187692336557</v>
      </c>
      <c r="FY362" s="240">
        <f t="shared" ref="FY362:FY425" ca="1" si="771">2*IMREAL(K101)*COS(2*PI()*B101*175/Nt_load2)-2*IMAGINARY(K101)*SIN(2*PI()*B101*175/Nt_load2)</f>
        <v>-0.22745574262773671</v>
      </c>
      <c r="FZ362" s="240">
        <f t="shared" ref="FZ362:FZ425" ca="1" si="772">2*IMREAL(K101)*COS(2*PI()*B101*176/Nt_load2)-2*IMAGINARY(K101)*SIN(2*PI()*B101*176/Nt_load2)</f>
        <v>-0.20965259749786691</v>
      </c>
      <c r="GA362" s="240">
        <f t="shared" ref="GA362:GA425" ca="1" si="773">2*IMREAL(K101)*COS(2*PI()*B101*177/Nt_load2)-2*IMAGINARY(K101)*SIN(2*PI()*B101*177/Nt_load2)</f>
        <v>-0.19172316548267926</v>
      </c>
      <c r="GB362" s="240">
        <f t="shared" ref="GB362:GB425" ca="1" si="774">2*IMREAL(K101)*COS(2*PI()*B101*178/Nt_load2)-2*IMAGINARY(K101)*SIN(2*PI()*B101*178/Nt_load2)</f>
        <v>-0.17367824660159642</v>
      </c>
      <c r="GC362" s="240">
        <f t="shared" ref="GC362:GC425" ca="1" si="775">2*IMREAL(K101)*COS(2*PI()*B101*179/Nt_load2)-2*IMAGINARY(K101)*SIN(2*PI()*B101*179/Nt_load2)</f>
        <v>-0.15552871043900879</v>
      </c>
      <c r="GD362" s="240">
        <f t="shared" ref="GD362:GD425" ca="1" si="776">2*IMREAL(K101)*COS(2*PI()*B101*180/Nt_load2)-2*IMAGINARY(K101)*SIN(2*PI()*B101*180/Nt_load2)</f>
        <v>-0.13728548959684569</v>
      </c>
      <c r="GE362" s="240">
        <f t="shared" ref="GE362:GE425" ca="1" si="777">2*IMREAL(K101)*COS(2*PI()*B101*181/Nt_load2)-2*IMAGINARY(K101)*SIN(2*PI()*B101*181/Nt_load2)</f>
        <v>-0.11895957310918456</v>
      </c>
      <c r="GF362" s="240">
        <f t="shared" ref="GF362:GF425" ca="1" si="778">2*IMREAL(K101)*COS(2*PI()*B101*182/Nt_load2)-2*IMAGINARY(K101)*SIN(2*PI()*B101*182/Nt_load2)</f>
        <v>-0.1005619998228674</v>
      </c>
      <c r="GG362" s="240">
        <f t="shared" ref="GG362:GG425" ca="1" si="779">2*IMREAL(K101)*COS(2*PI()*B101*183/Nt_load2)-2*IMAGINARY(K101)*SIN(2*PI()*B101*183/Nt_load2)</f>
        <v>-8.2103851748112328E-2</v>
      </c>
      <c r="GH362" s="240">
        <f t="shared" ref="GH362:GH425" ca="1" si="780">2*IMREAL(K101)*COS(2*PI()*B101*184/Nt_load2)-2*IMAGINARY(K101)*SIN(2*PI()*B101*184/Nt_load2)</f>
        <v>-6.3596247383124957E-2</v>
      </c>
      <c r="GI362" s="240">
        <f t="shared" ref="GI362:GI425" ca="1" si="781">2*IMREAL(K101)*COS(2*PI()*B101*185/Nt_load2)-2*IMAGINARY(K101)*SIN(2*PI()*B101*185/Nt_load2)</f>
        <v>-4.505033501673085E-2</v>
      </c>
      <c r="GJ362" s="240">
        <f t="shared" ref="GJ362:GJ425" ca="1" si="782">2*IMREAL(K101)*COS(2*PI()*B101*186/Nt_load2)-2*IMAGINARY(K101)*SIN(2*PI()*B101*186/Nt_load2)</f>
        <v>-2.6477286013063164E-2</v>
      </c>
      <c r="GK362" s="240">
        <f t="shared" ref="GK362:GK425" ca="1" si="783">2*IMREAL(K101)*COS(2*PI()*B101*187/Nt_load2)-2*IMAGINARY(K101)*SIN(2*PI()*B101*187/Nt_load2)</f>
        <v>-7.8882880823500645E-3</v>
      </c>
      <c r="GL362" s="240">
        <f t="shared" ref="GL362:GL425" ca="1" si="784">2*IMREAL(K101)*COS(2*PI()*B101*188/Nt_load2)-2*IMAGINARY(K101)*SIN(2*PI()*B101*188/Nt_load2)</f>
        <v>1.0705461458141094E-2</v>
      </c>
      <c r="GM362" s="240">
        <f t="shared" ref="GM362:GM425" ca="1" si="785">2*IMREAL(K101)*COS(2*PI()*B101*189/Nt_load2)-2*IMAGINARY(K101)*SIN(2*PI()*B101*189/Nt_load2)</f>
        <v>2.9292762428952859E-2</v>
      </c>
      <c r="GN362" s="240">
        <f t="shared" ref="GN362:GN425" ca="1" si="786">2*IMREAL(K101)*COS(2*PI()*B101*190/Nt_load2)-2*IMAGINARY(K101)*SIN(2*PI()*B101*190/Nt_load2)</f>
        <v>4.7862418535004357E-2</v>
      </c>
      <c r="GO362" s="240">
        <f t="shared" ref="GO362:GO425" ca="1" si="787">2*IMREAL(K101)*COS(2*PI()*B101*191/Nt_load2)-2*IMAGINARY(K101)*SIN(2*PI()*B101*191/Nt_load2)</f>
        <v>6.6403244109821485E-2</v>
      </c>
      <c r="GP362" s="240">
        <f t="shared" ref="GP362:GP425" ca="1" si="788">2*IMREAL(K101)*COS(2*PI()*B101*192/Nt_load2)-2*IMAGINARY(K101)*SIN(2*PI()*B101*192/Nt_load2)</f>
        <v>8.4904070853364058E-2</v>
      </c>
      <c r="GQ362" s="240">
        <f t="shared" ref="GQ362:GQ425" ca="1" si="789">2*IMREAL(K101)*COS(2*PI()*B101*193/Nt_load2)-2*IMAGINARY(K101)*SIN(2*PI()*B101*193/Nt_load2)</f>
        <v>0.10335375455939227</v>
      </c>
      <c r="GR362" s="240">
        <f t="shared" ref="GR362:GR425" ca="1" si="790">2*IMREAL(K101)*COS(2*PI()*B101*194/Nt_load2)-2*IMAGINARY(K101)*SIN(2*PI()*B101*194/Nt_load2)</f>
        <v>0.12174118182831969</v>
      </c>
      <c r="GS362" s="240">
        <f t="shared" ref="GS362:GS425" ca="1" si="791">2*IMREAL(K101)*COS(2*PI()*B101*195/Nt_load2)-2*IMAGINARY(K101)*SIN(2*PI()*B101*195/Nt_load2)</f>
        <v>0.14005527676150975</v>
      </c>
      <c r="GT362" s="240">
        <f t="shared" ref="GT362:GT425" ca="1" si="792">2*IMREAL(K101)*COS(2*PI()*B101*196/Nt_load2)-2*IMAGINARY(K101)*SIN(2*PI()*B101*196/Nt_load2)</f>
        <v>0.15828500763298281</v>
      </c>
      <c r="GU362" s="240">
        <f t="shared" ref="GU362:GU425" ca="1" si="793">2*IMREAL(K101)*COS(2*PI()*B101*197/Nt_load2)-2*IMAGINARY(K101)*SIN(2*PI()*B101*197/Nt_load2)</f>
        <v>0.17641939353451538</v>
      </c>
      <c r="GV362" s="240">
        <f t="shared" ref="GV362:GV425" ca="1" si="794">2*IMREAL(K101)*COS(2*PI()*B101*198/Nt_load2)-2*IMAGINARY(K101)*SIN(2*PI()*B101*198/Nt_load2)</f>
        <v>0.19444751099012944</v>
      </c>
      <c r="GW362" s="240">
        <f t="shared" ref="GW362:GW425" ca="1" si="795">2*IMREAL(K101)*COS(2*PI()*B101*199/Nt_load2)-2*IMAGINARY(K101)*SIN(2*PI()*B101*199/Nt_load2)</f>
        <v>0.21235850053598315</v>
      </c>
      <c r="GX362" s="240">
        <f t="shared" ref="GX362:GX425" ca="1" si="796">2*IMREAL(K101)*COS(2*PI()*B101*200/Nt_load2)-2*IMAGINARY(K101)*SIN(2*PI()*B101*200/Nt_load2)</f>
        <v>0.23014157326170975</v>
      </c>
      <c r="GY362" s="240">
        <f t="shared" ref="GY362:GY425" ca="1" si="797">2*IMREAL(K101)*COS(2*PI()*B101*201/Nt_load2)-2*IMAGINARY(K101)*SIN(2*PI()*B101*201/Nt_load2)</f>
        <v>0.24778601730925123</v>
      </c>
      <c r="GZ362" s="240">
        <f t="shared" ref="GZ362:GZ425" ca="1" si="798">2*IMREAL(K101)*COS(2*PI()*B101*202/Nt_load2)-2*IMAGINARY(K101)*SIN(2*PI()*B101*202/Nt_load2)</f>
        <v>0.26528120432528157</v>
      </c>
      <c r="HA362" s="240">
        <f t="shared" ref="HA362:HA425" ca="1" si="799">2*IMREAL(K101)*COS(2*PI()*B101*203/Nt_load2)-2*IMAGINARY(K101)*SIN(2*PI()*B101*203/Nt_load2)</f>
        <v>0.28261659586332954</v>
      </c>
      <c r="HB362" s="240">
        <f t="shared" ref="HB362:HB425" ca="1" si="800">2*IMREAL(K101)*COS(2*PI()*B101*204/Nt_load2)-2*IMAGINARY(K101)*SIN(2*PI()*B101*204/Nt_load2)</f>
        <v>0.29978174973174454</v>
      </c>
      <c r="HC362" s="240">
        <f t="shared" ref="HC362:HC425" ca="1" si="801">2*IMREAL(K101)*COS(2*PI()*B101*205/Nt_load2)-2*IMAGINARY(K101)*SIN(2*PI()*B101*205/Nt_load2)</f>
        <v>0.3167663262836829</v>
      </c>
      <c r="HD362" s="240">
        <f t="shared" ref="HD362:HD425" ca="1" si="802">2*IMREAL(K101)*COS(2*PI()*B101*206/Nt_load2)-2*IMAGINARY(K101)*SIN(2*PI()*B101*206/Nt_load2)</f>
        <v>0.33356009464532371</v>
      </c>
      <c r="HE362" s="240">
        <f t="shared" ref="HE362:HE425" ca="1" si="803">2*IMREAL(K101)*COS(2*PI()*B101*207/Nt_load2)-2*IMAGINARY(K101)*SIN(2*PI()*B101*207/Nt_load2)</f>
        <v>0.35015293887856547</v>
      </c>
      <c r="HF362" s="240">
        <f t="shared" ref="HF362:HF425" ca="1" si="804">2*IMREAL(K101)*COS(2*PI()*B101*208/Nt_load2)-2*IMAGINARY(K101)*SIN(2*PI()*B101*208/Nt_load2)</f>
        <v>0.36653486407448915</v>
      </c>
      <c r="HG362" s="240">
        <f t="shared" ref="HG362:HG425" ca="1" si="805">2*IMREAL(K101)*COS(2*PI()*B101*209/Nt_load2)-2*IMAGINARY(K101)*SIN(2*PI()*B101*209/Nt_load2)</f>
        <v>0.3826960023739151</v>
      </c>
      <c r="HH362" s="240">
        <f t="shared" ref="HH362:HH425" ca="1" si="806">2*IMREAL(K101)*COS(2*PI()*B101*210/Nt_load2)-2*IMAGINARY(K101)*SIN(2*PI()*B101*210/Nt_load2)</f>
        <v>0.39862661891143625</v>
      </c>
      <c r="HI362" s="240">
        <f t="shared" ref="HI362:HI425" ca="1" si="807">2*IMREAL(K101)*COS(2*PI()*B101*211/Nt_load2)-2*IMAGINARY(K101)*SIN(2*PI()*B101*211/Nt_load2)</f>
        <v>0.41431711767933443</v>
      </c>
      <c r="HJ362" s="240">
        <f t="shared" ref="HJ362:HJ425" ca="1" si="808">2*IMREAL(K101)*COS(2*PI()*B101*212/Nt_load2)-2*IMAGINARY(K101)*SIN(2*PI()*B101*212/Nt_load2)</f>
        <v>0.42975804730785749</v>
      </c>
      <c r="HK362" s="240">
        <f t="shared" ref="HK362:HK425" ca="1" si="809">2*IMREAL(K101)*COS(2*PI()*B101*213/Nt_load2)-2*IMAGINARY(K101)*SIN(2*PI()*B101*213/Nt_load2)</f>
        <v>0.44494010675837081</v>
      </c>
      <c r="HL362" s="240">
        <f t="shared" ref="HL362:HL425" ca="1" si="810">2*IMREAL(K101)*COS(2*PI()*B101*214/Nt_load2)-2*IMAGINARY(K101)*SIN(2*PI()*B101*214/Nt_load2)</f>
        <v>0.459854150925955</v>
      </c>
      <c r="HM362" s="240">
        <f t="shared" ref="HM362:HM425" ca="1" si="811">2*IMREAL(K101)*COS(2*PI()*B101*215/Nt_load2)-2*IMAGINARY(K101)*SIN(2*PI()*B101*215/Nt_load2)</f>
        <v>0.47449119614807567</v>
      </c>
      <c r="HN362" s="240">
        <f t="shared" ref="HN362:HN425" ca="1" si="812">2*IMREAL(K101)*COS(2*PI()*B101*216/Nt_load2)-2*IMAGINARY(K101)*SIN(2*PI()*B101*216/Nt_load2)</f>
        <v>0.48884242561600527</v>
      </c>
      <c r="HO362" s="240">
        <f t="shared" ref="HO362:HO425" ca="1" si="813">2*IMREAL(K101)*COS(2*PI()*B101*217/Nt_load2)-2*IMAGINARY(K101)*SIN(2*PI()*B101*217/Nt_load2)</f>
        <v>0.50289919468573951</v>
      </c>
      <c r="HP362" s="240">
        <f t="shared" ref="HP362:HP425" ca="1" si="814">2*IMREAL(K101)*COS(2*PI()*B101*218/Nt_load2)-2*IMAGINARY(K101)*SIN(2*PI()*B101*218/Nt_load2)</f>
        <v>0.5166530360852073</v>
      </c>
      <c r="HQ362" s="240">
        <f t="shared" ref="HQ362:HQ425" ca="1" si="815">2*IMREAL(K101)*COS(2*PI()*B101*219/Nt_load2)-2*IMAGINARY(K101)*SIN(2*PI()*B101*219/Nt_load2)</f>
        <v>0.53009566501463889</v>
      </c>
      <c r="HR362" s="240">
        <f t="shared" ref="HR362:HR425" ca="1" si="816">2*IMREAL(K101)*COS(2*PI()*B101*220/Nt_load2)-2*IMAGINARY(K101)*SIN(2*PI()*B101*220/Nt_load2)</f>
        <v>0.54321898413701897</v>
      </c>
      <c r="HS362" s="240">
        <f t="shared" ref="HS362:HS425" ca="1" si="817">2*IMREAL(K101)*COS(2*PI()*B101*221/Nt_load2)-2*IMAGINARY(K101)*SIN(2*PI()*B101*221/Nt_load2)</f>
        <v>0.55601508845562098</v>
      </c>
      <c r="HT362" s="240">
        <f t="shared" ref="HT362:HT425" ca="1" si="818">2*IMREAL(K101)*COS(2*PI()*B101*222/Nt_load2)-2*IMAGINARY(K101)*SIN(2*PI()*B101*222/Nt_load2)</f>
        <v>0.56847627007568058</v>
      </c>
      <c r="HU362" s="240">
        <f t="shared" ref="HU362:HU425" ca="1" si="819">2*IMREAL(K101)*COS(2*PI()*B101*223/Nt_load2)-2*IMAGINARY(K101)*SIN(2*PI()*B101*223/Nt_load2)</f>
        <v>0.58059502284734366</v>
      </c>
      <c r="HV362" s="240">
        <f t="shared" ref="HV362:HV425" ca="1" si="820">2*IMREAL(K101)*COS(2*PI()*B101*224/Nt_load2)-2*IMAGINARY(K101)*SIN(2*PI()*B101*224/Nt_load2)</f>
        <v>0.59236404688708955</v>
      </c>
      <c r="HW362" s="240">
        <f t="shared" ref="HW362:HW425" ca="1" si="821">2*IMREAL(K101)*COS(2*PI()*B101*225/Nt_load2)-2*IMAGINARY(K101)*SIN(2*PI()*B101*225/Nt_load2)</f>
        <v>0.60377625297490911</v>
      </c>
      <c r="HX362" s="240">
        <f t="shared" ref="HX362:HX425" ca="1" si="822">2*IMREAL(K101)*COS(2*PI()*B101*226/Nt_load2)-2*IMAGINARY(K101)*SIN(2*PI()*B101*226/Nt_load2)</f>
        <v>0.61482476682458498</v>
      </c>
      <c r="HY362" s="240">
        <f t="shared" ref="HY362:HY425" ca="1" si="823">2*IMREAL(K101)*COS(2*PI()*B101*227/Nt_load2)-2*IMAGINARY(K101)*SIN(2*PI()*B101*227/Nt_load2)</f>
        <v>0.62550293322450434</v>
      </c>
      <c r="HZ362" s="240">
        <f t="shared" ref="HZ362:HZ425" ca="1" si="824">2*IMREAL(K101)*COS(2*PI()*B101*228/Nt_load2)-2*IMAGINARY(K101)*SIN(2*PI()*B101*228/Nt_load2)</f>
        <v>0.63580432004651033</v>
      </c>
      <c r="IA362" s="240">
        <f t="shared" ref="IA362:IA425" ca="1" si="825">2*IMREAL(K101)*COS(2*PI()*B101*229/Nt_load2)-2*IMAGINARY(K101)*SIN(2*PI()*B101*229/Nt_load2)</f>
        <v>0.6457227221203754</v>
      </c>
      <c r="IB362" s="240">
        <f t="shared" ref="IB362:IB425" ca="1" si="826">2*IMREAL(K101)*COS(2*PI()*B101*230/Nt_load2)-2*IMAGINARY(K101)*SIN(2*PI()*B101*230/Nt_load2)</f>
        <v>0.65525216497156302</v>
      </c>
      <c r="IC362" s="240">
        <f t="shared" ref="IC362:IC425" ca="1" si="827">2*IMREAL(K101)*COS(2*PI()*B101*231/Nt_load2)-2*IMAGINARY(K101)*SIN(2*PI()*B101*231/Nt_load2)</f>
        <v>0.66438690842002812</v>
      </c>
      <c r="ID362" s="240">
        <f t="shared" ref="ID362:ID425" ca="1" si="828">2*IMREAL(K101)*COS(2*PI()*B101*232/Nt_load2)-2*IMAGINARY(K101)*SIN(2*PI()*B101*232/Nt_load2)</f>
        <v>0.6731214500378877</v>
      </c>
      <c r="IE362" s="240">
        <f t="shared" ref="IE362:IE425" ca="1" si="829">2*IMREAL(K101)*COS(2*PI()*B101*233/Nt_load2)-2*IMAGINARY(K101)*SIN(2*PI()*B101*223/Nt_load2)</f>
        <v>0.69751857828485486</v>
      </c>
      <c r="IF362" s="240">
        <f t="shared" ref="IF362:IF425" ca="1" si="830">2*IMREAL(K101)*COS(2*PI()*B101*234/Nt_load2)-2*IMAGINARY(K101)*SIN(2*PI()*B101*234/Nt_load2)</f>
        <v>0.68936912657259519</v>
      </c>
      <c r="IG362" s="240">
        <f t="shared" ref="IG362:IG425" ca="1" si="831">2*IMREAL(K101)*COS(2*PI()*B101*235/Nt_load2)-2*IMAGINARY(K101)*SIN(2*PI()*B101*235/Nt_load2)</f>
        <v>0.69687247449663869</v>
      </c>
      <c r="IH362" s="240">
        <f t="shared" ref="IH362:IH425" ca="1" si="832">2*IMREAL(K101)*COS(2*PI()*B101*236/Nt_load2)-2*IMAGINARY(K101)*SIN(2*PI()*B101*236/Nt_load2)</f>
        <v>0.70395605249978532</v>
      </c>
      <c r="II362" s="240">
        <f t="shared" ref="II362:II425" ca="1" si="833">2*IMREAL(K101)*COS(2*PI()*B101*237/Nt_load2)-2*IMAGINARY(K101)*SIN(2*PI()*B101*237/Nt_load2)</f>
        <v>0.71061559369951843</v>
      </c>
      <c r="IJ362" s="240">
        <f t="shared" ref="IJ362:IJ425" ca="1" si="834">2*IMREAL(K101)*COS(2*PI()*B101*238/Nt_load2)-2*IMAGINARY(K101)*SIN(2*PI()*B101*238/Nt_load2)</f>
        <v>0.71684708663723562</v>
      </c>
      <c r="IK362" s="240">
        <f t="shared" ref="IK362:IK425" ca="1" si="835">2*IMREAL(K101)*COS(2*PI()*B101*239/Nt_load2)-2*IMAGINARY(K101)*SIN(2*PI()*B101*239/Nt_load2)</f>
        <v>0.72264677769460151</v>
      </c>
      <c r="IL362" s="240">
        <f t="shared" ref="IL362:IL425" ca="1" si="836">2*IMREAL(K101)*COS(2*PI()*B101*240/Nt_load2)-2*IMAGINARY(K101)*SIN(2*PI()*B101*240/Nt_load2)</f>
        <v>0.72801117335458754</v>
      </c>
      <c r="IM362" s="240">
        <f t="shared" ref="IM362:IM425" ca="1" si="837">2*IMREAL(K101)*COS(2*PI()*B101*241/Nt_load2)-2*IMAGINARY(K101)*SIN(2*PI()*B101*241/Nt_load2)</f>
        <v>0.73293704230583623</v>
      </c>
      <c r="IN362" s="240">
        <f t="shared" ref="IN362:IN425" ca="1" si="838">2*IMREAL(K101)*COS(2*PI()*B101*242/Nt_load2)-2*IMAGINARY(K101)*SIN(2*PI()*B101*242/Nt_load2)</f>
        <v>0.73742141738908096</v>
      </c>
      <c r="IO362" s="240">
        <f t="shared" ref="IO362:IO425" ca="1" si="839">2*IMREAL(K101)*COS(2*PI()*B101*243/Nt_load2)-2*IMAGINARY(K101)*SIN(2*PI()*B101*243/Nt_load2)</f>
        <v>0.74146159738445316</v>
      </c>
      <c r="IP362" s="240">
        <f t="shared" ref="IP362:IP425" ca="1" si="840">2*IMREAL(K101)*COS(2*PI()*B101*244/Nt_load2)-2*IMAGINARY(K101)*SIN(2*PI()*B101*244/Nt_load2)</f>
        <v>0.7450551486385959</v>
      </c>
      <c r="IQ362" s="240">
        <f t="shared" ref="IQ362:IQ425" ca="1" si="841">2*IMREAL(K101)*COS(2*PI()*B101*245/Nt_load2)-2*IMAGINARY(K101)*SIN(2*PI()*B101*245/Nt_load2)</f>
        <v>0.74819990653060542</v>
      </c>
      <c r="IR362" s="240">
        <f t="shared" ref="IR362:IR425" ca="1" si="842">2*IMREAL(K101)*COS(2*PI()*B101*246/Nt_load2)-2*IMAGINARY(K101)*SIN(2*PI()*B101*246/Nt_load2)</f>
        <v>0.75089397677591718</v>
      </c>
      <c r="IS362" s="240">
        <f t="shared" ref="IS362:IS425" ca="1" si="843">2*IMREAL(K101)*COS(2*PI()*B101*247/Nt_load2)-2*IMAGINARY(K101)*SIN(2*PI()*B101*247/Nt_load2)</f>
        <v>0.75313573656735344</v>
      </c>
      <c r="IT362" s="240">
        <f t="shared" ref="IT362:IT425" ca="1" si="844">2*IMREAL(K101)*COS(2*PI()*B101*248/Nt_load2)-2*IMAGINARY(K101)*SIN(2*PI()*B101*248/Nt_load2)</f>
        <v>0.75492383555264064</v>
      </c>
      <c r="IU362" s="240">
        <f t="shared" ref="IU362:IU425" ca="1" si="845">2*IMREAL(K101)*COS(2*PI()*B101*249/Nt_load2)-2*IMAGINARY(K101)*SIN(2*PI()*B101*249/Nt_load2)</f>
        <v>0.75625719664781133</v>
      </c>
      <c r="IV362" s="240">
        <f t="shared" ref="IV362:IV425" ca="1" si="846">2*IMREAL(K101)*COS(2*PI()*B101*250/Nt_load2)-2*IMAGINARY(K101)*SIN(2*PI()*B101*250/Nt_load2)</f>
        <v>0.75713501668599925</v>
      </c>
      <c r="IW362" s="240">
        <f t="shared" ref="IW362:IW425" ca="1" si="847">2*IMREAL(K101)*COS(2*PI()*B101*251/Nt_load2)-2*IMAGINARY(K101)*SIN(2*PI()*B101*251/Nt_load2)</f>
        <v>0.75755676690123741</v>
      </c>
      <c r="IX362" s="240">
        <f t="shared" ref="IX362:IX425" ca="1" si="848">2*IMREAL(K101)*COS(2*PI()*B101*252/Nt_load2)-2*IMAGINARY(K101)*SIN(2*PI()*B101*252/Nt_load2)</f>
        <v>0.75752219324696646</v>
      </c>
      <c r="IY362" s="240">
        <f t="shared" ref="IY362:IY425" ca="1" si="849">2*IMREAL(K101)*COS(2*PI()*B101*253/Nt_load2)-2*IMAGINARY(K101)*SIN(2*PI()*B101*253/Nt_load2)</f>
        <v>0.75703131654906253</v>
      </c>
      <c r="IZ362" s="240">
        <f t="shared" ref="IZ362:IZ425" ca="1" si="850">2*IMREAL(K101)*COS(2*PI()*B101*254/Nt_load2)-2*IMAGINARY(K101)*SIN(2*PI()*B101*254/Nt_load2)</f>
        <v>0.75608443249329371</v>
      </c>
      <c r="JA362" s="240">
        <f t="shared" ref="JA362:JA425" ca="1" si="851">2*IMREAL(K101)*COS(2*PI()*B101*255/Nt_load2)-2*IMAGINARY(K101)*SIN(2*PI()*B101*255/Nt_load2)</f>
        <v>0.75468211144720887</v>
      </c>
      <c r="JB362" s="240">
        <f t="shared" ref="JB362:JB425" ca="1" si="852">2*IMREAL(K101)*COS(2*PI()*B101*256/Nt_load2)-2*IMAGINARY(K101)*SIN(2*PI()*B101*256/Nt_load2)</f>
        <v>0.75282519811657</v>
      </c>
    </row>
    <row r="363" spans="1:262">
      <c r="B363" s="248">
        <v>2</v>
      </c>
      <c r="C363" s="247">
        <f t="shared" ref="C363:C426" si="853">C362+Div_Nt_load2</f>
        <v>3.9062500000000001E-5</v>
      </c>
      <c r="D363" s="244">
        <f t="shared" ca="1" si="597"/>
        <v>12.547715333060564</v>
      </c>
      <c r="E363" s="243">
        <f ca="1">H361</f>
        <v>0.54771533306056419</v>
      </c>
      <c r="F363" s="242">
        <v>2</v>
      </c>
      <c r="G363" s="240">
        <f t="shared" ref="G363:G425" ca="1" si="854">2*IMREAL(K102)*COS(2*PI()*B102*1/Nt_load2)-2*IMAGINARY(K102)*SIN(2*PI()*B102*1/Nt_load2)</f>
        <v>-3.118408346699986E-3</v>
      </c>
      <c r="H363" s="240">
        <f t="shared" ca="1" si="598"/>
        <v>-3.14021412253124E-3</v>
      </c>
      <c r="I363" s="240">
        <f t="shared" ca="1" si="599"/>
        <v>-3.1544548474910436E-3</v>
      </c>
      <c r="J363" s="240">
        <f t="shared" ca="1" si="600"/>
        <v>-3.1610962144256287E-3</v>
      </c>
      <c r="K363" s="240">
        <f t="shared" ca="1" si="601"/>
        <v>-3.1601222237003352E-3</v>
      </c>
      <c r="L363" s="240">
        <f t="shared" ca="1" si="602"/>
        <v>-3.1515352217441318E-3</v>
      </c>
      <c r="M363" s="240">
        <f t="shared" ca="1" si="603"/>
        <v>-3.1353558953968633E-3</v>
      </c>
      <c r="N363" s="240">
        <f t="shared" ca="1" si="604"/>
        <v>-3.1116232220728414E-3</v>
      </c>
      <c r="O363" s="240">
        <f t="shared" ca="1" si="605"/>
        <v>-3.0803943758608409E-3</v>
      </c>
      <c r="P363" s="240">
        <f t="shared" ca="1" si="606"/>
        <v>-3.0417445897867107E-3</v>
      </c>
      <c r="Q363" s="240">
        <f t="shared" ca="1" si="607"/>
        <v>-2.9957669745704248E-3</v>
      </c>
      <c r="R363" s="240">
        <f t="shared" ca="1" si="608"/>
        <v>-2.9425722943142016E-3</v>
      </c>
      <c r="S363" s="240">
        <f t="shared" ca="1" si="609"/>
        <v>-2.8822886996620828E-3</v>
      </c>
      <c r="T363" s="240">
        <f t="shared" ca="1" si="610"/>
        <v>-2.815061419073805E-3</v>
      </c>
      <c r="U363" s="241">
        <f t="shared" ca="1" si="611"/>
        <v>-2.7410524089567191E-3</v>
      </c>
      <c r="V363" s="240">
        <f t="shared" ca="1" si="612"/>
        <v>-2.6604399634986209E-3</v>
      </c>
      <c r="W363" s="240">
        <f t="shared" ca="1" si="613"/>
        <v>-2.5734182851414357E-3</v>
      </c>
      <c r="X363" s="240">
        <f t="shared" ca="1" si="614"/>
        <v>-2.4801970167305245E-3</v>
      </c>
      <c r="Y363" s="240">
        <f t="shared" ca="1" si="615"/>
        <v>-2.3810007364667082E-3</v>
      </c>
      <c r="Z363" s="240">
        <f t="shared" ca="1" si="616"/>
        <v>-2.276068416877709E-3</v>
      </c>
      <c r="AA363" s="240">
        <f t="shared" ca="1" si="617"/>
        <v>-2.1656528491124042E-3</v>
      </c>
      <c r="AB363" s="240">
        <f t="shared" ca="1" si="618"/>
        <v>-2.0500200339448015E-3</v>
      </c>
      <c r="AC363" s="240">
        <f t="shared" ca="1" si="619"/>
        <v>-1.9294485409548775E-3</v>
      </c>
      <c r="AD363" s="240">
        <f t="shared" ca="1" si="620"/>
        <v>-1.8042288374300606E-3</v>
      </c>
      <c r="AE363" s="240">
        <f t="shared" ca="1" si="621"/>
        <v>-1.6746625886040927E-3</v>
      </c>
      <c r="AF363" s="240">
        <f t="shared" ca="1" si="622"/>
        <v>-1.5410619309190591E-3</v>
      </c>
      <c r="AG363" s="240">
        <f t="shared" ca="1" si="623"/>
        <v>-1.4037487200613586E-3</v>
      </c>
      <c r="AH363" s="240">
        <f t="shared" ca="1" si="624"/>
        <v>-1.2630537555831634E-3</v>
      </c>
      <c r="AI363" s="240">
        <f t="shared" ca="1" si="625"/>
        <v>-1.1193159839773255E-3</v>
      </c>
      <c r="AJ363" s="240">
        <f t="shared" ca="1" si="626"/>
        <v>-9.7288168212558571E-4</v>
      </c>
      <c r="AK363" s="240">
        <f t="shared" ca="1" si="627"/>
        <v>-8.2410362308723369E-4</v>
      </c>
      <c r="AL363" s="240">
        <f t="shared" ca="1" si="628"/>
        <v>-6.7334022623791222E-4</v>
      </c>
      <c r="AM363" s="240">
        <f t="shared" ca="1" si="629"/>
        <v>-5.2095469380594533E-4</v>
      </c>
      <c r="AN363" s="240">
        <f t="shared" ca="1" si="630"/>
        <v>-3.6731413588635798E-4</v>
      </c>
      <c r="AO363" s="240">
        <f t="shared" ca="1" si="631"/>
        <v>-2.1278868604050245E-4</v>
      </c>
      <c r="AP363" s="240">
        <f t="shared" ca="1" si="632"/>
        <v>-5.7750609611887196E-5</v>
      </c>
      <c r="AQ363" s="240">
        <f t="shared" ca="1" si="633"/>
        <v>9.7426593093639263E-5</v>
      </c>
      <c r="AR363" s="240">
        <f t="shared" ca="1" si="634"/>
        <v>2.5236908660284058E-4</v>
      </c>
      <c r="AS363" s="240">
        <f t="shared" ca="1" si="635"/>
        <v>4.0670360087749534E-4</v>
      </c>
      <c r="AT363" s="240">
        <f t="shared" ca="1" si="636"/>
        <v>5.6005833055460777E-4</v>
      </c>
      <c r="AU363" s="240">
        <f t="shared" ca="1" si="637"/>
        <v>7.120638306580974E-4</v>
      </c>
      <c r="AV363" s="240">
        <f t="shared" ca="1" si="638"/>
        <v>8.6235390662410777E-4</v>
      </c>
      <c r="AW363" s="240">
        <f t="shared" ca="1" si="639"/>
        <v>1.0105664964957779E-3</v>
      </c>
      <c r="AX363" s="240">
        <f t="shared" ca="1" si="640"/>
        <v>1.1563445431622184E-3</v>
      </c>
      <c r="AY363" s="240">
        <f t="shared" ca="1" si="641"/>
        <v>1.2993368545403633E-3</v>
      </c>
      <c r="AZ363" s="240">
        <f t="shared" ca="1" si="642"/>
        <v>1.4391989496274514E-3</v>
      </c>
      <c r="BA363" s="240">
        <f t="shared" ca="1" si="643"/>
        <v>1.5755938883859487E-3</v>
      </c>
      <c r="BB363" s="240">
        <f t="shared" ca="1" si="644"/>
        <v>1.7081930834615972E-3</v>
      </c>
      <c r="BC363" s="240">
        <f t="shared" ca="1" si="645"/>
        <v>1.8366770917791441E-3</v>
      </c>
      <c r="BD363" s="240">
        <f t="shared" ca="1" si="646"/>
        <v>1.9607363841086826E-3</v>
      </c>
      <c r="BE363" s="240">
        <f t="shared" ca="1" si="647"/>
        <v>2.0800720907486791E-3</v>
      </c>
      <c r="BF363" s="240">
        <f t="shared" ca="1" si="648"/>
        <v>2.1943967215292647E-3</v>
      </c>
      <c r="BG363" s="240">
        <f t="shared" ca="1" si="649"/>
        <v>2.3034348584012334E-3</v>
      </c>
      <c r="BH363" s="240">
        <f t="shared" ca="1" si="650"/>
        <v>2.4069238189422491E-3</v>
      </c>
      <c r="BI363" s="240">
        <f t="shared" ca="1" si="651"/>
        <v>2.5046142891818057E-3</v>
      </c>
      <c r="BJ363" s="240">
        <f t="shared" ca="1" si="652"/>
        <v>2.5962709242204206E-3</v>
      </c>
      <c r="BK363" s="240">
        <f t="shared" ca="1" si="653"/>
        <v>2.6816729151961137E-3</v>
      </c>
      <c r="BL363" s="240">
        <f t="shared" ca="1" si="654"/>
        <v>2.7606145212322936E-3</v>
      </c>
      <c r="BM363" s="240">
        <f t="shared" ca="1" si="655"/>
        <v>2.8329055650855505E-3</v>
      </c>
      <c r="BN363" s="240">
        <f t="shared" ca="1" si="656"/>
        <v>2.8983718912992946E-3</v>
      </c>
      <c r="BO363" s="240">
        <f t="shared" ca="1" si="657"/>
        <v>2.9568557857595048E-3</v>
      </c>
      <c r="BP363" s="240">
        <f t="shared" ca="1" si="658"/>
        <v>3.0082163556418404E-3</v>
      </c>
      <c r="BQ363" s="240">
        <f t="shared" ca="1" si="659"/>
        <v>3.0523298688348022E-3</v>
      </c>
      <c r="BR363" s="240">
        <f t="shared" ca="1" si="660"/>
        <v>3.0890900520212199E-3</v>
      </c>
      <c r="BS363" s="240">
        <f t="shared" ca="1" si="661"/>
        <v>3.1184083466999856E-3</v>
      </c>
      <c r="BT363" s="240">
        <f t="shared" ca="1" si="662"/>
        <v>3.14021412253124E-3</v>
      </c>
      <c r="BU363" s="240">
        <f t="shared" ca="1" si="663"/>
        <v>3.1544548474910436E-3</v>
      </c>
      <c r="BV363" s="240">
        <f t="shared" ca="1" si="664"/>
        <v>3.1610962144256287E-3</v>
      </c>
      <c r="BW363" s="240">
        <f t="shared" ca="1" si="665"/>
        <v>3.1601222237003352E-3</v>
      </c>
      <c r="BX363" s="240">
        <f t="shared" ca="1" si="666"/>
        <v>3.1515352217441313E-3</v>
      </c>
      <c r="BY363" s="240">
        <f t="shared" ca="1" si="667"/>
        <v>3.1353558953968633E-3</v>
      </c>
      <c r="BZ363" s="240">
        <f t="shared" ca="1" si="668"/>
        <v>3.1116232220728414E-3</v>
      </c>
      <c r="CA363" s="240">
        <f t="shared" ca="1" si="669"/>
        <v>3.0803943758608413E-3</v>
      </c>
      <c r="CB363" s="240">
        <f t="shared" ca="1" si="670"/>
        <v>3.0417445897867107E-3</v>
      </c>
      <c r="CC363" s="240">
        <f t="shared" ca="1" si="671"/>
        <v>2.9957669745704243E-3</v>
      </c>
      <c r="CD363" s="240">
        <f t="shared" ca="1" si="672"/>
        <v>2.942572294314202E-3</v>
      </c>
      <c r="CE363" s="240">
        <f t="shared" ca="1" si="673"/>
        <v>2.8822886996620828E-3</v>
      </c>
      <c r="CF363" s="240">
        <f t="shared" ca="1" si="674"/>
        <v>2.815061419073805E-3</v>
      </c>
      <c r="CG363" s="240">
        <f t="shared" ca="1" si="675"/>
        <v>2.7410524089567191E-3</v>
      </c>
      <c r="CH363" s="240">
        <f t="shared" ca="1" si="676"/>
        <v>2.6604399634986217E-3</v>
      </c>
      <c r="CI363" s="240">
        <f t="shared" ca="1" si="677"/>
        <v>2.5734182851414366E-3</v>
      </c>
      <c r="CJ363" s="240">
        <f t="shared" ca="1" si="678"/>
        <v>2.4801970167305253E-3</v>
      </c>
      <c r="CK363" s="240">
        <f t="shared" ca="1" si="679"/>
        <v>2.3810007364667069E-3</v>
      </c>
      <c r="CL363" s="240">
        <f t="shared" ca="1" si="680"/>
        <v>2.276068416877709E-3</v>
      </c>
      <c r="CM363" s="240">
        <f t="shared" ca="1" si="681"/>
        <v>2.1656528491124042E-3</v>
      </c>
      <c r="CN363" s="240">
        <f t="shared" ca="1" si="682"/>
        <v>2.0500200339448015E-3</v>
      </c>
      <c r="CO363" s="240">
        <f t="shared" ca="1" si="683"/>
        <v>1.9294485409548782E-3</v>
      </c>
      <c r="CP363" s="240">
        <f t="shared" ca="1" si="684"/>
        <v>1.8042288374300621E-3</v>
      </c>
      <c r="CQ363" s="240">
        <f t="shared" ca="1" si="685"/>
        <v>1.6746625886040925E-3</v>
      </c>
      <c r="CR363" s="240">
        <f t="shared" ca="1" si="686"/>
        <v>1.5410619309190595E-3</v>
      </c>
      <c r="CS363" s="240">
        <f t="shared" ca="1" si="687"/>
        <v>1.4037487200613591E-3</v>
      </c>
      <c r="CT363" s="240">
        <f t="shared" ca="1" si="688"/>
        <v>1.2630537555831645E-3</v>
      </c>
      <c r="CU363" s="240">
        <f t="shared" ca="1" si="689"/>
        <v>1.1193159839773272E-3</v>
      </c>
      <c r="CV363" s="240">
        <f t="shared" ca="1" si="690"/>
        <v>9.7288168212558473E-4</v>
      </c>
      <c r="CW363" s="240">
        <f t="shared" ca="1" si="691"/>
        <v>8.2410362308723336E-4</v>
      </c>
      <c r="CX363" s="240">
        <f t="shared" ca="1" si="692"/>
        <v>6.7334022623791255E-4</v>
      </c>
      <c r="CY363" s="240">
        <f t="shared" ca="1" si="693"/>
        <v>5.2095469380594641E-4</v>
      </c>
      <c r="CZ363" s="240">
        <f t="shared" ca="1" si="694"/>
        <v>3.6731413588635966E-4</v>
      </c>
      <c r="DA363" s="240">
        <f t="shared" ca="1" si="695"/>
        <v>2.1278868604050153E-4</v>
      </c>
      <c r="DB363" s="240">
        <f t="shared" ca="1" si="696"/>
        <v>5.7750609611886871E-5</v>
      </c>
      <c r="DC363" s="240">
        <f t="shared" ca="1" si="697"/>
        <v>-9.7426593093638829E-5</v>
      </c>
      <c r="DD363" s="240">
        <f t="shared" ca="1" si="698"/>
        <v>-2.5236908660284025E-4</v>
      </c>
      <c r="DE363" s="240">
        <f t="shared" ca="1" si="699"/>
        <v>-4.0670360087749415E-4</v>
      </c>
      <c r="DF363" s="240">
        <f t="shared" ca="1" si="700"/>
        <v>-5.6005833055460875E-4</v>
      </c>
      <c r="DG363" s="240">
        <f t="shared" ca="1" si="701"/>
        <v>-7.1206383065809827E-4</v>
      </c>
      <c r="DH363" s="240">
        <f t="shared" ca="1" si="702"/>
        <v>-8.6235390662410733E-4</v>
      </c>
      <c r="DI363" s="240">
        <f t="shared" ca="1" si="703"/>
        <v>-1.0105664964957777E-3</v>
      </c>
      <c r="DJ363" s="240">
        <f t="shared" ca="1" si="704"/>
        <v>-1.156344543162218E-3</v>
      </c>
      <c r="DK363" s="240">
        <f t="shared" ca="1" si="705"/>
        <v>-1.2993368545403615E-3</v>
      </c>
      <c r="DL363" s="240">
        <f t="shared" ca="1" si="706"/>
        <v>-1.4391989496274522E-3</v>
      </c>
      <c r="DM363" s="240">
        <f t="shared" ca="1" si="707"/>
        <v>-1.5755938883859483E-3</v>
      </c>
      <c r="DN363" s="240">
        <f t="shared" ca="1" si="708"/>
        <v>-1.7081930834615972E-3</v>
      </c>
      <c r="DO363" s="240">
        <f t="shared" ca="1" si="709"/>
        <v>-1.8366770917791438E-3</v>
      </c>
      <c r="DP363" s="240">
        <f t="shared" ca="1" si="710"/>
        <v>-1.9607363841086817E-3</v>
      </c>
      <c r="DQ363" s="240">
        <f t="shared" ca="1" si="711"/>
        <v>-2.0800720907486795E-3</v>
      </c>
      <c r="DR363" s="240">
        <f t="shared" ca="1" si="712"/>
        <v>-2.1943967215292647E-3</v>
      </c>
      <c r="DS363" s="240">
        <f t="shared" ca="1" si="713"/>
        <v>-2.3034348584012334E-3</v>
      </c>
      <c r="DT363" s="240">
        <f t="shared" ca="1" si="714"/>
        <v>-2.4069238189422487E-3</v>
      </c>
      <c r="DU363" s="240">
        <f t="shared" ca="1" si="715"/>
        <v>-2.5046142891818044E-3</v>
      </c>
      <c r="DV363" s="240">
        <f t="shared" ca="1" si="716"/>
        <v>-2.5962709242204193E-3</v>
      </c>
      <c r="DW363" s="240">
        <f t="shared" ca="1" si="717"/>
        <v>-2.6816729151961142E-3</v>
      </c>
      <c r="DX363" s="240">
        <f t="shared" ca="1" si="718"/>
        <v>-2.7606145212322936E-3</v>
      </c>
      <c r="DY363" s="240">
        <f t="shared" ca="1" si="719"/>
        <v>-2.8329055650855505E-3</v>
      </c>
      <c r="DZ363" s="240">
        <f t="shared" ca="1" si="720"/>
        <v>-2.8983718912992942E-3</v>
      </c>
      <c r="EA363" s="240">
        <f t="shared" ca="1" si="721"/>
        <v>-2.9568557857595039E-3</v>
      </c>
      <c r="EB363" s="240">
        <f t="shared" ca="1" si="722"/>
        <v>-3.0082163556418408E-3</v>
      </c>
      <c r="EC363" s="240">
        <f t="shared" ca="1" si="723"/>
        <v>-3.0523298688348022E-3</v>
      </c>
      <c r="ED363" s="240">
        <f t="shared" ca="1" si="724"/>
        <v>-3.0890900520212199E-3</v>
      </c>
      <c r="EE363" s="240">
        <f t="shared" ca="1" si="725"/>
        <v>-3.1184083466999856E-3</v>
      </c>
      <c r="EF363" s="240">
        <f t="shared" ca="1" si="726"/>
        <v>-3.1402141225312396E-3</v>
      </c>
      <c r="EG363" s="240">
        <f t="shared" ca="1" si="727"/>
        <v>-3.1544548474910432E-3</v>
      </c>
      <c r="EH363" s="240">
        <f t="shared" ca="1" si="728"/>
        <v>-3.1610962144256287E-3</v>
      </c>
      <c r="EI363" s="240">
        <f t="shared" ca="1" si="729"/>
        <v>-3.1601222237003352E-3</v>
      </c>
      <c r="EJ363" s="240">
        <f t="shared" ca="1" si="730"/>
        <v>-3.1515352217441313E-3</v>
      </c>
      <c r="EK363" s="240">
        <f t="shared" ca="1" si="731"/>
        <v>-3.1353558953968628E-3</v>
      </c>
      <c r="EL363" s="240">
        <f t="shared" ca="1" si="732"/>
        <v>-3.1116232220728414E-3</v>
      </c>
      <c r="EM363" s="240">
        <f t="shared" ca="1" si="733"/>
        <v>-3.0803943758608409E-3</v>
      </c>
      <c r="EN363" s="240">
        <f t="shared" ca="1" si="734"/>
        <v>-3.0417445897867107E-3</v>
      </c>
      <c r="EO363" s="240">
        <f t="shared" ca="1" si="735"/>
        <v>-2.9957669745704248E-3</v>
      </c>
      <c r="EP363" s="240">
        <f t="shared" ca="1" si="736"/>
        <v>-2.9425722943142016E-3</v>
      </c>
      <c r="EQ363" s="240">
        <f t="shared" ca="1" si="737"/>
        <v>-2.8822886996620837E-3</v>
      </c>
      <c r="ER363" s="240">
        <f t="shared" ca="1" si="738"/>
        <v>-2.815061419073805E-3</v>
      </c>
      <c r="ES363" s="240">
        <f t="shared" ca="1" si="739"/>
        <v>-2.7410524089567195E-3</v>
      </c>
      <c r="ET363" s="240">
        <f t="shared" ca="1" si="740"/>
        <v>-2.6604399634986213E-3</v>
      </c>
      <c r="EU363" s="240">
        <f t="shared" ca="1" si="741"/>
        <v>-2.5734182851414366E-3</v>
      </c>
      <c r="EV363" s="240">
        <f t="shared" ca="1" si="742"/>
        <v>-2.4801970167305253E-3</v>
      </c>
      <c r="EW363" s="240">
        <f t="shared" ca="1" si="743"/>
        <v>-2.3810007364667074E-3</v>
      </c>
      <c r="EX363" s="240">
        <f t="shared" ca="1" si="744"/>
        <v>-2.276068416877709E-3</v>
      </c>
      <c r="EY363" s="240">
        <f t="shared" ca="1" si="745"/>
        <v>-2.1656528491124046E-3</v>
      </c>
      <c r="EZ363" s="240">
        <f t="shared" ca="1" si="746"/>
        <v>-2.0500200339448019E-3</v>
      </c>
      <c r="FA363" s="240">
        <f t="shared" ca="1" si="747"/>
        <v>-1.9294485409548784E-3</v>
      </c>
      <c r="FB363" s="240">
        <f t="shared" ca="1" si="748"/>
        <v>-1.8042288374300621E-3</v>
      </c>
      <c r="FC363" s="240">
        <f t="shared" ca="1" si="749"/>
        <v>-1.6746625886040927E-3</v>
      </c>
      <c r="FD363" s="240">
        <f t="shared" ca="1" si="750"/>
        <v>-1.5410619309190598E-3</v>
      </c>
      <c r="FE363" s="240">
        <f t="shared" ca="1" si="751"/>
        <v>-1.4037487200613593E-3</v>
      </c>
      <c r="FF363" s="240">
        <f t="shared" ca="1" si="752"/>
        <v>-1.2630537555831647E-3</v>
      </c>
      <c r="FG363" s="240">
        <f t="shared" ca="1" si="753"/>
        <v>-1.1193159839773276E-3</v>
      </c>
      <c r="FH363" s="240">
        <f t="shared" ca="1" si="754"/>
        <v>-9.7288168212558517E-4</v>
      </c>
      <c r="FI363" s="240">
        <f t="shared" ca="1" si="755"/>
        <v>-8.2410362308723379E-4</v>
      </c>
      <c r="FJ363" s="240">
        <f t="shared" ca="1" si="756"/>
        <v>-6.7334022623791298E-4</v>
      </c>
      <c r="FK363" s="240">
        <f t="shared" ca="1" si="757"/>
        <v>-5.2095469380594684E-4</v>
      </c>
      <c r="FL363" s="240">
        <f t="shared" ca="1" si="758"/>
        <v>-3.6731413588636004E-4</v>
      </c>
      <c r="FM363" s="240">
        <f t="shared" ca="1" si="759"/>
        <v>-2.1278868604050473E-4</v>
      </c>
      <c r="FN363" s="240">
        <f t="shared" ca="1" si="760"/>
        <v>-5.7750609611890015E-5</v>
      </c>
      <c r="FO363" s="240">
        <f t="shared" ca="1" si="761"/>
        <v>9.7426593093635685E-5</v>
      </c>
      <c r="FP363" s="240">
        <f t="shared" ca="1" si="762"/>
        <v>2.5236908660284274E-4</v>
      </c>
      <c r="FQ363" s="240">
        <f t="shared" ca="1" si="763"/>
        <v>4.0670360087749643E-4</v>
      </c>
      <c r="FR363" s="240">
        <f t="shared" ca="1" si="764"/>
        <v>5.6005833055460842E-4</v>
      </c>
      <c r="FS363" s="240">
        <f t="shared" ca="1" si="765"/>
        <v>7.1206383065809784E-4</v>
      </c>
      <c r="FT363" s="240">
        <f t="shared" ca="1" si="766"/>
        <v>8.6235390662410701E-4</v>
      </c>
      <c r="FU363" s="240">
        <f t="shared" ca="1" si="767"/>
        <v>1.0105664964957773E-3</v>
      </c>
      <c r="FV363" s="240">
        <f t="shared" ca="1" si="768"/>
        <v>1.1563445431622178E-3</v>
      </c>
      <c r="FW363" s="240">
        <f t="shared" ca="1" si="769"/>
        <v>1.2993368545403611E-3</v>
      </c>
      <c r="FX363" s="240">
        <f t="shared" ca="1" si="770"/>
        <v>1.4391989496274492E-3</v>
      </c>
      <c r="FY363" s="240">
        <f t="shared" ca="1" si="771"/>
        <v>1.5755938883859457E-3</v>
      </c>
      <c r="FZ363" s="240">
        <f t="shared" ca="1" si="772"/>
        <v>1.7081930834615946E-3</v>
      </c>
      <c r="GA363" s="240">
        <f t="shared" ca="1" si="773"/>
        <v>1.8366770917791456E-3</v>
      </c>
      <c r="GB363" s="240">
        <f t="shared" ca="1" si="774"/>
        <v>1.9607363841086835E-3</v>
      </c>
      <c r="GC363" s="240">
        <f t="shared" ca="1" si="775"/>
        <v>2.0800720907486791E-3</v>
      </c>
      <c r="GD363" s="240">
        <f t="shared" ca="1" si="776"/>
        <v>2.1943967215292642E-3</v>
      </c>
      <c r="GE363" s="240">
        <f t="shared" ca="1" si="777"/>
        <v>2.3034348584012329E-3</v>
      </c>
      <c r="GF363" s="240">
        <f t="shared" ca="1" si="778"/>
        <v>2.4069238189422483E-3</v>
      </c>
      <c r="GG363" s="240">
        <f t="shared" ca="1" si="779"/>
        <v>2.5046142891818044E-3</v>
      </c>
      <c r="GH363" s="240">
        <f t="shared" ca="1" si="780"/>
        <v>2.5962709242204193E-3</v>
      </c>
      <c r="GI363" s="240">
        <f t="shared" ca="1" si="781"/>
        <v>2.6816729151961124E-3</v>
      </c>
      <c r="GJ363" s="240">
        <f t="shared" ca="1" si="782"/>
        <v>2.7606145212322919E-3</v>
      </c>
      <c r="GK363" s="240">
        <f t="shared" ca="1" si="783"/>
        <v>2.832905565085551E-3</v>
      </c>
      <c r="GL363" s="240">
        <f t="shared" ca="1" si="784"/>
        <v>2.8983718912992955E-3</v>
      </c>
      <c r="GM363" s="240">
        <f t="shared" ca="1" si="785"/>
        <v>2.9568557857595048E-3</v>
      </c>
      <c r="GN363" s="240">
        <f t="shared" ca="1" si="786"/>
        <v>3.0082163556418408E-3</v>
      </c>
      <c r="GO363" s="240">
        <f t="shared" ca="1" si="787"/>
        <v>3.0523298688348022E-3</v>
      </c>
      <c r="GP363" s="240">
        <f t="shared" ca="1" si="788"/>
        <v>3.0890900520212194E-3</v>
      </c>
      <c r="GQ363" s="240">
        <f t="shared" ca="1" si="789"/>
        <v>3.1184083466999856E-3</v>
      </c>
      <c r="GR363" s="240">
        <f t="shared" ca="1" si="790"/>
        <v>3.1402141225312396E-3</v>
      </c>
      <c r="GS363" s="240">
        <f t="shared" ca="1" si="791"/>
        <v>3.1544548474910436E-3</v>
      </c>
      <c r="GT363" s="240">
        <f t="shared" ca="1" si="792"/>
        <v>3.1610962144256287E-3</v>
      </c>
      <c r="GU363" s="240">
        <f t="shared" ca="1" si="793"/>
        <v>3.1601222237003356E-3</v>
      </c>
      <c r="GV363" s="240">
        <f t="shared" ca="1" si="794"/>
        <v>3.1515352217441313E-3</v>
      </c>
      <c r="GW363" s="240">
        <f t="shared" ca="1" si="795"/>
        <v>3.1353558953968628E-3</v>
      </c>
      <c r="GX363" s="240">
        <f t="shared" ca="1" si="796"/>
        <v>3.1116232220728414E-3</v>
      </c>
      <c r="GY363" s="240">
        <f t="shared" ca="1" si="797"/>
        <v>3.0803943758608409E-3</v>
      </c>
      <c r="GZ363" s="240">
        <f t="shared" ca="1" si="798"/>
        <v>3.0417445897867107E-3</v>
      </c>
      <c r="HA363" s="240">
        <f t="shared" ca="1" si="799"/>
        <v>2.9957669745704248E-3</v>
      </c>
      <c r="HB363" s="240">
        <f t="shared" ca="1" si="800"/>
        <v>2.942572294314202E-3</v>
      </c>
      <c r="HC363" s="240">
        <f t="shared" ca="1" si="801"/>
        <v>2.8822886996620837E-3</v>
      </c>
      <c r="HD363" s="240">
        <f t="shared" ca="1" si="802"/>
        <v>2.8150614190738058E-3</v>
      </c>
      <c r="HE363" s="240">
        <f t="shared" ca="1" si="803"/>
        <v>2.7410524089567208E-3</v>
      </c>
      <c r="HF363" s="240">
        <f t="shared" ca="1" si="804"/>
        <v>2.66043996349862E-3</v>
      </c>
      <c r="HG363" s="240">
        <f t="shared" ca="1" si="805"/>
        <v>2.5734182851414348E-3</v>
      </c>
      <c r="HH363" s="240">
        <f t="shared" ca="1" si="806"/>
        <v>2.480197016730524E-3</v>
      </c>
      <c r="HI363" s="240">
        <f t="shared" ca="1" si="807"/>
        <v>2.3810007364667078E-3</v>
      </c>
      <c r="HJ363" s="240">
        <f t="shared" ca="1" si="808"/>
        <v>2.2760684168777095E-3</v>
      </c>
      <c r="HK363" s="240">
        <f t="shared" ca="1" si="809"/>
        <v>2.1656528491124051E-3</v>
      </c>
      <c r="HL363" s="240">
        <f t="shared" ca="1" si="810"/>
        <v>2.0500200339448023E-3</v>
      </c>
      <c r="HM363" s="240">
        <f t="shared" ca="1" si="811"/>
        <v>1.9294485409548788E-3</v>
      </c>
      <c r="HN363" s="240">
        <f t="shared" ca="1" si="812"/>
        <v>1.8042288374300625E-3</v>
      </c>
      <c r="HO363" s="240">
        <f t="shared" ca="1" si="813"/>
        <v>1.6746625886040955E-3</v>
      </c>
      <c r="HP363" s="240">
        <f t="shared" ca="1" si="814"/>
        <v>1.5410619309190626E-3</v>
      </c>
      <c r="HQ363" s="240">
        <f t="shared" ca="1" si="815"/>
        <v>1.4037487200613571E-3</v>
      </c>
      <c r="HR363" s="240">
        <f t="shared" ca="1" si="816"/>
        <v>1.2630537555831628E-3</v>
      </c>
      <c r="HS363" s="240">
        <f t="shared" ca="1" si="817"/>
        <v>1.1193159839773253E-3</v>
      </c>
      <c r="HT363" s="240">
        <f t="shared" ca="1" si="818"/>
        <v>9.7288168212558549E-4</v>
      </c>
      <c r="HU363" s="240">
        <f t="shared" ca="1" si="819"/>
        <v>8.2410362308723412E-4</v>
      </c>
      <c r="HV363" s="240">
        <f t="shared" ca="1" si="820"/>
        <v>6.7334022623791331E-4</v>
      </c>
      <c r="HW363" s="240">
        <f t="shared" ca="1" si="821"/>
        <v>5.2095469380594717E-4</v>
      </c>
      <c r="HX363" s="240">
        <f t="shared" ca="1" si="822"/>
        <v>3.6731413588636042E-4</v>
      </c>
      <c r="HY363" s="240">
        <f t="shared" ca="1" si="823"/>
        <v>2.1278868604050505E-4</v>
      </c>
      <c r="HZ363" s="240">
        <f t="shared" ca="1" si="824"/>
        <v>5.775060961189034E-5</v>
      </c>
      <c r="IA363" s="240">
        <f t="shared" ca="1" si="825"/>
        <v>-9.7426593093635251E-5</v>
      </c>
      <c r="IB363" s="240">
        <f t="shared" ca="1" si="826"/>
        <v>-2.523690866028422E-4</v>
      </c>
      <c r="IC363" s="240">
        <f t="shared" ca="1" si="827"/>
        <v>-4.0670360087749621E-4</v>
      </c>
      <c r="ID363" s="240">
        <f t="shared" ca="1" si="828"/>
        <v>-5.6005833055460799E-4</v>
      </c>
      <c r="IE363" s="240">
        <f t="shared" ca="1" si="829"/>
        <v>-6.4822702735989779E-4</v>
      </c>
      <c r="IF363" s="240">
        <f t="shared" ca="1" si="830"/>
        <v>-8.6235390662410657E-4</v>
      </c>
      <c r="IG363" s="240">
        <f t="shared" ca="1" si="831"/>
        <v>-1.0105664964957769E-3</v>
      </c>
      <c r="IH363" s="240">
        <f t="shared" ca="1" si="832"/>
        <v>-1.1563445431622174E-3</v>
      </c>
      <c r="II363" s="240">
        <f t="shared" ca="1" si="833"/>
        <v>-1.2993368545403607E-3</v>
      </c>
      <c r="IJ363" s="240">
        <f t="shared" ca="1" si="834"/>
        <v>-1.4391989496274492E-3</v>
      </c>
      <c r="IK363" s="240">
        <f t="shared" ca="1" si="835"/>
        <v>-1.5755938883859452E-3</v>
      </c>
      <c r="IL363" s="240">
        <f t="shared" ca="1" si="836"/>
        <v>-1.7081930834615942E-3</v>
      </c>
      <c r="IM363" s="240">
        <f t="shared" ca="1" si="837"/>
        <v>-1.8366770917791456E-3</v>
      </c>
      <c r="IN363" s="240">
        <f t="shared" ca="1" si="838"/>
        <v>-1.9607363841086826E-3</v>
      </c>
      <c r="IO363" s="240">
        <f t="shared" ca="1" si="839"/>
        <v>-2.0800720907486791E-3</v>
      </c>
      <c r="IP363" s="240">
        <f t="shared" ca="1" si="840"/>
        <v>-2.1943967215292642E-3</v>
      </c>
      <c r="IQ363" s="240">
        <f t="shared" ca="1" si="841"/>
        <v>-2.3034348584012329E-3</v>
      </c>
      <c r="IR363" s="240">
        <f t="shared" ca="1" si="842"/>
        <v>-2.4069238189422478E-3</v>
      </c>
      <c r="IS363" s="240">
        <f t="shared" ca="1" si="843"/>
        <v>-2.5046142891818044E-3</v>
      </c>
      <c r="IT363" s="240">
        <f t="shared" ca="1" si="844"/>
        <v>-2.5962709242204193E-3</v>
      </c>
      <c r="IU363" s="240">
        <f t="shared" ca="1" si="845"/>
        <v>-2.6816729151961124E-3</v>
      </c>
      <c r="IV363" s="240">
        <f t="shared" ca="1" si="846"/>
        <v>-2.7606145212322915E-3</v>
      </c>
      <c r="IW363" s="240">
        <f t="shared" ca="1" si="847"/>
        <v>-2.832905565085551E-3</v>
      </c>
      <c r="IX363" s="240">
        <f t="shared" ca="1" si="848"/>
        <v>-2.8983718912992951E-3</v>
      </c>
      <c r="IY363" s="240">
        <f t="shared" ca="1" si="849"/>
        <v>-2.9568557857595048E-3</v>
      </c>
      <c r="IZ363" s="240">
        <f t="shared" ca="1" si="850"/>
        <v>-3.0082163556418404E-3</v>
      </c>
      <c r="JA363" s="240">
        <f t="shared" ca="1" si="851"/>
        <v>-3.0523298688348022E-3</v>
      </c>
      <c r="JB363" s="240">
        <f t="shared" ca="1" si="852"/>
        <v>-3.0890900520212194E-3</v>
      </c>
    </row>
    <row r="364" spans="1:262">
      <c r="B364" s="248">
        <v>3</v>
      </c>
      <c r="C364" s="247">
        <f t="shared" si="853"/>
        <v>5.8593749999999998E-5</v>
      </c>
      <c r="D364" s="244">
        <f t="shared" ca="1" si="597"/>
        <v>12.54763293441011</v>
      </c>
      <c r="E364" s="243">
        <f ca="1">I361</f>
        <v>0.54763293441011096</v>
      </c>
      <c r="F364" s="242">
        <v>3</v>
      </c>
      <c r="G364" s="240">
        <f t="shared" ca="1" si="854"/>
        <v>-0.21195071011461503</v>
      </c>
      <c r="H364" s="240">
        <f t="shared" ca="1" si="598"/>
        <v>-0.21763148287847822</v>
      </c>
      <c r="I364" s="240">
        <f t="shared" ca="1" si="599"/>
        <v>-0.22213289178046119</v>
      </c>
      <c r="J364" s="240">
        <f t="shared" ca="1" si="600"/>
        <v>-0.22543054329571016</v>
      </c>
      <c r="K364" s="240">
        <f t="shared" ca="1" si="601"/>
        <v>-0.22750656716494691</v>
      </c>
      <c r="L364" s="240">
        <f t="shared" ca="1" si="602"/>
        <v>-0.22834971323495185</v>
      </c>
      <c r="M364" s="240">
        <f t="shared" ca="1" si="603"/>
        <v>-0.22795541242411926</v>
      </c>
      <c r="N364" s="240">
        <f t="shared" ca="1" si="604"/>
        <v>-0.22632580148270628</v>
      </c>
      <c r="O364" s="240">
        <f t="shared" ca="1" si="605"/>
        <v>-0.22346971141359823</v>
      </c>
      <c r="P364" s="240">
        <f t="shared" ca="1" si="606"/>
        <v>-0.21940261961633867</v>
      </c>
      <c r="Q364" s="240">
        <f t="shared" ca="1" si="607"/>
        <v>-0.21414656601376048</v>
      </c>
      <c r="R364" s="240">
        <f t="shared" ca="1" si="608"/>
        <v>-0.20773003361573422</v>
      </c>
      <c r="S364" s="240">
        <f t="shared" ca="1" si="609"/>
        <v>-0.20018779416727012</v>
      </c>
      <c r="T364" s="240">
        <f t="shared" ca="1" si="610"/>
        <v>-0.19156071971741861</v>
      </c>
      <c r="U364" s="241">
        <f t="shared" ca="1" si="611"/>
        <v>-0.18189556113009586</v>
      </c>
      <c r="V364" s="240">
        <f t="shared" ca="1" si="612"/>
        <v>-0.17124469473710124</v>
      </c>
      <c r="W364" s="240">
        <f t="shared" ca="1" si="613"/>
        <v>-0.15966583850623733</v>
      </c>
      <c r="X364" s="240">
        <f t="shared" ca="1" si="614"/>
        <v>-0.14722173926264159</v>
      </c>
      <c r="Y364" s="240">
        <f t="shared" ca="1" si="615"/>
        <v>-0.13397983265830449</v>
      </c>
      <c r="Z364" s="240">
        <f t="shared" ca="1" si="616"/>
        <v>-0.12001187773242836</v>
      </c>
      <c r="AA364" s="240">
        <f t="shared" ca="1" si="617"/>
        <v>-0.10539356804297667</v>
      </c>
      <c r="AB364" s="240">
        <f t="shared" ca="1" si="618"/>
        <v>-9.0204121476725324E-2</v>
      </c>
      <c r="AC364" s="240">
        <f t="shared" ca="1" si="619"/>
        <v>-7.4525850960670215E-2</v>
      </c>
      <c r="AD364" s="240">
        <f t="shared" ca="1" si="620"/>
        <v>-5.844371840114429E-2</v>
      </c>
      <c r="AE364" s="240">
        <f t="shared" ca="1" si="621"/>
        <v>-4.2044874267885689E-2</v>
      </c>
      <c r="AF364" s="240">
        <f t="shared" ca="1" si="622"/>
        <v>-2.5418185318091382E-2</v>
      </c>
      <c r="AG364" s="240">
        <f t="shared" ca="1" si="623"/>
        <v>-8.6537530197601797E-3</v>
      </c>
      <c r="AH364" s="240">
        <f t="shared" ca="1" si="624"/>
        <v>8.1575747159689793E-3</v>
      </c>
      <c r="AI364" s="240">
        <f t="shared" ca="1" si="625"/>
        <v>2.4924695847518566E-2</v>
      </c>
      <c r="AJ364" s="240">
        <f t="shared" ca="1" si="626"/>
        <v>4.1556747892729617E-2</v>
      </c>
      <c r="AK364" s="240">
        <f t="shared" ca="1" si="627"/>
        <v>5.7963600320524361E-2</v>
      </c>
      <c r="AL364" s="240">
        <f t="shared" ca="1" si="628"/>
        <v>7.4056342976064102E-2</v>
      </c>
      <c r="AM364" s="240">
        <f t="shared" ca="1" si="629"/>
        <v>8.9747767892581001E-2</v>
      </c>
      <c r="AN364" s="240">
        <f t="shared" ca="1" si="630"/>
        <v>0.10495284187890623</v>
      </c>
      <c r="AO364" s="240">
        <f t="shared" ca="1" si="631"/>
        <v>0.11958916732170058</v>
      </c>
      <c r="AP364" s="240">
        <f t="shared" ca="1" si="632"/>
        <v>0.13357742870525982</v>
      </c>
      <c r="AQ364" s="240">
        <f t="shared" ca="1" si="633"/>
        <v>0.14684182242916699</v>
      </c>
      <c r="AR364" s="240">
        <f t="shared" ca="1" si="634"/>
        <v>0.15931046759457029</v>
      </c>
      <c r="AS364" s="240">
        <f t="shared" ca="1" si="635"/>
        <v>0.17091579553300246</v>
      </c>
      <c r="AT364" s="240">
        <f t="shared" ca="1" si="636"/>
        <v>0.18159491596684896</v>
      </c>
      <c r="AU364" s="240">
        <f t="shared" ca="1" si="637"/>
        <v>0.19128995781721195</v>
      </c>
      <c r="AV364" s="240">
        <f t="shared" ca="1" si="638"/>
        <v>0.1999483828123004</v>
      </c>
      <c r="AW364" s="240">
        <f t="shared" ca="1" si="639"/>
        <v>0.2075232701968773</v>
      </c>
      <c r="AX364" s="240">
        <f t="shared" ca="1" si="640"/>
        <v>0.21397357099989761</v>
      </c>
      <c r="AY364" s="240">
        <f t="shared" ca="1" si="641"/>
        <v>0.21926433048243874</v>
      </c>
      <c r="AZ364" s="240">
        <f t="shared" ca="1" si="642"/>
        <v>0.22336687756045959</v>
      </c>
      <c r="BA364" s="240">
        <f t="shared" ca="1" si="643"/>
        <v>0.22625898017588889</v>
      </c>
      <c r="BB364" s="240">
        <f t="shared" ca="1" si="644"/>
        <v>0.22792496577407431</v>
      </c>
      <c r="BC364" s="240">
        <f t="shared" ca="1" si="645"/>
        <v>0.22835580623471394</v>
      </c>
      <c r="BD364" s="240">
        <f t="shared" ca="1" si="646"/>
        <v>0.22754916679602236</v>
      </c>
      <c r="BE364" s="240">
        <f t="shared" ca="1" si="647"/>
        <v>0.22550941870700728</v>
      </c>
      <c r="BF364" s="240">
        <f t="shared" ca="1" si="648"/>
        <v>0.22224761553929215</v>
      </c>
      <c r="BG364" s="240">
        <f t="shared" ca="1" si="649"/>
        <v>0.21778143328685398</v>
      </c>
      <c r="BH364" s="240">
        <f t="shared" ca="1" si="650"/>
        <v>0.21213507457828051</v>
      </c>
      <c r="BI364" s="240">
        <f t="shared" ca="1" si="651"/>
        <v>0.20533913752062877</v>
      </c>
      <c r="BJ364" s="240">
        <f t="shared" ca="1" si="652"/>
        <v>0.19743044988563191</v>
      </c>
      <c r="BK364" s="240">
        <f t="shared" ca="1" si="653"/>
        <v>0.1884518695368135</v>
      </c>
      <c r="BL364" s="240">
        <f t="shared" ca="1" si="654"/>
        <v>0.1784520521790115</v>
      </c>
      <c r="BM364" s="240">
        <f t="shared" ca="1" si="655"/>
        <v>0.16748518768889803</v>
      </c>
      <c r="BN364" s="240">
        <f t="shared" ca="1" si="656"/>
        <v>0.15561070645534314</v>
      </c>
      <c r="BO364" s="240">
        <f t="shared" ca="1" si="657"/>
        <v>0.1428929573209875</v>
      </c>
      <c r="BP364" s="240">
        <f t="shared" ca="1" si="658"/>
        <v>0.12940085887028935</v>
      </c>
      <c r="BQ364" s="240">
        <f t="shared" ca="1" si="659"/>
        <v>0.11520752595374348</v>
      </c>
      <c r="BR364" s="240">
        <f t="shared" ca="1" si="660"/>
        <v>0.10038987347217264</v>
      </c>
      <c r="BS364" s="240">
        <f t="shared" ca="1" si="661"/>
        <v>8.502819956821446E-2</v>
      </c>
      <c r="BT364" s="240">
        <f t="shared" ca="1" si="662"/>
        <v>6.9205750483730011E-2</v>
      </c>
      <c r="BU364" s="240">
        <f t="shared" ca="1" si="663"/>
        <v>5.3008269441206901E-2</v>
      </c>
      <c r="BV364" s="240">
        <f t="shared" ca="1" si="664"/>
        <v>3.6523531993806577E-2</v>
      </c>
      <c r="BW364" s="240">
        <f t="shared" ca="1" si="665"/>
        <v>1.9840870362037313E-2</v>
      </c>
      <c r="BX364" s="240">
        <f t="shared" ca="1" si="666"/>
        <v>3.0506893347110042E-3</v>
      </c>
      <c r="BY364" s="240">
        <f t="shared" ca="1" si="667"/>
        <v>-1.3756023642439649E-2</v>
      </c>
      <c r="BZ364" s="240">
        <f t="shared" ca="1" si="668"/>
        <v>-3.0488191535613968E-2</v>
      </c>
      <c r="CA364" s="240">
        <f t="shared" ca="1" si="669"/>
        <v>-4.7055141277280235E-2</v>
      </c>
      <c r="CB364" s="240">
        <f t="shared" ca="1" si="670"/>
        <v>-6.3367095131383985E-2</v>
      </c>
      <c r="CC364" s="240">
        <f t="shared" ca="1" si="671"/>
        <v>-7.9335657206679677E-2</v>
      </c>
      <c r="CD364" s="240">
        <f t="shared" ca="1" si="672"/>
        <v>-9.487429248172323E-2</v>
      </c>
      <c r="CE364" s="240">
        <f t="shared" ca="1" si="673"/>
        <v>-0.10989879574565123</v>
      </c>
      <c r="CF364" s="240">
        <f t="shared" ca="1" si="674"/>
        <v>-0.12432774791351384</v>
      </c>
      <c r="CG364" s="240">
        <f t="shared" ca="1" si="675"/>
        <v>-0.13808295724335135</v>
      </c>
      <c r="CH364" s="240">
        <f t="shared" ca="1" si="676"/>
        <v>-0.15108988306401802</v>
      </c>
      <c r="CI364" s="240">
        <f t="shared" ca="1" si="677"/>
        <v>-0.16327803971753765</v>
      </c>
      <c r="CJ364" s="240">
        <f t="shared" ca="1" si="678"/>
        <v>-0.17458137852699077</v>
      </c>
      <c r="CK364" s="240">
        <f t="shared" ca="1" si="679"/>
        <v>-0.18493864572001809</v>
      </c>
      <c r="CL364" s="240">
        <f t="shared" ca="1" si="680"/>
        <v>-0.19429371436832008</v>
      </c>
      <c r="CM364" s="240">
        <f t="shared" ca="1" si="681"/>
        <v>-0.20259588854434363</v>
      </c>
      <c r="CN364" s="240">
        <f t="shared" ca="1" si="682"/>
        <v>-0.20980017804690687</v>
      </c>
      <c r="CO364" s="240">
        <f t="shared" ca="1" si="683"/>
        <v>-0.21586754220699694</v>
      </c>
      <c r="CP364" s="240">
        <f t="shared" ca="1" si="684"/>
        <v>-0.22076510145253805</v>
      </c>
      <c r="CQ364" s="240">
        <f t="shared" ca="1" si="685"/>
        <v>-0.22446631548564105</v>
      </c>
      <c r="CR364" s="240">
        <f t="shared" ca="1" si="686"/>
        <v>-0.22695112710677781</v>
      </c>
      <c r="CS364" s="240">
        <f t="shared" ca="1" si="687"/>
        <v>-0.22820607090648282</v>
      </c>
      <c r="CT364" s="240">
        <f t="shared" ca="1" si="688"/>
        <v>-0.22822434623557375</v>
      </c>
      <c r="CU364" s="240">
        <f t="shared" ca="1" si="689"/>
        <v>-0.22700585405845897</v>
      </c>
      <c r="CV364" s="240">
        <f t="shared" ca="1" si="690"/>
        <v>-0.22455719748981948</v>
      </c>
      <c r="CW364" s="240">
        <f t="shared" ca="1" si="691"/>
        <v>-0.22089164601175881</v>
      </c>
      <c r="CX364" s="240">
        <f t="shared" ca="1" si="692"/>
        <v>-0.21602906356532964</v>
      </c>
      <c r="CY364" s="240">
        <f t="shared" ca="1" si="693"/>
        <v>-0.20999580090611597</v>
      </c>
      <c r="CZ364" s="240">
        <f t="shared" ca="1" si="694"/>
        <v>-0.20282455280720568</v>
      </c>
      <c r="DA364" s="240">
        <f t="shared" ca="1" si="695"/>
        <v>-0.19455418088338267</v>
      </c>
      <c r="DB364" s="240">
        <f t="shared" ca="1" si="696"/>
        <v>-0.18522950299666871</v>
      </c>
      <c r="DC364" s="240">
        <f t="shared" ca="1" si="697"/>
        <v>-0.17490105038444648</v>
      </c>
      <c r="DD364" s="240">
        <f t="shared" ca="1" si="698"/>
        <v>-0.16362479382630563</v>
      </c>
      <c r="DE364" s="240">
        <f t="shared" ca="1" si="699"/>
        <v>-0.15146184033353938</v>
      </c>
      <c r="DF364" s="240">
        <f t="shared" ca="1" si="700"/>
        <v>-0.13847810200495508</v>
      </c>
      <c r="DG364" s="240">
        <f t="shared" ca="1" si="701"/>
        <v>-0.12474393884350025</v>
      </c>
      <c r="DH364" s="240">
        <f t="shared" ca="1" si="702"/>
        <v>-0.11033377746931103</v>
      </c>
      <c r="DI364" s="240">
        <f t="shared" ca="1" si="703"/>
        <v>-9.5325707795408124E-2</v>
      </c>
      <c r="DJ364" s="240">
        <f t="shared" ca="1" si="704"/>
        <v>-7.9801059851692835E-2</v>
      </c>
      <c r="DK364" s="240">
        <f t="shared" ca="1" si="705"/>
        <v>-6.3843963050468189E-2</v>
      </c>
      <c r="DL364" s="240">
        <f t="shared" ca="1" si="706"/>
        <v>-4.7540890281865249E-2</v>
      </c>
      <c r="DM364" s="240">
        <f t="shared" ca="1" si="707"/>
        <v>-3.0980189309757197E-2</v>
      </c>
      <c r="DN364" s="240">
        <f t="shared" ca="1" si="708"/>
        <v>-1.4251604007574831E-2</v>
      </c>
      <c r="DO364" s="240">
        <f t="shared" ca="1" si="709"/>
        <v>2.5542119715205175E-3</v>
      </c>
      <c r="DP364" s="240">
        <f t="shared" ca="1" si="710"/>
        <v>1.9346186454638967E-2</v>
      </c>
      <c r="DQ364" s="240">
        <f t="shared" ca="1" si="711"/>
        <v>3.603332227715543E-2</v>
      </c>
      <c r="DR364" s="240">
        <f t="shared" ca="1" si="712"/>
        <v>5.2525190404230163E-2</v>
      </c>
      <c r="DS364" s="240">
        <f t="shared" ca="1" si="713"/>
        <v>6.8732419973584688E-2</v>
      </c>
      <c r="DT364" s="240">
        <f t="shared" ca="1" si="714"/>
        <v>8.4567182603945454E-2</v>
      </c>
      <c r="DU364" s="240">
        <f t="shared" ca="1" si="715"/>
        <v>9.9943668344652792E-2</v>
      </c>
      <c r="DV364" s="240">
        <f t="shared" ca="1" si="716"/>
        <v>0.11477855068721964</v>
      </c>
      <c r="DW364" s="240">
        <f t="shared" ca="1" si="717"/>
        <v>0.12899143811889813</v>
      </c>
      <c r="DX364" s="240">
        <f t="shared" ca="1" si="718"/>
        <v>0.14250530977125386</v>
      </c>
      <c r="DY364" s="240">
        <f t="shared" ca="1" si="719"/>
        <v>0.15524693280292612</v>
      </c>
      <c r="DZ364" s="240">
        <f t="shared" ca="1" si="720"/>
        <v>0.16714725925473811</v>
      </c>
      <c r="EA364" s="240">
        <f t="shared" ca="1" si="721"/>
        <v>0.17814180022657258</v>
      </c>
      <c r="EB364" s="240">
        <f t="shared" ca="1" si="722"/>
        <v>0.18817097534830701</v>
      </c>
      <c r="EC364" s="240">
        <f t="shared" ca="1" si="723"/>
        <v>0.19718043565100249</v>
      </c>
      <c r="ED364" s="240">
        <f t="shared" ca="1" si="724"/>
        <v>0.20512135808867596</v>
      </c>
      <c r="EE364" s="240">
        <f t="shared" ca="1" si="725"/>
        <v>0.21195071011461505</v>
      </c>
      <c r="EF364" s="240">
        <f t="shared" ca="1" si="726"/>
        <v>0.21763148287847817</v>
      </c>
      <c r="EG364" s="240">
        <f t="shared" ca="1" si="727"/>
        <v>0.22213289178046117</v>
      </c>
      <c r="EH364" s="240">
        <f t="shared" ca="1" si="728"/>
        <v>0.22543054329571016</v>
      </c>
      <c r="EI364" s="240">
        <f t="shared" ca="1" si="729"/>
        <v>0.22750656716494691</v>
      </c>
      <c r="EJ364" s="240">
        <f t="shared" ca="1" si="730"/>
        <v>0.22834971323495185</v>
      </c>
      <c r="EK364" s="240">
        <f t="shared" ca="1" si="731"/>
        <v>0.22795541242411926</v>
      </c>
      <c r="EL364" s="240">
        <f t="shared" ca="1" si="732"/>
        <v>0.22632580148270631</v>
      </c>
      <c r="EM364" s="240">
        <f t="shared" ca="1" si="733"/>
        <v>0.22346971141359823</v>
      </c>
      <c r="EN364" s="240">
        <f t="shared" ca="1" si="734"/>
        <v>0.21940261961633872</v>
      </c>
      <c r="EO364" s="240">
        <f t="shared" ca="1" si="735"/>
        <v>0.21414656601376048</v>
      </c>
      <c r="EP364" s="240">
        <f t="shared" ca="1" si="736"/>
        <v>0.20773003361573425</v>
      </c>
      <c r="EQ364" s="240">
        <f t="shared" ca="1" si="737"/>
        <v>0.20018779416727023</v>
      </c>
      <c r="ER364" s="240">
        <f t="shared" ca="1" si="738"/>
        <v>0.19156071971741867</v>
      </c>
      <c r="ES364" s="240">
        <f t="shared" ca="1" si="739"/>
        <v>0.18189556113009583</v>
      </c>
      <c r="ET364" s="240">
        <f t="shared" ca="1" si="740"/>
        <v>0.17124469473710136</v>
      </c>
      <c r="EU364" s="240">
        <f t="shared" ca="1" si="741"/>
        <v>0.15966583850623733</v>
      </c>
      <c r="EV364" s="240">
        <f t="shared" ca="1" si="742"/>
        <v>0.14722173926264154</v>
      </c>
      <c r="EW364" s="240">
        <f t="shared" ca="1" si="743"/>
        <v>0.1339798326583046</v>
      </c>
      <c r="EX364" s="240">
        <f t="shared" ca="1" si="744"/>
        <v>0.12001187773242833</v>
      </c>
      <c r="EY364" s="240">
        <f t="shared" ca="1" si="745"/>
        <v>0.10539356804297692</v>
      </c>
      <c r="EZ364" s="240">
        <f t="shared" ca="1" si="746"/>
        <v>9.0204121476725435E-2</v>
      </c>
      <c r="FA364" s="240">
        <f t="shared" ca="1" si="747"/>
        <v>7.4525850960670201E-2</v>
      </c>
      <c r="FB364" s="240">
        <f t="shared" ca="1" si="748"/>
        <v>5.8443718401144512E-2</v>
      </c>
      <c r="FC364" s="240">
        <f t="shared" ca="1" si="749"/>
        <v>4.2044874267885779E-2</v>
      </c>
      <c r="FD364" s="240">
        <f t="shared" ca="1" si="750"/>
        <v>2.5418185318091313E-2</v>
      </c>
      <c r="FE364" s="240">
        <f t="shared" ca="1" si="751"/>
        <v>8.653753019760374E-3</v>
      </c>
      <c r="FF364" s="240">
        <f t="shared" ca="1" si="752"/>
        <v>-8.1575747159689099E-3</v>
      </c>
      <c r="FG364" s="240">
        <f t="shared" ca="1" si="753"/>
        <v>-2.4924695847518691E-2</v>
      </c>
      <c r="FH364" s="240">
        <f t="shared" ca="1" si="754"/>
        <v>-4.1556747892729437E-2</v>
      </c>
      <c r="FI364" s="240">
        <f t="shared" ca="1" si="755"/>
        <v>-5.7963600320524389E-2</v>
      </c>
      <c r="FJ364" s="240">
        <f t="shared" ca="1" si="756"/>
        <v>-7.4056342976063852E-2</v>
      </c>
      <c r="FK364" s="240">
        <f t="shared" ca="1" si="757"/>
        <v>-8.9747767892580849E-2</v>
      </c>
      <c r="FL364" s="240">
        <f t="shared" ca="1" si="758"/>
        <v>-0.10495284187890624</v>
      </c>
      <c r="FM364" s="240">
        <f t="shared" ca="1" si="759"/>
        <v>-0.11958916732170033</v>
      </c>
      <c r="FN364" s="240">
        <f t="shared" ca="1" si="760"/>
        <v>-0.13357742870525974</v>
      </c>
      <c r="FO364" s="240">
        <f t="shared" ca="1" si="761"/>
        <v>-0.14684182242916702</v>
      </c>
      <c r="FP364" s="240">
        <f t="shared" ca="1" si="762"/>
        <v>-0.15931046759457015</v>
      </c>
      <c r="FQ364" s="240">
        <f t="shared" ca="1" si="763"/>
        <v>-0.17091579553300237</v>
      </c>
      <c r="FR364" s="240">
        <f t="shared" ca="1" si="764"/>
        <v>-0.18159491596684901</v>
      </c>
      <c r="FS364" s="240">
        <f t="shared" ca="1" si="765"/>
        <v>-0.19128995781721184</v>
      </c>
      <c r="FT364" s="240">
        <f t="shared" ca="1" si="766"/>
        <v>-0.19994838281230035</v>
      </c>
      <c r="FU364" s="240">
        <f t="shared" ca="1" si="767"/>
        <v>-0.20752327019687736</v>
      </c>
      <c r="FV364" s="240">
        <f t="shared" ca="1" si="768"/>
        <v>-0.21397357099989753</v>
      </c>
      <c r="FW364" s="240">
        <f t="shared" ca="1" si="769"/>
        <v>-0.21926433048243874</v>
      </c>
      <c r="FX364" s="240">
        <f t="shared" ca="1" si="770"/>
        <v>-0.2233668775604595</v>
      </c>
      <c r="FY364" s="240">
        <f t="shared" ca="1" si="771"/>
        <v>-0.22625898017588886</v>
      </c>
      <c r="FZ364" s="240">
        <f t="shared" ca="1" si="772"/>
        <v>-0.22792496577407428</v>
      </c>
      <c r="GA364" s="240">
        <f t="shared" ca="1" si="773"/>
        <v>-0.22835580623471394</v>
      </c>
      <c r="GB364" s="240">
        <f t="shared" ca="1" si="774"/>
        <v>-0.22754916679602238</v>
      </c>
      <c r="GC364" s="240">
        <f t="shared" ca="1" si="775"/>
        <v>-0.22550941870700728</v>
      </c>
      <c r="GD364" s="240">
        <f t="shared" ca="1" si="776"/>
        <v>-0.2222476155392922</v>
      </c>
      <c r="GE364" s="240">
        <f t="shared" ca="1" si="777"/>
        <v>-0.21778143328685401</v>
      </c>
      <c r="GF364" s="240">
        <f t="shared" ca="1" si="778"/>
        <v>-0.21213507457828046</v>
      </c>
      <c r="GG364" s="240">
        <f t="shared" ca="1" si="779"/>
        <v>-0.20533913752062882</v>
      </c>
      <c r="GH364" s="240">
        <f t="shared" ca="1" si="780"/>
        <v>-0.19743044988563196</v>
      </c>
      <c r="GI364" s="240">
        <f t="shared" ca="1" si="781"/>
        <v>-0.18845186953681345</v>
      </c>
      <c r="GJ364" s="240">
        <f t="shared" ca="1" si="782"/>
        <v>-0.17845205217901156</v>
      </c>
      <c r="GK364" s="240">
        <f t="shared" ca="1" si="783"/>
        <v>-0.16748518768889809</v>
      </c>
      <c r="GL364" s="240">
        <f t="shared" ca="1" si="784"/>
        <v>-0.15561070645534336</v>
      </c>
      <c r="GM364" s="240">
        <f t="shared" ca="1" si="785"/>
        <v>-0.14289295732098758</v>
      </c>
      <c r="GN364" s="240">
        <f t="shared" ca="1" si="786"/>
        <v>-0.12940085887028924</v>
      </c>
      <c r="GO364" s="240">
        <f t="shared" ca="1" si="787"/>
        <v>-0.11520752595374373</v>
      </c>
      <c r="GP364" s="240">
        <f t="shared" ca="1" si="788"/>
        <v>-0.10038987347217271</v>
      </c>
      <c r="GQ364" s="240">
        <f t="shared" ca="1" si="789"/>
        <v>-8.5028199568214363E-2</v>
      </c>
      <c r="GR364" s="240">
        <f t="shared" ca="1" si="790"/>
        <v>-6.9205750483730288E-2</v>
      </c>
      <c r="GS364" s="240">
        <f t="shared" ca="1" si="791"/>
        <v>-5.3008269441206991E-2</v>
      </c>
      <c r="GT364" s="240">
        <f t="shared" ca="1" si="792"/>
        <v>-3.6523531993806459E-2</v>
      </c>
      <c r="GU364" s="240">
        <f t="shared" ca="1" si="793"/>
        <v>-1.9840870362037397E-2</v>
      </c>
      <c r="GV364" s="240">
        <f t="shared" ca="1" si="794"/>
        <v>-3.0506893347110875E-3</v>
      </c>
      <c r="GW364" s="240">
        <f t="shared" ca="1" si="795"/>
        <v>1.3756023642439358E-2</v>
      </c>
      <c r="GX364" s="240">
        <f t="shared" ca="1" si="796"/>
        <v>3.0488191535613871E-2</v>
      </c>
      <c r="GY364" s="240">
        <f t="shared" ca="1" si="797"/>
        <v>4.7055141277280152E-2</v>
      </c>
      <c r="GZ364" s="240">
        <f t="shared" ca="1" si="798"/>
        <v>6.3367095131383736E-2</v>
      </c>
      <c r="HA364" s="240">
        <f t="shared" ca="1" si="799"/>
        <v>7.9335657206679594E-2</v>
      </c>
      <c r="HB364" s="240">
        <f t="shared" ca="1" si="800"/>
        <v>9.4874292481723327E-2</v>
      </c>
      <c r="HC364" s="240">
        <f t="shared" ca="1" si="801"/>
        <v>0.10989879574565099</v>
      </c>
      <c r="HD364" s="240">
        <f t="shared" ca="1" si="802"/>
        <v>0.12432774791351378</v>
      </c>
      <c r="HE364" s="240">
        <f t="shared" ca="1" si="803"/>
        <v>0.13808295724335146</v>
      </c>
      <c r="HF364" s="240">
        <f t="shared" ca="1" si="804"/>
        <v>0.15108988306401797</v>
      </c>
      <c r="HG364" s="240">
        <f t="shared" ca="1" si="805"/>
        <v>0.1632780397175376</v>
      </c>
      <c r="HH364" s="240">
        <f t="shared" ca="1" si="806"/>
        <v>0.17458137852699082</v>
      </c>
      <c r="HI364" s="240">
        <f t="shared" ca="1" si="807"/>
        <v>0.18493864572001806</v>
      </c>
      <c r="HJ364" s="240">
        <f t="shared" ca="1" si="808"/>
        <v>0.19429371436832002</v>
      </c>
      <c r="HK364" s="240">
        <f t="shared" ca="1" si="809"/>
        <v>0.20259588854434346</v>
      </c>
      <c r="HL364" s="240">
        <f t="shared" ca="1" si="810"/>
        <v>0.20980017804690684</v>
      </c>
      <c r="HM364" s="240">
        <f t="shared" ca="1" si="811"/>
        <v>0.215867542206997</v>
      </c>
      <c r="HN364" s="240">
        <f t="shared" ca="1" si="812"/>
        <v>0.22076510145253797</v>
      </c>
      <c r="HO364" s="240">
        <f t="shared" ca="1" si="813"/>
        <v>0.22446631548564105</v>
      </c>
      <c r="HP364" s="240">
        <f t="shared" ca="1" si="814"/>
        <v>0.22695112710677784</v>
      </c>
      <c r="HQ364" s="240">
        <f t="shared" ca="1" si="815"/>
        <v>0.22820607090648282</v>
      </c>
      <c r="HR364" s="240">
        <f t="shared" ca="1" si="816"/>
        <v>0.22822434623557381</v>
      </c>
      <c r="HS364" s="240">
        <f t="shared" ca="1" si="817"/>
        <v>0.22700585405845897</v>
      </c>
      <c r="HT364" s="240">
        <f t="shared" ca="1" si="818"/>
        <v>0.2245571974898195</v>
      </c>
      <c r="HU364" s="240">
        <f t="shared" ca="1" si="819"/>
        <v>0.22089164601175881</v>
      </c>
      <c r="HV364" s="240">
        <f t="shared" ca="1" si="820"/>
        <v>0.21602906356532961</v>
      </c>
      <c r="HW364" s="240">
        <f t="shared" ca="1" si="821"/>
        <v>0.20999580090611586</v>
      </c>
      <c r="HX364" s="240">
        <f t="shared" ca="1" si="822"/>
        <v>0.2028245528072059</v>
      </c>
      <c r="HY364" s="240">
        <f t="shared" ca="1" si="823"/>
        <v>0.1945541808833828</v>
      </c>
      <c r="HZ364" s="240">
        <f t="shared" ca="1" si="824"/>
        <v>0.18522950299666877</v>
      </c>
      <c r="IA364" s="240">
        <f t="shared" ca="1" si="825"/>
        <v>0.17490105038444639</v>
      </c>
      <c r="IB364" s="240">
        <f t="shared" ca="1" si="826"/>
        <v>0.16362479382630551</v>
      </c>
      <c r="IC364" s="240">
        <f t="shared" ca="1" si="827"/>
        <v>0.15146184033353971</v>
      </c>
      <c r="ID364" s="240">
        <f t="shared" ca="1" si="828"/>
        <v>0.13847810200495531</v>
      </c>
      <c r="IE364" s="240">
        <f t="shared" ca="1" si="829"/>
        <v>9.0680983001004134E-2</v>
      </c>
      <c r="IF364" s="240">
        <f t="shared" ca="1" si="830"/>
        <v>0.11033377746931111</v>
      </c>
      <c r="IG364" s="240">
        <f t="shared" ca="1" si="831"/>
        <v>9.5325707795408013E-2</v>
      </c>
      <c r="IH364" s="240">
        <f t="shared" ca="1" si="832"/>
        <v>7.9801059851692557E-2</v>
      </c>
      <c r="II364" s="240">
        <f t="shared" ca="1" si="833"/>
        <v>6.3843963050468674E-2</v>
      </c>
      <c r="IJ364" s="240">
        <f t="shared" ca="1" si="834"/>
        <v>4.7540890281865325E-2</v>
      </c>
      <c r="IK364" s="240">
        <f t="shared" ca="1" si="835"/>
        <v>3.0980189309757281E-2</v>
      </c>
      <c r="IL364" s="240">
        <f t="shared" ca="1" si="836"/>
        <v>1.42516040075749E-2</v>
      </c>
      <c r="IM364" s="240">
        <f t="shared" ca="1" si="837"/>
        <v>-2.5542119715208228E-3</v>
      </c>
      <c r="IN364" s="240">
        <f t="shared" ca="1" si="838"/>
        <v>-1.9346186454639286E-2</v>
      </c>
      <c r="IO364" s="240">
        <f t="shared" ca="1" si="839"/>
        <v>-3.6033322277154944E-2</v>
      </c>
      <c r="IP364" s="240">
        <f t="shared" ca="1" si="840"/>
        <v>-5.2525190404230079E-2</v>
      </c>
      <c r="IQ364" s="240">
        <f t="shared" ca="1" si="841"/>
        <v>-6.8732419973584633E-2</v>
      </c>
      <c r="IR364" s="240">
        <f t="shared" ca="1" si="842"/>
        <v>-8.4567182603945357E-2</v>
      </c>
      <c r="IS364" s="240">
        <f t="shared" ca="1" si="843"/>
        <v>-9.9943668344653097E-2</v>
      </c>
      <c r="IT364" s="240">
        <f t="shared" ca="1" si="844"/>
        <v>-0.11477855068721923</v>
      </c>
      <c r="IU364" s="240">
        <f t="shared" ca="1" si="845"/>
        <v>-0.12899143811889771</v>
      </c>
      <c r="IV364" s="240">
        <f t="shared" ca="1" si="846"/>
        <v>-0.14250530977125375</v>
      </c>
      <c r="IW364" s="240">
        <f t="shared" ca="1" si="847"/>
        <v>-0.15524693280292604</v>
      </c>
      <c r="IX364" s="240">
        <f t="shared" ca="1" si="848"/>
        <v>-0.16714725925473833</v>
      </c>
      <c r="IY364" s="240">
        <f t="shared" ca="1" si="849"/>
        <v>-0.17814180022657278</v>
      </c>
      <c r="IZ364" s="240">
        <f t="shared" ca="1" si="850"/>
        <v>-0.18817097534830673</v>
      </c>
      <c r="JA364" s="240">
        <f t="shared" ca="1" si="851"/>
        <v>-0.19718043565100246</v>
      </c>
      <c r="JB364" s="240">
        <f t="shared" ca="1" si="852"/>
        <v>-0.2051213580886759</v>
      </c>
    </row>
    <row r="365" spans="1:262">
      <c r="B365" s="248">
        <v>4</v>
      </c>
      <c r="C365" s="247">
        <f t="shared" si="853"/>
        <v>7.8125000000000002E-5</v>
      </c>
      <c r="D365" s="244">
        <f t="shared" ca="1" si="597"/>
        <v>12.551857855477751</v>
      </c>
      <c r="E365" s="243">
        <f ca="1">J361</f>
        <v>0.55185785547775046</v>
      </c>
      <c r="F365" s="242">
        <v>4</v>
      </c>
      <c r="G365" s="240">
        <f t="shared" ca="1" si="854"/>
        <v>-4.2105946268991747E-3</v>
      </c>
      <c r="H365" s="240">
        <f t="shared" ca="1" si="598"/>
        <v>-4.4326612934859526E-3</v>
      </c>
      <c r="I365" s="240">
        <f t="shared" ca="1" si="599"/>
        <v>-4.6120390086773141E-3</v>
      </c>
      <c r="J365" s="240">
        <f t="shared" ca="1" si="600"/>
        <v>-4.7470002670181328E-3</v>
      </c>
      <c r="K365" s="240">
        <f t="shared" ca="1" si="601"/>
        <v>-4.8362453178132578E-3</v>
      </c>
      <c r="L365" s="240">
        <f t="shared" ca="1" si="602"/>
        <v>-4.8789146824372255E-3</v>
      </c>
      <c r="M365" s="240">
        <f t="shared" ca="1" si="603"/>
        <v>-4.8745974315832592E-3</v>
      </c>
      <c r="N365" s="240">
        <f t="shared" ca="1" si="604"/>
        <v>-4.8233351427371318E-3</v>
      </c>
      <c r="O365" s="240">
        <f t="shared" ca="1" si="605"/>
        <v>-4.7256214997632492E-3</v>
      </c>
      <c r="P365" s="240">
        <f t="shared" ca="1" si="606"/>
        <v>-4.5823975384591611E-3</v>
      </c>
      <c r="Q365" s="240">
        <f t="shared" ca="1" si="607"/>
        <v>-4.3950425838664075E-3</v>
      </c>
      <c r="R365" s="240">
        <f t="shared" ca="1" si="608"/>
        <v>-4.1653609666163511E-3</v>
      </c>
      <c r="S365" s="240">
        <f t="shared" ca="1" si="609"/>
        <v>-3.8955646462398553E-3</v>
      </c>
      <c r="T365" s="240">
        <f t="shared" ca="1" si="610"/>
        <v>-3.5882519087878169E-3</v>
      </c>
      <c r="U365" s="241">
        <f t="shared" ca="1" si="611"/>
        <v>-3.2463823439161294E-3</v>
      </c>
      <c r="V365" s="240">
        <f t="shared" ca="1" si="612"/>
        <v>-2.8732483424194206E-3</v>
      </c>
      <c r="W365" s="240">
        <f t="shared" ca="1" si="613"/>
        <v>-2.4724433887078979E-3</v>
      </c>
      <c r="X365" s="240">
        <f t="shared" ca="1" si="614"/>
        <v>-2.0478274535880798E-3</v>
      </c>
      <c r="Y365" s="240">
        <f t="shared" ca="1" si="615"/>
        <v>-1.6034898206338506E-3</v>
      </c>
      <c r="Z365" s="240">
        <f t="shared" ca="1" si="616"/>
        <v>-1.1437097041502161E-3</v>
      </c>
      <c r="AA365" s="240">
        <f t="shared" ca="1" si="617"/>
        <v>-6.7291503800029373E-4</v>
      </c>
      <c r="AB365" s="240">
        <f t="shared" ca="1" si="618"/>
        <v>-1.9563983218165264E-4</v>
      </c>
      <c r="AC365" s="240">
        <f t="shared" ca="1" si="619"/>
        <v>2.8351949216851155E-4</v>
      </c>
      <c r="AD365" s="240">
        <f t="shared" ca="1" si="620"/>
        <v>7.5994836882157298E-4</v>
      </c>
      <c r="AE365" s="240">
        <f t="shared" ca="1" si="621"/>
        <v>1.2290585272528461E-3</v>
      </c>
      <c r="AF365" s="240">
        <f t="shared" ca="1" si="622"/>
        <v>1.6863321801949397E-3</v>
      </c>
      <c r="AG365" s="240">
        <f t="shared" ca="1" si="623"/>
        <v>2.1273655323988143E-3</v>
      </c>
      <c r="AH365" s="240">
        <f t="shared" ca="1" si="624"/>
        <v>2.5479111915893953E-3</v>
      </c>
      <c r="AI365" s="240">
        <f t="shared" ca="1" si="625"/>
        <v>2.9439190731750334E-3</v>
      </c>
      <c r="AJ365" s="240">
        <f t="shared" ca="1" si="626"/>
        <v>3.311575404776129E-3</v>
      </c>
      <c r="AK365" s="240">
        <f t="shared" ca="1" si="627"/>
        <v>3.6473394549379713E-3</v>
      </c>
      <c r="AL365" s="240">
        <f t="shared" ca="1" si="628"/>
        <v>3.9479776323101999E-3</v>
      </c>
      <c r="AM365" s="240">
        <f t="shared" ca="1" si="629"/>
        <v>4.2105946268991747E-3</v>
      </c>
      <c r="AN365" s="240">
        <f t="shared" ca="1" si="630"/>
        <v>4.4326612934859526E-3</v>
      </c>
      <c r="AO365" s="240">
        <f t="shared" ca="1" si="631"/>
        <v>4.6120390086773141E-3</v>
      </c>
      <c r="AP365" s="240">
        <f t="shared" ca="1" si="632"/>
        <v>4.7470002670181328E-3</v>
      </c>
      <c r="AQ365" s="240">
        <f t="shared" ca="1" si="633"/>
        <v>4.8362453178132578E-3</v>
      </c>
      <c r="AR365" s="240">
        <f t="shared" ca="1" si="634"/>
        <v>4.8789146824372255E-3</v>
      </c>
      <c r="AS365" s="240">
        <f t="shared" ca="1" si="635"/>
        <v>4.8745974315832592E-3</v>
      </c>
      <c r="AT365" s="240">
        <f t="shared" ca="1" si="636"/>
        <v>4.8233351427371327E-3</v>
      </c>
      <c r="AU365" s="240">
        <f t="shared" ca="1" si="637"/>
        <v>4.7256214997632509E-3</v>
      </c>
      <c r="AV365" s="240">
        <f t="shared" ca="1" si="638"/>
        <v>4.5823975384591611E-3</v>
      </c>
      <c r="AW365" s="240">
        <f t="shared" ca="1" si="639"/>
        <v>4.3950425838664075E-3</v>
      </c>
      <c r="AX365" s="240">
        <f t="shared" ca="1" si="640"/>
        <v>4.1653609666163528E-3</v>
      </c>
      <c r="AY365" s="240">
        <f t="shared" ca="1" si="641"/>
        <v>3.8955646462398557E-3</v>
      </c>
      <c r="AZ365" s="240">
        <f t="shared" ca="1" si="642"/>
        <v>3.5882519087878178E-3</v>
      </c>
      <c r="BA365" s="240">
        <f t="shared" ca="1" si="643"/>
        <v>3.2463823439161281E-3</v>
      </c>
      <c r="BB365" s="240">
        <f t="shared" ca="1" si="644"/>
        <v>2.8732483424194211E-3</v>
      </c>
      <c r="BC365" s="240">
        <f t="shared" ca="1" si="645"/>
        <v>2.4724433887079E-3</v>
      </c>
      <c r="BD365" s="240">
        <f t="shared" ca="1" si="646"/>
        <v>2.0478274535880793E-3</v>
      </c>
      <c r="BE365" s="240">
        <f t="shared" ca="1" si="647"/>
        <v>1.6034898206338511E-3</v>
      </c>
      <c r="BF365" s="240">
        <f t="shared" ca="1" si="648"/>
        <v>1.1437097041502146E-3</v>
      </c>
      <c r="BG365" s="240">
        <f t="shared" ca="1" si="649"/>
        <v>6.7291503800029416E-4</v>
      </c>
      <c r="BH365" s="240">
        <f t="shared" ca="1" si="650"/>
        <v>1.9563983218165307E-4</v>
      </c>
      <c r="BI365" s="240">
        <f t="shared" ca="1" si="651"/>
        <v>-2.8351949216851328E-4</v>
      </c>
      <c r="BJ365" s="240">
        <f t="shared" ca="1" si="652"/>
        <v>-7.5994836882157211E-4</v>
      </c>
      <c r="BK365" s="240">
        <f t="shared" ca="1" si="653"/>
        <v>-1.2290585272528435E-3</v>
      </c>
      <c r="BL365" s="240">
        <f t="shared" ca="1" si="654"/>
        <v>-1.6863321801949393E-3</v>
      </c>
      <c r="BM365" s="240">
        <f t="shared" ca="1" si="655"/>
        <v>-2.1273655323988138E-3</v>
      </c>
      <c r="BN365" s="240">
        <f t="shared" ca="1" si="656"/>
        <v>-2.5479111915893927E-3</v>
      </c>
      <c r="BO365" s="240">
        <f t="shared" ca="1" si="657"/>
        <v>-2.943919073175033E-3</v>
      </c>
      <c r="BP365" s="240">
        <f t="shared" ca="1" si="658"/>
        <v>-3.3115754047761282E-3</v>
      </c>
      <c r="BQ365" s="240">
        <f t="shared" ca="1" si="659"/>
        <v>-3.6473394549379722E-3</v>
      </c>
      <c r="BR365" s="240">
        <f t="shared" ca="1" si="660"/>
        <v>-3.9479776323101991E-3</v>
      </c>
      <c r="BS365" s="240">
        <f t="shared" ca="1" si="661"/>
        <v>-4.2105946268991739E-3</v>
      </c>
      <c r="BT365" s="240">
        <f t="shared" ca="1" si="662"/>
        <v>-4.4326612934859526E-3</v>
      </c>
      <c r="BU365" s="240">
        <f t="shared" ca="1" si="663"/>
        <v>-4.6120390086773133E-3</v>
      </c>
      <c r="BV365" s="240">
        <f t="shared" ca="1" si="664"/>
        <v>-4.7470002670181328E-3</v>
      </c>
      <c r="BW365" s="240">
        <f t="shared" ca="1" si="665"/>
        <v>-4.8362453178132578E-3</v>
      </c>
      <c r="BX365" s="240">
        <f t="shared" ca="1" si="666"/>
        <v>-4.8789146824372255E-3</v>
      </c>
      <c r="BY365" s="240">
        <f t="shared" ca="1" si="667"/>
        <v>-4.8745974315832592E-3</v>
      </c>
      <c r="BZ365" s="240">
        <f t="shared" ca="1" si="668"/>
        <v>-4.8233351427371327E-3</v>
      </c>
      <c r="CA365" s="240">
        <f t="shared" ca="1" si="669"/>
        <v>-4.72562149976325E-3</v>
      </c>
      <c r="CB365" s="240">
        <f t="shared" ca="1" si="670"/>
        <v>-4.5823975384591611E-3</v>
      </c>
      <c r="CC365" s="240">
        <f t="shared" ca="1" si="671"/>
        <v>-4.3950425838664075E-3</v>
      </c>
      <c r="CD365" s="240">
        <f t="shared" ca="1" si="672"/>
        <v>-4.1653609666163528E-3</v>
      </c>
      <c r="CE365" s="240">
        <f t="shared" ca="1" si="673"/>
        <v>-3.8955646462398566E-3</v>
      </c>
      <c r="CF365" s="240">
        <f t="shared" ca="1" si="674"/>
        <v>-3.5882519087878182E-3</v>
      </c>
      <c r="CG365" s="240">
        <f t="shared" ca="1" si="675"/>
        <v>-3.2463823439161286E-3</v>
      </c>
      <c r="CH365" s="240">
        <f t="shared" ca="1" si="676"/>
        <v>-2.8732483424194215E-3</v>
      </c>
      <c r="CI365" s="240">
        <f t="shared" ca="1" si="677"/>
        <v>-2.4724433887079005E-3</v>
      </c>
      <c r="CJ365" s="240">
        <f t="shared" ca="1" si="678"/>
        <v>-2.0478274535880837E-3</v>
      </c>
      <c r="CK365" s="240">
        <f t="shared" ca="1" si="679"/>
        <v>-1.6034898206338474E-3</v>
      </c>
      <c r="CL365" s="240">
        <f t="shared" ca="1" si="680"/>
        <v>-1.1437097041502155E-3</v>
      </c>
      <c r="CM365" s="240">
        <f t="shared" ca="1" si="681"/>
        <v>-6.7291503800029503E-4</v>
      </c>
      <c r="CN365" s="240">
        <f t="shared" ca="1" si="682"/>
        <v>-1.956398321816535E-4</v>
      </c>
      <c r="CO365" s="240">
        <f t="shared" ca="1" si="683"/>
        <v>2.8351949216850808E-4</v>
      </c>
      <c r="CP365" s="240">
        <f t="shared" ca="1" si="684"/>
        <v>7.5994836882156778E-4</v>
      </c>
      <c r="CQ365" s="240">
        <f t="shared" ca="1" si="685"/>
        <v>1.229058527252847E-3</v>
      </c>
      <c r="CR365" s="240">
        <f t="shared" ca="1" si="686"/>
        <v>1.6863321801949386E-3</v>
      </c>
      <c r="CS365" s="240">
        <f t="shared" ca="1" si="687"/>
        <v>2.1273655323988134E-3</v>
      </c>
      <c r="CT365" s="240">
        <f t="shared" ca="1" si="688"/>
        <v>2.5479111915893918E-3</v>
      </c>
      <c r="CU365" s="240">
        <f t="shared" ca="1" si="689"/>
        <v>2.9439190731750291E-3</v>
      </c>
      <c r="CV365" s="240">
        <f t="shared" ca="1" si="690"/>
        <v>3.3115754047761312E-3</v>
      </c>
      <c r="CW365" s="240">
        <f t="shared" ca="1" si="691"/>
        <v>3.6473394549379717E-3</v>
      </c>
      <c r="CX365" s="240">
        <f t="shared" ca="1" si="692"/>
        <v>3.9479776323101991E-3</v>
      </c>
      <c r="CY365" s="240">
        <f t="shared" ca="1" si="693"/>
        <v>4.210594626899173E-3</v>
      </c>
      <c r="CZ365" s="240">
        <f t="shared" ca="1" si="694"/>
        <v>4.4326612934859509E-3</v>
      </c>
      <c r="DA365" s="240">
        <f t="shared" ca="1" si="695"/>
        <v>4.612039008677315E-3</v>
      </c>
      <c r="DB365" s="240">
        <f t="shared" ca="1" si="696"/>
        <v>4.7470002670181328E-3</v>
      </c>
      <c r="DC365" s="240">
        <f t="shared" ca="1" si="697"/>
        <v>4.8362453178132578E-3</v>
      </c>
      <c r="DD365" s="240">
        <f t="shared" ca="1" si="698"/>
        <v>4.8789146824372255E-3</v>
      </c>
      <c r="DE365" s="240">
        <f t="shared" ca="1" si="699"/>
        <v>4.8745974315832592E-3</v>
      </c>
      <c r="DF365" s="240">
        <f t="shared" ca="1" si="700"/>
        <v>4.8233351427371309E-3</v>
      </c>
      <c r="DG365" s="240">
        <f t="shared" ca="1" si="701"/>
        <v>4.7256214997632492E-3</v>
      </c>
      <c r="DH365" s="240">
        <f t="shared" ca="1" si="702"/>
        <v>4.5823975384591611E-3</v>
      </c>
      <c r="DI365" s="240">
        <f t="shared" ca="1" si="703"/>
        <v>4.3950425838664084E-3</v>
      </c>
      <c r="DJ365" s="240">
        <f t="shared" ca="1" si="704"/>
        <v>4.1653609666163528E-3</v>
      </c>
      <c r="DK365" s="240">
        <f t="shared" ca="1" si="705"/>
        <v>3.8955646462398587E-3</v>
      </c>
      <c r="DL365" s="240">
        <f t="shared" ca="1" si="706"/>
        <v>3.588251908787816E-3</v>
      </c>
      <c r="DM365" s="240">
        <f t="shared" ca="1" si="707"/>
        <v>3.246382343916129E-3</v>
      </c>
      <c r="DN365" s="240">
        <f t="shared" ca="1" si="708"/>
        <v>2.8732483424194219E-3</v>
      </c>
      <c r="DO365" s="240">
        <f t="shared" ca="1" si="709"/>
        <v>2.4724433887079013E-3</v>
      </c>
      <c r="DP365" s="240">
        <f t="shared" ca="1" si="710"/>
        <v>2.0478274535880841E-3</v>
      </c>
      <c r="DQ365" s="240">
        <f t="shared" ca="1" si="711"/>
        <v>1.603489820633848E-3</v>
      </c>
      <c r="DR365" s="240">
        <f t="shared" ca="1" si="712"/>
        <v>1.1437097041502159E-3</v>
      </c>
      <c r="DS365" s="240">
        <f t="shared" ca="1" si="713"/>
        <v>6.7291503800029546E-4</v>
      </c>
      <c r="DT365" s="240">
        <f t="shared" ca="1" si="714"/>
        <v>1.9563983218165394E-4</v>
      </c>
      <c r="DU365" s="240">
        <f t="shared" ca="1" si="715"/>
        <v>-2.8351949216850764E-4</v>
      </c>
      <c r="DV365" s="240">
        <f t="shared" ca="1" si="716"/>
        <v>-7.5994836882156691E-4</v>
      </c>
      <c r="DW365" s="240">
        <f t="shared" ca="1" si="717"/>
        <v>-1.2290585272528465E-3</v>
      </c>
      <c r="DX365" s="240">
        <f t="shared" ca="1" si="718"/>
        <v>-1.6863321801949384E-3</v>
      </c>
      <c r="DY365" s="240">
        <f t="shared" ca="1" si="719"/>
        <v>-2.1273655323988125E-3</v>
      </c>
      <c r="DZ365" s="240">
        <f t="shared" ca="1" si="720"/>
        <v>-2.5479111915893918E-3</v>
      </c>
      <c r="EA365" s="240">
        <f t="shared" ca="1" si="721"/>
        <v>-2.9439190731750287E-3</v>
      </c>
      <c r="EB365" s="240">
        <f t="shared" ca="1" si="722"/>
        <v>-3.3115754047761303E-3</v>
      </c>
      <c r="EC365" s="240">
        <f t="shared" ca="1" si="723"/>
        <v>-3.6473394549379713E-3</v>
      </c>
      <c r="ED365" s="240">
        <f t="shared" ca="1" si="724"/>
        <v>-3.9479776323101982E-3</v>
      </c>
      <c r="EE365" s="240">
        <f t="shared" ca="1" si="725"/>
        <v>-4.210594626899173E-3</v>
      </c>
      <c r="EF365" s="240">
        <f t="shared" ca="1" si="726"/>
        <v>-4.43266129348595E-3</v>
      </c>
      <c r="EG365" s="240">
        <f t="shared" ca="1" si="727"/>
        <v>-4.612039008677315E-3</v>
      </c>
      <c r="EH365" s="240">
        <f t="shared" ca="1" si="728"/>
        <v>-4.7470002670181328E-3</v>
      </c>
      <c r="EI365" s="240">
        <f t="shared" ca="1" si="729"/>
        <v>-4.8362453178132578E-3</v>
      </c>
      <c r="EJ365" s="240">
        <f t="shared" ca="1" si="730"/>
        <v>-4.8789146824372255E-3</v>
      </c>
      <c r="EK365" s="240">
        <f t="shared" ca="1" si="731"/>
        <v>-4.8745974315832601E-3</v>
      </c>
      <c r="EL365" s="240">
        <f t="shared" ca="1" si="732"/>
        <v>-4.8233351427371318E-3</v>
      </c>
      <c r="EM365" s="240">
        <f t="shared" ca="1" si="733"/>
        <v>-4.7256214997632492E-3</v>
      </c>
      <c r="EN365" s="240">
        <f t="shared" ca="1" si="734"/>
        <v>-4.582397538459162E-3</v>
      </c>
      <c r="EO365" s="240">
        <f t="shared" ca="1" si="735"/>
        <v>-4.3950425838664084E-3</v>
      </c>
      <c r="EP365" s="240">
        <f t="shared" ca="1" si="736"/>
        <v>-4.1653609666163537E-3</v>
      </c>
      <c r="EQ365" s="240">
        <f t="shared" ca="1" si="737"/>
        <v>-3.8955646462398592E-3</v>
      </c>
      <c r="ER365" s="240">
        <f t="shared" ca="1" si="738"/>
        <v>-3.588251908787816E-3</v>
      </c>
      <c r="ES365" s="240">
        <f t="shared" ca="1" si="739"/>
        <v>-3.2463823439161294E-3</v>
      </c>
      <c r="ET365" s="240">
        <f t="shared" ca="1" si="740"/>
        <v>-2.8732483424194224E-3</v>
      </c>
      <c r="EU365" s="240">
        <f t="shared" ca="1" si="741"/>
        <v>-2.4724433887079018E-3</v>
      </c>
      <c r="EV365" s="240">
        <f t="shared" ca="1" si="742"/>
        <v>-2.047827453588085E-3</v>
      </c>
      <c r="EW365" s="240">
        <f t="shared" ca="1" si="743"/>
        <v>-1.6034898206338489E-3</v>
      </c>
      <c r="EX365" s="240">
        <f t="shared" ca="1" si="744"/>
        <v>-1.1437097041502163E-3</v>
      </c>
      <c r="EY365" s="240">
        <f t="shared" ca="1" si="745"/>
        <v>-6.7291503800029589E-4</v>
      </c>
      <c r="EZ365" s="240">
        <f t="shared" ca="1" si="746"/>
        <v>-1.9563983218165481E-4</v>
      </c>
      <c r="FA365" s="240">
        <f t="shared" ca="1" si="747"/>
        <v>2.8351949216850721E-4</v>
      </c>
      <c r="FB365" s="240">
        <f t="shared" ca="1" si="748"/>
        <v>7.5994836882156604E-4</v>
      </c>
      <c r="FC365" s="240">
        <f t="shared" ca="1" si="749"/>
        <v>1.2290585272528461E-3</v>
      </c>
      <c r="FD365" s="240">
        <f t="shared" ca="1" si="750"/>
        <v>1.6863321801949376E-3</v>
      </c>
      <c r="FE365" s="240">
        <f t="shared" ca="1" si="751"/>
        <v>2.1273655323988125E-3</v>
      </c>
      <c r="FF365" s="240">
        <f t="shared" ca="1" si="752"/>
        <v>2.5479111915893918E-3</v>
      </c>
      <c r="FG365" s="240">
        <f t="shared" ca="1" si="753"/>
        <v>2.9439190731750282E-3</v>
      </c>
      <c r="FH365" s="240">
        <f t="shared" ca="1" si="754"/>
        <v>3.3115754047761299E-3</v>
      </c>
      <c r="FI365" s="240">
        <f t="shared" ca="1" si="755"/>
        <v>3.6473394549379709E-3</v>
      </c>
      <c r="FJ365" s="240">
        <f t="shared" ca="1" si="756"/>
        <v>3.9479776323101982E-3</v>
      </c>
      <c r="FK365" s="240">
        <f t="shared" ca="1" si="757"/>
        <v>4.2105946268991721E-3</v>
      </c>
      <c r="FL365" s="240">
        <f t="shared" ca="1" si="758"/>
        <v>4.43266129348595E-3</v>
      </c>
      <c r="FM365" s="240">
        <f t="shared" ca="1" si="759"/>
        <v>4.6120390086773115E-3</v>
      </c>
      <c r="FN365" s="240">
        <f t="shared" ca="1" si="760"/>
        <v>4.7470002670181302E-3</v>
      </c>
      <c r="FO365" s="240">
        <f t="shared" ca="1" si="761"/>
        <v>4.8362453178132569E-3</v>
      </c>
      <c r="FP365" s="240">
        <f t="shared" ca="1" si="762"/>
        <v>4.8789146824372255E-3</v>
      </c>
      <c r="FQ365" s="240">
        <f t="shared" ca="1" si="763"/>
        <v>4.8745974315832592E-3</v>
      </c>
      <c r="FR365" s="240">
        <f t="shared" ca="1" si="764"/>
        <v>4.8233351427371318E-3</v>
      </c>
      <c r="FS365" s="240">
        <f t="shared" ca="1" si="765"/>
        <v>4.7256214997632492E-3</v>
      </c>
      <c r="FT365" s="240">
        <f t="shared" ca="1" si="766"/>
        <v>4.5823975384591629E-3</v>
      </c>
      <c r="FU365" s="240">
        <f t="shared" ca="1" si="767"/>
        <v>4.3950425838664084E-3</v>
      </c>
      <c r="FV365" s="240">
        <f t="shared" ca="1" si="768"/>
        <v>4.1653609666163537E-3</v>
      </c>
      <c r="FW365" s="240">
        <f t="shared" ca="1" si="769"/>
        <v>3.8955646462398596E-3</v>
      </c>
      <c r="FX365" s="240">
        <f t="shared" ca="1" si="770"/>
        <v>3.5882519087878225E-3</v>
      </c>
      <c r="FY365" s="240">
        <f t="shared" ca="1" si="771"/>
        <v>3.2463823439161364E-3</v>
      </c>
      <c r="FZ365" s="240">
        <f t="shared" ca="1" si="772"/>
        <v>2.8732483424194297E-3</v>
      </c>
      <c r="GA365" s="240">
        <f t="shared" ca="1" si="773"/>
        <v>2.4724433887078952E-3</v>
      </c>
      <c r="GB365" s="240">
        <f t="shared" ca="1" si="774"/>
        <v>2.0478274535880776E-3</v>
      </c>
      <c r="GC365" s="240">
        <f t="shared" ca="1" si="775"/>
        <v>1.6034898206338495E-3</v>
      </c>
      <c r="GD365" s="240">
        <f t="shared" ca="1" si="776"/>
        <v>1.1437097041502168E-3</v>
      </c>
      <c r="GE365" s="240">
        <f t="shared" ca="1" si="777"/>
        <v>6.7291503800029633E-4</v>
      </c>
      <c r="GF365" s="240">
        <f t="shared" ca="1" si="778"/>
        <v>1.9563983218165524E-4</v>
      </c>
      <c r="GG365" s="240">
        <f t="shared" ca="1" si="779"/>
        <v>-2.8351949216850634E-4</v>
      </c>
      <c r="GH365" s="240">
        <f t="shared" ca="1" si="780"/>
        <v>-7.5994836882156518E-4</v>
      </c>
      <c r="GI365" s="240">
        <f t="shared" ca="1" si="781"/>
        <v>-1.229058527252837E-3</v>
      </c>
      <c r="GJ365" s="240">
        <f t="shared" ca="1" si="782"/>
        <v>-1.6863321801949291E-3</v>
      </c>
      <c r="GK365" s="240">
        <f t="shared" ca="1" si="783"/>
        <v>-2.1273655323988195E-3</v>
      </c>
      <c r="GL365" s="240">
        <f t="shared" ca="1" si="784"/>
        <v>-2.5479111915893979E-3</v>
      </c>
      <c r="GM365" s="240">
        <f t="shared" ca="1" si="785"/>
        <v>-2.9439190731750347E-3</v>
      </c>
      <c r="GN365" s="240">
        <f t="shared" ca="1" si="786"/>
        <v>-3.3115754047761295E-3</v>
      </c>
      <c r="GO365" s="240">
        <f t="shared" ca="1" si="787"/>
        <v>-3.6473394549379704E-3</v>
      </c>
      <c r="GP365" s="240">
        <f t="shared" ca="1" si="788"/>
        <v>-3.9479776323101982E-3</v>
      </c>
      <c r="GQ365" s="240">
        <f t="shared" ca="1" si="789"/>
        <v>-4.210594626899173E-3</v>
      </c>
      <c r="GR365" s="240">
        <f t="shared" ca="1" si="790"/>
        <v>-4.43266129348595E-3</v>
      </c>
      <c r="GS365" s="240">
        <f t="shared" ca="1" si="791"/>
        <v>-4.6120390086773115E-3</v>
      </c>
      <c r="GT365" s="240">
        <f t="shared" ca="1" si="792"/>
        <v>-4.7470002670181302E-3</v>
      </c>
      <c r="GU365" s="240">
        <f t="shared" ca="1" si="793"/>
        <v>-4.836245317813256E-3</v>
      </c>
      <c r="GV365" s="240">
        <f t="shared" ca="1" si="794"/>
        <v>-4.8789146824372255E-3</v>
      </c>
      <c r="GW365" s="240">
        <f t="shared" ca="1" si="795"/>
        <v>-4.8745974315832592E-3</v>
      </c>
      <c r="GX365" s="240">
        <f t="shared" ca="1" si="796"/>
        <v>-4.8233351427371318E-3</v>
      </c>
      <c r="GY365" s="240">
        <f t="shared" ca="1" si="797"/>
        <v>-4.72562149976325E-3</v>
      </c>
      <c r="GZ365" s="240">
        <f t="shared" ca="1" si="798"/>
        <v>-4.5823975384591629E-3</v>
      </c>
      <c r="HA365" s="240">
        <f t="shared" ca="1" si="799"/>
        <v>-4.3950425838664084E-3</v>
      </c>
      <c r="HB365" s="240">
        <f t="shared" ca="1" si="800"/>
        <v>-4.1653609666163546E-3</v>
      </c>
      <c r="HC365" s="240">
        <f t="shared" ca="1" si="801"/>
        <v>-3.89556464623986E-3</v>
      </c>
      <c r="HD365" s="240">
        <f t="shared" ca="1" si="802"/>
        <v>-3.5882519087878234E-3</v>
      </c>
      <c r="HE365" s="240">
        <f t="shared" ca="1" si="803"/>
        <v>-3.2463823439161368E-3</v>
      </c>
      <c r="HF365" s="240">
        <f t="shared" ca="1" si="804"/>
        <v>-2.8732483424194163E-3</v>
      </c>
      <c r="HG365" s="240">
        <f t="shared" ca="1" si="805"/>
        <v>-2.4724433887078957E-3</v>
      </c>
      <c r="HH365" s="240">
        <f t="shared" ca="1" si="806"/>
        <v>-2.0478274535880784E-3</v>
      </c>
      <c r="HI365" s="240">
        <f t="shared" ca="1" si="807"/>
        <v>-1.60348982063385E-3</v>
      </c>
      <c r="HJ365" s="240">
        <f t="shared" ca="1" si="808"/>
        <v>-1.1437097041502172E-3</v>
      </c>
      <c r="HK365" s="240">
        <f t="shared" ca="1" si="809"/>
        <v>-6.7291503800029719E-4</v>
      </c>
      <c r="HL365" s="240">
        <f t="shared" ca="1" si="810"/>
        <v>-1.9563983218165567E-4</v>
      </c>
      <c r="HM365" s="240">
        <f t="shared" ca="1" si="811"/>
        <v>2.8351949216850547E-4</v>
      </c>
      <c r="HN365" s="240">
        <f t="shared" ca="1" si="812"/>
        <v>7.5994836882156518E-4</v>
      </c>
      <c r="HO365" s="240">
        <f t="shared" ca="1" si="813"/>
        <v>1.2290585272528365E-3</v>
      </c>
      <c r="HP365" s="240">
        <f t="shared" ca="1" si="814"/>
        <v>1.6863321801949284E-3</v>
      </c>
      <c r="HQ365" s="240">
        <f t="shared" ca="1" si="815"/>
        <v>2.1273655323988186E-3</v>
      </c>
      <c r="HR365" s="240">
        <f t="shared" ca="1" si="816"/>
        <v>2.5479111915893979E-3</v>
      </c>
      <c r="HS365" s="240">
        <f t="shared" ca="1" si="817"/>
        <v>2.9439190731750343E-3</v>
      </c>
      <c r="HT365" s="240">
        <f t="shared" ca="1" si="818"/>
        <v>3.311575404776129E-3</v>
      </c>
      <c r="HU365" s="240">
        <f t="shared" ca="1" si="819"/>
        <v>3.6473394549379704E-3</v>
      </c>
      <c r="HV365" s="240">
        <f t="shared" ca="1" si="820"/>
        <v>3.9479776323101973E-3</v>
      </c>
      <c r="HW365" s="240">
        <f t="shared" ca="1" si="821"/>
        <v>4.210594626899173E-3</v>
      </c>
      <c r="HX365" s="240">
        <f t="shared" ca="1" si="822"/>
        <v>4.43266129348595E-3</v>
      </c>
      <c r="HY365" s="240">
        <f t="shared" ca="1" si="823"/>
        <v>4.6120390086773107E-3</v>
      </c>
      <c r="HZ365" s="240">
        <f t="shared" ca="1" si="824"/>
        <v>4.7470002670181302E-3</v>
      </c>
      <c r="IA365" s="240">
        <f t="shared" ca="1" si="825"/>
        <v>4.8362453178132569E-3</v>
      </c>
      <c r="IB365" s="240">
        <f t="shared" ca="1" si="826"/>
        <v>4.8789146824372255E-3</v>
      </c>
      <c r="IC365" s="240">
        <f t="shared" ca="1" si="827"/>
        <v>4.8745974315832592E-3</v>
      </c>
      <c r="ID365" s="240">
        <f t="shared" ca="1" si="828"/>
        <v>4.8233351427371327E-3</v>
      </c>
      <c r="IE365" s="240">
        <f t="shared" ca="1" si="829"/>
        <v>2.2229429099852789E-3</v>
      </c>
      <c r="IF365" s="240">
        <f t="shared" ca="1" si="830"/>
        <v>4.5823975384591629E-3</v>
      </c>
      <c r="IG365" s="240">
        <f t="shared" ca="1" si="831"/>
        <v>4.3950425838664093E-3</v>
      </c>
      <c r="IH365" s="240">
        <f t="shared" ca="1" si="832"/>
        <v>4.1653609666163546E-3</v>
      </c>
      <c r="II365" s="240">
        <f t="shared" ca="1" si="833"/>
        <v>3.8955646462398609E-3</v>
      </c>
      <c r="IJ365" s="240">
        <f t="shared" ca="1" si="834"/>
        <v>3.5882519087878234E-3</v>
      </c>
      <c r="IK365" s="240">
        <f t="shared" ca="1" si="835"/>
        <v>3.2463823439161377E-3</v>
      </c>
      <c r="IL365" s="240">
        <f t="shared" ca="1" si="836"/>
        <v>2.873248342419431E-3</v>
      </c>
      <c r="IM365" s="240">
        <f t="shared" ca="1" si="837"/>
        <v>2.4724433887078961E-3</v>
      </c>
      <c r="IN365" s="240">
        <f t="shared" ca="1" si="838"/>
        <v>2.0478274535880789E-3</v>
      </c>
      <c r="IO365" s="240">
        <f t="shared" ca="1" si="839"/>
        <v>1.6034898206338504E-3</v>
      </c>
      <c r="IP365" s="240">
        <f t="shared" ca="1" si="840"/>
        <v>1.1437097041502181E-3</v>
      </c>
      <c r="IQ365" s="240">
        <f t="shared" ca="1" si="841"/>
        <v>6.7291503800029763E-4</v>
      </c>
      <c r="IR365" s="240">
        <f t="shared" ca="1" si="842"/>
        <v>1.9563983218165611E-4</v>
      </c>
      <c r="IS365" s="240">
        <f t="shared" ca="1" si="843"/>
        <v>-2.8351949216850547E-4</v>
      </c>
      <c r="IT365" s="240">
        <f t="shared" ca="1" si="844"/>
        <v>-7.5994836882156474E-4</v>
      </c>
      <c r="IU365" s="240">
        <f t="shared" ca="1" si="845"/>
        <v>-1.2290585272528357E-3</v>
      </c>
      <c r="IV365" s="240">
        <f t="shared" ca="1" si="846"/>
        <v>-1.6863321801949278E-3</v>
      </c>
      <c r="IW365" s="240">
        <f t="shared" ca="1" si="847"/>
        <v>-2.1273655323988186E-3</v>
      </c>
      <c r="IX365" s="240">
        <f t="shared" ca="1" si="848"/>
        <v>-2.5479111915893971E-3</v>
      </c>
      <c r="IY365" s="240">
        <f t="shared" ca="1" si="849"/>
        <v>-2.9439190731750334E-3</v>
      </c>
      <c r="IZ365" s="240">
        <f t="shared" ca="1" si="850"/>
        <v>-3.311575404776129E-3</v>
      </c>
      <c r="JA365" s="240">
        <f t="shared" ca="1" si="851"/>
        <v>-3.64733945493797E-3</v>
      </c>
      <c r="JB365" s="240">
        <f t="shared" ca="1" si="852"/>
        <v>-3.9479776323101973E-3</v>
      </c>
    </row>
    <row r="366" spans="1:262">
      <c r="B366" s="248">
        <v>5</v>
      </c>
      <c r="C366" s="247">
        <f t="shared" si="853"/>
        <v>9.7656250000000005E-5</v>
      </c>
      <c r="D366" s="244">
        <f t="shared" ca="1" si="597"/>
        <v>12.55534559377908</v>
      </c>
      <c r="E366" s="243">
        <f ca="1">K361</f>
        <v>0.55534559377907977</v>
      </c>
      <c r="F366" s="242">
        <v>5</v>
      </c>
      <c r="G366" s="240">
        <f t="shared" ca="1" si="854"/>
        <v>8.5442693153416058E-2</v>
      </c>
      <c r="H366" s="240">
        <f t="shared" ca="1" si="598"/>
        <v>9.2054619516477518E-2</v>
      </c>
      <c r="I366" s="240">
        <f t="shared" ca="1" si="599"/>
        <v>9.7281958717333805E-2</v>
      </c>
      <c r="J366" s="240">
        <f t="shared" ca="1" si="600"/>
        <v>0.10104608670878323</v>
      </c>
      <c r="K366" s="240">
        <f t="shared" ca="1" si="601"/>
        <v>0.10329038750217434</v>
      </c>
      <c r="L366" s="240">
        <f t="shared" ca="1" si="602"/>
        <v>0.10398110472457359</v>
      </c>
      <c r="M366" s="240">
        <f t="shared" ca="1" si="603"/>
        <v>0.10310784934603469</v>
      </c>
      <c r="N366" s="240">
        <f t="shared" ca="1" si="604"/>
        <v>0.10068375594027926</v>
      </c>
      <c r="O366" s="240">
        <f t="shared" ca="1" si="605"/>
        <v>9.6745285128482211E-2</v>
      </c>
      <c r="P366" s="240">
        <f t="shared" ca="1" si="606"/>
        <v>9.1351675177591796E-2</v>
      </c>
      <c r="Q366" s="240">
        <f t="shared" ca="1" si="607"/>
        <v>8.4584051001655447E-2</v>
      </c>
      <c r="R366" s="240">
        <f t="shared" ca="1" si="608"/>
        <v>7.6544203967601324E-2</v>
      </c>
      <c r="S366" s="240">
        <f t="shared" ca="1" si="609"/>
        <v>6.735306085833194E-2</v>
      </c>
      <c r="T366" s="240">
        <f t="shared" ca="1" si="610"/>
        <v>5.7148865021350415E-2</v>
      </c>
      <c r="U366" s="241">
        <f t="shared" ca="1" si="611"/>
        <v>4.6085097060136755E-2</v>
      </c>
      <c r="V366" s="240">
        <f t="shared" ca="1" si="612"/>
        <v>3.4328166343011411E-2</v>
      </c>
      <c r="W366" s="240">
        <f t="shared" ca="1" si="613"/>
        <v>2.2054908051341381E-2</v>
      </c>
      <c r="X366" s="240">
        <f t="shared" ca="1" si="614"/>
        <v>9.4499234138138571E-3</v>
      </c>
      <c r="Y366" s="240">
        <f t="shared" ca="1" si="615"/>
        <v>-3.2971968678705277E-3</v>
      </c>
      <c r="Z366" s="240">
        <f t="shared" ca="1" si="616"/>
        <v>-1.5994724239622782E-2</v>
      </c>
      <c r="AA366" s="240">
        <f t="shared" ca="1" si="617"/>
        <v>-2.8451676070880519E-2</v>
      </c>
      <c r="AB366" s="240">
        <f t="shared" ca="1" si="618"/>
        <v>-4.0480688211138725E-2</v>
      </c>
      <c r="AC366" s="240">
        <f t="shared" ca="1" si="619"/>
        <v>-5.1900833121172371E-2</v>
      </c>
      <c r="AD366" s="240">
        <f t="shared" ca="1" si="620"/>
        <v>-6.2540341191634194E-2</v>
      </c>
      <c r="AE366" s="240">
        <f t="shared" ca="1" si="621"/>
        <v>-7.2239184317862928E-2</v>
      </c>
      <c r="AF366" s="240">
        <f t="shared" ca="1" si="622"/>
        <v>-8.0851482871531863E-2</v>
      </c>
      <c r="AG366" s="240">
        <f t="shared" ca="1" si="623"/>
        <v>-8.824769986604411E-2</v>
      </c>
      <c r="AH366" s="240">
        <f t="shared" ca="1" si="624"/>
        <v>-9.4316589313384325E-2</v>
      </c>
      <c r="AI366" s="240">
        <f t="shared" ca="1" si="625"/>
        <v>-9.8966869467326579E-2</v>
      </c>
      <c r="AJ366" s="240">
        <f t="shared" ca="1" si="626"/>
        <v>-0.10212859578586281</v>
      </c>
      <c r="AK366" s="240">
        <f t="shared" ca="1" si="627"/>
        <v>-0.10375421296221921</v>
      </c>
      <c r="AL366" s="240">
        <f t="shared" ca="1" si="628"/>
        <v>-0.1038192702009347</v>
      </c>
      <c r="AM366" s="240">
        <f t="shared" ca="1" si="629"/>
        <v>-0.10232278898058361</v>
      </c>
      <c r="AN366" s="240">
        <f t="shared" ca="1" si="630"/>
        <v>-9.928727777164853E-2</v>
      </c>
      <c r="AO366" s="240">
        <f t="shared" ca="1" si="631"/>
        <v>-9.4758393488173609E-2</v>
      </c>
      <c r="AP366" s="240">
        <f t="shared" ca="1" si="632"/>
        <v>-8.8804254765279339E-2</v>
      </c>
      <c r="AQ366" s="240">
        <f t="shared" ca="1" si="633"/>
        <v>-8.1514417391485877E-2</v>
      </c>
      <c r="AR366" s="240">
        <f t="shared" ca="1" si="634"/>
        <v>-7.29985273062944E-2</v>
      </c>
      <c r="AS366" s="240">
        <f t="shared" ca="1" si="635"/>
        <v>-6.3384671423198771E-2</v>
      </c>
      <c r="AT366" s="240">
        <f t="shared" ca="1" si="636"/>
        <v>-5.2817451083282459E-2</v>
      </c>
      <c r="AU366" s="240">
        <f t="shared" ca="1" si="637"/>
        <v>-4.145580711645392E-2</v>
      </c>
      <c r="AV366" s="240">
        <f t="shared" ca="1" si="638"/>
        <v>-2.9470629223421627E-2</v>
      </c>
      <c r="AW366" s="240">
        <f t="shared" ca="1" si="639"/>
        <v>-1.7042185635531414E-2</v>
      </c>
      <c r="AX366" s="240">
        <f t="shared" ca="1" si="640"/>
        <v>-4.3574117127723813E-3</v>
      </c>
      <c r="AY366" s="240">
        <f t="shared" ca="1" si="641"/>
        <v>8.3929017380367232E-3</v>
      </c>
      <c r="AZ366" s="240">
        <f t="shared" ca="1" si="642"/>
        <v>2.1016978134571263E-2</v>
      </c>
      <c r="BA366" s="240">
        <f t="shared" ca="1" si="643"/>
        <v>3.3324939617304296E-2</v>
      </c>
      <c r="BB366" s="240">
        <f t="shared" ca="1" si="644"/>
        <v>4.5131662989253279E-2</v>
      </c>
      <c r="BC366" s="240">
        <f t="shared" ca="1" si="645"/>
        <v>5.6259564141175639E-2</v>
      </c>
      <c r="BD366" s="240">
        <f t="shared" ca="1" si="646"/>
        <v>6.654126908186718E-2</v>
      </c>
      <c r="BE366" s="240">
        <f t="shared" ca="1" si="647"/>
        <v>7.5822131398782591E-2</v>
      </c>
      <c r="BF366" s="240">
        <f t="shared" ca="1" si="648"/>
        <v>8.3962558284024699E-2</v>
      </c>
      <c r="BG366" s="240">
        <f t="shared" ca="1" si="649"/>
        <v>9.0840110140109259E-2</v>
      </c>
      <c r="BH366" s="240">
        <f t="shared" ca="1" si="650"/>
        <v>9.6351342185477654E-2</v>
      </c>
      <c r="BI366" s="240">
        <f t="shared" ca="1" si="651"/>
        <v>0.1004133603602986</v>
      </c>
      <c r="BJ366" s="240">
        <f t="shared" ca="1" si="652"/>
        <v>0.10296506813028575</v>
      </c>
      <c r="BK366" s="240">
        <f t="shared" ca="1" si="653"/>
        <v>0.10396808543544234</v>
      </c>
      <c r="BL366" s="240">
        <f t="shared" ca="1" si="654"/>
        <v>0.1034073259618877</v>
      </c>
      <c r="BM366" s="240">
        <f t="shared" ca="1" si="655"/>
        <v>0.10129122405406046</v>
      </c>
      <c r="BN366" s="240">
        <f t="shared" ca="1" si="656"/>
        <v>9.7651607854327527E-2</v>
      </c>
      <c r="BO366" s="240">
        <f t="shared" ca="1" si="657"/>
        <v>9.2543220578096913E-2</v>
      </c>
      <c r="BP366" s="240">
        <f t="shared" ca="1" si="658"/>
        <v>8.6042897124903289E-2</v>
      </c>
      <c r="BQ366" s="240">
        <f t="shared" ca="1" si="659"/>
        <v>7.8248408410000442E-2</v>
      </c>
      <c r="BR366" s="240">
        <f t="shared" ca="1" si="660"/>
        <v>6.9276990798790822E-2</v>
      </c>
      <c r="BS366" s="240">
        <f t="shared" ca="1" si="661"/>
        <v>5.9263582762765617E-2</v>
      </c>
      <c r="BT366" s="240">
        <f t="shared" ca="1" si="662"/>
        <v>4.8358795279292682E-2</v>
      </c>
      <c r="BU366" s="240">
        <f t="shared" ca="1" si="663"/>
        <v>3.6726646502327709E-2</v>
      </c>
      <c r="BV366" s="240">
        <f t="shared" ca="1" si="664"/>
        <v>2.4542094776710391E-2</v>
      </c>
      <c r="BW366" s="240">
        <f t="shared" ca="1" si="665"/>
        <v>1.1988407101806209E-2</v>
      </c>
      <c r="BX366" s="240">
        <f t="shared" ca="1" si="666"/>
        <v>-7.4559737474921839E-4</v>
      </c>
      <c r="BY366" s="240">
        <f t="shared" ca="1" si="667"/>
        <v>-1.3468387372784635E-2</v>
      </c>
      <c r="BZ366" s="240">
        <f t="shared" ca="1" si="668"/>
        <v>-2.598860028832365E-2</v>
      </c>
      <c r="CA366" s="240">
        <f t="shared" ca="1" si="669"/>
        <v>-3.8117920465270086E-2</v>
      </c>
      <c r="CB366" s="240">
        <f t="shared" ca="1" si="670"/>
        <v>-4.967391163815997E-2</v>
      </c>
      <c r="CC366" s="240">
        <f t="shared" ca="1" si="671"/>
        <v>-6.0482760943406988E-2</v>
      </c>
      <c r="CD366" s="240">
        <f t="shared" ca="1" si="672"/>
        <v>-7.038189322655522E-2</v>
      </c>
      <c r="CE366" s="240">
        <f t="shared" ca="1" si="673"/>
        <v>-7.9222416323928263E-2</v>
      </c>
      <c r="CF366" s="240">
        <f t="shared" ca="1" si="674"/>
        <v>-8.6871360539359788E-2</v>
      </c>
      <c r="CG366" s="240">
        <f t="shared" ca="1" si="675"/>
        <v>-9.3213678632192959E-2</v>
      </c>
      <c r="CH366" s="240">
        <f t="shared" ca="1" si="676"/>
        <v>-9.8153976234865353E-2</v>
      </c>
      <c r="CI366" s="240">
        <f t="shared" ca="1" si="677"/>
        <v>-0.10161794667299101</v>
      </c>
      <c r="CJ366" s="240">
        <f t="shared" ca="1" si="678"/>
        <v>-0.103553488606908</v>
      </c>
      <c r="CK366" s="240">
        <f t="shared" ca="1" si="679"/>
        <v>-0.10393148968432273</v>
      </c>
      <c r="CL366" s="240">
        <f t="shared" ca="1" si="680"/>
        <v>-0.10274626441718646</v>
      </c>
      <c r="CM366" s="240">
        <f t="shared" ca="1" si="681"/>
        <v>-0.10001563969672775</v>
      </c>
      <c r="CN366" s="240">
        <f t="shared" ca="1" si="682"/>
        <v>-9.5780686660414754E-2</v>
      </c>
      <c r="CO366" s="240">
        <f t="shared" ca="1" si="683"/>
        <v>-9.0105102943818849E-2</v>
      </c>
      <c r="CP366" s="240">
        <f t="shared" ca="1" si="684"/>
        <v>-8.3074254608885609E-2</v>
      </c>
      <c r="CQ366" s="240">
        <f t="shared" ca="1" si="685"/>
        <v>-7.4793892158904307E-2</v>
      </c>
      <c r="CR366" s="240">
        <f t="shared" ca="1" si="686"/>
        <v>-6.5388559952505199E-2</v>
      </c>
      <c r="CS366" s="240">
        <f t="shared" ca="1" si="687"/>
        <v>-5.4999722940580087E-2</v>
      </c>
      <c r="CT366" s="240">
        <f t="shared" ca="1" si="688"/>
        <v>-4.3783638901744644E-2</v>
      </c>
      <c r="CU366" s="240">
        <f t="shared" ca="1" si="689"/>
        <v>-3.1909008179903074E-2</v>
      </c>
      <c r="CV366" s="240">
        <f t="shared" ca="1" si="690"/>
        <v>-1.9554436274048445E-2</v>
      </c>
      <c r="CW366" s="240">
        <f t="shared" ca="1" si="691"/>
        <v>-6.9057474453123949E-3</v>
      </c>
      <c r="CX366" s="240">
        <f t="shared" ca="1" si="692"/>
        <v>5.8468102528885166E-3</v>
      </c>
      <c r="CY366" s="240">
        <f t="shared" ca="1" si="693"/>
        <v>1.851142648266009E-2</v>
      </c>
      <c r="CZ366" s="240">
        <f t="shared" ca="1" si="694"/>
        <v>3.0897613627648937E-2</v>
      </c>
      <c r="DA366" s="240">
        <f t="shared" ca="1" si="695"/>
        <v>4.2819071904099448E-2</v>
      </c>
      <c r="DB366" s="240">
        <f t="shared" ca="1" si="696"/>
        <v>5.4096491483009532E-2</v>
      </c>
      <c r="DC366" s="240">
        <f t="shared" ca="1" si="697"/>
        <v>6.4560249476861481E-2</v>
      </c>
      <c r="DD366" s="240">
        <f t="shared" ca="1" si="698"/>
        <v>7.4052961225734654E-2</v>
      </c>
      <c r="DE366" s="240">
        <f t="shared" ca="1" si="699"/>
        <v>8.2431847509085401E-2</v>
      </c>
      <c r="DF366" s="240">
        <f t="shared" ca="1" si="700"/>
        <v>8.9570882078123054E-2</v>
      </c>
      <c r="DG366" s="240">
        <f t="shared" ca="1" si="701"/>
        <v>9.5362687207897728E-2</v>
      </c>
      <c r="DH366" s="240">
        <f t="shared" ca="1" si="702"/>
        <v>9.9720148758230293E-2</v>
      </c>
      <c r="DI366" s="240">
        <f t="shared" ca="1" si="703"/>
        <v>0.10257772645146733</v>
      </c>
      <c r="DJ366" s="240">
        <f t="shared" ca="1" si="704"/>
        <v>0.10389243965926187</v>
      </c>
      <c r="DK366" s="240">
        <f t="shared" ca="1" si="705"/>
        <v>0.10364451387123022</v>
      </c>
      <c r="DL366" s="240">
        <f t="shared" ca="1" si="706"/>
        <v>0.10183767812199436</v>
      </c>
      <c r="DM366" s="240">
        <f t="shared" ca="1" si="707"/>
        <v>9.8499108903030153E-2</v>
      </c>
      <c r="DN366" s="240">
        <f t="shared" ca="1" si="708"/>
        <v>9.3679021402939738E-2</v>
      </c>
      <c r="DO366" s="240">
        <f t="shared" ca="1" si="709"/>
        <v>8.7449914224274228E-2</v>
      </c>
      <c r="DP366" s="240">
        <f t="shared" ca="1" si="710"/>
        <v>7.9905478937069854E-2</v>
      </c>
      <c r="DQ366" s="240">
        <f t="shared" ca="1" si="711"/>
        <v>7.1159190870426103E-2</v>
      </c>
      <c r="DR366" s="240">
        <f t="shared" ca="1" si="712"/>
        <v>6.1342602337932588E-2</v>
      </c>
      <c r="DS366" s="240">
        <f t="shared" ca="1" si="713"/>
        <v>5.0603363968424034E-2</v>
      </c>
      <c r="DT366" s="240">
        <f t="shared" ca="1" si="714"/>
        <v>3.9103003903088629E-2</v>
      </c>
      <c r="DU366" s="240">
        <f t="shared" ca="1" si="715"/>
        <v>2.701449826187402E-2</v>
      </c>
      <c r="DV366" s="240">
        <f t="shared" ca="1" si="716"/>
        <v>1.4519669421635989E-2</v>
      </c>
      <c r="DW366" s="240">
        <f t="shared" ca="1" si="717"/>
        <v>1.8064512383507772E-3</v>
      </c>
      <c r="DX366" s="240">
        <f t="shared" ca="1" si="718"/>
        <v>-1.0933937653008693E-2</v>
      </c>
      <c r="DY366" s="240">
        <f t="shared" ca="1" si="719"/>
        <v>-2.3509869944729367E-2</v>
      </c>
      <c r="DZ366" s="240">
        <f t="shared" ca="1" si="720"/>
        <v>-3.5732191909433872E-2</v>
      </c>
      <c r="EA366" s="240">
        <f t="shared" ca="1" si="721"/>
        <v>-4.7417068448204078E-2</v>
      </c>
      <c r="EB366" s="240">
        <f t="shared" ca="1" si="722"/>
        <v>-5.8388748141583652E-2</v>
      </c>
      <c r="EC366" s="240">
        <f t="shared" ca="1" si="723"/>
        <v>-6.8482206714516242E-2</v>
      </c>
      <c r="ED366" s="240">
        <f t="shared" ca="1" si="724"/>
        <v>-7.7545629155047952E-2</v>
      </c>
      <c r="EE366" s="240">
        <f t="shared" ca="1" si="725"/>
        <v>-8.5442693153416044E-2</v>
      </c>
      <c r="EF366" s="240">
        <f t="shared" ca="1" si="726"/>
        <v>-9.2054619516477434E-2</v>
      </c>
      <c r="EG366" s="240">
        <f t="shared" ca="1" si="727"/>
        <v>-9.7281958717333777E-2</v>
      </c>
      <c r="EH366" s="240">
        <f t="shared" ca="1" si="728"/>
        <v>-0.10104608670878318</v>
      </c>
      <c r="EI366" s="240">
        <f t="shared" ca="1" si="729"/>
        <v>-0.10329038750217434</v>
      </c>
      <c r="EJ366" s="240">
        <f t="shared" ca="1" si="730"/>
        <v>-0.1039811047245736</v>
      </c>
      <c r="EK366" s="240">
        <f t="shared" ca="1" si="731"/>
        <v>-0.10310784934603467</v>
      </c>
      <c r="EL366" s="240">
        <f t="shared" ca="1" si="732"/>
        <v>-0.10068375594027926</v>
      </c>
      <c r="EM366" s="240">
        <f t="shared" ca="1" si="733"/>
        <v>-9.6745285128482267E-2</v>
      </c>
      <c r="EN366" s="240">
        <f t="shared" ca="1" si="734"/>
        <v>-9.1351675177591768E-2</v>
      </c>
      <c r="EO366" s="240">
        <f t="shared" ca="1" si="735"/>
        <v>-8.4584051001655502E-2</v>
      </c>
      <c r="EP366" s="240">
        <f t="shared" ca="1" si="736"/>
        <v>-7.6544203967601462E-2</v>
      </c>
      <c r="EQ366" s="240">
        <f t="shared" ca="1" si="737"/>
        <v>-6.7353060858331926E-2</v>
      </c>
      <c r="ER366" s="240">
        <f t="shared" ca="1" si="738"/>
        <v>-5.7148865021350491E-2</v>
      </c>
      <c r="ES366" s="240">
        <f t="shared" ca="1" si="739"/>
        <v>-4.6085097060136651E-2</v>
      </c>
      <c r="ET366" s="240">
        <f t="shared" ca="1" si="740"/>
        <v>-3.4328166343011439E-2</v>
      </c>
      <c r="EU366" s="240">
        <f t="shared" ca="1" si="741"/>
        <v>-2.205490805134154E-2</v>
      </c>
      <c r="EV366" s="240">
        <f t="shared" ca="1" si="742"/>
        <v>-9.4499234138137808E-3</v>
      </c>
      <c r="EW366" s="240">
        <f t="shared" ca="1" si="743"/>
        <v>3.2971968678704652E-3</v>
      </c>
      <c r="EX366" s="240">
        <f t="shared" ca="1" si="744"/>
        <v>1.5994724239622581E-2</v>
      </c>
      <c r="EY366" s="240">
        <f t="shared" ca="1" si="745"/>
        <v>2.8451676070880547E-2</v>
      </c>
      <c r="EZ366" s="240">
        <f t="shared" ca="1" si="746"/>
        <v>4.0480688211138635E-2</v>
      </c>
      <c r="FA366" s="240">
        <f t="shared" ca="1" si="747"/>
        <v>5.1900833121172163E-2</v>
      </c>
      <c r="FB366" s="240">
        <f t="shared" ca="1" si="748"/>
        <v>6.2540341191634222E-2</v>
      </c>
      <c r="FC366" s="240">
        <f t="shared" ca="1" si="749"/>
        <v>7.2239184317862845E-2</v>
      </c>
      <c r="FD366" s="240">
        <f t="shared" ca="1" si="750"/>
        <v>8.0851482871531946E-2</v>
      </c>
      <c r="FE366" s="240">
        <f t="shared" ca="1" si="751"/>
        <v>8.8247699866044096E-2</v>
      </c>
      <c r="FF366" s="240">
        <f t="shared" ca="1" si="752"/>
        <v>9.4316589313384269E-2</v>
      </c>
      <c r="FG366" s="240">
        <f t="shared" ca="1" si="753"/>
        <v>9.8966869467326607E-2</v>
      </c>
      <c r="FH366" s="240">
        <f t="shared" ca="1" si="754"/>
        <v>0.10212859578586278</v>
      </c>
      <c r="FI366" s="240">
        <f t="shared" ca="1" si="755"/>
        <v>0.10375421296221918</v>
      </c>
      <c r="FJ366" s="240">
        <f t="shared" ca="1" si="756"/>
        <v>0.1038192702009347</v>
      </c>
      <c r="FK366" s="240">
        <f t="shared" ca="1" si="757"/>
        <v>0.10232278898058363</v>
      </c>
      <c r="FL366" s="240">
        <f t="shared" ca="1" si="758"/>
        <v>9.9287277771648613E-2</v>
      </c>
      <c r="FM366" s="240">
        <f t="shared" ca="1" si="759"/>
        <v>9.4758393488173581E-2</v>
      </c>
      <c r="FN366" s="240">
        <f t="shared" ca="1" si="760"/>
        <v>8.8804254765279422E-2</v>
      </c>
      <c r="FO366" s="240">
        <f t="shared" ca="1" si="761"/>
        <v>8.1514417391485808E-2</v>
      </c>
      <c r="FP366" s="240">
        <f t="shared" ca="1" si="762"/>
        <v>7.2998527306294456E-2</v>
      </c>
      <c r="FQ366" s="240">
        <f t="shared" ca="1" si="763"/>
        <v>6.3384671423198896E-2</v>
      </c>
      <c r="FR366" s="240">
        <f t="shared" ca="1" si="764"/>
        <v>5.2817451083282438E-2</v>
      </c>
      <c r="FS366" s="240">
        <f t="shared" ca="1" si="765"/>
        <v>4.1455807116453997E-2</v>
      </c>
      <c r="FT366" s="240">
        <f t="shared" ca="1" si="766"/>
        <v>2.9470629223421863E-2</v>
      </c>
      <c r="FU366" s="240">
        <f t="shared" ca="1" si="767"/>
        <v>1.7042185635531393E-2</v>
      </c>
      <c r="FV366" s="240">
        <f t="shared" ca="1" si="768"/>
        <v>4.3574117127725409E-3</v>
      </c>
      <c r="FW366" s="240">
        <f t="shared" ca="1" si="769"/>
        <v>-8.3929017380368551E-3</v>
      </c>
      <c r="FX366" s="240">
        <f t="shared" ca="1" si="770"/>
        <v>-2.10169781345712E-2</v>
      </c>
      <c r="FY366" s="240">
        <f t="shared" ca="1" si="771"/>
        <v>-3.3324939617304136E-2</v>
      </c>
      <c r="FZ366" s="240">
        <f t="shared" ca="1" si="772"/>
        <v>-4.5131662989253384E-2</v>
      </c>
      <c r="GA366" s="240">
        <f t="shared" ca="1" si="773"/>
        <v>-5.6259564141175583E-2</v>
      </c>
      <c r="GB366" s="240">
        <f t="shared" ca="1" si="774"/>
        <v>-6.6541269081867069E-2</v>
      </c>
      <c r="GC366" s="240">
        <f t="shared" ca="1" si="775"/>
        <v>-7.5822131398782605E-2</v>
      </c>
      <c r="GD366" s="240">
        <f t="shared" ca="1" si="776"/>
        <v>-8.3962558284024671E-2</v>
      </c>
      <c r="GE366" s="240">
        <f t="shared" ca="1" si="777"/>
        <v>-9.0840110140109148E-2</v>
      </c>
      <c r="GF366" s="240">
        <f t="shared" ca="1" si="778"/>
        <v>-9.6351342185477667E-2</v>
      </c>
      <c r="GG366" s="240">
        <f t="shared" ca="1" si="779"/>
        <v>-0.10041336036029856</v>
      </c>
      <c r="GH366" s="240">
        <f t="shared" ca="1" si="780"/>
        <v>-0.10296506813028575</v>
      </c>
      <c r="GI366" s="240">
        <f t="shared" ca="1" si="781"/>
        <v>-0.10396808543544234</v>
      </c>
      <c r="GJ366" s="240">
        <f t="shared" ca="1" si="782"/>
        <v>-0.10340732596188773</v>
      </c>
      <c r="GK366" s="240">
        <f t="shared" ca="1" si="783"/>
        <v>-0.10129122405406046</v>
      </c>
      <c r="GL366" s="240">
        <f t="shared" ca="1" si="784"/>
        <v>-9.7651607854327541E-2</v>
      </c>
      <c r="GM366" s="240">
        <f t="shared" ca="1" si="785"/>
        <v>-9.2543220578097024E-2</v>
      </c>
      <c r="GN366" s="240">
        <f t="shared" ca="1" si="786"/>
        <v>-8.6042897124903289E-2</v>
      </c>
      <c r="GO366" s="240">
        <f t="shared" ca="1" si="787"/>
        <v>-7.8248408410000553E-2</v>
      </c>
      <c r="GP366" s="240">
        <f t="shared" ca="1" si="788"/>
        <v>-6.9276990798791002E-2</v>
      </c>
      <c r="GQ366" s="240">
        <f t="shared" ca="1" si="789"/>
        <v>-5.9263582762765596E-2</v>
      </c>
      <c r="GR366" s="240">
        <f t="shared" ca="1" si="790"/>
        <v>-4.8358795279292745E-2</v>
      </c>
      <c r="GS366" s="240">
        <f t="shared" ca="1" si="791"/>
        <v>-3.6726646502327598E-2</v>
      </c>
      <c r="GT366" s="240">
        <f t="shared" ca="1" si="792"/>
        <v>-2.4542094776710446E-2</v>
      </c>
      <c r="GU366" s="240">
        <f t="shared" ca="1" si="793"/>
        <v>-1.1988407101806452E-2</v>
      </c>
      <c r="GV366" s="240">
        <f t="shared" ca="1" si="794"/>
        <v>7.4559737474932941E-4</v>
      </c>
      <c r="GW366" s="240">
        <f t="shared" ca="1" si="795"/>
        <v>1.3468387372784572E-2</v>
      </c>
      <c r="GX366" s="240">
        <f t="shared" ca="1" si="796"/>
        <v>2.5988600288323414E-2</v>
      </c>
      <c r="GY366" s="240">
        <f t="shared" ca="1" si="797"/>
        <v>3.8117920465270017E-2</v>
      </c>
      <c r="GZ366" s="240">
        <f t="shared" ca="1" si="798"/>
        <v>4.9673911638159915E-2</v>
      </c>
      <c r="HA366" s="240">
        <f t="shared" ca="1" si="799"/>
        <v>6.0482760943407071E-2</v>
      </c>
      <c r="HB366" s="240">
        <f t="shared" ca="1" si="800"/>
        <v>7.0381893226555178E-2</v>
      </c>
      <c r="HC366" s="240">
        <f t="shared" ca="1" si="801"/>
        <v>7.9222416323928097E-2</v>
      </c>
      <c r="HD366" s="240">
        <f t="shared" ca="1" si="802"/>
        <v>8.6871360539359857E-2</v>
      </c>
      <c r="HE366" s="240">
        <f t="shared" ca="1" si="803"/>
        <v>9.3213678632192931E-2</v>
      </c>
      <c r="HF366" s="240">
        <f t="shared" ca="1" si="804"/>
        <v>9.815397623486527E-2</v>
      </c>
      <c r="HG366" s="240">
        <f t="shared" ca="1" si="805"/>
        <v>0.10161794667299104</v>
      </c>
      <c r="HH366" s="240">
        <f t="shared" ca="1" si="806"/>
        <v>0.103553488606908</v>
      </c>
      <c r="HI366" s="240">
        <f t="shared" ca="1" si="807"/>
        <v>0.10393148968432273</v>
      </c>
      <c r="HJ366" s="240">
        <f t="shared" ca="1" si="808"/>
        <v>0.10274626441718647</v>
      </c>
      <c r="HK366" s="240">
        <f t="shared" ca="1" si="809"/>
        <v>0.10001563969672778</v>
      </c>
      <c r="HL366" s="240">
        <f t="shared" ca="1" si="810"/>
        <v>9.5780686660414713E-2</v>
      </c>
      <c r="HM366" s="240">
        <f t="shared" ca="1" si="811"/>
        <v>9.0105102943818891E-2</v>
      </c>
      <c r="HN366" s="240">
        <f t="shared" ca="1" si="812"/>
        <v>8.3074254608885748E-2</v>
      </c>
      <c r="HO366" s="240">
        <f t="shared" ca="1" si="813"/>
        <v>7.4793892158904238E-2</v>
      </c>
      <c r="HP366" s="240">
        <f t="shared" ca="1" si="814"/>
        <v>6.538855995250524E-2</v>
      </c>
      <c r="HQ366" s="240">
        <f t="shared" ca="1" si="815"/>
        <v>5.4999722940580302E-2</v>
      </c>
      <c r="HR366" s="240">
        <f t="shared" ca="1" si="816"/>
        <v>4.3783638901744706E-2</v>
      </c>
      <c r="HS366" s="240">
        <f t="shared" ca="1" si="817"/>
        <v>3.190900817990313E-2</v>
      </c>
      <c r="HT366" s="240">
        <f t="shared" ca="1" si="818"/>
        <v>1.9554436274048327E-2</v>
      </c>
      <c r="HU366" s="240">
        <f t="shared" ca="1" si="819"/>
        <v>6.9057474453124504E-3</v>
      </c>
      <c r="HV366" s="240">
        <f t="shared" ca="1" si="820"/>
        <v>-5.8468102528884472E-3</v>
      </c>
      <c r="HW366" s="240">
        <f t="shared" ca="1" si="821"/>
        <v>-1.8511426482660208E-2</v>
      </c>
      <c r="HX366" s="240">
        <f t="shared" ca="1" si="822"/>
        <v>-3.0897613627648868E-2</v>
      </c>
      <c r="HY366" s="240">
        <f t="shared" ca="1" si="823"/>
        <v>-4.2819071904099205E-2</v>
      </c>
      <c r="HZ366" s="240">
        <f t="shared" ca="1" si="824"/>
        <v>-5.4096491483009643E-2</v>
      </c>
      <c r="IA366" s="240">
        <f t="shared" ca="1" si="825"/>
        <v>-6.4560249476861425E-2</v>
      </c>
      <c r="IB366" s="240">
        <f t="shared" ca="1" si="826"/>
        <v>-7.4052961225734473E-2</v>
      </c>
      <c r="IC366" s="240">
        <f t="shared" ca="1" si="827"/>
        <v>-8.243184750908536E-2</v>
      </c>
      <c r="ID366" s="240">
        <f t="shared" ca="1" si="828"/>
        <v>-8.9570882078123013E-2</v>
      </c>
      <c r="IE366" s="240">
        <f t="shared" ca="1" si="829"/>
        <v>-1.9017491951587036E-2</v>
      </c>
      <c r="IF366" s="240">
        <f t="shared" ca="1" si="830"/>
        <v>-9.9720148758230279E-2</v>
      </c>
      <c r="IG366" s="240">
        <f t="shared" ca="1" si="831"/>
        <v>-0.1025777264514673</v>
      </c>
      <c r="IH366" s="240">
        <f t="shared" ca="1" si="832"/>
        <v>-0.10389243965926187</v>
      </c>
      <c r="II366" s="240">
        <f t="shared" ca="1" si="833"/>
        <v>-0.10364451387123023</v>
      </c>
      <c r="IJ366" s="240">
        <f t="shared" ca="1" si="834"/>
        <v>-0.1018376781219944</v>
      </c>
      <c r="IK366" s="240">
        <f t="shared" ca="1" si="835"/>
        <v>-9.8499108903030166E-2</v>
      </c>
      <c r="IL366" s="240">
        <f t="shared" ca="1" si="836"/>
        <v>-9.3679021402939766E-2</v>
      </c>
      <c r="IM366" s="240">
        <f t="shared" ca="1" si="837"/>
        <v>-8.7449914224274367E-2</v>
      </c>
      <c r="IN366" s="240">
        <f t="shared" ca="1" si="838"/>
        <v>-7.9905478937069896E-2</v>
      </c>
      <c r="IO366" s="240">
        <f t="shared" ca="1" si="839"/>
        <v>-7.1159190870426159E-2</v>
      </c>
      <c r="IP366" s="240">
        <f t="shared" ca="1" si="840"/>
        <v>-6.1342602337932484E-2</v>
      </c>
      <c r="IQ366" s="240">
        <f t="shared" ca="1" si="841"/>
        <v>-5.0603363968424075E-2</v>
      </c>
      <c r="IR366" s="240">
        <f t="shared" ca="1" si="842"/>
        <v>-3.9103003903088858E-2</v>
      </c>
      <c r="IS366" s="240">
        <f t="shared" ca="1" si="843"/>
        <v>-2.7014498261873909E-2</v>
      </c>
      <c r="IT366" s="240">
        <f t="shared" ca="1" si="844"/>
        <v>-1.4519669421636044E-2</v>
      </c>
      <c r="IU366" s="240">
        <f t="shared" ca="1" si="845"/>
        <v>-1.806451238351027E-3</v>
      </c>
      <c r="IV366" s="240">
        <f t="shared" ca="1" si="846"/>
        <v>1.0933937653008631E-2</v>
      </c>
      <c r="IW366" s="240">
        <f t="shared" ca="1" si="847"/>
        <v>2.3509869944729297E-2</v>
      </c>
      <c r="IX366" s="240">
        <f t="shared" ca="1" si="848"/>
        <v>3.5732191909433983E-2</v>
      </c>
      <c r="IY366" s="240">
        <f t="shared" ca="1" si="849"/>
        <v>4.7417068448204029E-2</v>
      </c>
      <c r="IZ366" s="240">
        <f t="shared" ca="1" si="850"/>
        <v>5.838874814158343E-2</v>
      </c>
      <c r="JA366" s="240">
        <f t="shared" ca="1" si="851"/>
        <v>6.8482206714516325E-2</v>
      </c>
      <c r="JB366" s="240">
        <f t="shared" ca="1" si="852"/>
        <v>7.754562915504791E-2</v>
      </c>
    </row>
    <row r="367" spans="1:262">
      <c r="B367" s="248">
        <v>6</v>
      </c>
      <c r="C367" s="247">
        <f t="shared" si="853"/>
        <v>1.1718750000000001E-4</v>
      </c>
      <c r="D367" s="244">
        <f t="shared" ca="1" si="597"/>
        <v>12.554438062771514</v>
      </c>
      <c r="E367" s="243">
        <f ca="1">L361</f>
        <v>0.55443806277151397</v>
      </c>
      <c r="F367" s="242">
        <v>6</v>
      </c>
      <c r="G367" s="240">
        <f t="shared" ca="1" si="854"/>
        <v>-1.6582115301345096E-3</v>
      </c>
      <c r="H367" s="240">
        <f t="shared" ca="1" si="598"/>
        <v>-1.8260655704304125E-3</v>
      </c>
      <c r="I367" s="240">
        <f t="shared" ca="1" si="599"/>
        <v>-1.9543908057158953E-3</v>
      </c>
      <c r="J367" s="240">
        <f t="shared" ca="1" si="600"/>
        <v>-2.0404093821801989E-3</v>
      </c>
      <c r="K367" s="240">
        <f t="shared" ca="1" si="601"/>
        <v>-2.0822592574129134E-3</v>
      </c>
      <c r="L367" s="240">
        <f t="shared" ca="1" si="602"/>
        <v>-2.0790345079989246E-3</v>
      </c>
      <c r="M367" s="240">
        <f t="shared" ca="1" si="603"/>
        <v>-2.0308049400245306E-3</v>
      </c>
      <c r="N367" s="240">
        <f t="shared" ca="1" si="604"/>
        <v>-1.9386145779864781E-3</v>
      </c>
      <c r="O367" s="240">
        <f t="shared" ca="1" si="605"/>
        <v>-1.8044590648144919E-3</v>
      </c>
      <c r="P367" s="240">
        <f t="shared" ca="1" si="606"/>
        <v>-1.6312424622285449E-3</v>
      </c>
      <c r="Q367" s="240">
        <f t="shared" ca="1" si="607"/>
        <v>-1.4227143865726843E-3</v>
      </c>
      <c r="R367" s="240">
        <f t="shared" ca="1" si="608"/>
        <v>-1.1833888409447596E-3</v>
      </c>
      <c r="S367" s="240">
        <f t="shared" ca="1" si="609"/>
        <v>-9.1844650066132485E-4</v>
      </c>
      <c r="T367" s="240">
        <f t="shared" ca="1" si="610"/>
        <v>-6.3362256728231045E-4</v>
      </c>
      <c r="U367" s="241">
        <f t="shared" ca="1" si="611"/>
        <v>-3.3508261881715616E-4</v>
      </c>
      <c r="V367" s="240">
        <f t="shared" ca="1" si="612"/>
        <v>-2.9289143580517102E-5</v>
      </c>
      <c r="W367" s="240">
        <f t="shared" ca="1" si="613"/>
        <v>2.7713835316348968E-4</v>
      </c>
      <c r="X367" s="240">
        <f t="shared" ca="1" si="614"/>
        <v>5.7756664149981242E-4</v>
      </c>
      <c r="Y367" s="240">
        <f t="shared" ca="1" si="615"/>
        <v>8.6549235625823888E-4</v>
      </c>
      <c r="Z367" s="240">
        <f t="shared" ca="1" si="616"/>
        <v>1.1346827752296269E-3</v>
      </c>
      <c r="AA367" s="240">
        <f t="shared" ca="1" si="617"/>
        <v>1.3793107387793505E-3</v>
      </c>
      <c r="AB367" s="240">
        <f t="shared" ca="1" si="618"/>
        <v>1.5940807902557756E-3</v>
      </c>
      <c r="AC367" s="240">
        <f t="shared" ca="1" si="619"/>
        <v>1.7743438066348657E-3</v>
      </c>
      <c r="AD367" s="240">
        <f t="shared" ca="1" si="620"/>
        <v>1.9161976379936259E-3</v>
      </c>
      <c r="AE367" s="240">
        <f t="shared" ca="1" si="621"/>
        <v>2.0165715772717174E-3</v>
      </c>
      <c r="AF367" s="240">
        <f t="shared" ca="1" si="622"/>
        <v>2.0732928318059965E-3</v>
      </c>
      <c r="AG367" s="240">
        <f t="shared" ca="1" si="623"/>
        <v>2.0851335577299888E-3</v>
      </c>
      <c r="AH367" s="240">
        <f t="shared" ca="1" si="624"/>
        <v>2.0518374390855985E-3</v>
      </c>
      <c r="AI367" s="240">
        <f t="shared" ca="1" si="625"/>
        <v>1.9741252362895437E-3</v>
      </c>
      <c r="AJ367" s="240">
        <f t="shared" ca="1" si="626"/>
        <v>1.8536791838469802E-3</v>
      </c>
      <c r="AK367" s="240">
        <f t="shared" ca="1" si="627"/>
        <v>1.6931065750546961E-3</v>
      </c>
      <c r="AL367" s="240">
        <f t="shared" ca="1" si="628"/>
        <v>1.4958833219750741E-3</v>
      </c>
      <c r="AM367" s="240">
        <f t="shared" ca="1" si="629"/>
        <v>1.2662787124369569E-3</v>
      </c>
      <c r="AN367" s="240">
        <f t="shared" ca="1" si="630"/>
        <v>1.0092629928470985E-3</v>
      </c>
      <c r="AO367" s="240">
        <f t="shared" ca="1" si="631"/>
        <v>7.3039977736524678E-4</v>
      </c>
      <c r="AP367" s="240">
        <f t="shared" ca="1" si="632"/>
        <v>4.357256124593187E-4</v>
      </c>
      <c r="AQ367" s="240">
        <f t="shared" ca="1" si="633"/>
        <v>1.3161930390430268E-4</v>
      </c>
      <c r="AR367" s="240">
        <f t="shared" ca="1" si="634"/>
        <v>-1.7533616509921317E-4</v>
      </c>
      <c r="AS367" s="240">
        <f t="shared" ca="1" si="635"/>
        <v>-4.7849613563120074E-4</v>
      </c>
      <c r="AT367" s="240">
        <f t="shared" ca="1" si="636"/>
        <v>-7.7129810985139666E-4</v>
      </c>
      <c r="AU367" s="240">
        <f t="shared" ca="1" si="637"/>
        <v>-1.0474038092592743E-3</v>
      </c>
      <c r="AV367" s="240">
        <f t="shared" ca="1" si="638"/>
        <v>-1.3008363792824157E-3</v>
      </c>
      <c r="AW367" s="240">
        <f t="shared" ca="1" si="639"/>
        <v>-1.526109770128328E-3</v>
      </c>
      <c r="AX367" s="240">
        <f t="shared" ca="1" si="640"/>
        <v>-1.718347493194973E-3</v>
      </c>
      <c r="AY367" s="240">
        <f t="shared" ca="1" si="641"/>
        <v>-1.8733881823223384E-3</v>
      </c>
      <c r="AZ367" s="240">
        <f t="shared" ca="1" si="642"/>
        <v>-1.9878756748027788E-3</v>
      </c>
      <c r="BA367" s="240">
        <f t="shared" ca="1" si="643"/>
        <v>-2.0593316621682544E-3</v>
      </c>
      <c r="BB367" s="240">
        <f t="shared" ca="1" si="644"/>
        <v>-2.0862093380843521E-3</v>
      </c>
      <c r="BC367" s="240">
        <f t="shared" ca="1" si="645"/>
        <v>-2.0679268820361753E-3</v>
      </c>
      <c r="BD367" s="240">
        <f t="shared" ca="1" si="646"/>
        <v>-2.0048800539854391E-3</v>
      </c>
      <c r="BE367" s="240">
        <f t="shared" ca="1" si="647"/>
        <v>-1.8984336273624607E-3</v>
      </c>
      <c r="BF367" s="240">
        <f t="shared" ca="1" si="648"/>
        <v>-1.7508918458429186E-3</v>
      </c>
      <c r="BG367" s="240">
        <f t="shared" ca="1" si="649"/>
        <v>-1.5654485434309212E-3</v>
      </c>
      <c r="BH367" s="240">
        <f t="shared" ca="1" si="650"/>
        <v>-1.3461180075979796E-3</v>
      </c>
      <c r="BI367" s="240">
        <f t="shared" ca="1" si="651"/>
        <v>-1.0976480820821073E-3</v>
      </c>
      <c r="BJ367" s="240">
        <f t="shared" ca="1" si="652"/>
        <v>-8.2541739040904543E-4</v>
      </c>
      <c r="BK367" s="240">
        <f t="shared" ca="1" si="653"/>
        <v>-5.3531890493600928E-4</v>
      </c>
      <c r="BL367" s="240">
        <f t="shared" ca="1" si="654"/>
        <v>-2.3363238179649503E-4</v>
      </c>
      <c r="BM367" s="240">
        <f t="shared" ca="1" si="655"/>
        <v>7.3111576855580934E-5</v>
      </c>
      <c r="BN367" s="240">
        <f t="shared" ca="1" si="656"/>
        <v>3.7827289066054187E-4</v>
      </c>
      <c r="BO367" s="240">
        <f t="shared" ca="1" si="657"/>
        <v>6.7524573874018761E-4</v>
      </c>
      <c r="BP367" s="240">
        <f t="shared" ca="1" si="658"/>
        <v>9.5760155577067577E-4</v>
      </c>
      <c r="BQ367" s="240">
        <f t="shared" ca="1" si="659"/>
        <v>1.2192281910079791E-3</v>
      </c>
      <c r="BR367" s="240">
        <f t="shared" ca="1" si="660"/>
        <v>1.4544622178932134E-3</v>
      </c>
      <c r="BS367" s="240">
        <f t="shared" ca="1" si="661"/>
        <v>1.6582115301345085E-3</v>
      </c>
      <c r="BT367" s="240">
        <f t="shared" ca="1" si="662"/>
        <v>1.826065570430413E-3</v>
      </c>
      <c r="BU367" s="240">
        <f t="shared" ca="1" si="663"/>
        <v>1.9543908057158953E-3</v>
      </c>
      <c r="BV367" s="240">
        <f t="shared" ca="1" si="664"/>
        <v>2.0404093821801989E-3</v>
      </c>
      <c r="BW367" s="240">
        <f t="shared" ca="1" si="665"/>
        <v>2.0822592574129134E-3</v>
      </c>
      <c r="BX367" s="240">
        <f t="shared" ca="1" si="666"/>
        <v>2.0790345079989246E-3</v>
      </c>
      <c r="BY367" s="240">
        <f t="shared" ca="1" si="667"/>
        <v>2.0308049400245306E-3</v>
      </c>
      <c r="BZ367" s="240">
        <f t="shared" ca="1" si="668"/>
        <v>1.9386145779864787E-3</v>
      </c>
      <c r="CA367" s="240">
        <f t="shared" ca="1" si="669"/>
        <v>1.8044590648144915E-3</v>
      </c>
      <c r="CB367" s="240">
        <f t="shared" ca="1" si="670"/>
        <v>1.6312424622285451E-3</v>
      </c>
      <c r="CC367" s="240">
        <f t="shared" ca="1" si="671"/>
        <v>1.4227143865726852E-3</v>
      </c>
      <c r="CD367" s="240">
        <f t="shared" ca="1" si="672"/>
        <v>1.1833888409447614E-3</v>
      </c>
      <c r="CE367" s="240">
        <f t="shared" ca="1" si="673"/>
        <v>9.184465006613242E-4</v>
      </c>
      <c r="CF367" s="240">
        <f t="shared" ca="1" si="674"/>
        <v>6.3362256728231089E-4</v>
      </c>
      <c r="CG367" s="240">
        <f t="shared" ca="1" si="675"/>
        <v>3.3508261881715778E-4</v>
      </c>
      <c r="CH367" s="240">
        <f t="shared" ca="1" si="676"/>
        <v>2.9289143580519704E-5</v>
      </c>
      <c r="CI367" s="240">
        <f t="shared" ca="1" si="677"/>
        <v>-2.771383531634899E-4</v>
      </c>
      <c r="CJ367" s="240">
        <f t="shared" ca="1" si="678"/>
        <v>-5.7756664149981177E-4</v>
      </c>
      <c r="CK367" s="240">
        <f t="shared" ca="1" si="679"/>
        <v>-8.6549235625823736E-4</v>
      </c>
      <c r="CL367" s="240">
        <f t="shared" ca="1" si="680"/>
        <v>-1.1346827752296276E-3</v>
      </c>
      <c r="CM367" s="240">
        <f t="shared" ca="1" si="681"/>
        <v>-1.3793107387793499E-3</v>
      </c>
      <c r="CN367" s="240">
        <f t="shared" ca="1" si="682"/>
        <v>-1.5940807902557743E-3</v>
      </c>
      <c r="CO367" s="240">
        <f t="shared" ca="1" si="683"/>
        <v>-1.7743438066348642E-3</v>
      </c>
      <c r="CP367" s="240">
        <f t="shared" ca="1" si="684"/>
        <v>-1.9161976379936257E-3</v>
      </c>
      <c r="CQ367" s="240">
        <f t="shared" ca="1" si="685"/>
        <v>-2.0165715772717174E-3</v>
      </c>
      <c r="CR367" s="240">
        <f t="shared" ca="1" si="686"/>
        <v>-2.0732928318059961E-3</v>
      </c>
      <c r="CS367" s="240">
        <f t="shared" ca="1" si="687"/>
        <v>-2.0851335577299884E-3</v>
      </c>
      <c r="CT367" s="240">
        <f t="shared" ca="1" si="688"/>
        <v>-2.0518374390855985E-3</v>
      </c>
      <c r="CU367" s="240">
        <f t="shared" ca="1" si="689"/>
        <v>-1.9741252362895445E-3</v>
      </c>
      <c r="CV367" s="240">
        <f t="shared" ca="1" si="690"/>
        <v>-1.8536791838469815E-3</v>
      </c>
      <c r="CW367" s="240">
        <f t="shared" ca="1" si="691"/>
        <v>-1.6931065750546957E-3</v>
      </c>
      <c r="CX367" s="240">
        <f t="shared" ca="1" si="692"/>
        <v>-1.4958833219750748E-3</v>
      </c>
      <c r="CY367" s="240">
        <f t="shared" ca="1" si="693"/>
        <v>-1.2662787124369591E-3</v>
      </c>
      <c r="CZ367" s="240">
        <f t="shared" ca="1" si="694"/>
        <v>-1.0092629928470976E-3</v>
      </c>
      <c r="DA367" s="240">
        <f t="shared" ca="1" si="695"/>
        <v>-7.3039977736524754E-4</v>
      </c>
      <c r="DB367" s="240">
        <f t="shared" ca="1" si="696"/>
        <v>-4.3572561245931946E-4</v>
      </c>
      <c r="DC367" s="240">
        <f t="shared" ca="1" si="697"/>
        <v>-1.3161930390430529E-4</v>
      </c>
      <c r="DD367" s="240">
        <f t="shared" ca="1" si="698"/>
        <v>1.7533616509921425E-4</v>
      </c>
      <c r="DE367" s="240">
        <f t="shared" ca="1" si="699"/>
        <v>4.7849613563119998E-4</v>
      </c>
      <c r="DF367" s="240">
        <f t="shared" ca="1" si="700"/>
        <v>7.712981098513959E-4</v>
      </c>
      <c r="DG367" s="240">
        <f t="shared" ca="1" si="701"/>
        <v>1.0474038092592752E-3</v>
      </c>
      <c r="DH367" s="240">
        <f t="shared" ca="1" si="702"/>
        <v>1.3008363792824148E-3</v>
      </c>
      <c r="DI367" s="240">
        <f t="shared" ca="1" si="703"/>
        <v>1.5261097701283275E-3</v>
      </c>
      <c r="DJ367" s="240">
        <f t="shared" ca="1" si="704"/>
        <v>1.7183474931949717E-3</v>
      </c>
      <c r="DK367" s="240">
        <f t="shared" ca="1" si="705"/>
        <v>1.873388182322339E-3</v>
      </c>
      <c r="DL367" s="240">
        <f t="shared" ca="1" si="706"/>
        <v>1.9878756748027775E-3</v>
      </c>
      <c r="DM367" s="240">
        <f t="shared" ca="1" si="707"/>
        <v>2.0593316621682544E-3</v>
      </c>
      <c r="DN367" s="240">
        <f t="shared" ca="1" si="708"/>
        <v>2.0862093380843516E-3</v>
      </c>
      <c r="DO367" s="240">
        <f t="shared" ca="1" si="709"/>
        <v>2.0679268820361762E-3</v>
      </c>
      <c r="DP367" s="240">
        <f t="shared" ca="1" si="710"/>
        <v>2.0048800539854391E-3</v>
      </c>
      <c r="DQ367" s="240">
        <f t="shared" ca="1" si="711"/>
        <v>1.8984336273624603E-3</v>
      </c>
      <c r="DR367" s="240">
        <f t="shared" ca="1" si="712"/>
        <v>1.7508918458429199E-3</v>
      </c>
      <c r="DS367" s="240">
        <f t="shared" ca="1" si="713"/>
        <v>1.5654485434309217E-3</v>
      </c>
      <c r="DT367" s="240">
        <f t="shared" ca="1" si="714"/>
        <v>1.3461180075979775E-3</v>
      </c>
      <c r="DU367" s="240">
        <f t="shared" ca="1" si="715"/>
        <v>1.0976480820821077E-3</v>
      </c>
      <c r="DV367" s="240">
        <f t="shared" ca="1" si="716"/>
        <v>8.2541739040904608E-4</v>
      </c>
      <c r="DW367" s="240">
        <f t="shared" ca="1" si="717"/>
        <v>5.3531890493600657E-4</v>
      </c>
      <c r="DX367" s="240">
        <f t="shared" ca="1" si="718"/>
        <v>2.3363238179649579E-4</v>
      </c>
      <c r="DY367" s="240">
        <f t="shared" ca="1" si="719"/>
        <v>-7.3111576855580066E-5</v>
      </c>
      <c r="DZ367" s="240">
        <f t="shared" ca="1" si="720"/>
        <v>-3.7827289066053775E-4</v>
      </c>
      <c r="EA367" s="240">
        <f t="shared" ca="1" si="721"/>
        <v>-6.7524573874018663E-4</v>
      </c>
      <c r="EB367" s="240">
        <f t="shared" ca="1" si="722"/>
        <v>-9.5760155577067848E-4</v>
      </c>
      <c r="EC367" s="240">
        <f t="shared" ca="1" si="723"/>
        <v>-1.2192281910079756E-3</v>
      </c>
      <c r="ED367" s="240">
        <f t="shared" ca="1" si="724"/>
        <v>-1.4544622178932129E-3</v>
      </c>
      <c r="EE367" s="240">
        <f t="shared" ca="1" si="725"/>
        <v>-1.6582115301345102E-3</v>
      </c>
      <c r="EF367" s="240">
        <f t="shared" ca="1" si="726"/>
        <v>-1.826065570430411E-3</v>
      </c>
      <c r="EG367" s="240">
        <f t="shared" ca="1" si="727"/>
        <v>-1.9543908057158953E-3</v>
      </c>
      <c r="EH367" s="240">
        <f t="shared" ca="1" si="728"/>
        <v>-2.0404093821801994E-3</v>
      </c>
      <c r="EI367" s="240">
        <f t="shared" ca="1" si="729"/>
        <v>-2.082259257412913E-3</v>
      </c>
      <c r="EJ367" s="240">
        <f t="shared" ca="1" si="730"/>
        <v>-2.0790345079989246E-3</v>
      </c>
      <c r="EK367" s="240">
        <f t="shared" ca="1" si="731"/>
        <v>-2.0308049400245315E-3</v>
      </c>
      <c r="EL367" s="240">
        <f t="shared" ca="1" si="732"/>
        <v>-1.938614577986479E-3</v>
      </c>
      <c r="EM367" s="240">
        <f t="shared" ca="1" si="733"/>
        <v>-1.8044590648144919E-3</v>
      </c>
      <c r="EN367" s="240">
        <f t="shared" ca="1" si="734"/>
        <v>-1.631242462228548E-3</v>
      </c>
      <c r="EO367" s="240">
        <f t="shared" ca="1" si="735"/>
        <v>-1.4227143865726858E-3</v>
      </c>
      <c r="EP367" s="240">
        <f t="shared" ca="1" si="736"/>
        <v>-1.1833888409447592E-3</v>
      </c>
      <c r="EQ367" s="240">
        <f t="shared" ca="1" si="737"/>
        <v>-9.1844650066132832E-4</v>
      </c>
      <c r="ER367" s="240">
        <f t="shared" ca="1" si="738"/>
        <v>-6.3362256728231186E-4</v>
      </c>
      <c r="ES367" s="240">
        <f t="shared" ca="1" si="739"/>
        <v>-3.3508261881715507E-4</v>
      </c>
      <c r="ET367" s="240">
        <f t="shared" ca="1" si="740"/>
        <v>-2.9289143580520354E-5</v>
      </c>
      <c r="EU367" s="240">
        <f t="shared" ca="1" si="741"/>
        <v>2.7713835316348914E-4</v>
      </c>
      <c r="EV367" s="240">
        <f t="shared" ca="1" si="742"/>
        <v>5.7756664149981448E-4</v>
      </c>
      <c r="EW367" s="240">
        <f t="shared" ca="1" si="743"/>
        <v>8.654923562582366E-4</v>
      </c>
      <c r="EX367" s="240">
        <f t="shared" ca="1" si="744"/>
        <v>1.1346827752296272E-3</v>
      </c>
      <c r="EY367" s="240">
        <f t="shared" ca="1" si="745"/>
        <v>1.3793107387793466E-3</v>
      </c>
      <c r="EZ367" s="240">
        <f t="shared" ca="1" si="746"/>
        <v>1.5940807902557741E-3</v>
      </c>
      <c r="FA367" s="240">
        <f t="shared" ca="1" si="747"/>
        <v>1.7743438066348659E-3</v>
      </c>
      <c r="FB367" s="240">
        <f t="shared" ca="1" si="748"/>
        <v>1.916197637993624E-3</v>
      </c>
      <c r="FC367" s="240">
        <f t="shared" ca="1" si="749"/>
        <v>2.016571577271717E-3</v>
      </c>
      <c r="FD367" s="240">
        <f t="shared" ca="1" si="750"/>
        <v>2.0732928318059965E-3</v>
      </c>
      <c r="FE367" s="240">
        <f t="shared" ca="1" si="751"/>
        <v>2.0851335577299888E-3</v>
      </c>
      <c r="FF367" s="240">
        <f t="shared" ca="1" si="752"/>
        <v>2.0518374390855985E-3</v>
      </c>
      <c r="FG367" s="240">
        <f t="shared" ca="1" si="753"/>
        <v>1.9741252362895432E-3</v>
      </c>
      <c r="FH367" s="240">
        <f t="shared" ca="1" si="754"/>
        <v>1.8536791838469819E-3</v>
      </c>
      <c r="FI367" s="240">
        <f t="shared" ca="1" si="755"/>
        <v>1.6931065750546959E-3</v>
      </c>
      <c r="FJ367" s="240">
        <f t="shared" ca="1" si="756"/>
        <v>1.4958833219750778E-3</v>
      </c>
      <c r="FK367" s="240">
        <f t="shared" ca="1" si="757"/>
        <v>1.2662787124369597E-3</v>
      </c>
      <c r="FL367" s="240">
        <f t="shared" ca="1" si="758"/>
        <v>1.0092629928470983E-3</v>
      </c>
      <c r="FM367" s="240">
        <f t="shared" ca="1" si="759"/>
        <v>7.3039977736525155E-4</v>
      </c>
      <c r="FN367" s="240">
        <f t="shared" ca="1" si="760"/>
        <v>4.3572561245932022E-4</v>
      </c>
      <c r="FO367" s="240">
        <f t="shared" ca="1" si="761"/>
        <v>1.3161930390430225E-4</v>
      </c>
      <c r="FP367" s="240">
        <f t="shared" ca="1" si="762"/>
        <v>-1.7533616509920959E-4</v>
      </c>
      <c r="FQ367" s="240">
        <f t="shared" ca="1" si="763"/>
        <v>-4.7849613563119911E-4</v>
      </c>
      <c r="FR367" s="240">
        <f t="shared" ca="1" si="764"/>
        <v>-7.712981098513985E-4</v>
      </c>
      <c r="FS367" s="240">
        <f t="shared" ca="1" si="765"/>
        <v>-1.0474038092592715E-3</v>
      </c>
      <c r="FT367" s="240">
        <f t="shared" ca="1" si="766"/>
        <v>-1.3008363792824142E-3</v>
      </c>
      <c r="FU367" s="240">
        <f t="shared" ca="1" si="767"/>
        <v>-1.5261097701283297E-3</v>
      </c>
      <c r="FV367" s="240">
        <f t="shared" ca="1" si="768"/>
        <v>-1.7183474931949713E-3</v>
      </c>
      <c r="FW367" s="240">
        <f t="shared" ca="1" si="769"/>
        <v>-1.8733881823223388E-3</v>
      </c>
      <c r="FX367" s="240">
        <f t="shared" ca="1" si="770"/>
        <v>-1.9878756748027771E-3</v>
      </c>
      <c r="FY367" s="240">
        <f t="shared" ca="1" si="771"/>
        <v>-2.059331662168254E-3</v>
      </c>
      <c r="FZ367" s="240">
        <f t="shared" ca="1" si="772"/>
        <v>-2.0862093380843516E-3</v>
      </c>
      <c r="GA367" s="240">
        <f t="shared" ca="1" si="773"/>
        <v>-2.0679268820361762E-3</v>
      </c>
      <c r="GB367" s="240">
        <f t="shared" ca="1" si="774"/>
        <v>-2.0048800539854395E-3</v>
      </c>
      <c r="GC367" s="240">
        <f t="shared" ca="1" si="775"/>
        <v>-1.8984336273624607E-3</v>
      </c>
      <c r="GD367" s="240">
        <f t="shared" ca="1" si="776"/>
        <v>-1.7508918458429205E-3</v>
      </c>
      <c r="GE367" s="240">
        <f t="shared" ca="1" si="777"/>
        <v>-1.5654485434309223E-3</v>
      </c>
      <c r="GF367" s="240">
        <f t="shared" ca="1" si="778"/>
        <v>-1.3461180075979779E-3</v>
      </c>
      <c r="GG367" s="240">
        <f t="shared" ca="1" si="779"/>
        <v>-1.0976480820821086E-3</v>
      </c>
      <c r="GH367" s="240">
        <f t="shared" ca="1" si="780"/>
        <v>-8.2541739040904684E-4</v>
      </c>
      <c r="GI367" s="240">
        <f t="shared" ca="1" si="781"/>
        <v>-5.3531890493600733E-4</v>
      </c>
      <c r="GJ367" s="240">
        <f t="shared" ca="1" si="782"/>
        <v>-2.3363238179649655E-4</v>
      </c>
      <c r="GK367" s="240">
        <f t="shared" ca="1" si="783"/>
        <v>7.3111576855579416E-5</v>
      </c>
      <c r="GL367" s="240">
        <f t="shared" ca="1" si="784"/>
        <v>3.7827289066053678E-4</v>
      </c>
      <c r="GM367" s="240">
        <f t="shared" ca="1" si="785"/>
        <v>6.7524573874018598E-4</v>
      </c>
      <c r="GN367" s="240">
        <f t="shared" ca="1" si="786"/>
        <v>9.5760155577067772E-4</v>
      </c>
      <c r="GO367" s="240">
        <f t="shared" ca="1" si="787"/>
        <v>1.2192281910079748E-3</v>
      </c>
      <c r="GP367" s="240">
        <f t="shared" ca="1" si="788"/>
        <v>1.4544622178932123E-3</v>
      </c>
      <c r="GQ367" s="240">
        <f t="shared" ca="1" si="789"/>
        <v>1.6582115301345098E-3</v>
      </c>
      <c r="GR367" s="240">
        <f t="shared" ca="1" si="790"/>
        <v>1.8260655704304106E-3</v>
      </c>
      <c r="GS367" s="240">
        <f t="shared" ca="1" si="791"/>
        <v>1.9543908057158949E-3</v>
      </c>
      <c r="GT367" s="240">
        <f t="shared" ca="1" si="792"/>
        <v>2.0404093821801998E-3</v>
      </c>
      <c r="GU367" s="240">
        <f t="shared" ca="1" si="793"/>
        <v>2.082259257412913E-3</v>
      </c>
      <c r="GV367" s="240">
        <f t="shared" ca="1" si="794"/>
        <v>2.0790345079989246E-3</v>
      </c>
      <c r="GW367" s="240">
        <f t="shared" ca="1" si="795"/>
        <v>2.0308049400245319E-3</v>
      </c>
      <c r="GX367" s="240">
        <f t="shared" ca="1" si="796"/>
        <v>1.9386145779864794E-3</v>
      </c>
      <c r="GY367" s="240">
        <f t="shared" ca="1" si="797"/>
        <v>1.8044590648144921E-3</v>
      </c>
      <c r="GZ367" s="240">
        <f t="shared" ca="1" si="798"/>
        <v>1.6312424622285484E-3</v>
      </c>
      <c r="HA367" s="240">
        <f t="shared" ca="1" si="799"/>
        <v>1.4227143865726862E-3</v>
      </c>
      <c r="HB367" s="240">
        <f t="shared" ca="1" si="800"/>
        <v>1.1833888409447596E-3</v>
      </c>
      <c r="HC367" s="240">
        <f t="shared" ca="1" si="801"/>
        <v>9.1844650066132897E-4</v>
      </c>
      <c r="HD367" s="240">
        <f t="shared" ca="1" si="802"/>
        <v>6.3362256728231251E-4</v>
      </c>
      <c r="HE367" s="240">
        <f t="shared" ca="1" si="803"/>
        <v>3.3508261881715605E-4</v>
      </c>
      <c r="HF367" s="240">
        <f t="shared" ca="1" si="804"/>
        <v>2.9289143580521438E-5</v>
      </c>
      <c r="HG367" s="240">
        <f t="shared" ca="1" si="805"/>
        <v>-2.7713835316348827E-4</v>
      </c>
      <c r="HH367" s="240">
        <f t="shared" ca="1" si="806"/>
        <v>-5.7756664149981383E-4</v>
      </c>
      <c r="HI367" s="240">
        <f t="shared" ca="1" si="807"/>
        <v>-8.6549235625823606E-4</v>
      </c>
      <c r="HJ367" s="240">
        <f t="shared" ca="1" si="808"/>
        <v>-1.1346827752296263E-3</v>
      </c>
      <c r="HK367" s="240">
        <f t="shared" ca="1" si="809"/>
        <v>-1.379310738779346E-3</v>
      </c>
      <c r="HL367" s="240">
        <f t="shared" ca="1" si="810"/>
        <v>-1.5940807902557735E-3</v>
      </c>
      <c r="HM367" s="240">
        <f t="shared" ca="1" si="811"/>
        <v>-1.7743438066348655E-3</v>
      </c>
      <c r="HN367" s="240">
        <f t="shared" ca="1" si="812"/>
        <v>-1.9161976379936238E-3</v>
      </c>
      <c r="HO367" s="240">
        <f t="shared" ca="1" si="813"/>
        <v>-2.016571577271717E-3</v>
      </c>
      <c r="HP367" s="240">
        <f t="shared" ca="1" si="814"/>
        <v>-2.0732928318059965E-3</v>
      </c>
      <c r="HQ367" s="240">
        <f t="shared" ca="1" si="815"/>
        <v>-2.0851335577299884E-3</v>
      </c>
      <c r="HR367" s="240">
        <f t="shared" ca="1" si="816"/>
        <v>-2.0518374390856003E-3</v>
      </c>
      <c r="HS367" s="240">
        <f t="shared" ca="1" si="817"/>
        <v>-1.9741252362895458E-3</v>
      </c>
      <c r="HT367" s="240">
        <f t="shared" ca="1" si="818"/>
        <v>-1.8536791838469821E-3</v>
      </c>
      <c r="HU367" s="240">
        <f t="shared" ca="1" si="819"/>
        <v>-1.6931065750546963E-3</v>
      </c>
      <c r="HV367" s="240">
        <f t="shared" ca="1" si="820"/>
        <v>-1.4958833219750733E-3</v>
      </c>
      <c r="HW367" s="240">
        <f t="shared" ca="1" si="821"/>
        <v>-1.2662787124369543E-3</v>
      </c>
      <c r="HX367" s="240">
        <f t="shared" ca="1" si="822"/>
        <v>-1.0092629928471054E-3</v>
      </c>
      <c r="HY367" s="240">
        <f t="shared" ca="1" si="823"/>
        <v>-7.303997773652522E-4</v>
      </c>
      <c r="HZ367" s="240">
        <f t="shared" ca="1" si="824"/>
        <v>-4.3572561245932087E-4</v>
      </c>
      <c r="IA367" s="240">
        <f t="shared" ca="1" si="825"/>
        <v>-1.316193039043029E-4</v>
      </c>
      <c r="IB367" s="240">
        <f t="shared" ca="1" si="826"/>
        <v>1.7533616509921631E-4</v>
      </c>
      <c r="IC367" s="240">
        <f t="shared" ca="1" si="827"/>
        <v>4.784961356311913E-4</v>
      </c>
      <c r="ID367" s="240">
        <f t="shared" ca="1" si="828"/>
        <v>7.7129810985139091E-4</v>
      </c>
      <c r="IE367" s="240">
        <f t="shared" ca="1" si="829"/>
        <v>-6.8818835798756814E-5</v>
      </c>
      <c r="IF367" s="240">
        <f t="shared" ca="1" si="830"/>
        <v>1.3008363792824137E-3</v>
      </c>
      <c r="IG367" s="240">
        <f t="shared" ca="1" si="831"/>
        <v>1.526109770128329E-3</v>
      </c>
      <c r="IH367" s="240">
        <f t="shared" ca="1" si="832"/>
        <v>1.7183474931949749E-3</v>
      </c>
      <c r="II367" s="240">
        <f t="shared" ca="1" si="833"/>
        <v>1.8733881823223351E-3</v>
      </c>
      <c r="IJ367" s="240">
        <f t="shared" ca="1" si="834"/>
        <v>1.9878756748027771E-3</v>
      </c>
      <c r="IK367" s="240">
        <f t="shared" ca="1" si="835"/>
        <v>2.059331662168254E-3</v>
      </c>
      <c r="IL367" s="240">
        <f t="shared" ca="1" si="836"/>
        <v>2.0862093380843516E-3</v>
      </c>
      <c r="IM367" s="240">
        <f t="shared" ca="1" si="837"/>
        <v>2.0679268820361753E-3</v>
      </c>
      <c r="IN367" s="240">
        <f t="shared" ca="1" si="838"/>
        <v>2.0048800539854382E-3</v>
      </c>
      <c r="IO367" s="240">
        <f t="shared" ca="1" si="839"/>
        <v>1.898433627362464E-3</v>
      </c>
      <c r="IP367" s="240">
        <f t="shared" ca="1" si="840"/>
        <v>1.750891845842921E-3</v>
      </c>
      <c r="IQ367" s="240">
        <f t="shared" ca="1" si="841"/>
        <v>1.5654485434309228E-3</v>
      </c>
      <c r="IR367" s="240">
        <f t="shared" ca="1" si="842"/>
        <v>1.3461180075979788E-3</v>
      </c>
      <c r="IS367" s="240">
        <f t="shared" ca="1" si="843"/>
        <v>1.0976480820821029E-3</v>
      </c>
      <c r="IT367" s="240">
        <f t="shared" ca="1" si="844"/>
        <v>8.2541739040905453E-4</v>
      </c>
      <c r="IU367" s="240">
        <f t="shared" ca="1" si="845"/>
        <v>5.3531890493601535E-4</v>
      </c>
      <c r="IV367" s="240">
        <f t="shared" ca="1" si="846"/>
        <v>2.336323817964972E-4</v>
      </c>
      <c r="IW367" s="240">
        <f t="shared" ca="1" si="847"/>
        <v>-7.3111576855578765E-5</v>
      </c>
      <c r="IX367" s="240">
        <f t="shared" ca="1" si="848"/>
        <v>-3.7827289066054339E-4</v>
      </c>
      <c r="IY367" s="240">
        <f t="shared" ca="1" si="849"/>
        <v>-6.7524573874019227E-4</v>
      </c>
      <c r="IZ367" s="240">
        <f t="shared" ca="1" si="850"/>
        <v>-9.5760155577067057E-4</v>
      </c>
      <c r="JA367" s="240">
        <f t="shared" ca="1" si="851"/>
        <v>-1.2192281910079743E-3</v>
      </c>
      <c r="JB367" s="240">
        <f t="shared" ca="1" si="852"/>
        <v>-1.4544622178932118E-3</v>
      </c>
    </row>
    <row r="368" spans="1:262">
      <c r="B368" s="248">
        <v>7</v>
      </c>
      <c r="C368" s="247">
        <f t="shared" si="853"/>
        <v>1.3671875000000001E-4</v>
      </c>
      <c r="D368" s="244">
        <f t="shared" ca="1" si="597"/>
        <v>12.554567425522588</v>
      </c>
      <c r="E368" s="243">
        <f ca="1">M361</f>
        <v>0.55456742552258886</v>
      </c>
      <c r="F368" s="242">
        <v>7</v>
      </c>
      <c r="G368" s="240">
        <f t="shared" ca="1" si="854"/>
        <v>-4.8423193704162593E-2</v>
      </c>
      <c r="H368" s="240">
        <f t="shared" ca="1" si="598"/>
        <v>-5.4919825215589094E-2</v>
      </c>
      <c r="I368" s="240">
        <f t="shared" ca="1" si="599"/>
        <v>-5.97993581134941E-2</v>
      </c>
      <c r="J368" s="240">
        <f t="shared" ca="1" si="600"/>
        <v>-6.2918115941281855E-2</v>
      </c>
      <c r="K368" s="240">
        <f t="shared" ca="1" si="601"/>
        <v>-6.4184267762866384E-2</v>
      </c>
      <c r="L368" s="240">
        <f t="shared" ca="1" si="602"/>
        <v>-6.3560532098433181E-2</v>
      </c>
      <c r="M368" s="240">
        <f t="shared" ca="1" si="603"/>
        <v>-6.1065274666995357E-2</v>
      </c>
      <c r="N368" s="240">
        <f t="shared" ca="1" si="604"/>
        <v>-5.6771967613027469E-2</v>
      </c>
      <c r="O368" s="240">
        <f t="shared" ca="1" si="605"/>
        <v>-5.0807026140094705E-2</v>
      </c>
      <c r="P368" s="240">
        <f t="shared" ca="1" si="606"/>
        <v>-4.3346086251184177E-2</v>
      </c>
      <c r="Q368" s="240">
        <f t="shared" ca="1" si="607"/>
        <v>-3.4608833196614175E-2</v>
      </c>
      <c r="R368" s="240">
        <f t="shared" ca="1" si="608"/>
        <v>-2.4852532904400114E-2</v>
      </c>
      <c r="S368" s="240">
        <f t="shared" ca="1" si="609"/>
        <v>-1.4364456858267694E-2</v>
      </c>
      <c r="T368" s="240">
        <f t="shared" ca="1" si="610"/>
        <v>-3.4534234706231799E-3</v>
      </c>
      <c r="U368" s="241">
        <f t="shared" ca="1" si="611"/>
        <v>7.5592949876552296E-3</v>
      </c>
      <c r="V368" s="240">
        <f t="shared" ca="1" si="612"/>
        <v>1.834943215774212E-2</v>
      </c>
      <c r="W368" s="240">
        <f t="shared" ca="1" si="613"/>
        <v>2.8599275523456737E-2</v>
      </c>
      <c r="X368" s="240">
        <f t="shared" ca="1" si="614"/>
        <v>3.8007021365824317E-2</v>
      </c>
      <c r="Y368" s="240">
        <f t="shared" ca="1" si="615"/>
        <v>4.6295661287634238E-2</v>
      </c>
      <c r="Z368" s="240">
        <f t="shared" ca="1" si="616"/>
        <v>5.3221138646810155E-2</v>
      </c>
      <c r="AA368" s="240">
        <f t="shared" ca="1" si="617"/>
        <v>5.8579534734733943E-2</v>
      </c>
      <c r="AB368" s="240">
        <f t="shared" ca="1" si="618"/>
        <v>6.2213073104549321E-2</v>
      </c>
      <c r="AC368" s="240">
        <f t="shared" ca="1" si="619"/>
        <v>6.4014765253708472E-2</v>
      </c>
      <c r="AD368" s="240">
        <f t="shared" ca="1" si="620"/>
        <v>6.393156086996149E-2</v>
      </c>
      <c r="AE368" s="240">
        <f t="shared" ca="1" si="621"/>
        <v>6.1965909882693015E-2</v>
      </c>
      <c r="AF368" s="240">
        <f t="shared" ca="1" si="622"/>
        <v>5.8175690325449239E-2</v>
      </c>
      <c r="AG368" s="240">
        <f t="shared" ca="1" si="623"/>
        <v>5.2672504133722507E-2</v>
      </c>
      <c r="AH368" s="240">
        <f t="shared" ca="1" si="624"/>
        <v>4.5618391057742541E-2</v>
      </c>
      <c r="AI368" s="240">
        <f t="shared" ca="1" si="625"/>
        <v>3.7221057448176123E-2</v>
      </c>
      <c r="AJ368" s="240">
        <f t="shared" ca="1" si="626"/>
        <v>2.772776040178208E-2</v>
      </c>
      <c r="AK368" s="240">
        <f t="shared" ca="1" si="627"/>
        <v>1.7418027346610503E-2</v>
      </c>
      <c r="AL368" s="240">
        <f t="shared" ca="1" si="628"/>
        <v>6.5954254364868729E-3</v>
      </c>
      <c r="AM368" s="240">
        <f t="shared" ca="1" si="629"/>
        <v>-4.4213768973828255E-3</v>
      </c>
      <c r="AN368" s="240">
        <f t="shared" ca="1" si="630"/>
        <v>-1.5307993047619383E-2</v>
      </c>
      <c r="AO368" s="240">
        <f t="shared" ca="1" si="631"/>
        <v>-2.5743869701946684E-2</v>
      </c>
      <c r="AP368" s="240">
        <f t="shared" ca="1" si="632"/>
        <v>-3.5421725444184864E-2</v>
      </c>
      <c r="AQ368" s="240">
        <f t="shared" ca="1" si="633"/>
        <v>-4.4056598568042941E-2</v>
      </c>
      <c r="AR368" s="240">
        <f t="shared" ca="1" si="634"/>
        <v>-5.1394237693409894E-2</v>
      </c>
      <c r="AS368" s="240">
        <f t="shared" ca="1" si="635"/>
        <v>-5.721858812583655E-2</v>
      </c>
      <c r="AT368" s="240">
        <f t="shared" ca="1" si="636"/>
        <v>-6.1358153525486306E-2</v>
      </c>
      <c r="AU368" s="240">
        <f t="shared" ca="1" si="637"/>
        <v>-6.3691045568023172E-2</v>
      </c>
      <c r="AV368" s="240">
        <f t="shared" ca="1" si="638"/>
        <v>-6.4148572911610677E-2</v>
      </c>
      <c r="AW368" s="240">
        <f t="shared" ca="1" si="639"/>
        <v>-6.2717263793910571E-2</v>
      </c>
      <c r="AX368" s="240">
        <f t="shared" ca="1" si="640"/>
        <v>-5.9439262704288343E-2</v>
      </c>
      <c r="AY368" s="240">
        <f t="shared" ca="1" si="641"/>
        <v>-5.4411089451325702E-2</v>
      </c>
      <c r="AZ368" s="240">
        <f t="shared" ca="1" si="642"/>
        <v>-4.7780797164543649E-2</v>
      </c>
      <c r="BA368" s="240">
        <f t="shared" ca="1" si="643"/>
        <v>-3.9743612912165813E-2</v>
      </c>
      <c r="BB368" s="240">
        <f t="shared" ca="1" si="644"/>
        <v>-3.0536189295691175E-2</v>
      </c>
      <c r="BC368" s="240">
        <f t="shared" ca="1" si="645"/>
        <v>-2.0429636281436236E-2</v>
      </c>
      <c r="BD368" s="240">
        <f t="shared" ca="1" si="646"/>
        <v>-9.7215384447830698E-3</v>
      </c>
      <c r="BE368" s="240">
        <f t="shared" ca="1" si="647"/>
        <v>1.2728073228976955E-3</v>
      </c>
      <c r="BF368" s="240">
        <f t="shared" ca="1" si="648"/>
        <v>1.2229675641423118E-2</v>
      </c>
      <c r="BG368" s="240">
        <f t="shared" ca="1" si="649"/>
        <v>2.2826444643427972E-2</v>
      </c>
      <c r="BH368" s="240">
        <f t="shared" ca="1" si="650"/>
        <v>3.2751095483373655E-2</v>
      </c>
      <c r="BI368" s="240">
        <f t="shared" ca="1" si="651"/>
        <v>4.1711399643599018E-2</v>
      </c>
      <c r="BJ368" s="240">
        <f t="shared" ca="1" si="652"/>
        <v>4.9443523519802593E-2</v>
      </c>
      <c r="BK368" s="240">
        <f t="shared" ca="1" si="653"/>
        <v>5.5719796926387601E-2</v>
      </c>
      <c r="BL368" s="240">
        <f t="shared" ca="1" si="654"/>
        <v>6.0355416780240902E-2</v>
      </c>
      <c r="BM368" s="240">
        <f t="shared" ca="1" si="655"/>
        <v>6.3213888574887772E-2</v>
      </c>
      <c r="BN368" s="240">
        <f t="shared" ca="1" si="656"/>
        <v>6.4211045422364429E-2</v>
      </c>
      <c r="BO368" s="240">
        <f t="shared" ca="1" si="657"/>
        <v>6.3317526323265094E-2</v>
      </c>
      <c r="BP368" s="240">
        <f t="shared" ca="1" si="658"/>
        <v>6.0559640693008308E-2</v>
      </c>
      <c r="BQ368" s="240">
        <f t="shared" ca="1" si="659"/>
        <v>5.6018593688592112E-2</v>
      </c>
      <c r="BR368" s="240">
        <f t="shared" ca="1" si="660"/>
        <v>4.9828095145871817E-2</v>
      </c>
      <c r="BS368" s="240">
        <f t="shared" ca="1" si="661"/>
        <v>4.2170422531520736E-2</v>
      </c>
      <c r="BT368" s="240">
        <f t="shared" ca="1" si="662"/>
        <v>3.327105383493266E-2</v>
      </c>
      <c r="BU368" s="240">
        <f t="shared" ca="1" si="663"/>
        <v>2.3392028433035349E-2</v>
      </c>
      <c r="BV368" s="240">
        <f t="shared" ca="1" si="664"/>
        <v>1.282423141545954E-2</v>
      </c>
      <c r="BW368" s="240">
        <f t="shared" ca="1" si="665"/>
        <v>1.8788285559129883E-3</v>
      </c>
      <c r="BX368" s="240">
        <f t="shared" ca="1" si="666"/>
        <v>-9.1218958754135972E-3</v>
      </c>
      <c r="BY368" s="240">
        <f t="shared" ca="1" si="667"/>
        <v>-1.9854028680402824E-2</v>
      </c>
      <c r="BZ368" s="240">
        <f t="shared" ca="1" si="668"/>
        <v>-3.0001565264885836E-2</v>
      </c>
      <c r="CA368" s="240">
        <f t="shared" ca="1" si="669"/>
        <v>-3.9265714303926419E-2</v>
      </c>
      <c r="CB368" s="240">
        <f t="shared" ca="1" si="670"/>
        <v>-4.7373695567294961E-2</v>
      </c>
      <c r="CC368" s="240">
        <f t="shared" ca="1" si="671"/>
        <v>-5.4086771855665197E-2</v>
      </c>
      <c r="CD368" s="240">
        <f t="shared" ca="1" si="672"/>
        <v>-5.9207278549461742E-2</v>
      </c>
      <c r="CE368" s="240">
        <f t="shared" ca="1" si="673"/>
        <v>-6.2584443787292776E-2</v>
      </c>
      <c r="CF368" s="240">
        <f t="shared" ca="1" si="674"/>
        <v>-6.4118827900472353E-2</v>
      </c>
      <c r="CG368" s="240">
        <f t="shared" ca="1" si="675"/>
        <v>-6.3765251385746569E-2</v>
      </c>
      <c r="CH368" s="240">
        <f t="shared" ca="1" si="676"/>
        <v>-6.1534125202900747E-2</v>
      </c>
      <c r="CI368" s="240">
        <f t="shared" ca="1" si="677"/>
        <v>-5.7491144227013367E-2</v>
      </c>
      <c r="CJ368" s="240">
        <f t="shared" ca="1" si="678"/>
        <v>-5.1755352881567906E-2</v>
      </c>
      <c r="CK368" s="240">
        <f t="shared" ca="1" si="679"/>
        <v>-4.4495639909304462E-2</v>
      </c>
      <c r="CL368" s="240">
        <f t="shared" ca="1" si="680"/>
        <v>-3.5925765491285663E-2</v>
      </c>
      <c r="CM368" s="240">
        <f t="shared" ca="1" si="681"/>
        <v>-2.6298067139239469E-2</v>
      </c>
      <c r="CN368" s="240">
        <f t="shared" ca="1" si="682"/>
        <v>-1.5896029689386162E-2</v>
      </c>
      <c r="CO368" s="240">
        <f t="shared" ca="1" si="683"/>
        <v>-5.0259381721665421E-3</v>
      </c>
      <c r="CP368" s="240">
        <f t="shared" ca="1" si="684"/>
        <v>5.9921406632564914E-3</v>
      </c>
      <c r="CQ368" s="240">
        <f t="shared" ca="1" si="685"/>
        <v>1.6833782623279059E-2</v>
      </c>
      <c r="CR368" s="240">
        <f t="shared" ca="1" si="686"/>
        <v>2.7179758647848152E-2</v>
      </c>
      <c r="CS368" s="240">
        <f t="shared" ca="1" si="687"/>
        <v>3.6725434419225371E-2</v>
      </c>
      <c r="CT368" s="240">
        <f t="shared" ca="1" si="688"/>
        <v>4.5189740232720037E-2</v>
      </c>
      <c r="CU368" s="240">
        <f t="shared" ca="1" si="689"/>
        <v>5.2323447014100806E-2</v>
      </c>
      <c r="CV368" s="240">
        <f t="shared" ca="1" si="690"/>
        <v>5.7916504798711806E-2</v>
      </c>
      <c r="CW368" s="240">
        <f t="shared" ca="1" si="691"/>
        <v>6.180422759286433E-2</v>
      </c>
      <c r="CX368" s="240">
        <f t="shared" ca="1" si="692"/>
        <v>6.3872142506022023E-2</v>
      </c>
      <c r="CY368" s="240">
        <f t="shared" ca="1" si="693"/>
        <v>6.4059360372463389E-2</v>
      </c>
      <c r="CZ368" s="240">
        <f t="shared" ca="1" si="694"/>
        <v>6.2360368615426556E-2</v>
      </c>
      <c r="DA368" s="240">
        <f t="shared" ca="1" si="695"/>
        <v>5.8825193563362299E-2</v>
      </c>
      <c r="DB368" s="240">
        <f t="shared" ca="1" si="696"/>
        <v>5.3557927438938842E-2</v>
      </c>
      <c r="DC368" s="240">
        <f t="shared" ca="1" si="697"/>
        <v>4.6713663393188991E-2</v>
      </c>
      <c r="DD368" s="240">
        <f t="shared" ca="1" si="698"/>
        <v>3.8493928831844826E-2</v>
      </c>
      <c r="DE368" s="240">
        <f t="shared" ca="1" si="699"/>
        <v>2.9140751498266535E-2</v>
      </c>
      <c r="DF368" s="240">
        <f t="shared" ca="1" si="700"/>
        <v>1.8929533035463287E-2</v>
      </c>
      <c r="DG368" s="240">
        <f t="shared" ca="1" si="701"/>
        <v>8.1609398631431462E-3</v>
      </c>
      <c r="DH368" s="240">
        <f t="shared" ca="1" si="702"/>
        <v>-2.8479498593920634E-3</v>
      </c>
      <c r="DI368" s="240">
        <f t="shared" ca="1" si="703"/>
        <v>-1.3772982509350606E-2</v>
      </c>
      <c r="DJ368" s="240">
        <f t="shared" ca="1" si="704"/>
        <v>-2.4292473611562108E-2</v>
      </c>
      <c r="DK368" s="240">
        <f t="shared" ca="1" si="705"/>
        <v>-3.4096679746240366E-2</v>
      </c>
      <c r="DL368" s="240">
        <f t="shared" ca="1" si="706"/>
        <v>-4.2896918855770828E-2</v>
      </c>
      <c r="DM368" s="240">
        <f t="shared" ca="1" si="707"/>
        <v>-5.0434070405686683E-2</v>
      </c>
      <c r="DN368" s="240">
        <f t="shared" ca="1" si="708"/>
        <v>-5.6486205115015037E-2</v>
      </c>
      <c r="DO368" s="240">
        <f t="shared" ca="1" si="709"/>
        <v>-6.087511960075366E-2</v>
      </c>
      <c r="DP368" s="240">
        <f t="shared" ca="1" si="710"/>
        <v>-6.3471583525735731E-2</v>
      </c>
      <c r="DQ368" s="240">
        <f t="shared" ca="1" si="711"/>
        <v>-6.4199144749105666E-2</v>
      </c>
      <c r="DR368" s="240">
        <f t="shared" ca="1" si="712"/>
        <v>-6.3036380437834674E-2</v>
      </c>
      <c r="DS368" s="240">
        <f t="shared" ca="1" si="713"/>
        <v>-6.0017527855938571E-2</v>
      </c>
      <c r="DT368" s="240">
        <f t="shared" ca="1" si="714"/>
        <v>-5.5231476257988854E-2</v>
      </c>
      <c r="DU368" s="240">
        <f t="shared" ca="1" si="715"/>
        <v>-4.8819149570325501E-2</v>
      </c>
      <c r="DV368" s="240">
        <f t="shared" ca="1" si="716"/>
        <v>-4.0969356926177952E-2</v>
      </c>
      <c r="DW368" s="240">
        <f t="shared" ca="1" si="717"/>
        <v>-3.1913233234505796E-2</v>
      </c>
      <c r="DX368" s="240">
        <f t="shared" ca="1" si="718"/>
        <v>-2.1917433478426594E-2</v>
      </c>
      <c r="DY368" s="240">
        <f t="shared" ca="1" si="719"/>
        <v>-1.1276281135175655E-2</v>
      </c>
      <c r="DZ368" s="240">
        <f t="shared" ca="1" si="720"/>
        <v>-3.0310190513469643E-4</v>
      </c>
      <c r="EA368" s="240">
        <f t="shared" ca="1" si="721"/>
        <v>1.067900207418622E-2</v>
      </c>
      <c r="EB368" s="240">
        <f t="shared" ca="1" si="722"/>
        <v>2.134666587857632E-2</v>
      </c>
      <c r="EC368" s="240">
        <f t="shared" ca="1" si="723"/>
        <v>3.1385783185230047E-2</v>
      </c>
      <c r="ED368" s="240">
        <f t="shared" ca="1" si="724"/>
        <v>4.0500755043971555E-2</v>
      </c>
      <c r="EE368" s="240">
        <f t="shared" ca="1" si="725"/>
        <v>4.8423193704162572E-2</v>
      </c>
      <c r="EF368" s="240">
        <f t="shared" ca="1" si="726"/>
        <v>5.4919825215589087E-2</v>
      </c>
      <c r="EG368" s="240">
        <f t="shared" ca="1" si="727"/>
        <v>5.97993581134941E-2</v>
      </c>
      <c r="EH368" s="240">
        <f t="shared" ca="1" si="728"/>
        <v>6.2918115941281855E-2</v>
      </c>
      <c r="EI368" s="240">
        <f t="shared" ca="1" si="729"/>
        <v>6.4184267762866398E-2</v>
      </c>
      <c r="EJ368" s="240">
        <f t="shared" ca="1" si="730"/>
        <v>6.3560532098433209E-2</v>
      </c>
      <c r="EK368" s="240">
        <f t="shared" ca="1" si="731"/>
        <v>6.1065274666995406E-2</v>
      </c>
      <c r="EL368" s="240">
        <f t="shared" ca="1" si="732"/>
        <v>5.6771967613027524E-2</v>
      </c>
      <c r="EM368" s="240">
        <f t="shared" ca="1" si="733"/>
        <v>5.0807026140094767E-2</v>
      </c>
      <c r="EN368" s="240">
        <f t="shared" ca="1" si="734"/>
        <v>4.3346086251184239E-2</v>
      </c>
      <c r="EO368" s="240">
        <f t="shared" ca="1" si="735"/>
        <v>3.4608833196614237E-2</v>
      </c>
      <c r="EP368" s="240">
        <f t="shared" ca="1" si="736"/>
        <v>2.4852532904400159E-2</v>
      </c>
      <c r="EQ368" s="240">
        <f t="shared" ca="1" si="737"/>
        <v>1.4364456858267715E-2</v>
      </c>
      <c r="ER368" s="240">
        <f t="shared" ca="1" si="738"/>
        <v>3.4534234706231799E-3</v>
      </c>
      <c r="ES368" s="240">
        <f t="shared" ca="1" si="739"/>
        <v>-7.5592949876552296E-3</v>
      </c>
      <c r="ET368" s="240">
        <f t="shared" ca="1" si="740"/>
        <v>-1.8349432157742152E-2</v>
      </c>
      <c r="EU368" s="240">
        <f t="shared" ca="1" si="741"/>
        <v>-2.8599275523456789E-2</v>
      </c>
      <c r="EV368" s="240">
        <f t="shared" ca="1" si="742"/>
        <v>-3.8007021365824178E-2</v>
      </c>
      <c r="EW368" s="240">
        <f t="shared" ca="1" si="743"/>
        <v>-4.6295661287634141E-2</v>
      </c>
      <c r="EX368" s="240">
        <f t="shared" ca="1" si="744"/>
        <v>-5.32211386468101E-2</v>
      </c>
      <c r="EY368" s="240">
        <f t="shared" ca="1" si="745"/>
        <v>-5.8579534734733894E-2</v>
      </c>
      <c r="EZ368" s="240">
        <f t="shared" ca="1" si="746"/>
        <v>-6.2213073104549307E-2</v>
      </c>
      <c r="FA368" s="240">
        <f t="shared" ca="1" si="747"/>
        <v>-6.4014765253708472E-2</v>
      </c>
      <c r="FB368" s="240">
        <f t="shared" ca="1" si="748"/>
        <v>-6.393156086996149E-2</v>
      </c>
      <c r="FC368" s="240">
        <f t="shared" ca="1" si="749"/>
        <v>-6.1965909882693015E-2</v>
      </c>
      <c r="FD368" s="240">
        <f t="shared" ca="1" si="750"/>
        <v>-5.8175690325449239E-2</v>
      </c>
      <c r="FE368" s="240">
        <f t="shared" ca="1" si="751"/>
        <v>-5.26725041337225E-2</v>
      </c>
      <c r="FF368" s="240">
        <f t="shared" ca="1" si="752"/>
        <v>-4.5618391057742499E-2</v>
      </c>
      <c r="FG368" s="240">
        <f t="shared" ca="1" si="753"/>
        <v>-3.7221057448176081E-2</v>
      </c>
      <c r="FH368" s="240">
        <f t="shared" ca="1" si="754"/>
        <v>-2.7727760401782223E-2</v>
      </c>
      <c r="FI368" s="240">
        <f t="shared" ca="1" si="755"/>
        <v>-1.7418027346610611E-2</v>
      </c>
      <c r="FJ368" s="240">
        <f t="shared" ca="1" si="756"/>
        <v>-6.595425436486977E-3</v>
      </c>
      <c r="FK368" s="240">
        <f t="shared" ca="1" si="757"/>
        <v>4.421376897382711E-3</v>
      </c>
      <c r="FL368" s="240">
        <f t="shared" ca="1" si="758"/>
        <v>1.5307993047619331E-2</v>
      </c>
      <c r="FM368" s="240">
        <f t="shared" ca="1" si="759"/>
        <v>2.5743869701946635E-2</v>
      </c>
      <c r="FN368" s="240">
        <f t="shared" ca="1" si="760"/>
        <v>3.5421725444184822E-2</v>
      </c>
      <c r="FO368" s="240">
        <f t="shared" ca="1" si="761"/>
        <v>4.4056598568042941E-2</v>
      </c>
      <c r="FP368" s="240">
        <f t="shared" ca="1" si="762"/>
        <v>5.1394237693409894E-2</v>
      </c>
      <c r="FQ368" s="240">
        <f t="shared" ca="1" si="763"/>
        <v>5.721858812583655E-2</v>
      </c>
      <c r="FR368" s="240">
        <f t="shared" ca="1" si="764"/>
        <v>6.1358153525486334E-2</v>
      </c>
      <c r="FS368" s="240">
        <f t="shared" ca="1" si="765"/>
        <v>6.3691045568023158E-2</v>
      </c>
      <c r="FT368" s="240">
        <f t="shared" ca="1" si="766"/>
        <v>6.4148572911610691E-2</v>
      </c>
      <c r="FU368" s="240">
        <f t="shared" ca="1" si="767"/>
        <v>6.2717263793910599E-2</v>
      </c>
      <c r="FV368" s="240">
        <f t="shared" ca="1" si="768"/>
        <v>5.9439262704288384E-2</v>
      </c>
      <c r="FW368" s="240">
        <f t="shared" ca="1" si="769"/>
        <v>5.4411089451325757E-2</v>
      </c>
      <c r="FX368" s="240">
        <f t="shared" ca="1" si="770"/>
        <v>4.7780797164543684E-2</v>
      </c>
      <c r="FY368" s="240">
        <f t="shared" ca="1" si="771"/>
        <v>3.9743612912165854E-2</v>
      </c>
      <c r="FZ368" s="240">
        <f t="shared" ca="1" si="772"/>
        <v>3.053618929569122E-2</v>
      </c>
      <c r="GA368" s="240">
        <f t="shared" ca="1" si="773"/>
        <v>2.0429636281436288E-2</v>
      </c>
      <c r="GB368" s="240">
        <f t="shared" ca="1" si="774"/>
        <v>9.7215384447830143E-3</v>
      </c>
      <c r="GC368" s="240">
        <f t="shared" ca="1" si="775"/>
        <v>-1.2728073228977545E-3</v>
      </c>
      <c r="GD368" s="240">
        <f t="shared" ca="1" si="776"/>
        <v>-1.2229675641423181E-2</v>
      </c>
      <c r="GE368" s="240">
        <f t="shared" ca="1" si="777"/>
        <v>-2.2826444643427812E-2</v>
      </c>
      <c r="GF368" s="240">
        <f t="shared" ca="1" si="778"/>
        <v>-3.2751095483373502E-2</v>
      </c>
      <c r="GG368" s="240">
        <f t="shared" ca="1" si="779"/>
        <v>-4.1711399643598886E-2</v>
      </c>
      <c r="GH368" s="240">
        <f t="shared" ca="1" si="780"/>
        <v>-4.9443523519802565E-2</v>
      </c>
      <c r="GI368" s="240">
        <f t="shared" ca="1" si="781"/>
        <v>-5.5719796926387573E-2</v>
      </c>
      <c r="GJ368" s="240">
        <f t="shared" ca="1" si="782"/>
        <v>-6.0355416780240881E-2</v>
      </c>
      <c r="GK368" s="240">
        <f t="shared" ca="1" si="783"/>
        <v>-6.3213888574887744E-2</v>
      </c>
      <c r="GL368" s="240">
        <f t="shared" ca="1" si="784"/>
        <v>-6.4211045422364429E-2</v>
      </c>
      <c r="GM368" s="240">
        <f t="shared" ca="1" si="785"/>
        <v>-6.3317526323265136E-2</v>
      </c>
      <c r="GN368" s="240">
        <f t="shared" ca="1" si="786"/>
        <v>-6.0559640693008288E-2</v>
      </c>
      <c r="GO368" s="240">
        <f t="shared" ca="1" si="787"/>
        <v>-5.6018593688592196E-2</v>
      </c>
      <c r="GP368" s="240">
        <f t="shared" ca="1" si="788"/>
        <v>-4.9828095145871776E-2</v>
      </c>
      <c r="GQ368" s="240">
        <f t="shared" ca="1" si="789"/>
        <v>-4.2170422531520861E-2</v>
      </c>
      <c r="GR368" s="240">
        <f t="shared" ca="1" si="790"/>
        <v>-3.3271053834932604E-2</v>
      </c>
      <c r="GS368" s="240">
        <f t="shared" ca="1" si="791"/>
        <v>-2.3392028433035398E-2</v>
      </c>
      <c r="GT368" s="240">
        <f t="shared" ca="1" si="792"/>
        <v>-1.2824231415459374E-2</v>
      </c>
      <c r="GU368" s="240">
        <f t="shared" ca="1" si="793"/>
        <v>-1.8788285559130473E-3</v>
      </c>
      <c r="GV368" s="240">
        <f t="shared" ca="1" si="794"/>
        <v>9.1218958754133127E-3</v>
      </c>
      <c r="GW368" s="240">
        <f t="shared" ca="1" si="795"/>
        <v>1.9854028680402768E-2</v>
      </c>
      <c r="GX368" s="240">
        <f t="shared" ca="1" si="796"/>
        <v>3.0001565264885587E-2</v>
      </c>
      <c r="GY368" s="240">
        <f t="shared" ca="1" si="797"/>
        <v>3.9265714303926461E-2</v>
      </c>
      <c r="GZ368" s="240">
        <f t="shared" ca="1" si="798"/>
        <v>4.7373695567294843E-2</v>
      </c>
      <c r="HA368" s="240">
        <f t="shared" ca="1" si="799"/>
        <v>5.4086771855665239E-2</v>
      </c>
      <c r="HB368" s="240">
        <f t="shared" ca="1" si="800"/>
        <v>5.9207278549461673E-2</v>
      </c>
      <c r="HC368" s="240">
        <f t="shared" ca="1" si="801"/>
        <v>6.258444378729279E-2</v>
      </c>
      <c r="HD368" s="240">
        <f t="shared" ca="1" si="802"/>
        <v>6.4118827900472353E-2</v>
      </c>
      <c r="HE368" s="240">
        <f t="shared" ca="1" si="803"/>
        <v>6.3765251385746541E-2</v>
      </c>
      <c r="HF368" s="240">
        <f t="shared" ca="1" si="804"/>
        <v>6.1534125202900761E-2</v>
      </c>
      <c r="HG368" s="240">
        <f t="shared" ca="1" si="805"/>
        <v>5.7491144227013298E-2</v>
      </c>
      <c r="HH368" s="240">
        <f t="shared" ca="1" si="806"/>
        <v>5.1755352881567934E-2</v>
      </c>
      <c r="HI368" s="240">
        <f t="shared" ca="1" si="807"/>
        <v>4.4495639909304663E-2</v>
      </c>
      <c r="HJ368" s="240">
        <f t="shared" ca="1" si="808"/>
        <v>3.5925765491285698E-2</v>
      </c>
      <c r="HK368" s="240">
        <f t="shared" ca="1" si="809"/>
        <v>2.6298067139239628E-2</v>
      </c>
      <c r="HL368" s="240">
        <f t="shared" ca="1" si="810"/>
        <v>1.5896029689386099E-2</v>
      </c>
      <c r="HM368" s="240">
        <f t="shared" ca="1" si="811"/>
        <v>5.0259381721667051E-3</v>
      </c>
      <c r="HN368" s="240">
        <f t="shared" ca="1" si="812"/>
        <v>-5.9921406632565503E-3</v>
      </c>
      <c r="HO368" s="240">
        <f t="shared" ca="1" si="813"/>
        <v>-1.6833782623278903E-2</v>
      </c>
      <c r="HP368" s="240">
        <f t="shared" ca="1" si="814"/>
        <v>-2.7179758647848204E-2</v>
      </c>
      <c r="HQ368" s="240">
        <f t="shared" ca="1" si="815"/>
        <v>-3.6725434419225329E-2</v>
      </c>
      <c r="HR368" s="240">
        <f t="shared" ca="1" si="816"/>
        <v>-4.5189740232720162E-2</v>
      </c>
      <c r="HS368" s="240">
        <f t="shared" ca="1" si="817"/>
        <v>-5.2323447014100771E-2</v>
      </c>
      <c r="HT368" s="240">
        <f t="shared" ca="1" si="818"/>
        <v>-5.7916504798711688E-2</v>
      </c>
      <c r="HU368" s="240">
        <f t="shared" ca="1" si="819"/>
        <v>-6.1804227592864316E-2</v>
      </c>
      <c r="HV368" s="240">
        <f t="shared" ca="1" si="820"/>
        <v>-6.3872142506021995E-2</v>
      </c>
      <c r="HW368" s="240">
        <f t="shared" ca="1" si="821"/>
        <v>-6.4059360372463389E-2</v>
      </c>
      <c r="HX368" s="240">
        <f t="shared" ca="1" si="822"/>
        <v>-6.2360368615426619E-2</v>
      </c>
      <c r="HY368" s="240">
        <f t="shared" ca="1" si="823"/>
        <v>-5.882519356336223E-2</v>
      </c>
      <c r="HZ368" s="240">
        <f t="shared" ca="1" si="824"/>
        <v>-5.3557927438938877E-2</v>
      </c>
      <c r="IA368" s="240">
        <f t="shared" ca="1" si="825"/>
        <v>-4.6713663393188873E-2</v>
      </c>
      <c r="IB368" s="240">
        <f t="shared" ca="1" si="826"/>
        <v>-3.8493928831844867E-2</v>
      </c>
      <c r="IC368" s="240">
        <f t="shared" ca="1" si="827"/>
        <v>-2.9140751498266376E-2</v>
      </c>
      <c r="ID368" s="240">
        <f t="shared" ca="1" si="828"/>
        <v>-1.8929533035463339E-2</v>
      </c>
      <c r="IE368" s="240">
        <f t="shared" ca="1" si="829"/>
        <v>-7.6451265245817968E-4</v>
      </c>
      <c r="IF368" s="240">
        <f t="shared" ca="1" si="830"/>
        <v>2.8479498593920079E-3</v>
      </c>
      <c r="IG368" s="240">
        <f t="shared" ca="1" si="831"/>
        <v>1.3772982509350329E-2</v>
      </c>
      <c r="IH368" s="240">
        <f t="shared" ca="1" si="832"/>
        <v>2.429247361156206E-2</v>
      </c>
      <c r="II368" s="240">
        <f t="shared" ca="1" si="833"/>
        <v>3.4096679746240123E-2</v>
      </c>
      <c r="IJ368" s="240">
        <f t="shared" ca="1" si="834"/>
        <v>4.2896918855770787E-2</v>
      </c>
      <c r="IK368" s="240">
        <f t="shared" ca="1" si="835"/>
        <v>5.0434070405686648E-2</v>
      </c>
      <c r="IL368" s="240">
        <f t="shared" ca="1" si="836"/>
        <v>5.648620511501512E-2</v>
      </c>
      <c r="IM368" s="240">
        <f t="shared" ca="1" si="837"/>
        <v>6.0875119600753633E-2</v>
      </c>
      <c r="IN368" s="240">
        <f t="shared" ca="1" si="838"/>
        <v>6.3471583525735759E-2</v>
      </c>
      <c r="IO368" s="240">
        <f t="shared" ca="1" si="839"/>
        <v>6.4199144749105666E-2</v>
      </c>
      <c r="IP368" s="240">
        <f t="shared" ca="1" si="840"/>
        <v>6.3036380437834633E-2</v>
      </c>
      <c r="IQ368" s="240">
        <f t="shared" ca="1" si="841"/>
        <v>6.0017527855938592E-2</v>
      </c>
      <c r="IR368" s="240">
        <f t="shared" ca="1" si="842"/>
        <v>5.5231476257989E-2</v>
      </c>
      <c r="IS368" s="240">
        <f t="shared" ca="1" si="843"/>
        <v>4.8819149570325536E-2</v>
      </c>
      <c r="IT368" s="240">
        <f t="shared" ca="1" si="844"/>
        <v>4.0969356926178167E-2</v>
      </c>
      <c r="IU368" s="240">
        <f t="shared" ca="1" si="845"/>
        <v>3.1913233234505844E-2</v>
      </c>
      <c r="IV368" s="240">
        <f t="shared" ca="1" si="846"/>
        <v>2.1917433478426871E-2</v>
      </c>
      <c r="IW368" s="240">
        <f t="shared" ca="1" si="847"/>
        <v>1.1276281135175481E-2</v>
      </c>
      <c r="IX368" s="240">
        <f t="shared" ca="1" si="848"/>
        <v>3.0310190513475888E-4</v>
      </c>
      <c r="IY368" s="240">
        <f t="shared" ca="1" si="849"/>
        <v>-1.0679002074186393E-2</v>
      </c>
      <c r="IZ368" s="240">
        <f t="shared" ca="1" si="850"/>
        <v>-2.1346665878576275E-2</v>
      </c>
      <c r="JA368" s="240">
        <f t="shared" ca="1" si="851"/>
        <v>-3.13857831852302E-2</v>
      </c>
      <c r="JB368" s="240">
        <f t="shared" ca="1" si="852"/>
        <v>-4.0500755043971513E-2</v>
      </c>
    </row>
    <row r="369" spans="2:262">
      <c r="B369" s="248">
        <v>8</v>
      </c>
      <c r="C369" s="247">
        <f t="shared" si="853"/>
        <v>1.5625E-4</v>
      </c>
      <c r="D369" s="244">
        <f t="shared" ca="1" si="597"/>
        <v>12.548284566558621</v>
      </c>
      <c r="E369" s="243">
        <f ca="1">N361</f>
        <v>0.54828456655862046</v>
      </c>
      <c r="F369" s="242">
        <v>8</v>
      </c>
      <c r="G369" s="240">
        <f t="shared" ca="1" si="854"/>
        <v>-2.3103491108568161E-3</v>
      </c>
      <c r="H369" s="240">
        <f t="shared" ca="1" si="598"/>
        <v>-2.6999155018215771E-3</v>
      </c>
      <c r="I369" s="240">
        <f t="shared" ca="1" si="599"/>
        <v>-2.9857256541813921E-3</v>
      </c>
      <c r="J369" s="240">
        <f t="shared" ca="1" si="600"/>
        <v>-3.1567960440652531E-3</v>
      </c>
      <c r="K369" s="240">
        <f t="shared" ca="1" si="601"/>
        <v>-3.2065525323273043E-3</v>
      </c>
      <c r="L369" s="240">
        <f t="shared" ca="1" si="602"/>
        <v>-3.1330830050273943E-3</v>
      </c>
      <c r="M369" s="240">
        <f t="shared" ca="1" si="603"/>
        <v>-2.9392108548974738E-3</v>
      </c>
      <c r="N369" s="240">
        <f t="shared" ca="1" si="604"/>
        <v>-2.6323864799422799E-3</v>
      </c>
      <c r="O369" s="240">
        <f t="shared" ca="1" si="605"/>
        <v>-2.2244009688222504E-3</v>
      </c>
      <c r="P369" s="240">
        <f t="shared" ca="1" si="606"/>
        <v>-1.7309329759288162E-3</v>
      </c>
      <c r="Q369" s="240">
        <f t="shared" ca="1" si="607"/>
        <v>-1.1709461994888351E-3</v>
      </c>
      <c r="R369" s="240">
        <f t="shared" ca="1" si="608"/>
        <v>-5.6596061727669038E-4</v>
      </c>
      <c r="S369" s="240">
        <f t="shared" ca="1" si="609"/>
        <v>6.0774514063026506E-5</v>
      </c>
      <c r="T369" s="240">
        <f t="shared" ca="1" si="610"/>
        <v>6.8517411491004023E-4</v>
      </c>
      <c r="U369" s="241">
        <f t="shared" ca="1" si="611"/>
        <v>1.2832428587711319E-3</v>
      </c>
      <c r="V369" s="240">
        <f t="shared" ca="1" si="612"/>
        <v>1.8319972992205359E-3</v>
      </c>
      <c r="W369" s="240">
        <f t="shared" ca="1" si="613"/>
        <v>2.3103491108568165E-3</v>
      </c>
      <c r="X369" s="240">
        <f t="shared" ca="1" si="614"/>
        <v>2.6999155018215771E-3</v>
      </c>
      <c r="Y369" s="240">
        <f t="shared" ca="1" si="615"/>
        <v>2.9857256541813916E-3</v>
      </c>
      <c r="Z369" s="240">
        <f t="shared" ca="1" si="616"/>
        <v>3.1567960440652535E-3</v>
      </c>
      <c r="AA369" s="240">
        <f t="shared" ca="1" si="617"/>
        <v>3.2065525323273043E-3</v>
      </c>
      <c r="AB369" s="240">
        <f t="shared" ca="1" si="618"/>
        <v>3.1330830050273952E-3</v>
      </c>
      <c r="AC369" s="240">
        <f t="shared" ca="1" si="619"/>
        <v>2.9392108548974738E-3</v>
      </c>
      <c r="AD369" s="240">
        <f t="shared" ca="1" si="620"/>
        <v>2.6323864799422804E-3</v>
      </c>
      <c r="AE369" s="240">
        <f t="shared" ca="1" si="621"/>
        <v>2.2244009688222504E-3</v>
      </c>
      <c r="AF369" s="240">
        <f t="shared" ca="1" si="622"/>
        <v>1.7309329759288153E-3</v>
      </c>
      <c r="AG369" s="240">
        <f t="shared" ca="1" si="623"/>
        <v>1.1709461994888351E-3</v>
      </c>
      <c r="AH369" s="240">
        <f t="shared" ca="1" si="624"/>
        <v>5.6596061727669103E-4</v>
      </c>
      <c r="AI369" s="240">
        <f t="shared" ca="1" si="625"/>
        <v>-6.0774514063026289E-5</v>
      </c>
      <c r="AJ369" s="240">
        <f t="shared" ca="1" si="626"/>
        <v>-6.851741149100385E-4</v>
      </c>
      <c r="AK369" s="240">
        <f t="shared" ca="1" si="627"/>
        <v>-1.2832428587711312E-3</v>
      </c>
      <c r="AL369" s="240">
        <f t="shared" ca="1" si="628"/>
        <v>-1.8319972992205354E-3</v>
      </c>
      <c r="AM369" s="240">
        <f t="shared" ca="1" si="629"/>
        <v>-2.3103491108568161E-3</v>
      </c>
      <c r="AN369" s="240">
        <f t="shared" ca="1" si="630"/>
        <v>-2.6999155018215776E-3</v>
      </c>
      <c r="AO369" s="240">
        <f t="shared" ca="1" si="631"/>
        <v>-2.9857256541813912E-3</v>
      </c>
      <c r="AP369" s="240">
        <f t="shared" ca="1" si="632"/>
        <v>-3.1567960440652531E-3</v>
      </c>
      <c r="AQ369" s="240">
        <f t="shared" ca="1" si="633"/>
        <v>-3.2065525323273043E-3</v>
      </c>
      <c r="AR369" s="240">
        <f t="shared" ca="1" si="634"/>
        <v>-3.1330830050273952E-3</v>
      </c>
      <c r="AS369" s="240">
        <f t="shared" ca="1" si="635"/>
        <v>-2.9392108548974743E-3</v>
      </c>
      <c r="AT369" s="240">
        <f t="shared" ca="1" si="636"/>
        <v>-2.6323864799422804E-3</v>
      </c>
      <c r="AU369" s="240">
        <f t="shared" ca="1" si="637"/>
        <v>-2.2244009688222525E-3</v>
      </c>
      <c r="AV369" s="240">
        <f t="shared" ca="1" si="638"/>
        <v>-1.7309329759288158E-3</v>
      </c>
      <c r="AW369" s="240">
        <f t="shared" ca="1" si="639"/>
        <v>-1.1709461994888358E-3</v>
      </c>
      <c r="AX369" s="240">
        <f t="shared" ca="1" si="640"/>
        <v>-5.6596061727669385E-4</v>
      </c>
      <c r="AY369" s="240">
        <f t="shared" ca="1" si="641"/>
        <v>6.0774514063025855E-5</v>
      </c>
      <c r="AZ369" s="240">
        <f t="shared" ca="1" si="642"/>
        <v>6.8517411491003806E-4</v>
      </c>
      <c r="BA369" s="240">
        <f t="shared" ca="1" si="643"/>
        <v>1.2832428587711334E-3</v>
      </c>
      <c r="BB369" s="240">
        <f t="shared" ca="1" si="644"/>
        <v>1.8319972992205352E-3</v>
      </c>
      <c r="BC369" s="240">
        <f t="shared" ca="1" si="645"/>
        <v>2.3103491108568139E-3</v>
      </c>
      <c r="BD369" s="240">
        <f t="shared" ca="1" si="646"/>
        <v>2.6999155018215771E-3</v>
      </c>
      <c r="BE369" s="240">
        <f t="shared" ca="1" si="647"/>
        <v>2.9857256541813912E-3</v>
      </c>
      <c r="BF369" s="240">
        <f t="shared" ca="1" si="648"/>
        <v>3.156796044065254E-3</v>
      </c>
      <c r="BG369" s="240">
        <f t="shared" ca="1" si="649"/>
        <v>3.2065525323273043E-3</v>
      </c>
      <c r="BH369" s="240">
        <f t="shared" ca="1" si="650"/>
        <v>3.1330830050273952E-3</v>
      </c>
      <c r="BI369" s="240">
        <f t="shared" ca="1" si="651"/>
        <v>2.939210854897473E-3</v>
      </c>
      <c r="BJ369" s="240">
        <f t="shared" ca="1" si="652"/>
        <v>2.6323864799422808E-3</v>
      </c>
      <c r="BK369" s="240">
        <f t="shared" ca="1" si="653"/>
        <v>2.2244009688222525E-3</v>
      </c>
      <c r="BL369" s="240">
        <f t="shared" ca="1" si="654"/>
        <v>1.7309329759288162E-3</v>
      </c>
      <c r="BM369" s="240">
        <f t="shared" ca="1" si="655"/>
        <v>1.170946199488836E-3</v>
      </c>
      <c r="BN369" s="240">
        <f t="shared" ca="1" si="656"/>
        <v>5.6596061727669429E-4</v>
      </c>
      <c r="BO369" s="240">
        <f t="shared" ca="1" si="657"/>
        <v>-6.0774514063025422E-5</v>
      </c>
      <c r="BP369" s="240">
        <f t="shared" ca="1" si="658"/>
        <v>-6.8517411491003763E-4</v>
      </c>
      <c r="BQ369" s="240">
        <f t="shared" ca="1" si="659"/>
        <v>-1.2832428587711332E-3</v>
      </c>
      <c r="BR369" s="240">
        <f t="shared" ca="1" si="660"/>
        <v>-1.8319972992205348E-3</v>
      </c>
      <c r="BS369" s="240">
        <f t="shared" ca="1" si="661"/>
        <v>-2.3103491108568135E-3</v>
      </c>
      <c r="BT369" s="240">
        <f t="shared" ca="1" si="662"/>
        <v>-2.6999155018215771E-3</v>
      </c>
      <c r="BU369" s="240">
        <f t="shared" ca="1" si="663"/>
        <v>-2.9857256541813912E-3</v>
      </c>
      <c r="BV369" s="240">
        <f t="shared" ca="1" si="664"/>
        <v>-3.1567960440652535E-3</v>
      </c>
      <c r="BW369" s="240">
        <f t="shared" ca="1" si="665"/>
        <v>-3.2065525323273043E-3</v>
      </c>
      <c r="BX369" s="240">
        <f t="shared" ca="1" si="666"/>
        <v>-3.1330830050273952E-3</v>
      </c>
      <c r="BY369" s="240">
        <f t="shared" ca="1" si="667"/>
        <v>-2.9392108548974734E-3</v>
      </c>
      <c r="BZ369" s="240">
        <f t="shared" ca="1" si="668"/>
        <v>-2.6323864799422808E-3</v>
      </c>
      <c r="CA369" s="240">
        <f t="shared" ca="1" si="669"/>
        <v>-2.224400968822253E-3</v>
      </c>
      <c r="CB369" s="240">
        <f t="shared" ca="1" si="670"/>
        <v>-1.7309329759288166E-3</v>
      </c>
      <c r="CC369" s="240">
        <f t="shared" ca="1" si="671"/>
        <v>-1.1709461994888367E-3</v>
      </c>
      <c r="CD369" s="240">
        <f t="shared" ca="1" si="672"/>
        <v>-5.6596061727669494E-4</v>
      </c>
      <c r="CE369" s="240">
        <f t="shared" ca="1" si="673"/>
        <v>6.0774514063024988E-5</v>
      </c>
      <c r="CF369" s="240">
        <f t="shared" ca="1" si="674"/>
        <v>6.8517411491003741E-4</v>
      </c>
      <c r="CG369" s="240">
        <f t="shared" ca="1" si="675"/>
        <v>1.2832428587711327E-3</v>
      </c>
      <c r="CH369" s="240">
        <f t="shared" ca="1" si="676"/>
        <v>1.8319972992205346E-3</v>
      </c>
      <c r="CI369" s="240">
        <f t="shared" ca="1" si="677"/>
        <v>2.310349110856813E-3</v>
      </c>
      <c r="CJ369" s="240">
        <f t="shared" ca="1" si="678"/>
        <v>2.6999155018215737E-3</v>
      </c>
      <c r="CK369" s="240">
        <f t="shared" ca="1" si="679"/>
        <v>2.9857256541813929E-3</v>
      </c>
      <c r="CL369" s="240">
        <f t="shared" ca="1" si="680"/>
        <v>3.1567960440652535E-3</v>
      </c>
      <c r="CM369" s="240">
        <f t="shared" ca="1" si="681"/>
        <v>3.2065525323273047E-3</v>
      </c>
      <c r="CN369" s="240">
        <f t="shared" ca="1" si="682"/>
        <v>3.1330830050273952E-3</v>
      </c>
      <c r="CO369" s="240">
        <f t="shared" ca="1" si="683"/>
        <v>2.939210854897476E-3</v>
      </c>
      <c r="CP369" s="240">
        <f t="shared" ca="1" si="684"/>
        <v>2.6323864799422843E-3</v>
      </c>
      <c r="CQ369" s="240">
        <f t="shared" ca="1" si="685"/>
        <v>2.2244009688222491E-3</v>
      </c>
      <c r="CR369" s="240">
        <f t="shared" ca="1" si="686"/>
        <v>1.7309329759288171E-3</v>
      </c>
      <c r="CS369" s="240">
        <f t="shared" ca="1" si="687"/>
        <v>1.1709461994888367E-3</v>
      </c>
      <c r="CT369" s="240">
        <f t="shared" ca="1" si="688"/>
        <v>5.6596061727669537E-4</v>
      </c>
      <c r="CU369" s="240">
        <f t="shared" ca="1" si="689"/>
        <v>-6.0774514063019133E-5</v>
      </c>
      <c r="CV369" s="240">
        <f t="shared" ca="1" si="690"/>
        <v>-6.851741149100424E-4</v>
      </c>
      <c r="CW369" s="240">
        <f t="shared" ca="1" si="691"/>
        <v>-1.2832428587711325E-3</v>
      </c>
      <c r="CX369" s="240">
        <f t="shared" ca="1" si="692"/>
        <v>-1.8319972992205341E-3</v>
      </c>
      <c r="CY369" s="240">
        <f t="shared" ca="1" si="693"/>
        <v>-2.310349110856813E-3</v>
      </c>
      <c r="CZ369" s="240">
        <f t="shared" ca="1" si="694"/>
        <v>-2.6999155018215732E-3</v>
      </c>
      <c r="DA369" s="240">
        <f t="shared" ca="1" si="695"/>
        <v>-2.9857256541813929E-3</v>
      </c>
      <c r="DB369" s="240">
        <f t="shared" ca="1" si="696"/>
        <v>-3.1567960440652531E-3</v>
      </c>
      <c r="DC369" s="240">
        <f t="shared" ca="1" si="697"/>
        <v>-3.2065525323273043E-3</v>
      </c>
      <c r="DD369" s="240">
        <f t="shared" ca="1" si="698"/>
        <v>-3.1330830050273952E-3</v>
      </c>
      <c r="DE369" s="240">
        <f t="shared" ca="1" si="699"/>
        <v>-2.939210854897476E-3</v>
      </c>
      <c r="DF369" s="240">
        <f t="shared" ca="1" si="700"/>
        <v>-2.6323864799422782E-3</v>
      </c>
      <c r="DG369" s="240">
        <f t="shared" ca="1" si="701"/>
        <v>-2.2244009688222495E-3</v>
      </c>
      <c r="DH369" s="240">
        <f t="shared" ca="1" si="702"/>
        <v>-1.7309329759288171E-3</v>
      </c>
      <c r="DI369" s="240">
        <f t="shared" ca="1" si="703"/>
        <v>-1.1709461994888369E-3</v>
      </c>
      <c r="DJ369" s="240">
        <f t="shared" ca="1" si="704"/>
        <v>-5.6596061727669537E-4</v>
      </c>
      <c r="DK369" s="240">
        <f t="shared" ca="1" si="705"/>
        <v>6.07745140630187E-5</v>
      </c>
      <c r="DL369" s="240">
        <f t="shared" ca="1" si="706"/>
        <v>6.8517411491004218E-4</v>
      </c>
      <c r="DM369" s="240">
        <f t="shared" ca="1" si="707"/>
        <v>1.2832428587711323E-3</v>
      </c>
      <c r="DN369" s="240">
        <f t="shared" ca="1" si="708"/>
        <v>1.8319972992205339E-3</v>
      </c>
      <c r="DO369" s="240">
        <f t="shared" ca="1" si="709"/>
        <v>2.3103491108568126E-3</v>
      </c>
      <c r="DP369" s="240">
        <f t="shared" ca="1" si="710"/>
        <v>2.6999155018215732E-3</v>
      </c>
      <c r="DQ369" s="240">
        <f t="shared" ca="1" si="711"/>
        <v>2.9857256541813929E-3</v>
      </c>
      <c r="DR369" s="240">
        <f t="shared" ca="1" si="712"/>
        <v>3.1567960440652535E-3</v>
      </c>
      <c r="DS369" s="240">
        <f t="shared" ca="1" si="713"/>
        <v>3.2065525323273043E-3</v>
      </c>
      <c r="DT369" s="240">
        <f t="shared" ca="1" si="714"/>
        <v>3.1330830050273952E-3</v>
      </c>
      <c r="DU369" s="240">
        <f t="shared" ca="1" si="715"/>
        <v>2.9392108548974764E-3</v>
      </c>
      <c r="DV369" s="240">
        <f t="shared" ca="1" si="716"/>
        <v>2.6323864799422847E-3</v>
      </c>
      <c r="DW369" s="240">
        <f t="shared" ca="1" si="717"/>
        <v>2.2244009688222499E-3</v>
      </c>
      <c r="DX369" s="240">
        <f t="shared" ca="1" si="718"/>
        <v>1.7309329759288175E-3</v>
      </c>
      <c r="DY369" s="240">
        <f t="shared" ca="1" si="719"/>
        <v>1.1709461994888375E-3</v>
      </c>
      <c r="DZ369" s="240">
        <f t="shared" ca="1" si="720"/>
        <v>5.659606172766958E-4</v>
      </c>
      <c r="EA369" s="240">
        <f t="shared" ca="1" si="721"/>
        <v>-6.0774514063018049E-5</v>
      </c>
      <c r="EB369" s="240">
        <f t="shared" ca="1" si="722"/>
        <v>-6.8517411491004153E-4</v>
      </c>
      <c r="EC369" s="240">
        <f t="shared" ca="1" si="723"/>
        <v>-1.2832428587711319E-3</v>
      </c>
      <c r="ED369" s="240">
        <f t="shared" ca="1" si="724"/>
        <v>-1.8319972992205335E-3</v>
      </c>
      <c r="EE369" s="240">
        <f t="shared" ca="1" si="725"/>
        <v>-2.3103491108568122E-3</v>
      </c>
      <c r="EF369" s="240">
        <f t="shared" ca="1" si="726"/>
        <v>-2.6999155018215728E-3</v>
      </c>
      <c r="EG369" s="240">
        <f t="shared" ca="1" si="727"/>
        <v>-2.9857256541813929E-3</v>
      </c>
      <c r="EH369" s="240">
        <f t="shared" ca="1" si="728"/>
        <v>-3.1567960440652531E-3</v>
      </c>
      <c r="EI369" s="240">
        <f t="shared" ca="1" si="729"/>
        <v>-3.2065525323273043E-3</v>
      </c>
      <c r="EJ369" s="240">
        <f t="shared" ca="1" si="730"/>
        <v>-3.1330830050273956E-3</v>
      </c>
      <c r="EK369" s="240">
        <f t="shared" ca="1" si="731"/>
        <v>-2.939210854897476E-3</v>
      </c>
      <c r="EL369" s="240">
        <f t="shared" ca="1" si="732"/>
        <v>-2.6323864799422786E-3</v>
      </c>
      <c r="EM369" s="240">
        <f t="shared" ca="1" si="733"/>
        <v>-2.2244009688222499E-3</v>
      </c>
      <c r="EN369" s="240">
        <f t="shared" ca="1" si="734"/>
        <v>-1.7309329759288175E-3</v>
      </c>
      <c r="EO369" s="240">
        <f t="shared" ca="1" si="735"/>
        <v>-1.1709461994888377E-3</v>
      </c>
      <c r="EP369" s="240">
        <f t="shared" ca="1" si="736"/>
        <v>-5.6596061727669645E-4</v>
      </c>
      <c r="EQ369" s="240">
        <f t="shared" ca="1" si="737"/>
        <v>6.0774514063017832E-5</v>
      </c>
      <c r="ER369" s="240">
        <f t="shared" ca="1" si="738"/>
        <v>6.8517411491004132E-4</v>
      </c>
      <c r="ES369" s="240">
        <f t="shared" ca="1" si="739"/>
        <v>1.2832428587711314E-3</v>
      </c>
      <c r="ET369" s="240">
        <f t="shared" ca="1" si="740"/>
        <v>1.8319972992205333E-3</v>
      </c>
      <c r="EU369" s="240">
        <f t="shared" ca="1" si="741"/>
        <v>2.3103491108568122E-3</v>
      </c>
      <c r="EV369" s="240">
        <f t="shared" ca="1" si="742"/>
        <v>2.6999155018215728E-3</v>
      </c>
      <c r="EW369" s="240">
        <f t="shared" ca="1" si="743"/>
        <v>2.9857256541813929E-3</v>
      </c>
      <c r="EX369" s="240">
        <f t="shared" ca="1" si="744"/>
        <v>3.1567960440652531E-3</v>
      </c>
      <c r="EY369" s="240">
        <f t="shared" ca="1" si="745"/>
        <v>3.2065525323273043E-3</v>
      </c>
      <c r="EZ369" s="240">
        <f t="shared" ca="1" si="746"/>
        <v>3.1330830050273956E-3</v>
      </c>
      <c r="FA369" s="240">
        <f t="shared" ca="1" si="747"/>
        <v>2.9392108548974764E-3</v>
      </c>
      <c r="FB369" s="240">
        <f t="shared" ca="1" si="748"/>
        <v>2.6323864799422851E-3</v>
      </c>
      <c r="FC369" s="240">
        <f t="shared" ca="1" si="749"/>
        <v>2.2244009688222504E-3</v>
      </c>
      <c r="FD369" s="240">
        <f t="shared" ca="1" si="750"/>
        <v>1.7309329759288181E-3</v>
      </c>
      <c r="FE369" s="240">
        <f t="shared" ca="1" si="751"/>
        <v>1.1709461994888384E-3</v>
      </c>
      <c r="FF369" s="240">
        <f t="shared" ca="1" si="752"/>
        <v>5.6596061727669689E-4</v>
      </c>
      <c r="FG369" s="240">
        <f t="shared" ca="1" si="753"/>
        <v>-6.0774514063017399E-5</v>
      </c>
      <c r="FH369" s="240">
        <f t="shared" ca="1" si="754"/>
        <v>-6.851741149100411E-4</v>
      </c>
      <c r="FI369" s="240">
        <f t="shared" ca="1" si="755"/>
        <v>-1.283242858771131E-3</v>
      </c>
      <c r="FJ369" s="240">
        <f t="shared" ca="1" si="756"/>
        <v>-1.8319972992205328E-3</v>
      </c>
      <c r="FK369" s="240">
        <f t="shared" ca="1" si="757"/>
        <v>-2.3103491108568122E-3</v>
      </c>
      <c r="FL369" s="240">
        <f t="shared" ca="1" si="758"/>
        <v>-2.6999155018215728E-3</v>
      </c>
      <c r="FM369" s="240">
        <f t="shared" ca="1" si="759"/>
        <v>-2.9857256541813882E-3</v>
      </c>
      <c r="FN369" s="240">
        <f t="shared" ca="1" si="760"/>
        <v>-3.1567960440652514E-3</v>
      </c>
      <c r="FO369" s="240">
        <f t="shared" ca="1" si="761"/>
        <v>-3.2065525323273043E-3</v>
      </c>
      <c r="FP369" s="240">
        <f t="shared" ca="1" si="762"/>
        <v>-3.133083005027393E-3</v>
      </c>
      <c r="FQ369" s="240">
        <f t="shared" ca="1" si="763"/>
        <v>-2.9392108548974721E-3</v>
      </c>
      <c r="FR369" s="240">
        <f t="shared" ca="1" si="764"/>
        <v>-2.6323864799422791E-3</v>
      </c>
      <c r="FS369" s="240">
        <f t="shared" ca="1" si="765"/>
        <v>-2.2244009688222504E-3</v>
      </c>
      <c r="FT369" s="240">
        <f t="shared" ca="1" si="766"/>
        <v>-1.7309329759288184E-3</v>
      </c>
      <c r="FU369" s="240">
        <f t="shared" ca="1" si="767"/>
        <v>-1.1709461994888386E-3</v>
      </c>
      <c r="FV369" s="240">
        <f t="shared" ca="1" si="768"/>
        <v>-5.6596061727669711E-4</v>
      </c>
      <c r="FW369" s="240">
        <f t="shared" ca="1" si="769"/>
        <v>6.0774514063016965E-5</v>
      </c>
      <c r="FX369" s="240">
        <f t="shared" ca="1" si="770"/>
        <v>6.8517411491002961E-4</v>
      </c>
      <c r="FY369" s="240">
        <f t="shared" ca="1" si="771"/>
        <v>1.2832428587711202E-3</v>
      </c>
      <c r="FZ369" s="240">
        <f t="shared" ca="1" si="772"/>
        <v>1.8319972992205233E-3</v>
      </c>
      <c r="GA369" s="240">
        <f t="shared" ca="1" si="773"/>
        <v>2.3103491108568196E-3</v>
      </c>
      <c r="GB369" s="240">
        <f t="shared" ca="1" si="774"/>
        <v>2.6999155018215784E-3</v>
      </c>
      <c r="GC369" s="240">
        <f t="shared" ca="1" si="775"/>
        <v>2.9857256541813921E-3</v>
      </c>
      <c r="GD369" s="240">
        <f t="shared" ca="1" si="776"/>
        <v>3.1567960440652531E-3</v>
      </c>
      <c r="GE369" s="240">
        <f t="shared" ca="1" si="777"/>
        <v>3.2065525323273043E-3</v>
      </c>
      <c r="GF369" s="240">
        <f t="shared" ca="1" si="778"/>
        <v>3.1330830050273956E-3</v>
      </c>
      <c r="GG369" s="240">
        <f t="shared" ca="1" si="779"/>
        <v>2.9392108548974769E-3</v>
      </c>
      <c r="GH369" s="240">
        <f t="shared" ca="1" si="780"/>
        <v>2.6323864799422856E-3</v>
      </c>
      <c r="GI369" s="240">
        <f t="shared" ca="1" si="781"/>
        <v>2.224400968822259E-3</v>
      </c>
      <c r="GJ369" s="240">
        <f t="shared" ca="1" si="782"/>
        <v>1.7309329759288288E-3</v>
      </c>
      <c r="GK369" s="240">
        <f t="shared" ca="1" si="783"/>
        <v>1.1709461994888286E-3</v>
      </c>
      <c r="GL369" s="240">
        <f t="shared" ca="1" si="784"/>
        <v>5.6596061727668648E-4</v>
      </c>
      <c r="GM369" s="240">
        <f t="shared" ca="1" si="785"/>
        <v>-6.0774514063028024E-5</v>
      </c>
      <c r="GN369" s="240">
        <f t="shared" ca="1" si="786"/>
        <v>-6.8517411491004023E-4</v>
      </c>
      <c r="GO369" s="240">
        <f t="shared" ca="1" si="787"/>
        <v>-1.2832428587711304E-3</v>
      </c>
      <c r="GP369" s="240">
        <f t="shared" ca="1" si="788"/>
        <v>-1.8319972992205322E-3</v>
      </c>
      <c r="GQ369" s="240">
        <f t="shared" ca="1" si="789"/>
        <v>-2.3103491108568113E-3</v>
      </c>
      <c r="GR369" s="240">
        <f t="shared" ca="1" si="790"/>
        <v>-2.6999155018215719E-3</v>
      </c>
      <c r="GS369" s="240">
        <f t="shared" ca="1" si="791"/>
        <v>-2.9857256541813877E-3</v>
      </c>
      <c r="GT369" s="240">
        <f t="shared" ca="1" si="792"/>
        <v>-3.1567960440652514E-3</v>
      </c>
      <c r="GU369" s="240">
        <f t="shared" ca="1" si="793"/>
        <v>-3.2065525323273052E-3</v>
      </c>
      <c r="GV369" s="240">
        <f t="shared" ca="1" si="794"/>
        <v>-3.1330830050273935E-3</v>
      </c>
      <c r="GW369" s="240">
        <f t="shared" ca="1" si="795"/>
        <v>-2.9392108548974725E-3</v>
      </c>
      <c r="GX369" s="240">
        <f t="shared" ca="1" si="796"/>
        <v>-2.6323864799422795E-3</v>
      </c>
      <c r="GY369" s="240">
        <f t="shared" ca="1" si="797"/>
        <v>-2.2244009688222508E-3</v>
      </c>
      <c r="GZ369" s="240">
        <f t="shared" ca="1" si="798"/>
        <v>-1.7309329759288192E-3</v>
      </c>
      <c r="HA369" s="240">
        <f t="shared" ca="1" si="799"/>
        <v>-1.1709461994888395E-3</v>
      </c>
      <c r="HB369" s="240">
        <f t="shared" ca="1" si="800"/>
        <v>-5.6596061727669797E-4</v>
      </c>
      <c r="HC369" s="240">
        <f t="shared" ca="1" si="801"/>
        <v>6.0774514063016098E-5</v>
      </c>
      <c r="HD369" s="240">
        <f t="shared" ca="1" si="802"/>
        <v>6.8517411491002874E-4</v>
      </c>
      <c r="HE369" s="240">
        <f t="shared" ca="1" si="803"/>
        <v>1.2832428587711193E-3</v>
      </c>
      <c r="HF369" s="240">
        <f t="shared" ca="1" si="804"/>
        <v>1.8319972992205413E-3</v>
      </c>
      <c r="HG369" s="240">
        <f t="shared" ca="1" si="805"/>
        <v>2.3103491108568191E-3</v>
      </c>
      <c r="HH369" s="240">
        <f t="shared" ca="1" si="806"/>
        <v>2.699915501821578E-3</v>
      </c>
      <c r="HI369" s="240">
        <f t="shared" ca="1" si="807"/>
        <v>2.9857256541813921E-3</v>
      </c>
      <c r="HJ369" s="240">
        <f t="shared" ca="1" si="808"/>
        <v>3.1567960440652531E-3</v>
      </c>
      <c r="HK369" s="240">
        <f t="shared" ca="1" si="809"/>
        <v>3.2065525323273043E-3</v>
      </c>
      <c r="HL369" s="240">
        <f t="shared" ca="1" si="810"/>
        <v>3.1330830050273956E-3</v>
      </c>
      <c r="HM369" s="240">
        <f t="shared" ca="1" si="811"/>
        <v>2.9392108548974769E-3</v>
      </c>
      <c r="HN369" s="240">
        <f t="shared" ca="1" si="812"/>
        <v>2.632386479942286E-3</v>
      </c>
      <c r="HO369" s="240">
        <f t="shared" ca="1" si="813"/>
        <v>2.2244009688222595E-3</v>
      </c>
      <c r="HP369" s="240">
        <f t="shared" ca="1" si="814"/>
        <v>1.730932975928829E-3</v>
      </c>
      <c r="HQ369" s="240">
        <f t="shared" ca="1" si="815"/>
        <v>1.1709461994888293E-3</v>
      </c>
      <c r="HR369" s="240">
        <f t="shared" ca="1" si="816"/>
        <v>5.6596061727668691E-4</v>
      </c>
      <c r="HS369" s="240">
        <f t="shared" ca="1" si="817"/>
        <v>-6.0774514063027373E-5</v>
      </c>
      <c r="HT369" s="240">
        <f t="shared" ca="1" si="818"/>
        <v>-6.8517411491003937E-4</v>
      </c>
      <c r="HU369" s="240">
        <f t="shared" ca="1" si="819"/>
        <v>-1.2832428587711295E-3</v>
      </c>
      <c r="HV369" s="240">
        <f t="shared" ca="1" si="820"/>
        <v>-1.8319972992205315E-3</v>
      </c>
      <c r="HW369" s="240">
        <f t="shared" ca="1" si="821"/>
        <v>-2.3103491108568104E-3</v>
      </c>
      <c r="HX369" s="240">
        <f t="shared" ca="1" si="822"/>
        <v>-2.6999155018215719E-3</v>
      </c>
      <c r="HY369" s="240">
        <f t="shared" ca="1" si="823"/>
        <v>-2.9857256541813877E-3</v>
      </c>
      <c r="HZ369" s="240">
        <f t="shared" ca="1" si="824"/>
        <v>-3.1567960440652505E-3</v>
      </c>
      <c r="IA369" s="240">
        <f t="shared" ca="1" si="825"/>
        <v>-3.2065525323273052E-3</v>
      </c>
      <c r="IB369" s="240">
        <f t="shared" ca="1" si="826"/>
        <v>-3.1330830050273935E-3</v>
      </c>
      <c r="IC369" s="240">
        <f t="shared" ca="1" si="827"/>
        <v>-2.9392108548974725E-3</v>
      </c>
      <c r="ID369" s="240">
        <f t="shared" ca="1" si="828"/>
        <v>-2.6323864799422799E-3</v>
      </c>
      <c r="IE369" s="240">
        <f t="shared" ca="1" si="829"/>
        <v>8.7095806908045492E-4</v>
      </c>
      <c r="IF369" s="240">
        <f t="shared" ca="1" si="830"/>
        <v>-1.7309329759288197E-3</v>
      </c>
      <c r="IG369" s="240">
        <f t="shared" ca="1" si="831"/>
        <v>-1.1709461994888403E-3</v>
      </c>
      <c r="IH369" s="240">
        <f t="shared" ca="1" si="832"/>
        <v>-5.6596061727669884E-4</v>
      </c>
      <c r="II369" s="240">
        <f t="shared" ca="1" si="833"/>
        <v>6.077451406301523E-5</v>
      </c>
      <c r="IJ369" s="240">
        <f t="shared" ca="1" si="834"/>
        <v>6.8517411491002787E-4</v>
      </c>
      <c r="IK369" s="240">
        <f t="shared" ca="1" si="835"/>
        <v>1.2832428587711189E-3</v>
      </c>
      <c r="IL369" s="240">
        <f t="shared" ca="1" si="836"/>
        <v>1.831997299220522E-3</v>
      </c>
      <c r="IM369" s="240">
        <f t="shared" ca="1" si="837"/>
        <v>2.3103491108568183E-3</v>
      </c>
      <c r="IN369" s="240">
        <f t="shared" ca="1" si="838"/>
        <v>2.699915501821578E-3</v>
      </c>
      <c r="IO369" s="240">
        <f t="shared" ca="1" si="839"/>
        <v>2.9857256541813916E-3</v>
      </c>
      <c r="IP369" s="240">
        <f t="shared" ca="1" si="840"/>
        <v>3.1567960440652531E-3</v>
      </c>
      <c r="IQ369" s="240">
        <f t="shared" ca="1" si="841"/>
        <v>3.2065525323273052E-3</v>
      </c>
      <c r="IR369" s="240">
        <f t="shared" ca="1" si="842"/>
        <v>3.1330830050273961E-3</v>
      </c>
      <c r="IS369" s="240">
        <f t="shared" ca="1" si="843"/>
        <v>2.9392108548974773E-3</v>
      </c>
      <c r="IT369" s="240">
        <f t="shared" ca="1" si="844"/>
        <v>2.6323864799422869E-3</v>
      </c>
      <c r="IU369" s="240">
        <f t="shared" ca="1" si="845"/>
        <v>2.2244009688222603E-3</v>
      </c>
      <c r="IV369" s="240">
        <f t="shared" ca="1" si="846"/>
        <v>1.7309329759288294E-3</v>
      </c>
      <c r="IW369" s="240">
        <f t="shared" ca="1" si="847"/>
        <v>1.1709461994888297E-3</v>
      </c>
      <c r="IX369" s="240">
        <f t="shared" ca="1" si="848"/>
        <v>5.65960617276688E-4</v>
      </c>
      <c r="IY369" s="240">
        <f t="shared" ca="1" si="849"/>
        <v>-6.0774514063026289E-5</v>
      </c>
      <c r="IZ369" s="240">
        <f t="shared" ca="1" si="850"/>
        <v>-6.8517411491003872E-4</v>
      </c>
      <c r="JA369" s="240">
        <f t="shared" ca="1" si="851"/>
        <v>-1.2832428587711288E-3</v>
      </c>
      <c r="JB369" s="240">
        <f t="shared" ca="1" si="852"/>
        <v>-1.8319972992205309E-3</v>
      </c>
    </row>
    <row r="370" spans="2:262">
      <c r="B370" s="248">
        <v>9</v>
      </c>
      <c r="C370" s="247">
        <f t="shared" si="853"/>
        <v>1.7578124999999999E-4</v>
      </c>
      <c r="D370" s="244">
        <f t="shared" ca="1" si="597"/>
        <v>12.54630782861924</v>
      </c>
      <c r="E370" s="243">
        <f ca="1">O361</f>
        <v>0.54630782861923988</v>
      </c>
      <c r="F370" s="242">
        <v>9</v>
      </c>
      <c r="G370" s="240">
        <f t="shared" ca="1" si="854"/>
        <v>2.6798710606066083E-2</v>
      </c>
      <c r="H370" s="240">
        <f t="shared" ca="1" si="598"/>
        <v>3.1763049052562962E-2</v>
      </c>
      <c r="I370" s="240">
        <f t="shared" ca="1" si="599"/>
        <v>3.5183838628141818E-2</v>
      </c>
      <c r="J370" s="240">
        <f t="shared" ca="1" si="600"/>
        <v>3.6894843532256701E-2</v>
      </c>
      <c r="K370" s="240">
        <f t="shared" ca="1" si="601"/>
        <v>3.681291621558036E-2</v>
      </c>
      <c r="L370" s="240">
        <f t="shared" ca="1" si="602"/>
        <v>3.4942037996686597E-2</v>
      </c>
      <c r="M370" s="240">
        <f t="shared" ca="1" si="603"/>
        <v>3.1373125586928258E-2</v>
      </c>
      <c r="N370" s="240">
        <f t="shared" ca="1" si="604"/>
        <v>2.6279612925577726E-2</v>
      </c>
      <c r="O370" s="240">
        <f t="shared" ca="1" si="605"/>
        <v>1.9909023029220214E-2</v>
      </c>
      <c r="P370" s="240">
        <f t="shared" ca="1" si="606"/>
        <v>1.2570939427614832E-2</v>
      </c>
      <c r="Q370" s="240">
        <f t="shared" ca="1" si="607"/>
        <v>4.6219617229980078E-3</v>
      </c>
      <c r="R370" s="240">
        <f t="shared" ca="1" si="608"/>
        <v>-3.5516236314434065E-3</v>
      </c>
      <c r="S370" s="240">
        <f t="shared" ca="1" si="609"/>
        <v>-1.1552615207587037E-2</v>
      </c>
      <c r="T370" s="240">
        <f t="shared" ca="1" si="610"/>
        <v>-1.8992198899672932E-2</v>
      </c>
      <c r="U370" s="241">
        <f t="shared" ca="1" si="611"/>
        <v>-2.550884263346551E-2</v>
      </c>
      <c r="V370" s="240">
        <f t="shared" ca="1" si="612"/>
        <v>-3.0785865284906927E-2</v>
      </c>
      <c r="W370" s="240">
        <f t="shared" ca="1" si="613"/>
        <v>-3.456682603366025E-2</v>
      </c>
      <c r="X370" s="240">
        <f t="shared" ca="1" si="614"/>
        <v>-3.66679862945202E-2</v>
      </c>
      <c r="Y370" s="240">
        <f t="shared" ca="1" si="615"/>
        <v>-3.698723862991362E-2</v>
      </c>
      <c r="Z370" s="240">
        <f t="shared" ca="1" si="616"/>
        <v>-3.5509068736379927E-2</v>
      </c>
      <c r="AA370" s="240">
        <f t="shared" ca="1" si="617"/>
        <v>-3.230530937362721E-2</v>
      </c>
      <c r="AB370" s="240">
        <f t="shared" ca="1" si="618"/>
        <v>-2.753164959842349E-2</v>
      </c>
      <c r="AC370" s="240">
        <f t="shared" ca="1" si="619"/>
        <v>-2.1420068939685212E-2</v>
      </c>
      <c r="AD370" s="240">
        <f t="shared" ca="1" si="620"/>
        <v>-1.4267564181622467E-2</v>
      </c>
      <c r="AE370" s="240">
        <f t="shared" ca="1" si="621"/>
        <v>-6.4217165852556973E-3</v>
      </c>
      <c r="AF370" s="240">
        <f t="shared" ca="1" si="622"/>
        <v>1.7361990801470113E-3</v>
      </c>
      <c r="AG370" s="240">
        <f t="shared" ca="1" si="623"/>
        <v>9.8097428665964402E-3</v>
      </c>
      <c r="AH370" s="240">
        <f t="shared" ca="1" si="624"/>
        <v>1.7406574939989806E-2</v>
      </c>
      <c r="AI370" s="240">
        <f t="shared" ca="1" si="625"/>
        <v>2.415752162465018E-2</v>
      </c>
      <c r="AJ370" s="240">
        <f t="shared" ca="1" si="626"/>
        <v>2.9734515671256217E-2</v>
      </c>
      <c r="AK370" s="240">
        <f t="shared" ca="1" si="627"/>
        <v>3.3866538927567212E-2</v>
      </c>
      <c r="AL370" s="240">
        <f t="shared" ca="1" si="628"/>
        <v>3.6352792666063928E-2</v>
      </c>
      <c r="AM370" s="240">
        <f t="shared" ca="1" si="629"/>
        <v>3.7072455546687935E-2</v>
      </c>
      <c r="AN370" s="240">
        <f t="shared" ca="1" si="630"/>
        <v>3.5990555019260226E-2</v>
      </c>
      <c r="AO370" s="240">
        <f t="shared" ca="1" si="631"/>
        <v>3.3159666840434185E-2</v>
      </c>
      <c r="AP370" s="240">
        <f t="shared" ca="1" si="632"/>
        <v>2.8717360115898982E-2</v>
      </c>
      <c r="AQ370" s="240">
        <f t="shared" ca="1" si="633"/>
        <v>2.2879512027898043E-2</v>
      </c>
      <c r="AR370" s="240">
        <f t="shared" ca="1" si="634"/>
        <v>1.5929817123825525E-2</v>
      </c>
      <c r="AS370" s="240">
        <f t="shared" ca="1" si="635"/>
        <v>8.2060009697835432E-3</v>
      </c>
      <c r="AT370" s="240">
        <f t="shared" ca="1" si="636"/>
        <v>8.3408126806537586E-5</v>
      </c>
      <c r="AU370" s="240">
        <f t="shared" ca="1" si="637"/>
        <v>-8.0432379958082154E-3</v>
      </c>
      <c r="AV370" s="240">
        <f t="shared" ca="1" si="638"/>
        <v>-1.5779017016640341E-2</v>
      </c>
      <c r="AW370" s="240">
        <f t="shared" ca="1" si="639"/>
        <v>-2.2748003030292122E-2</v>
      </c>
      <c r="AX370" s="240">
        <f t="shared" ca="1" si="640"/>
        <v>-2.8611533004917505E-2</v>
      </c>
      <c r="AY370" s="240">
        <f t="shared" ca="1" si="641"/>
        <v>-3.3084664362839189E-2</v>
      </c>
      <c r="AZ370" s="240">
        <f t="shared" ca="1" si="642"/>
        <v>-3.5950021975946531E-2</v>
      </c>
      <c r="BA370" s="240">
        <f t="shared" ca="1" si="643"/>
        <v>-3.7068361670886681E-2</v>
      </c>
      <c r="BB370" s="240">
        <f t="shared" ca="1" si="644"/>
        <v>-3.6385336902698837E-2</v>
      </c>
      <c r="BC370" s="240">
        <f t="shared" ca="1" si="645"/>
        <v>-3.3934139765378776E-2</v>
      </c>
      <c r="BD370" s="240">
        <f t="shared" ca="1" si="646"/>
        <v>-2.9833887997511577E-2</v>
      </c>
      <c r="BE370" s="240">
        <f t="shared" ca="1" si="647"/>
        <v>-2.4283836367627099E-2</v>
      </c>
      <c r="BF370" s="240">
        <f t="shared" ca="1" si="648"/>
        <v>-1.7553693741290101E-2</v>
      </c>
      <c r="BG370" s="240">
        <f t="shared" ca="1" si="649"/>
        <v>-9.970516379214386E-3</v>
      </c>
      <c r="BH370" s="240">
        <f t="shared" ca="1" si="650"/>
        <v>-1.9028143962769202E-3</v>
      </c>
      <c r="BI370" s="240">
        <f t="shared" ca="1" si="651"/>
        <v>6.2573562601836476E-3</v>
      </c>
      <c r="BJ370" s="240">
        <f t="shared" ca="1" si="652"/>
        <v>1.4113446059219131E-2</v>
      </c>
      <c r="BK370" s="240">
        <f t="shared" ca="1" si="653"/>
        <v>2.1283682504144322E-2</v>
      </c>
      <c r="BL370" s="240">
        <f t="shared" ca="1" si="654"/>
        <v>2.7419622649495577E-2</v>
      </c>
      <c r="BM370" s="240">
        <f t="shared" ca="1" si="655"/>
        <v>3.2223085943786763E-2</v>
      </c>
      <c r="BN370" s="240">
        <f t="shared" ca="1" si="656"/>
        <v>3.5460644534039049E-2</v>
      </c>
      <c r="BO370" s="240">
        <f t="shared" ca="1" si="657"/>
        <v>3.6974966865015238E-2</v>
      </c>
      <c r="BP370" s="240">
        <f t="shared" ca="1" si="658"/>
        <v>3.6692463322559717E-2</v>
      </c>
      <c r="BQ370" s="240">
        <f t="shared" ca="1" si="659"/>
        <v>3.4626862375348962E-2</v>
      </c>
      <c r="BR370" s="240">
        <f t="shared" ca="1" si="660"/>
        <v>3.0878543429798209E-2</v>
      </c>
      <c r="BS370" s="240">
        <f t="shared" ca="1" si="661"/>
        <v>2.5629658818533685E-2</v>
      </c>
      <c r="BT370" s="240">
        <f t="shared" ca="1" si="662"/>
        <v>1.9135281973009934E-2</v>
      </c>
      <c r="BU370" s="240">
        <f t="shared" ca="1" si="663"/>
        <v>1.171101194137361E-2</v>
      </c>
      <c r="BV370" s="240">
        <f t="shared" ca="1" si="664"/>
        <v>3.7176366191998163E-3</v>
      </c>
      <c r="BW370" s="240">
        <f t="shared" ca="1" si="665"/>
        <v>-4.4564000052486168E-3</v>
      </c>
      <c r="BX370" s="240">
        <f t="shared" ca="1" si="666"/>
        <v>-1.2413874574049388E-2</v>
      </c>
      <c r="BY370" s="240">
        <f t="shared" ca="1" si="667"/>
        <v>-1.9768087722613566E-2</v>
      </c>
      <c r="BZ370" s="240">
        <f t="shared" ca="1" si="668"/>
        <v>-2.6161656021435754E-2</v>
      </c>
      <c r="CA370" s="240">
        <f t="shared" ca="1" si="669"/>
        <v>-3.1283879288286791E-2</v>
      </c>
      <c r="CB370" s="240">
        <f t="shared" ca="1" si="670"/>
        <v>-3.4885839293463436E-2</v>
      </c>
      <c r="CC370" s="240">
        <f t="shared" ca="1" si="671"/>
        <v>-3.6792496125341384E-2</v>
      </c>
      <c r="CD370" s="240">
        <f t="shared" ca="1" si="672"/>
        <v>-3.6911194384396342E-2</v>
      </c>
      <c r="CE370" s="240">
        <f t="shared" ca="1" si="673"/>
        <v>-3.5236165840902015E-2</v>
      </c>
      <c r="CF370" s="240">
        <f t="shared" ca="1" si="674"/>
        <v>-3.1848809746321483E-2</v>
      </c>
      <c r="CG370" s="240">
        <f t="shared" ca="1" si="675"/>
        <v>-2.6913737176453487E-2</v>
      </c>
      <c r="CH370" s="240">
        <f t="shared" ca="1" si="676"/>
        <v>-2.0670771634404027E-2</v>
      </c>
      <c r="CI370" s="240">
        <f t="shared" ca="1" si="677"/>
        <v>-1.3423294650002629E-2</v>
      </c>
      <c r="CJ370" s="240">
        <f t="shared" ca="1" si="678"/>
        <v>-5.5235027298805549E-3</v>
      </c>
      <c r="CK370" s="240">
        <f t="shared" ca="1" si="679"/>
        <v>2.644707892366335E-3</v>
      </c>
      <c r="CL370" s="240">
        <f t="shared" ca="1" si="680"/>
        <v>1.0684396977703766E-2</v>
      </c>
      <c r="CM370" s="240">
        <f t="shared" ca="1" si="681"/>
        <v>1.8204869886279104E-2</v>
      </c>
      <c r="CN370" s="240">
        <f t="shared" ca="1" si="682"/>
        <v>2.4840663672529916E-2</v>
      </c>
      <c r="CO370" s="240">
        <f t="shared" ca="1" si="683"/>
        <v>3.0269307027437072E-2</v>
      </c>
      <c r="CP370" s="240">
        <f t="shared" ca="1" si="684"/>
        <v>3.4226991010391256E-2</v>
      </c>
      <c r="CQ370" s="240">
        <f t="shared" ca="1" si="685"/>
        <v>3.652138903985952E-2</v>
      </c>
      <c r="CR370" s="240">
        <f t="shared" ca="1" si="686"/>
        <v>3.7041003145922173E-2</v>
      </c>
      <c r="CS370" s="240">
        <f t="shared" ca="1" si="687"/>
        <v>3.5760582296620672E-2</v>
      </c>
      <c r="CT370" s="240">
        <f t="shared" ca="1" si="688"/>
        <v>3.2742349490539634E-2</v>
      </c>
      <c r="CU370" s="240">
        <f t="shared" ca="1" si="689"/>
        <v>2.8132977984150164E-2</v>
      </c>
      <c r="CV370" s="240">
        <f t="shared" ca="1" si="690"/>
        <v>2.2156463596385137E-2</v>
      </c>
      <c r="CW370" s="240">
        <f t="shared" ca="1" si="691"/>
        <v>1.5103239466077919E-2</v>
      </c>
      <c r="CX370" s="240">
        <f t="shared" ca="1" si="692"/>
        <v>7.3160622386833681E-3</v>
      </c>
      <c r="CY370" s="240">
        <f t="shared" ca="1" si="693"/>
        <v>-8.2664444652242805E-4</v>
      </c>
      <c r="CZ370" s="240">
        <f t="shared" ca="1" si="694"/>
        <v>-8.9291797331961451E-3</v>
      </c>
      <c r="DA370" s="240">
        <f t="shared" ca="1" si="695"/>
        <v>-1.6597794923830379E-2</v>
      </c>
      <c r="DB370" s="240">
        <f t="shared" ca="1" si="696"/>
        <v>-2.345982798905169E-2</v>
      </c>
      <c r="DC370" s="240">
        <f t="shared" ca="1" si="697"/>
        <v>-2.9181813354680168E-2</v>
      </c>
      <c r="DD370" s="240">
        <f t="shared" ca="1" si="698"/>
        <v>-3.3485686908044668E-2</v>
      </c>
      <c r="DE370" s="240">
        <f t="shared" ca="1" si="699"/>
        <v>-3.6162298729284753E-2</v>
      </c>
      <c r="DF370" s="240">
        <f t="shared" ca="1" si="700"/>
        <v>-3.7081576886460778E-2</v>
      </c>
      <c r="DG370" s="240">
        <f t="shared" ca="1" si="701"/>
        <v>-3.6198848377329736E-2</v>
      </c>
      <c r="DH370" s="240">
        <f t="shared" ca="1" si="702"/>
        <v>-3.3557010046943912E-2</v>
      </c>
      <c r="DI370" s="240">
        <f t="shared" ca="1" si="703"/>
        <v>-2.9284443983725265E-2</v>
      </c>
      <c r="DJ370" s="240">
        <f t="shared" ca="1" si="704"/>
        <v>-2.3588778696885439E-2</v>
      </c>
      <c r="DK370" s="240">
        <f t="shared" ca="1" si="705"/>
        <v>-1.6746799255392013E-2</v>
      </c>
      <c r="DL370" s="240">
        <f t="shared" ca="1" si="706"/>
        <v>-9.0909967127416995E-3</v>
      </c>
      <c r="DM370" s="240">
        <f t="shared" ca="1" si="707"/>
        <v>-9.9341045819878807E-4</v>
      </c>
      <c r="DN370" s="240">
        <f t="shared" ca="1" si="708"/>
        <v>7.1524513126076088E-3</v>
      </c>
      <c r="DO370" s="240">
        <f t="shared" ca="1" si="709"/>
        <v>1.4950734419614892E-2</v>
      </c>
      <c r="DP370" s="240">
        <f t="shared" ca="1" si="710"/>
        <v>2.2022475525109695E-2</v>
      </c>
      <c r="DQ370" s="240">
        <f t="shared" ca="1" si="711"/>
        <v>2.8024018137526786E-2</v>
      </c>
      <c r="DR370" s="240">
        <f t="shared" ca="1" si="712"/>
        <v>3.2663712852936809E-2</v>
      </c>
      <c r="DS370" s="240">
        <f t="shared" ca="1" si="713"/>
        <v>3.571609027362789E-2</v>
      </c>
      <c r="DT370" s="240">
        <f t="shared" ca="1" si="714"/>
        <v>3.7032817860317355E-2</v>
      </c>
      <c r="DU370" s="240">
        <f t="shared" ca="1" si="715"/>
        <v>3.6549908261653136E-2</v>
      </c>
      <c r="DV370" s="240">
        <f t="shared" ca="1" si="716"/>
        <v>3.4290828826898212E-2</v>
      </c>
      <c r="DW370" s="240">
        <f t="shared" ca="1" si="717"/>
        <v>3.0365361192729146E-2</v>
      </c>
      <c r="DX370" s="240">
        <f t="shared" ca="1" si="718"/>
        <v>2.4964266363372054E-2</v>
      </c>
      <c r="DY370" s="240">
        <f t="shared" ca="1" si="719"/>
        <v>1.835001453845337E-2</v>
      </c>
      <c r="DZ370" s="240">
        <f t="shared" ca="1" si="720"/>
        <v>1.0844030179441893E-2</v>
      </c>
      <c r="EA370" s="240">
        <f t="shared" ca="1" si="721"/>
        <v>2.811072150113593E-3</v>
      </c>
      <c r="EB370" s="240">
        <f t="shared" ca="1" si="722"/>
        <v>-5.35849201032613E-3</v>
      </c>
      <c r="EC370" s="240">
        <f t="shared" ca="1" si="723"/>
        <v>-1.3267656286652999E-2</v>
      </c>
      <c r="ED370" s="240">
        <f t="shared" ca="1" si="724"/>
        <v>-2.0532068988686564E-2</v>
      </c>
      <c r="EE370" s="240">
        <f t="shared" ca="1" si="725"/>
        <v>-2.679871060606601E-2</v>
      </c>
      <c r="EF370" s="240">
        <f t="shared" ca="1" si="726"/>
        <v>-3.1763049052562942E-2</v>
      </c>
      <c r="EG370" s="240">
        <f t="shared" ca="1" si="727"/>
        <v>-3.5183838628141784E-2</v>
      </c>
      <c r="EH370" s="240">
        <f t="shared" ca="1" si="728"/>
        <v>-3.6894843532256694E-2</v>
      </c>
      <c r="EI370" s="240">
        <f t="shared" ca="1" si="729"/>
        <v>-3.6812916215580374E-2</v>
      </c>
      <c r="EJ370" s="240">
        <f t="shared" ca="1" si="730"/>
        <v>-3.4942037996686597E-2</v>
      </c>
      <c r="EK370" s="240">
        <f t="shared" ca="1" si="731"/>
        <v>-3.1373125586928292E-2</v>
      </c>
      <c r="EL370" s="240">
        <f t="shared" ca="1" si="732"/>
        <v>-2.6279612925577726E-2</v>
      </c>
      <c r="EM370" s="240">
        <f t="shared" ca="1" si="733"/>
        <v>-1.9909023029220266E-2</v>
      </c>
      <c r="EN370" s="240">
        <f t="shared" ca="1" si="734"/>
        <v>-1.2570939427614827E-2</v>
      </c>
      <c r="EO370" s="240">
        <f t="shared" ca="1" si="735"/>
        <v>-4.6219617229980667E-3</v>
      </c>
      <c r="EP370" s="240">
        <f t="shared" ca="1" si="736"/>
        <v>3.5516236314434325E-3</v>
      </c>
      <c r="EQ370" s="240">
        <f t="shared" ca="1" si="737"/>
        <v>1.1552615207586997E-2</v>
      </c>
      <c r="ER370" s="240">
        <f t="shared" ca="1" si="738"/>
        <v>1.8992198899672845E-2</v>
      </c>
      <c r="ES370" s="240">
        <f t="shared" ca="1" si="739"/>
        <v>2.5508842633465492E-2</v>
      </c>
      <c r="ET370" s="240">
        <f t="shared" ca="1" si="740"/>
        <v>3.0785865284906875E-2</v>
      </c>
      <c r="EU370" s="240">
        <f t="shared" ca="1" si="741"/>
        <v>3.4566826033660243E-2</v>
      </c>
      <c r="EV370" s="240">
        <f t="shared" ca="1" si="742"/>
        <v>3.6667986294520213E-2</v>
      </c>
      <c r="EW370" s="240">
        <f t="shared" ca="1" si="743"/>
        <v>3.6987238629913627E-2</v>
      </c>
      <c r="EX370" s="240">
        <f t="shared" ca="1" si="744"/>
        <v>3.5509068736379948E-2</v>
      </c>
      <c r="EY370" s="240">
        <f t="shared" ca="1" si="745"/>
        <v>3.230530937362721E-2</v>
      </c>
      <c r="EZ370" s="240">
        <f t="shared" ca="1" si="746"/>
        <v>2.7531649598423451E-2</v>
      </c>
      <c r="FA370" s="240">
        <f t="shared" ca="1" si="747"/>
        <v>2.1420068939685302E-2</v>
      </c>
      <c r="FB370" s="240">
        <f t="shared" ca="1" si="748"/>
        <v>1.4267564181622505E-2</v>
      </c>
      <c r="FC370" s="240">
        <f t="shared" ca="1" si="749"/>
        <v>6.4217165852556678E-3</v>
      </c>
      <c r="FD370" s="240">
        <f t="shared" ca="1" si="750"/>
        <v>-1.7361990801468379E-3</v>
      </c>
      <c r="FE370" s="240">
        <f t="shared" ca="1" si="751"/>
        <v>-9.8097428665963379E-3</v>
      </c>
      <c r="FF370" s="240">
        <f t="shared" ca="1" si="752"/>
        <v>-1.7406574939989768E-2</v>
      </c>
      <c r="FG370" s="240">
        <f t="shared" ca="1" si="753"/>
        <v>-2.4157521624650225E-2</v>
      </c>
      <c r="FH370" s="240">
        <f t="shared" ca="1" si="754"/>
        <v>-2.9734515671256137E-2</v>
      </c>
      <c r="FI370" s="240">
        <f t="shared" ca="1" si="755"/>
        <v>-3.3866538927567177E-2</v>
      </c>
      <c r="FJ370" s="240">
        <f t="shared" ca="1" si="756"/>
        <v>-3.6352792666063928E-2</v>
      </c>
      <c r="FK370" s="240">
        <f t="shared" ca="1" si="757"/>
        <v>-3.7072455546687935E-2</v>
      </c>
      <c r="FL370" s="240">
        <f t="shared" ca="1" si="758"/>
        <v>-3.5990555019260261E-2</v>
      </c>
      <c r="FM370" s="240">
        <f t="shared" ca="1" si="759"/>
        <v>-3.3159666840434213E-2</v>
      </c>
      <c r="FN370" s="240">
        <f t="shared" ca="1" si="760"/>
        <v>-2.8717360115898968E-2</v>
      </c>
      <c r="FO370" s="240">
        <f t="shared" ca="1" si="761"/>
        <v>-2.2879512027897973E-2</v>
      </c>
      <c r="FP370" s="240">
        <f t="shared" ca="1" si="762"/>
        <v>-1.5929817123825626E-2</v>
      </c>
      <c r="FQ370" s="240">
        <f t="shared" ca="1" si="763"/>
        <v>-8.2060009697835831E-3</v>
      </c>
      <c r="FR370" s="240">
        <f t="shared" ca="1" si="764"/>
        <v>-8.340812680650983E-5</v>
      </c>
      <c r="FS370" s="240">
        <f t="shared" ca="1" si="765"/>
        <v>8.0432379958080454E-3</v>
      </c>
      <c r="FT370" s="240">
        <f t="shared" ca="1" si="766"/>
        <v>1.5779017016640244E-2</v>
      </c>
      <c r="FU370" s="240">
        <f t="shared" ca="1" si="767"/>
        <v>2.2748003030292088E-2</v>
      </c>
      <c r="FV370" s="240">
        <f t="shared" ca="1" si="768"/>
        <v>2.8611533004917519E-2</v>
      </c>
      <c r="FW370" s="240">
        <f t="shared" ca="1" si="769"/>
        <v>3.308466436283914E-2</v>
      </c>
      <c r="FX370" s="240">
        <f t="shared" ca="1" si="770"/>
        <v>3.5950021975946517E-2</v>
      </c>
      <c r="FY370" s="240">
        <f t="shared" ca="1" si="771"/>
        <v>3.7068361670886681E-2</v>
      </c>
      <c r="FZ370" s="240">
        <f t="shared" ca="1" si="772"/>
        <v>3.6385336902698823E-2</v>
      </c>
      <c r="GA370" s="240">
        <f t="shared" ca="1" si="773"/>
        <v>3.3934139765378825E-2</v>
      </c>
      <c r="GB370" s="240">
        <f t="shared" ca="1" si="774"/>
        <v>2.9833887997511604E-2</v>
      </c>
      <c r="GC370" s="240">
        <f t="shared" ca="1" si="775"/>
        <v>2.4283836367627081E-2</v>
      </c>
      <c r="GD370" s="240">
        <f t="shared" ca="1" si="776"/>
        <v>1.7553693741290257E-2</v>
      </c>
      <c r="GE370" s="240">
        <f t="shared" ca="1" si="777"/>
        <v>9.9705163792144919E-3</v>
      </c>
      <c r="GF370" s="240">
        <f t="shared" ca="1" si="778"/>
        <v>1.9028143962769618E-3</v>
      </c>
      <c r="GG370" s="240">
        <f t="shared" ca="1" si="779"/>
        <v>-6.2573562601836701E-3</v>
      </c>
      <c r="GH370" s="240">
        <f t="shared" ca="1" si="780"/>
        <v>-1.4113446059218972E-2</v>
      </c>
      <c r="GI370" s="240">
        <f t="shared" ca="1" si="781"/>
        <v>-2.1283682504144235E-2</v>
      </c>
      <c r="GJ370" s="240">
        <f t="shared" ca="1" si="782"/>
        <v>-2.7419622649495594E-2</v>
      </c>
      <c r="GK370" s="240">
        <f t="shared" ca="1" si="783"/>
        <v>-3.2223085943786804E-2</v>
      </c>
      <c r="GL370" s="240">
        <f t="shared" ca="1" si="784"/>
        <v>-3.5460644534039014E-2</v>
      </c>
      <c r="GM370" s="240">
        <f t="shared" ca="1" si="785"/>
        <v>-3.6974966865015238E-2</v>
      </c>
      <c r="GN370" s="240">
        <f t="shared" ca="1" si="786"/>
        <v>-3.669246332255971E-2</v>
      </c>
      <c r="GO370" s="240">
        <f t="shared" ca="1" si="787"/>
        <v>-3.4626862375348927E-2</v>
      </c>
      <c r="GP370" s="240">
        <f t="shared" ca="1" si="788"/>
        <v>-3.0878543429798268E-2</v>
      </c>
      <c r="GQ370" s="240">
        <f t="shared" ca="1" si="789"/>
        <v>-2.5629658818533713E-2</v>
      </c>
      <c r="GR370" s="240">
        <f t="shared" ca="1" si="790"/>
        <v>-1.9135281973009906E-2</v>
      </c>
      <c r="GS370" s="240">
        <f t="shared" ca="1" si="791"/>
        <v>-1.1711011941373774E-2</v>
      </c>
      <c r="GT370" s="240">
        <f t="shared" ca="1" si="792"/>
        <v>-3.7176366191999238E-3</v>
      </c>
      <c r="GU370" s="240">
        <f t="shared" ca="1" si="793"/>
        <v>4.4564000052485769E-3</v>
      </c>
      <c r="GV370" s="240">
        <f t="shared" ca="1" si="794"/>
        <v>1.2413874574049412E-2</v>
      </c>
      <c r="GW370" s="240">
        <f t="shared" ca="1" si="795"/>
        <v>1.9768087722613476E-2</v>
      </c>
      <c r="GX370" s="240">
        <f t="shared" ca="1" si="796"/>
        <v>2.6161656021435727E-2</v>
      </c>
      <c r="GY370" s="240">
        <f t="shared" ca="1" si="797"/>
        <v>3.128387928828677E-2</v>
      </c>
      <c r="GZ370" s="240">
        <f t="shared" ca="1" si="798"/>
        <v>3.4885839293463464E-2</v>
      </c>
      <c r="HA370" s="240">
        <f t="shared" ca="1" si="799"/>
        <v>3.679249612534137E-2</v>
      </c>
      <c r="HB370" s="240">
        <f t="shared" ca="1" si="800"/>
        <v>3.6911194384396349E-2</v>
      </c>
      <c r="HC370" s="240">
        <f t="shared" ca="1" si="801"/>
        <v>3.5236165840901987E-2</v>
      </c>
      <c r="HD370" s="240">
        <f t="shared" ca="1" si="802"/>
        <v>3.1848809746321573E-2</v>
      </c>
      <c r="HE370" s="240">
        <f t="shared" ca="1" si="803"/>
        <v>2.6913737176453512E-2</v>
      </c>
      <c r="HF370" s="240">
        <f t="shared" ca="1" si="804"/>
        <v>2.0670771634404062E-2</v>
      </c>
      <c r="HG370" s="240">
        <f t="shared" ca="1" si="805"/>
        <v>1.3423294650002545E-2</v>
      </c>
      <c r="HH370" s="240">
        <f t="shared" ca="1" si="806"/>
        <v>5.5235027298807231E-3</v>
      </c>
      <c r="HI370" s="240">
        <f t="shared" ca="1" si="807"/>
        <v>-2.6447078923662951E-3</v>
      </c>
      <c r="HJ370" s="240">
        <f t="shared" ca="1" si="808"/>
        <v>-1.0684396977703728E-2</v>
      </c>
      <c r="HK370" s="240">
        <f t="shared" ca="1" si="809"/>
        <v>-1.8204869886279184E-2</v>
      </c>
      <c r="HL370" s="240">
        <f t="shared" ca="1" si="810"/>
        <v>-2.4840663672529788E-2</v>
      </c>
      <c r="HM370" s="240">
        <f t="shared" ca="1" si="811"/>
        <v>-3.0269307027437048E-2</v>
      </c>
      <c r="HN370" s="240">
        <f t="shared" ca="1" si="812"/>
        <v>-3.4226991010391242E-2</v>
      </c>
      <c r="HO370" s="240">
        <f t="shared" ca="1" si="813"/>
        <v>-3.6521389039859534E-2</v>
      </c>
      <c r="HP370" s="240">
        <f t="shared" ca="1" si="814"/>
        <v>-3.704100314592218E-2</v>
      </c>
      <c r="HQ370" s="240">
        <f t="shared" ca="1" si="815"/>
        <v>-3.5760582296620685E-2</v>
      </c>
      <c r="HR370" s="240">
        <f t="shared" ca="1" si="816"/>
        <v>-3.2742349490539592E-2</v>
      </c>
      <c r="HS370" s="240">
        <f t="shared" ca="1" si="817"/>
        <v>-2.8132977984150279E-2</v>
      </c>
      <c r="HT370" s="240">
        <f t="shared" ca="1" si="818"/>
        <v>-2.2156463596385168E-2</v>
      </c>
      <c r="HU370" s="240">
        <f t="shared" ca="1" si="819"/>
        <v>-1.5103239466077953E-2</v>
      </c>
      <c r="HV370" s="240">
        <f t="shared" ca="1" si="820"/>
        <v>-7.3160622386832814E-3</v>
      </c>
      <c r="HW370" s="240">
        <f t="shared" ca="1" si="821"/>
        <v>8.2664444652225458E-4</v>
      </c>
      <c r="HX370" s="240">
        <f t="shared" ca="1" si="822"/>
        <v>8.9291797331961086E-3</v>
      </c>
      <c r="HY370" s="240">
        <f t="shared" ca="1" si="823"/>
        <v>1.6597794923830341E-2</v>
      </c>
      <c r="HZ370" s="240">
        <f t="shared" ca="1" si="824"/>
        <v>2.345982798905176E-2</v>
      </c>
      <c r="IA370" s="240">
        <f t="shared" ca="1" si="825"/>
        <v>2.9181813354680057E-2</v>
      </c>
      <c r="IB370" s="240">
        <f t="shared" ca="1" si="826"/>
        <v>3.3485686908044647E-2</v>
      </c>
      <c r="IC370" s="240">
        <f t="shared" ca="1" si="827"/>
        <v>3.6162298729284774E-2</v>
      </c>
      <c r="ID370" s="240">
        <f t="shared" ca="1" si="828"/>
        <v>3.7081576886460771E-2</v>
      </c>
      <c r="IE370" s="240">
        <f t="shared" ca="1" si="829"/>
        <v>-1.8698457787560616E-2</v>
      </c>
      <c r="IF370" s="240">
        <f t="shared" ca="1" si="830"/>
        <v>3.3557010046943926E-2</v>
      </c>
      <c r="IG370" s="240">
        <f t="shared" ca="1" si="831"/>
        <v>2.9284443983725213E-2</v>
      </c>
      <c r="IH370" s="240">
        <f t="shared" ca="1" si="832"/>
        <v>2.3588778696885575E-2</v>
      </c>
      <c r="II370" s="240">
        <f t="shared" ca="1" si="833"/>
        <v>1.6746799255392048E-2</v>
      </c>
      <c r="IJ370" s="240">
        <f t="shared" ca="1" si="834"/>
        <v>9.0909967127417411E-3</v>
      </c>
      <c r="IK370" s="240">
        <f t="shared" ca="1" si="835"/>
        <v>9.9341045819869786E-4</v>
      </c>
      <c r="IL370" s="240">
        <f t="shared" ca="1" si="836"/>
        <v>-7.1524513126074388E-3</v>
      </c>
      <c r="IM370" s="240">
        <f t="shared" ca="1" si="837"/>
        <v>-1.4950734419614854E-2</v>
      </c>
      <c r="IN370" s="240">
        <f t="shared" ca="1" si="838"/>
        <v>-2.202247552510966E-2</v>
      </c>
      <c r="IO370" s="240">
        <f t="shared" ca="1" si="839"/>
        <v>-2.8024018137526842E-2</v>
      </c>
      <c r="IP370" s="240">
        <f t="shared" ca="1" si="840"/>
        <v>-3.2663712852936788E-2</v>
      </c>
      <c r="IQ370" s="240">
        <f t="shared" ca="1" si="841"/>
        <v>-3.5716090273627876E-2</v>
      </c>
      <c r="IR370" s="240">
        <f t="shared" ca="1" si="842"/>
        <v>-3.7032817860317369E-2</v>
      </c>
      <c r="IS370" s="240">
        <f t="shared" ca="1" si="843"/>
        <v>-3.6549908261653163E-2</v>
      </c>
      <c r="IT370" s="240">
        <f t="shared" ca="1" si="844"/>
        <v>-3.4290828826898226E-2</v>
      </c>
      <c r="IU370" s="240">
        <f t="shared" ca="1" si="845"/>
        <v>-3.0365361192729166E-2</v>
      </c>
      <c r="IV370" s="240">
        <f t="shared" ca="1" si="846"/>
        <v>-2.4964266363371988E-2</v>
      </c>
      <c r="IW370" s="240">
        <f t="shared" ca="1" si="847"/>
        <v>-1.8350014538453523E-2</v>
      </c>
      <c r="IX370" s="240">
        <f t="shared" ca="1" si="848"/>
        <v>-1.0844030179441933E-2</v>
      </c>
      <c r="IY370" s="240">
        <f t="shared" ca="1" si="849"/>
        <v>-2.8110721501136346E-3</v>
      </c>
      <c r="IZ370" s="240">
        <f t="shared" ca="1" si="850"/>
        <v>5.3584920103262185E-3</v>
      </c>
      <c r="JA370" s="240">
        <f t="shared" ca="1" si="851"/>
        <v>1.3267656286652838E-2</v>
      </c>
      <c r="JB370" s="240">
        <f t="shared" ca="1" si="852"/>
        <v>2.0532068988686529E-2</v>
      </c>
    </row>
    <row r="371" spans="2:262">
      <c r="B371" s="248">
        <v>10</v>
      </c>
      <c r="C371" s="247">
        <f t="shared" si="853"/>
        <v>1.9531249999999998E-4</v>
      </c>
      <c r="D371" s="244">
        <f t="shared" ca="1" si="597"/>
        <v>12.53992030048026</v>
      </c>
      <c r="E371" s="243">
        <f ca="1">P361</f>
        <v>0.5399203004802593</v>
      </c>
      <c r="F371" s="242">
        <v>10</v>
      </c>
      <c r="G371" s="240">
        <f t="shared" ca="1" si="854"/>
        <v>-1.0406365520247778E-3</v>
      </c>
      <c r="H371" s="240">
        <f t="shared" ca="1" si="598"/>
        <v>-1.2489297833530729E-3</v>
      </c>
      <c r="I371" s="240">
        <f t="shared" ca="1" si="599"/>
        <v>-1.3823652937711656E-3</v>
      </c>
      <c r="J371" s="240">
        <f t="shared" ca="1" si="600"/>
        <v>-1.4329452932259025E-3</v>
      </c>
      <c r="K371" s="240">
        <f t="shared" ca="1" si="601"/>
        <v>-1.3976381433231254E-3</v>
      </c>
      <c r="L371" s="240">
        <f t="shared" ca="1" si="602"/>
        <v>-1.2785600661345516E-3</v>
      </c>
      <c r="M371" s="240">
        <f t="shared" ca="1" si="603"/>
        <v>-1.0828483031508709E-3</v>
      </c>
      <c r="N371" s="240">
        <f t="shared" ca="1" si="604"/>
        <v>-8.2223332691549772E-4</v>
      </c>
      <c r="O371" s="240">
        <f t="shared" ca="1" si="605"/>
        <v>-5.1233574590144829E-4</v>
      </c>
      <c r="P371" s="240">
        <f t="shared" ca="1" si="606"/>
        <v>-1.7173004439078872E-4</v>
      </c>
      <c r="Q371" s="240">
        <f t="shared" ca="1" si="607"/>
        <v>1.7916872555834534E-4</v>
      </c>
      <c r="R371" s="240">
        <f t="shared" ca="1" si="608"/>
        <v>5.193285711640503E-4</v>
      </c>
      <c r="S371" s="240">
        <f t="shared" ca="1" si="609"/>
        <v>8.2836116385364648E-4</v>
      </c>
      <c r="T371" s="240">
        <f t="shared" ca="1" si="610"/>
        <v>1.087743864577237E-3</v>
      </c>
      <c r="U371" s="241">
        <f t="shared" ca="1" si="611"/>
        <v>1.2819299243674207E-3</v>
      </c>
      <c r="V371" s="240">
        <f t="shared" ca="1" si="612"/>
        <v>1.3992803175061953E-3</v>
      </c>
      <c r="W371" s="240">
        <f t="shared" ca="1" si="613"/>
        <v>1.432761355554567E-3</v>
      </c>
      <c r="X371" s="240">
        <f t="shared" ca="1" si="614"/>
        <v>1.3803662690084256E-3</v>
      </c>
      <c r="Y371" s="240">
        <f t="shared" ca="1" si="615"/>
        <v>1.2452354880328729E-3</v>
      </c>
      <c r="Z371" s="240">
        <f t="shared" ca="1" si="616"/>
        <v>1.0354684129492691E-3</v>
      </c>
      <c r="AA371" s="240">
        <f t="shared" ca="1" si="617"/>
        <v>7.6363795648021714E-4</v>
      </c>
      <c r="AB371" s="240">
        <f t="shared" ca="1" si="618"/>
        <v>4.4603695487358225E-4</v>
      </c>
      <c r="AC371" s="240">
        <f t="shared" ca="1" si="619"/>
        <v>1.0170161613398145E-4</v>
      </c>
      <c r="AD371" s="240">
        <f t="shared" ca="1" si="620"/>
        <v>-2.4872946257286814E-4</v>
      </c>
      <c r="AE371" s="240">
        <f t="shared" ca="1" si="621"/>
        <v>-5.8425232070591197E-4</v>
      </c>
      <c r="AF371" s="240">
        <f t="shared" ca="1" si="622"/>
        <v>-8.8475655909948481E-4</v>
      </c>
      <c r="AG371" s="240">
        <f t="shared" ca="1" si="623"/>
        <v>-1.1322307068848197E-3</v>
      </c>
      <c r="AH371" s="240">
        <f t="shared" ca="1" si="624"/>
        <v>-1.3118417839101673E-3</v>
      </c>
      <c r="AI371" s="240">
        <f t="shared" ca="1" si="625"/>
        <v>-1.4128243523938719E-3</v>
      </c>
      <c r="AJ371" s="240">
        <f t="shared" ca="1" si="626"/>
        <v>-1.4291257702826279E-3</v>
      </c>
      <c r="AK371" s="240">
        <f t="shared" ca="1" si="627"/>
        <v>-1.3597689714458787E-3</v>
      </c>
      <c r="AL371" s="240">
        <f t="shared" ca="1" si="628"/>
        <v>-1.2089110285707762E-3</v>
      </c>
      <c r="AM371" s="240">
        <f t="shared" ca="1" si="629"/>
        <v>-9.8559398864455261E-4</v>
      </c>
      <c r="AN371" s="240">
        <f t="shared" ca="1" si="630"/>
        <v>-7.0320291532099065E-4</v>
      </c>
      <c r="AO371" s="240">
        <f t="shared" ca="1" si="631"/>
        <v>-3.7866362175320459E-4</v>
      </c>
      <c r="AP371" s="240">
        <f t="shared" ca="1" si="632"/>
        <v>-3.1428179775898498E-5</v>
      </c>
      <c r="AQ371" s="240">
        <f t="shared" ca="1" si="633"/>
        <v>3.1769098852592559E-4</v>
      </c>
      <c r="AR371" s="240">
        <f t="shared" ca="1" si="634"/>
        <v>6.4776855523273507E-4</v>
      </c>
      <c r="AS371" s="240">
        <f t="shared" ca="1" si="635"/>
        <v>9.3902049829893059E-4</v>
      </c>
      <c r="AT371" s="240">
        <f t="shared" ca="1" si="636"/>
        <v>1.1739899062478203E-3</v>
      </c>
      <c r="AU371" s="240">
        <f t="shared" ca="1" si="637"/>
        <v>1.3385933016917049E-3</v>
      </c>
      <c r="AV371" s="240">
        <f t="shared" ca="1" si="638"/>
        <v>1.4229647696678339E-3</v>
      </c>
      <c r="AW371" s="240">
        <f t="shared" ca="1" si="639"/>
        <v>1.4220472958534438E-3</v>
      </c>
      <c r="AX371" s="240">
        <f t="shared" ca="1" si="640"/>
        <v>1.3358958713294232E-3</v>
      </c>
      <c r="AY371" s="240">
        <f t="shared" ca="1" si="641"/>
        <v>1.1696741965527525E-3</v>
      </c>
      <c r="AZ371" s="240">
        <f t="shared" ca="1" si="642"/>
        <v>9.3334518209335063E-4</v>
      </c>
      <c r="BA371" s="240">
        <f t="shared" ca="1" si="643"/>
        <v>6.4107379674545524E-4</v>
      </c>
      <c r="BB371" s="240">
        <f t="shared" ca="1" si="644"/>
        <v>3.1037805480100612E-4</v>
      </c>
      <c r="BC371" s="240">
        <f t="shared" ca="1" si="645"/>
        <v>-3.8920969820047851E-5</v>
      </c>
      <c r="BD371" s="240">
        <f t="shared" ca="1" si="646"/>
        <v>-3.8588716906117995E-4</v>
      </c>
      <c r="BE371" s="240">
        <f t="shared" ca="1" si="647"/>
        <v>-7.0972425857217692E-4</v>
      </c>
      <c r="BF371" s="240">
        <f t="shared" ca="1" si="648"/>
        <v>-9.9102225486949252E-4</v>
      </c>
      <c r="BG371" s="240">
        <f t="shared" ca="1" si="649"/>
        <v>-1.2129208610972982E-3</v>
      </c>
      <c r="BH371" s="240">
        <f t="shared" ca="1" si="650"/>
        <v>-1.3621200309625412E-3</v>
      </c>
      <c r="BI371" s="240">
        <f t="shared" ca="1" si="651"/>
        <v>-1.4296771401746725E-3</v>
      </c>
      <c r="BJ371" s="240">
        <f t="shared" ca="1" si="652"/>
        <v>-1.4115429849319171E-3</v>
      </c>
      <c r="BK371" s="240">
        <f t="shared" ca="1" si="653"/>
        <v>-1.308804481048277E-3</v>
      </c>
      <c r="BL371" s="240">
        <f t="shared" ca="1" si="654"/>
        <v>-1.1276195169438732E-3</v>
      </c>
      <c r="BM371" s="240">
        <f t="shared" ca="1" si="655"/>
        <v>-8.7884786524710528E-4</v>
      </c>
      <c r="BN371" s="240">
        <f t="shared" ca="1" si="656"/>
        <v>-5.7740027524212721E-4</v>
      </c>
      <c r="BO371" s="240">
        <f t="shared" ca="1" si="657"/>
        <v>-2.4134475992888284E-4</v>
      </c>
      <c r="BP371" s="240">
        <f t="shared" ca="1" si="658"/>
        <v>1.0917635539062361E-4</v>
      </c>
      <c r="BQ371" s="240">
        <f t="shared" ca="1" si="659"/>
        <v>4.531537136064442E-4</v>
      </c>
      <c r="BR371" s="240">
        <f t="shared" ca="1" si="660"/>
        <v>7.699701740082152E-4</v>
      </c>
      <c r="BS371" s="240">
        <f t="shared" ca="1" si="661"/>
        <v>1.0406365520247763E-3</v>
      </c>
      <c r="BT371" s="240">
        <f t="shared" ca="1" si="662"/>
        <v>1.2489297833530714E-3</v>
      </c>
      <c r="BU371" s="240">
        <f t="shared" ca="1" si="663"/>
        <v>1.3823652937711651E-3</v>
      </c>
      <c r="BV371" s="240">
        <f t="shared" ca="1" si="664"/>
        <v>1.4329452932259025E-3</v>
      </c>
      <c r="BW371" s="240">
        <f t="shared" ca="1" si="665"/>
        <v>1.3976381433231252E-3</v>
      </c>
      <c r="BX371" s="240">
        <f t="shared" ca="1" si="666"/>
        <v>1.2785600661345529E-3</v>
      </c>
      <c r="BY371" s="240">
        <f t="shared" ca="1" si="667"/>
        <v>1.082848303150872E-3</v>
      </c>
      <c r="BZ371" s="240">
        <f t="shared" ca="1" si="668"/>
        <v>8.2223332691549805E-4</v>
      </c>
      <c r="CA371" s="240">
        <f t="shared" ca="1" si="669"/>
        <v>5.1233574590144732E-4</v>
      </c>
      <c r="CB371" s="240">
        <f t="shared" ca="1" si="670"/>
        <v>1.7173004439079154E-4</v>
      </c>
      <c r="CC371" s="240">
        <f t="shared" ca="1" si="671"/>
        <v>-1.7916872555834382E-4</v>
      </c>
      <c r="CD371" s="240">
        <f t="shared" ca="1" si="672"/>
        <v>-5.1932857116405062E-4</v>
      </c>
      <c r="CE371" s="240">
        <f t="shared" ca="1" si="673"/>
        <v>-8.2836116385364789E-4</v>
      </c>
      <c r="CF371" s="240">
        <f t="shared" ca="1" si="674"/>
        <v>-1.0877438645772357E-3</v>
      </c>
      <c r="CG371" s="240">
        <f t="shared" ca="1" si="675"/>
        <v>-1.2819299243674203E-3</v>
      </c>
      <c r="CH371" s="240">
        <f t="shared" ca="1" si="676"/>
        <v>-1.3992803175061951E-3</v>
      </c>
      <c r="CI371" s="240">
        <f t="shared" ca="1" si="677"/>
        <v>-1.4327613555545672E-3</v>
      </c>
      <c r="CJ371" s="240">
        <f t="shared" ca="1" si="678"/>
        <v>-1.3803662690084261E-3</v>
      </c>
      <c r="CK371" s="240">
        <f t="shared" ca="1" si="679"/>
        <v>-1.2452354880328736E-3</v>
      </c>
      <c r="CL371" s="240">
        <f t="shared" ca="1" si="680"/>
        <v>-1.0354684129492689E-3</v>
      </c>
      <c r="CM371" s="240">
        <f t="shared" ca="1" si="681"/>
        <v>-7.6363795648022007E-4</v>
      </c>
      <c r="CN371" s="240">
        <f t="shared" ca="1" si="682"/>
        <v>-4.4603695487358441E-4</v>
      </c>
      <c r="CO371" s="240">
        <f t="shared" ca="1" si="683"/>
        <v>-1.0170161613398232E-4</v>
      </c>
      <c r="CP371" s="240">
        <f t="shared" ca="1" si="684"/>
        <v>2.4872946257286971E-4</v>
      </c>
      <c r="CQ371" s="240">
        <f t="shared" ca="1" si="685"/>
        <v>5.8425232070591013E-4</v>
      </c>
      <c r="CR371" s="240">
        <f t="shared" ca="1" si="686"/>
        <v>8.8475655909948416E-4</v>
      </c>
      <c r="CS371" s="240">
        <f t="shared" ca="1" si="687"/>
        <v>1.1322307068848199E-3</v>
      </c>
      <c r="CT371" s="240">
        <f t="shared" ca="1" si="688"/>
        <v>1.3118417839101679E-3</v>
      </c>
      <c r="CU371" s="240">
        <f t="shared" ca="1" si="689"/>
        <v>1.4128243523938715E-3</v>
      </c>
      <c r="CV371" s="240">
        <f t="shared" ca="1" si="690"/>
        <v>1.4291257702826279E-3</v>
      </c>
      <c r="CW371" s="240">
        <f t="shared" ca="1" si="691"/>
        <v>1.3597689714458787E-3</v>
      </c>
      <c r="CX371" s="240">
        <f t="shared" ca="1" si="692"/>
        <v>1.2089110285707781E-3</v>
      </c>
      <c r="CY371" s="240">
        <f t="shared" ca="1" si="693"/>
        <v>9.8559398864455305E-4</v>
      </c>
      <c r="CZ371" s="240">
        <f t="shared" ca="1" si="694"/>
        <v>7.0320291532099152E-4</v>
      </c>
      <c r="DA371" s="240">
        <f t="shared" ca="1" si="695"/>
        <v>3.7866362175320296E-4</v>
      </c>
      <c r="DB371" s="240">
        <f t="shared" ca="1" si="696"/>
        <v>3.1428179775902076E-5</v>
      </c>
      <c r="DC371" s="240">
        <f t="shared" ca="1" si="697"/>
        <v>-3.1769098852592461E-4</v>
      </c>
      <c r="DD371" s="240">
        <f t="shared" ca="1" si="698"/>
        <v>-6.477685552327342E-4</v>
      </c>
      <c r="DE371" s="240">
        <f t="shared" ca="1" si="699"/>
        <v>-9.3902049829893179E-4</v>
      </c>
      <c r="DF371" s="240">
        <f t="shared" ca="1" si="700"/>
        <v>-1.1739899062478184E-3</v>
      </c>
      <c r="DG371" s="240">
        <f t="shared" ca="1" si="701"/>
        <v>-1.3385933016917045E-3</v>
      </c>
      <c r="DH371" s="240">
        <f t="shared" ca="1" si="702"/>
        <v>-1.4229647696678339E-3</v>
      </c>
      <c r="DI371" s="240">
        <f t="shared" ca="1" si="703"/>
        <v>-1.4220472958534438E-3</v>
      </c>
      <c r="DJ371" s="240">
        <f t="shared" ca="1" si="704"/>
        <v>-1.3358958713294243E-3</v>
      </c>
      <c r="DK371" s="240">
        <f t="shared" ca="1" si="705"/>
        <v>-1.1696741965527529E-3</v>
      </c>
      <c r="DL371" s="240">
        <f t="shared" ca="1" si="706"/>
        <v>-9.3334518209335128E-4</v>
      </c>
      <c r="DM371" s="240">
        <f t="shared" ca="1" si="707"/>
        <v>-6.4107379674545383E-4</v>
      </c>
      <c r="DN371" s="240">
        <f t="shared" ca="1" si="708"/>
        <v>-3.1037805480100698E-4</v>
      </c>
      <c r="DO371" s="240">
        <f t="shared" ca="1" si="709"/>
        <v>3.8920969820046983E-5</v>
      </c>
      <c r="DP371" s="240">
        <f t="shared" ca="1" si="710"/>
        <v>3.8588716906118152E-4</v>
      </c>
      <c r="DQ371" s="240">
        <f t="shared" ca="1" si="711"/>
        <v>7.0972425857217388E-4</v>
      </c>
      <c r="DR371" s="240">
        <f t="shared" ca="1" si="712"/>
        <v>9.9102225486949187E-4</v>
      </c>
      <c r="DS371" s="240">
        <f t="shared" ca="1" si="713"/>
        <v>1.2129208610972978E-3</v>
      </c>
      <c r="DT371" s="240">
        <f t="shared" ca="1" si="714"/>
        <v>1.3621200309625419E-3</v>
      </c>
      <c r="DU371" s="240">
        <f t="shared" ca="1" si="715"/>
        <v>1.4296771401746723E-3</v>
      </c>
      <c r="DV371" s="240">
        <f t="shared" ca="1" si="716"/>
        <v>1.4115429849319173E-3</v>
      </c>
      <c r="DW371" s="240">
        <f t="shared" ca="1" si="717"/>
        <v>1.3088044810482772E-3</v>
      </c>
      <c r="DX371" s="240">
        <f t="shared" ca="1" si="718"/>
        <v>1.1276195169438723E-3</v>
      </c>
      <c r="DY371" s="240">
        <f t="shared" ca="1" si="719"/>
        <v>8.7884786524710799E-4</v>
      </c>
      <c r="DZ371" s="240">
        <f t="shared" ca="1" si="720"/>
        <v>5.7740027524212797E-4</v>
      </c>
      <c r="EA371" s="240">
        <f t="shared" ca="1" si="721"/>
        <v>2.4134475992888382E-4</v>
      </c>
      <c r="EB371" s="240">
        <f t="shared" ca="1" si="722"/>
        <v>-1.0917635539062524E-4</v>
      </c>
      <c r="EC371" s="240">
        <f t="shared" ca="1" si="723"/>
        <v>-4.5315371360644095E-4</v>
      </c>
      <c r="ED371" s="240">
        <f t="shared" ca="1" si="724"/>
        <v>-7.6997017400821444E-4</v>
      </c>
      <c r="EE371" s="240">
        <f t="shared" ca="1" si="725"/>
        <v>-1.0406365520247774E-3</v>
      </c>
      <c r="EF371" s="240">
        <f t="shared" ca="1" si="726"/>
        <v>-1.248929783353071E-3</v>
      </c>
      <c r="EG371" s="240">
        <f t="shared" ca="1" si="727"/>
        <v>-1.3823652937711649E-3</v>
      </c>
      <c r="EH371" s="240">
        <f t="shared" ca="1" si="728"/>
        <v>-1.4329452932259025E-3</v>
      </c>
      <c r="EI371" s="240">
        <f t="shared" ca="1" si="729"/>
        <v>-1.3976381433231256E-3</v>
      </c>
      <c r="EJ371" s="240">
        <f t="shared" ca="1" si="730"/>
        <v>-1.2785600661345533E-3</v>
      </c>
      <c r="EK371" s="240">
        <f t="shared" ca="1" si="731"/>
        <v>-1.082848303150869E-3</v>
      </c>
      <c r="EL371" s="240">
        <f t="shared" ca="1" si="732"/>
        <v>-8.222333269154987E-4</v>
      </c>
      <c r="EM371" s="240">
        <f t="shared" ca="1" si="733"/>
        <v>-5.1233574590145285E-4</v>
      </c>
      <c r="EN371" s="240">
        <f t="shared" ca="1" si="734"/>
        <v>-1.7173004439078742E-4</v>
      </c>
      <c r="EO371" s="240">
        <f t="shared" ca="1" si="735"/>
        <v>1.7916872555834306E-4</v>
      </c>
      <c r="EP371" s="240">
        <f t="shared" ca="1" si="736"/>
        <v>5.1932857116404499E-4</v>
      </c>
      <c r="EQ371" s="240">
        <f t="shared" ca="1" si="737"/>
        <v>8.2836116385364713E-4</v>
      </c>
      <c r="ER371" s="240">
        <f t="shared" ca="1" si="738"/>
        <v>1.0877438645772353E-3</v>
      </c>
      <c r="ES371" s="240">
        <f t="shared" ca="1" si="739"/>
        <v>1.2819299243674222E-3</v>
      </c>
      <c r="ET371" s="240">
        <f t="shared" ca="1" si="740"/>
        <v>1.3992803175061951E-3</v>
      </c>
      <c r="EU371" s="240">
        <f t="shared" ca="1" si="741"/>
        <v>1.4327613555545672E-3</v>
      </c>
      <c r="EV371" s="240">
        <f t="shared" ca="1" si="742"/>
        <v>1.380366269008425E-3</v>
      </c>
      <c r="EW371" s="240">
        <f t="shared" ca="1" si="743"/>
        <v>1.2452354880328738E-3</v>
      </c>
      <c r="EX371" s="240">
        <f t="shared" ca="1" si="744"/>
        <v>1.035468412949273E-3</v>
      </c>
      <c r="EY371" s="240">
        <f t="shared" ca="1" si="745"/>
        <v>7.636379564802166E-4</v>
      </c>
      <c r="EZ371" s="240">
        <f t="shared" ca="1" si="746"/>
        <v>4.4603695487358517E-4</v>
      </c>
      <c r="FA371" s="240">
        <f t="shared" ca="1" si="747"/>
        <v>1.0170161613398828E-4</v>
      </c>
      <c r="FB371" s="240">
        <f t="shared" ca="1" si="748"/>
        <v>-2.4872946257286884E-4</v>
      </c>
      <c r="FC371" s="240">
        <f t="shared" ca="1" si="749"/>
        <v>-5.8425232070590926E-4</v>
      </c>
      <c r="FD371" s="240">
        <f t="shared" ca="1" si="750"/>
        <v>-8.8475655909948741E-4</v>
      </c>
      <c r="FE371" s="240">
        <f t="shared" ca="1" si="751"/>
        <v>-1.1322307068848195E-3</v>
      </c>
      <c r="FF371" s="240">
        <f t="shared" ca="1" si="752"/>
        <v>-1.3118417839101655E-3</v>
      </c>
      <c r="FG371" s="240">
        <f t="shared" ca="1" si="753"/>
        <v>-1.4128243523938724E-3</v>
      </c>
      <c r="FH371" s="240">
        <f t="shared" ca="1" si="754"/>
        <v>-1.4291257702826279E-3</v>
      </c>
      <c r="FI371" s="240">
        <f t="shared" ca="1" si="755"/>
        <v>-1.3597689714458807E-3</v>
      </c>
      <c r="FJ371" s="240">
        <f t="shared" ca="1" si="756"/>
        <v>-1.2089110285707757E-3</v>
      </c>
      <c r="FK371" s="240">
        <f t="shared" ca="1" si="757"/>
        <v>-9.855939886445537E-4</v>
      </c>
      <c r="FL371" s="240">
        <f t="shared" ca="1" si="758"/>
        <v>-7.0320291532099673E-4</v>
      </c>
      <c r="FM371" s="240">
        <f t="shared" ca="1" si="759"/>
        <v>-3.7866362175320394E-4</v>
      </c>
      <c r="FN371" s="240">
        <f t="shared" ca="1" si="760"/>
        <v>-3.1428179775902943E-5</v>
      </c>
      <c r="FO371" s="240">
        <f t="shared" ca="1" si="761"/>
        <v>3.1769098852592873E-4</v>
      </c>
      <c r="FP371" s="240">
        <f t="shared" ca="1" si="762"/>
        <v>6.4776855523273344E-4</v>
      </c>
      <c r="FQ371" s="240">
        <f t="shared" ca="1" si="763"/>
        <v>9.3902049829892734E-4</v>
      </c>
      <c r="FR371" s="240">
        <f t="shared" ca="1" si="764"/>
        <v>1.173989906247821E-3</v>
      </c>
      <c r="FS371" s="240">
        <f t="shared" ca="1" si="765"/>
        <v>1.3385933016917041E-3</v>
      </c>
      <c r="FT371" s="240">
        <f t="shared" ca="1" si="766"/>
        <v>1.422964769667833E-3</v>
      </c>
      <c r="FU371" s="240">
        <f t="shared" ca="1" si="767"/>
        <v>1.4220472958534438E-3</v>
      </c>
      <c r="FV371" s="240">
        <f t="shared" ca="1" si="768"/>
        <v>1.335895871329425E-3</v>
      </c>
      <c r="FW371" s="240">
        <f t="shared" ca="1" si="769"/>
        <v>1.1696741965527505E-3</v>
      </c>
      <c r="FX371" s="240">
        <f t="shared" ca="1" si="770"/>
        <v>9.3334518209335225E-4</v>
      </c>
      <c r="FY371" s="240">
        <f t="shared" ca="1" si="771"/>
        <v>6.4107379674545925E-4</v>
      </c>
      <c r="FZ371" s="240">
        <f t="shared" ca="1" si="772"/>
        <v>3.1037805480100286E-4</v>
      </c>
      <c r="GA371" s="240">
        <f t="shared" ca="1" si="773"/>
        <v>-3.8920969820046224E-5</v>
      </c>
      <c r="GB371" s="240">
        <f t="shared" ca="1" si="774"/>
        <v>-3.8588716906117572E-4</v>
      </c>
      <c r="GC371" s="240">
        <f t="shared" ca="1" si="775"/>
        <v>-7.0972425857217757E-4</v>
      </c>
      <c r="GD371" s="240">
        <f t="shared" ca="1" si="776"/>
        <v>-9.9102225486949122E-4</v>
      </c>
      <c r="GE371" s="240">
        <f t="shared" ca="1" si="777"/>
        <v>-1.2129208610972945E-3</v>
      </c>
      <c r="GF371" s="240">
        <f t="shared" ca="1" si="778"/>
        <v>-1.3621200309625414E-3</v>
      </c>
      <c r="GG371" s="240">
        <f t="shared" ca="1" si="779"/>
        <v>-1.4296771401746723E-3</v>
      </c>
      <c r="GH371" s="240">
        <f t="shared" ca="1" si="780"/>
        <v>-1.4115429849319164E-3</v>
      </c>
      <c r="GI371" s="240">
        <f t="shared" ca="1" si="781"/>
        <v>-1.3088044810482776E-3</v>
      </c>
      <c r="GJ371" s="240">
        <f t="shared" ca="1" si="782"/>
        <v>-1.127619516943876E-3</v>
      </c>
      <c r="GK371" s="240">
        <f t="shared" ca="1" si="783"/>
        <v>-8.7884786524710474E-4</v>
      </c>
      <c r="GL371" s="240">
        <f t="shared" ca="1" si="784"/>
        <v>-5.7740027524212862E-4</v>
      </c>
      <c r="GM371" s="240">
        <f t="shared" ca="1" si="785"/>
        <v>-2.4134475992888956E-4</v>
      </c>
      <c r="GN371" s="240">
        <f t="shared" ca="1" si="786"/>
        <v>1.0917635539062426E-4</v>
      </c>
      <c r="GO371" s="240">
        <f t="shared" ca="1" si="787"/>
        <v>4.5315371360644014E-4</v>
      </c>
      <c r="GP371" s="240">
        <f t="shared" ca="1" si="788"/>
        <v>7.6997017400820946E-4</v>
      </c>
      <c r="GQ371" s="240">
        <f t="shared" ca="1" si="789"/>
        <v>1.0406365520247767E-3</v>
      </c>
      <c r="GR371" s="240">
        <f t="shared" ca="1" si="790"/>
        <v>1.2489297833530705E-3</v>
      </c>
      <c r="GS371" s="240">
        <f t="shared" ca="1" si="791"/>
        <v>1.3823652937711658E-3</v>
      </c>
      <c r="GT371" s="240">
        <f t="shared" ca="1" si="792"/>
        <v>1.4329452932259025E-3</v>
      </c>
      <c r="GU371" s="240">
        <f t="shared" ca="1" si="793"/>
        <v>1.3976381433231269E-3</v>
      </c>
      <c r="GV371" s="240">
        <f t="shared" ca="1" si="794"/>
        <v>1.2785600661345514E-3</v>
      </c>
      <c r="GW371" s="240">
        <f t="shared" ca="1" si="795"/>
        <v>1.0828483031508731E-3</v>
      </c>
      <c r="GX371" s="240">
        <f t="shared" ca="1" si="796"/>
        <v>8.2223332691550369E-4</v>
      </c>
      <c r="GY371" s="240">
        <f t="shared" ca="1" si="797"/>
        <v>5.1233574590144905E-4</v>
      </c>
      <c r="GZ371" s="240">
        <f t="shared" ca="1" si="798"/>
        <v>1.7173004439079327E-4</v>
      </c>
      <c r="HA371" s="240">
        <f t="shared" ca="1" si="799"/>
        <v>-1.7916872555834718E-4</v>
      </c>
      <c r="HB371" s="240">
        <f t="shared" ca="1" si="800"/>
        <v>-5.19328571164049E-4</v>
      </c>
      <c r="HC371" s="240">
        <f t="shared" ca="1" si="801"/>
        <v>-8.2836116385364225E-4</v>
      </c>
      <c r="HD371" s="240">
        <f t="shared" ca="1" si="802"/>
        <v>-1.0877438645772379E-3</v>
      </c>
      <c r="HE371" s="240">
        <f t="shared" ca="1" si="803"/>
        <v>-1.2819299243674196E-3</v>
      </c>
      <c r="HF371" s="240">
        <f t="shared" ca="1" si="804"/>
        <v>-1.3992803175061938E-3</v>
      </c>
      <c r="HG371" s="240">
        <f t="shared" ca="1" si="805"/>
        <v>-1.4327613555545672E-3</v>
      </c>
      <c r="HH371" s="240">
        <f t="shared" ca="1" si="806"/>
        <v>-1.3803662690084265E-3</v>
      </c>
      <c r="HI371" s="240">
        <f t="shared" ca="1" si="807"/>
        <v>-1.2452354880328768E-3</v>
      </c>
      <c r="HJ371" s="240">
        <f t="shared" ca="1" si="808"/>
        <v>-1.0354684129492699E-3</v>
      </c>
      <c r="HK371" s="240">
        <f t="shared" ca="1" si="809"/>
        <v>-7.6363795648022158E-4</v>
      </c>
      <c r="HL371" s="240">
        <f t="shared" ca="1" si="810"/>
        <v>-4.4603695487358116E-4</v>
      </c>
      <c r="HM371" s="240">
        <f t="shared" ca="1" si="811"/>
        <v>-1.0170161613398405E-4</v>
      </c>
      <c r="HN371" s="240">
        <f t="shared" ca="1" si="812"/>
        <v>2.4872946257286293E-4</v>
      </c>
      <c r="HO371" s="240">
        <f t="shared" ca="1" si="813"/>
        <v>5.8425232070591316E-4</v>
      </c>
      <c r="HP371" s="240">
        <f t="shared" ca="1" si="814"/>
        <v>8.8475655909948275E-4</v>
      </c>
      <c r="HQ371" s="240">
        <f t="shared" ca="1" si="815"/>
        <v>1.1322307068848158E-3</v>
      </c>
      <c r="HR371" s="240">
        <f t="shared" ca="1" si="816"/>
        <v>1.3118417839101673E-3</v>
      </c>
      <c r="HS371" s="240">
        <f t="shared" ca="1" si="817"/>
        <v>1.4128243523938713E-3</v>
      </c>
      <c r="HT371" s="240">
        <f t="shared" ca="1" si="818"/>
        <v>1.4291257702826275E-3</v>
      </c>
      <c r="HU371" s="240">
        <f t="shared" ca="1" si="819"/>
        <v>1.3597689714458794E-3</v>
      </c>
      <c r="HV371" s="240">
        <f t="shared" ca="1" si="820"/>
        <v>1.208911028570779E-3</v>
      </c>
      <c r="HW371" s="240">
        <f t="shared" ca="1" si="821"/>
        <v>9.8559398864455066E-4</v>
      </c>
      <c r="HX371" s="240">
        <f t="shared" ca="1" si="822"/>
        <v>7.0320291532099304E-4</v>
      </c>
      <c r="HY371" s="240">
        <f t="shared" ca="1" si="823"/>
        <v>3.7866362175320968E-4</v>
      </c>
      <c r="HZ371" s="240">
        <f t="shared" ca="1" si="824"/>
        <v>3.1428179775898715E-5</v>
      </c>
      <c r="IA371" s="240">
        <f t="shared" ca="1" si="825"/>
        <v>-3.1769098852592288E-4</v>
      </c>
      <c r="IB371" s="240">
        <f t="shared" ca="1" si="826"/>
        <v>-6.4776855523272813E-4</v>
      </c>
      <c r="IC371" s="240">
        <f t="shared" ca="1" si="827"/>
        <v>-9.3902049829893059E-4</v>
      </c>
      <c r="ID371" s="240">
        <f t="shared" ca="1" si="828"/>
        <v>-1.1739899062478175E-3</v>
      </c>
      <c r="IE371" s="240">
        <f t="shared" ca="1" si="829"/>
        <v>5.5423563726635322E-4</v>
      </c>
      <c r="IF371" s="240">
        <f t="shared" ca="1" si="830"/>
        <v>-1.4229647696678335E-3</v>
      </c>
      <c r="IG371" s="240">
        <f t="shared" ca="1" si="831"/>
        <v>-1.4220472958534447E-3</v>
      </c>
      <c r="IH371" s="240">
        <f t="shared" ca="1" si="832"/>
        <v>-1.3358958713294232E-3</v>
      </c>
      <c r="II371" s="240">
        <f t="shared" ca="1" si="833"/>
        <v>-1.1696741965527538E-3</v>
      </c>
      <c r="IJ371" s="240">
        <f t="shared" ca="1" si="834"/>
        <v>-9.3334518209335659E-4</v>
      </c>
      <c r="IK371" s="240">
        <f t="shared" ca="1" si="835"/>
        <v>-6.4107379674545534E-4</v>
      </c>
      <c r="IL371" s="240">
        <f t="shared" ca="1" si="836"/>
        <v>-3.1037805480100883E-4</v>
      </c>
      <c r="IM371" s="240">
        <f t="shared" ca="1" si="837"/>
        <v>3.8920969820040261E-5</v>
      </c>
      <c r="IN371" s="240">
        <f t="shared" ca="1" si="838"/>
        <v>3.8588716906117989E-4</v>
      </c>
      <c r="IO371" s="240">
        <f t="shared" ca="1" si="839"/>
        <v>7.0972425857217236E-4</v>
      </c>
      <c r="IP371" s="240">
        <f t="shared" ca="1" si="840"/>
        <v>9.9102225486949426E-4</v>
      </c>
      <c r="IQ371" s="240">
        <f t="shared" ca="1" si="841"/>
        <v>1.2129208610972969E-3</v>
      </c>
      <c r="IR371" s="240">
        <f t="shared" ca="1" si="842"/>
        <v>1.3621200309625395E-3</v>
      </c>
      <c r="IS371" s="240">
        <f t="shared" ca="1" si="843"/>
        <v>1.4296771401746725E-3</v>
      </c>
      <c r="IT371" s="240">
        <f t="shared" ca="1" si="844"/>
        <v>1.4115429849319175E-3</v>
      </c>
      <c r="IU371" s="240">
        <f t="shared" ca="1" si="845"/>
        <v>1.3088044810482798E-3</v>
      </c>
      <c r="IV371" s="240">
        <f t="shared" ca="1" si="846"/>
        <v>1.1276195169438734E-3</v>
      </c>
      <c r="IW371" s="240">
        <f t="shared" ca="1" si="847"/>
        <v>8.7884786524710951E-4</v>
      </c>
      <c r="IX371" s="240">
        <f t="shared" ca="1" si="848"/>
        <v>5.7740027524212482E-4</v>
      </c>
      <c r="IY371" s="240">
        <f t="shared" ca="1" si="849"/>
        <v>2.4134475992888533E-4</v>
      </c>
      <c r="IZ371" s="240">
        <f t="shared" ca="1" si="850"/>
        <v>-1.091763553906183E-4</v>
      </c>
      <c r="JA371" s="240">
        <f t="shared" ca="1" si="851"/>
        <v>-4.5315371360644409E-4</v>
      </c>
      <c r="JB371" s="240">
        <f t="shared" ca="1" si="852"/>
        <v>-7.6997017400821303E-4</v>
      </c>
    </row>
    <row r="372" spans="2:262">
      <c r="B372" s="248">
        <v>11</v>
      </c>
      <c r="C372" s="247">
        <f t="shared" si="853"/>
        <v>2.1484374999999997E-4</v>
      </c>
      <c r="D372" s="244">
        <f t="shared" ca="1" si="597"/>
        <v>12.540484248296302</v>
      </c>
      <c r="E372" s="243">
        <f ca="1">Q361</f>
        <v>0.54048424829630259</v>
      </c>
      <c r="F372" s="242">
        <v>11</v>
      </c>
      <c r="G372" s="240">
        <f t="shared" ca="1" si="854"/>
        <v>-2.0710328427773799E-2</v>
      </c>
      <c r="H372" s="240">
        <f t="shared" ca="1" si="598"/>
        <v>-2.5382175760186504E-2</v>
      </c>
      <c r="I372" s="240">
        <f t="shared" ca="1" si="599"/>
        <v>-2.8215138563188052E-2</v>
      </c>
      <c r="J372" s="240">
        <f t="shared" ca="1" si="600"/>
        <v>-2.9003974720418657E-2</v>
      </c>
      <c r="K372" s="240">
        <f t="shared" ca="1" si="601"/>
        <v>-2.7691534733762922E-2</v>
      </c>
      <c r="L372" s="240">
        <f t="shared" ca="1" si="602"/>
        <v>-2.437290208266895E-2</v>
      </c>
      <c r="M372" s="240">
        <f t="shared" ca="1" si="603"/>
        <v>-1.9288504628741404E-2</v>
      </c>
      <c r="N372" s="240">
        <f t="shared" ca="1" si="604"/>
        <v>-1.2806696129662095E-2</v>
      </c>
      <c r="O372" s="240">
        <f t="shared" ca="1" si="605"/>
        <v>-5.397069794625434E-3</v>
      </c>
      <c r="P372" s="240">
        <f t="shared" ca="1" si="606"/>
        <v>2.4035627426870852E-3</v>
      </c>
      <c r="Q372" s="240">
        <f t="shared" ca="1" si="607"/>
        <v>1.0030062282704349E-2</v>
      </c>
      <c r="R372" s="240">
        <f t="shared" ca="1" si="608"/>
        <v>1.6929905190328966E-2</v>
      </c>
      <c r="S372" s="240">
        <f t="shared" ca="1" si="609"/>
        <v>2.2603212554545747E-2</v>
      </c>
      <c r="T372" s="240">
        <f t="shared" ca="1" si="610"/>
        <v>2.6638965349987425E-2</v>
      </c>
      <c r="U372" s="241">
        <f t="shared" ca="1" si="611"/>
        <v>2.8744781889198101E-2</v>
      </c>
      <c r="V372" s="240">
        <f t="shared" ca="1" si="612"/>
        <v>2.8768100252651287E-2</v>
      </c>
      <c r="W372" s="240">
        <f t="shared" ca="1" si="613"/>
        <v>2.6707231074620016E-2</v>
      </c>
      <c r="X372" s="240">
        <f t="shared" ca="1" si="614"/>
        <v>2.2711479934122709E-2</v>
      </c>
      <c r="Y372" s="240">
        <f t="shared" ca="1" si="615"/>
        <v>1.7070330483981697E-2</v>
      </c>
      <c r="Z372" s="240">
        <f t="shared" ca="1" si="616"/>
        <v>1.0192471977236993E-2</v>
      </c>
      <c r="AA372" s="240">
        <f t="shared" ca="1" si="617"/>
        <v>2.5761906019217753E-3</v>
      </c>
      <c r="AB372" s="240">
        <f t="shared" ca="1" si="618"/>
        <v>-5.2267302911182846E-3</v>
      </c>
      <c r="AC372" s="240">
        <f t="shared" ca="1" si="619"/>
        <v>-1.2650985715817442E-2</v>
      </c>
      <c r="AD372" s="240">
        <f t="shared" ca="1" si="620"/>
        <v>-1.91587041921314E-2</v>
      </c>
      <c r="AE372" s="240">
        <f t="shared" ca="1" si="621"/>
        <v>-2.4278415388244559E-2</v>
      </c>
      <c r="AF372" s="240">
        <f t="shared" ca="1" si="622"/>
        <v>-2.7639207141128219E-2</v>
      </c>
      <c r="AG372" s="240">
        <f t="shared" ca="1" si="623"/>
        <v>-2.8997597252119003E-2</v>
      </c>
      <c r="AH372" s="240">
        <f t="shared" ca="1" si="624"/>
        <v>-2.8255173253207606E-2</v>
      </c>
      <c r="AI372" s="240">
        <f t="shared" ca="1" si="625"/>
        <v>-2.5465722180570926E-2</v>
      </c>
      <c r="AJ372" s="240">
        <f t="shared" ca="1" si="626"/>
        <v>-2.0831333818453032E-2</v>
      </c>
      <c r="AK372" s="240">
        <f t="shared" ca="1" si="627"/>
        <v>-1.4687759725069395E-2</v>
      </c>
      <c r="AL372" s="240">
        <f t="shared" ca="1" si="628"/>
        <v>-7.4800887478991534E-3</v>
      </c>
      <c r="AM372" s="240">
        <f t="shared" ca="1" si="629"/>
        <v>2.6949871456742602E-4</v>
      </c>
      <c r="AN372" s="240">
        <f t="shared" ca="1" si="630"/>
        <v>7.9995615696245963E-3</v>
      </c>
      <c r="AO372" s="240">
        <f t="shared" ca="1" si="631"/>
        <v>1.5150073240754951E-2</v>
      </c>
      <c r="AP372" s="240">
        <f t="shared" ca="1" si="632"/>
        <v>2.1202994399350555E-2</v>
      </c>
      <c r="AQ372" s="240">
        <f t="shared" ca="1" si="633"/>
        <v>2.5719803809822698E-2</v>
      </c>
      <c r="AR372" s="240">
        <f t="shared" ca="1" si="634"/>
        <v>2.8373268258372414E-2</v>
      </c>
      <c r="AS372" s="240">
        <f t="shared" ca="1" si="635"/>
        <v>2.8971149901802901E-2</v>
      </c>
      <c r="AT372" s="240">
        <f t="shared" ca="1" si="636"/>
        <v>2.7470133489486671E-2</v>
      </c>
      <c r="AU372" s="240">
        <f t="shared" ca="1" si="637"/>
        <v>2.3978964460943147E-2</v>
      </c>
      <c r="AV372" s="240">
        <f t="shared" ca="1" si="638"/>
        <v>1.875057057054624E-2</v>
      </c>
      <c r="AW372" s="240">
        <f t="shared" ca="1" si="639"/>
        <v>1.2163737810858475E-2</v>
      </c>
      <c r="AX372" s="240">
        <f t="shared" ca="1" si="640"/>
        <v>4.6956681748865983E-3</v>
      </c>
      <c r="AY372" s="240">
        <f t="shared" ca="1" si="641"/>
        <v>-3.1125926111123577E-3</v>
      </c>
      <c r="AZ372" s="240">
        <f t="shared" ca="1" si="642"/>
        <v>-1.0695352697210244E-2</v>
      </c>
      <c r="BA372" s="240">
        <f t="shared" ca="1" si="643"/>
        <v>-1.7503257278511517E-2</v>
      </c>
      <c r="BB372" s="240">
        <f t="shared" ca="1" si="644"/>
        <v>-2.304308817976821E-2</v>
      </c>
      <c r="BC372" s="240">
        <f t="shared" ca="1" si="645"/>
        <v>-2.6913496460837301E-2</v>
      </c>
      <c r="BD372" s="240">
        <f t="shared" ca="1" si="646"/>
        <v>-2.8834079291882322E-2</v>
      </c>
      <c r="BE372" s="240">
        <f t="shared" ca="1" si="647"/>
        <v>-2.8665694540690921E-2</v>
      </c>
      <c r="BF372" s="240">
        <f t="shared" ca="1" si="648"/>
        <v>-2.6420541323559508E-2</v>
      </c>
      <c r="BG372" s="240">
        <f t="shared" ca="1" si="649"/>
        <v>-2.2261276205321128E-2</v>
      </c>
      <c r="BH372" s="240">
        <f t="shared" ca="1" si="650"/>
        <v>-1.6489229077940565E-2</v>
      </c>
      <c r="BI372" s="240">
        <f t="shared" ca="1" si="651"/>
        <v>-9.5225724521535247E-3</v>
      </c>
      <c r="BJ372" s="240">
        <f t="shared" ca="1" si="652"/>
        <v>-1.8660257504365518E-3</v>
      </c>
      <c r="BK372" s="240">
        <f t="shared" ca="1" si="653"/>
        <v>5.925710539296079E-3</v>
      </c>
      <c r="BL372" s="240">
        <f t="shared" ca="1" si="654"/>
        <v>1.328814173164725E-2</v>
      </c>
      <c r="BM372" s="240">
        <f t="shared" ca="1" si="655"/>
        <v>1.9687875380422302E-2</v>
      </c>
      <c r="BN372" s="240">
        <f t="shared" ca="1" si="656"/>
        <v>2.4661264424381359E-2</v>
      </c>
      <c r="BO372" s="240">
        <f t="shared" ca="1" si="657"/>
        <v>2.7847997428520323E-2</v>
      </c>
      <c r="BP372" s="240">
        <f t="shared" ca="1" si="658"/>
        <v>2.9017202379500319E-2</v>
      </c>
      <c r="BQ372" s="240">
        <f t="shared" ca="1" si="659"/>
        <v>2.8084172870889466E-2</v>
      </c>
      <c r="BR372" s="240">
        <f t="shared" ca="1" si="660"/>
        <v>2.5116504901749433E-2</v>
      </c>
      <c r="BS372" s="240">
        <f t="shared" ca="1" si="661"/>
        <v>2.0329199690590431E-2</v>
      </c>
      <c r="BT372" s="240">
        <f t="shared" ca="1" si="662"/>
        <v>1.4069087295384808E-2</v>
      </c>
      <c r="BU372" s="240">
        <f t="shared" ca="1" si="663"/>
        <v>6.7896995151667215E-3</v>
      </c>
      <c r="BV372" s="240">
        <f t="shared" ca="1" si="664"/>
        <v>-9.8158752206363789E-4</v>
      </c>
      <c r="BW372" s="240">
        <f t="shared" ca="1" si="665"/>
        <v>-8.6817606356634908E-3</v>
      </c>
      <c r="BX372" s="240">
        <f t="shared" ca="1" si="666"/>
        <v>-1.5752958697171318E-2</v>
      </c>
      <c r="BY372" s="240">
        <f t="shared" ca="1" si="667"/>
        <v>-2.1682888479932168E-2</v>
      </c>
      <c r="BZ372" s="240">
        <f t="shared" ca="1" si="668"/>
        <v>-2.6041939211369266E-2</v>
      </c>
      <c r="CA372" s="240">
        <f t="shared" ca="1" si="669"/>
        <v>-2.8514306957702771E-2</v>
      </c>
      <c r="CB372" s="240">
        <f t="shared" ca="1" si="670"/>
        <v>-2.8920873945787368E-2</v>
      </c>
      <c r="CC372" s="240">
        <f t="shared" ca="1" si="671"/>
        <v>-2.7232185263970806E-2</v>
      </c>
      <c r="CD372" s="240">
        <f t="shared" ca="1" si="672"/>
        <v>-2.3570582807657302E-2</v>
      </c>
      <c r="CE372" s="240">
        <f t="shared" ca="1" si="673"/>
        <v>-1.8201341869768371E-2</v>
      </c>
      <c r="CF372" s="240">
        <f t="shared" ca="1" si="674"/>
        <v>-1.1513452511229053E-2</v>
      </c>
      <c r="CG372" s="240">
        <f t="shared" ca="1" si="675"/>
        <v>-3.9914380602215551E-3</v>
      </c>
      <c r="CH372" s="240">
        <f t="shared" ca="1" si="676"/>
        <v>3.8197475701360305E-3</v>
      </c>
      <c r="CI372" s="240">
        <f t="shared" ca="1" si="677"/>
        <v>1.135420063117634E-2</v>
      </c>
      <c r="CJ372" s="240">
        <f t="shared" ca="1" si="678"/>
        <v>1.806606605899844E-2</v>
      </c>
      <c r="CK372" s="240">
        <f t="shared" ca="1" si="679"/>
        <v>2.3469083510307742E-2</v>
      </c>
      <c r="CL372" s="240">
        <f t="shared" ca="1" si="680"/>
        <v>2.7171815887779623E-2</v>
      </c>
      <c r="CM372" s="240">
        <f t="shared" ca="1" si="681"/>
        <v>2.8906008123376799E-2</v>
      </c>
      <c r="CN372" s="240">
        <f t="shared" ca="1" si="682"/>
        <v>2.8546021686218608E-2</v>
      </c>
      <c r="CO372" s="240">
        <f t="shared" ca="1" si="683"/>
        <v>2.6117936826333361E-2</v>
      </c>
      <c r="CP372" s="240">
        <f t="shared" ca="1" si="684"/>
        <v>2.17976631161362E-2</v>
      </c>
      <c r="CQ372" s="240">
        <f t="shared" ca="1" si="685"/>
        <v>1.5898195176874873E-2</v>
      </c>
      <c r="CR372" s="240">
        <f t="shared" ca="1" si="686"/>
        <v>8.8469368854967971E-3</v>
      </c>
      <c r="CS372" s="240">
        <f t="shared" ca="1" si="687"/>
        <v>1.1547368748144621E-3</v>
      </c>
      <c r="CT372" s="240">
        <f t="shared" ca="1" si="688"/>
        <v>-6.62112136102159E-3</v>
      </c>
      <c r="CU372" s="240">
        <f t="shared" ca="1" si="689"/>
        <v>-1.3917293467773536E-2</v>
      </c>
      <c r="CV372" s="240">
        <f t="shared" ca="1" si="690"/>
        <v>-2.0205187328761115E-2</v>
      </c>
      <c r="CW372" s="240">
        <f t="shared" ca="1" si="691"/>
        <v>-2.5029258436972984E-2</v>
      </c>
      <c r="CX372" s="240">
        <f t="shared" ca="1" si="692"/>
        <v>-2.8040013123565175E-2</v>
      </c>
      <c r="CY372" s="240">
        <f t="shared" ca="1" si="693"/>
        <v>-2.9019328629191307E-2</v>
      </c>
      <c r="CZ372" s="240">
        <f t="shared" ca="1" si="694"/>
        <v>-2.7896255632968776E-2</v>
      </c>
      <c r="DA372" s="240">
        <f t="shared" ca="1" si="695"/>
        <v>-2.4752158379541742E-2</v>
      </c>
      <c r="DB372" s="240">
        <f t="shared" ca="1" si="696"/>
        <v>-1.9814820012991962E-2</v>
      </c>
      <c r="DC372" s="240">
        <f t="shared" ca="1" si="697"/>
        <v>-1.3441940173590541E-2</v>
      </c>
      <c r="DD372" s="240">
        <f t="shared" ca="1" si="698"/>
        <v>-6.0952204213295651E-3</v>
      </c>
      <c r="DE372" s="240">
        <f t="shared" ca="1" si="699"/>
        <v>1.6930850579404775E-3</v>
      </c>
      <c r="DF372" s="240">
        <f t="shared" ca="1" si="700"/>
        <v>9.3587301337274015E-3</v>
      </c>
      <c r="DG372" s="240">
        <f t="shared" ca="1" si="701"/>
        <v>1.6346355160309575E-2</v>
      </c>
      <c r="DH372" s="240">
        <f t="shared" ca="1" si="702"/>
        <v>2.2149721599268896E-2</v>
      </c>
      <c r="DI372" s="240">
        <f t="shared" ca="1" si="703"/>
        <v>2.6348387922505732E-2</v>
      </c>
      <c r="DJ372" s="240">
        <f t="shared" ca="1" si="704"/>
        <v>2.8638169704740424E-2</v>
      </c>
      <c r="DK372" s="240">
        <f t="shared" ca="1" si="705"/>
        <v>2.8853177136728025E-2</v>
      </c>
      <c r="DL372" s="240">
        <f t="shared" ca="1" si="706"/>
        <v>2.6977833388328921E-2</v>
      </c>
      <c r="DM372" s="240">
        <f t="shared" ca="1" si="707"/>
        <v>2.3148003116648989E-2</v>
      </c>
      <c r="DN372" s="240">
        <f t="shared" ca="1" si="708"/>
        <v>1.7641149361240168E-2</v>
      </c>
      <c r="DO372" s="240">
        <f t="shared" ca="1" si="709"/>
        <v>1.0856231938322582E-2</v>
      </c>
      <c r="DP372" s="240">
        <f t="shared" ca="1" si="710"/>
        <v>3.2848036525185125E-3</v>
      </c>
      <c r="DQ372" s="240">
        <f t="shared" ca="1" si="711"/>
        <v>-4.5246016560530136E-3</v>
      </c>
      <c r="DR372" s="240">
        <f t="shared" ca="1" si="712"/>
        <v>-1.2006209219243124E-2</v>
      </c>
      <c r="DS372" s="240">
        <f t="shared" ca="1" si="713"/>
        <v>-1.8617992516825145E-2</v>
      </c>
      <c r="DT372" s="240">
        <f t="shared" ca="1" si="714"/>
        <v>-2.3880941942506229E-2</v>
      </c>
      <c r="DU372" s="240">
        <f t="shared" ca="1" si="715"/>
        <v>-2.7413768028850781E-2</v>
      </c>
      <c r="DV372" s="240">
        <f t="shared" ca="1" si="716"/>
        <v>-2.8960525056443004E-2</v>
      </c>
      <c r="DW372" s="240">
        <f t="shared" ca="1" si="717"/>
        <v>-2.8409153775687018E-2</v>
      </c>
      <c r="DX372" s="240">
        <f t="shared" ca="1" si="718"/>
        <v>-2.5799599860575596E-2</v>
      </c>
      <c r="DY372" s="240">
        <f t="shared" ca="1" si="719"/>
        <v>-2.1320919929757234E-2</v>
      </c>
      <c r="DZ372" s="240">
        <f t="shared" ca="1" si="720"/>
        <v>-1.529758479750643E-2</v>
      </c>
      <c r="EA372" s="240">
        <f t="shared" ca="1" si="721"/>
        <v>-8.1659722548685244E-3</v>
      </c>
      <c r="EB372" s="240">
        <f t="shared" ca="1" si="722"/>
        <v>-4.4275242887737744E-4</v>
      </c>
      <c r="EC372" s="240">
        <f t="shared" ca="1" si="723"/>
        <v>7.3125438668188974E-3</v>
      </c>
      <c r="ED372" s="240">
        <f t="shared" ca="1" si="724"/>
        <v>1.4538061946715957E-2</v>
      </c>
      <c r="EE372" s="240">
        <f t="shared" ca="1" si="725"/>
        <v>2.0710328427773702E-2</v>
      </c>
      <c r="EF372" s="240">
        <f t="shared" ca="1" si="726"/>
        <v>2.5382175760186435E-2</v>
      </c>
      <c r="EG372" s="240">
        <f t="shared" ca="1" si="727"/>
        <v>2.8215138563188018E-2</v>
      </c>
      <c r="EH372" s="240">
        <f t="shared" ca="1" si="728"/>
        <v>2.9003974720418664E-2</v>
      </c>
      <c r="EI372" s="240">
        <f t="shared" ca="1" si="729"/>
        <v>2.7691534733762964E-2</v>
      </c>
      <c r="EJ372" s="240">
        <f t="shared" ca="1" si="730"/>
        <v>2.4372902082669026E-2</v>
      </c>
      <c r="EK372" s="240">
        <f t="shared" ca="1" si="731"/>
        <v>1.9288504628741512E-2</v>
      </c>
      <c r="EL372" s="240">
        <f t="shared" ca="1" si="732"/>
        <v>1.280669612966222E-2</v>
      </c>
      <c r="EM372" s="240">
        <f t="shared" ca="1" si="733"/>
        <v>5.3970697946255745E-3</v>
      </c>
      <c r="EN372" s="240">
        <f t="shared" ca="1" si="734"/>
        <v>-2.4035627426869464E-3</v>
      </c>
      <c r="EO372" s="240">
        <f t="shared" ca="1" si="735"/>
        <v>-1.0030062282704217E-2</v>
      </c>
      <c r="EP372" s="240">
        <f t="shared" ca="1" si="736"/>
        <v>-1.6929905190328852E-2</v>
      </c>
      <c r="EQ372" s="240">
        <f t="shared" ca="1" si="737"/>
        <v>-2.260321255454566E-2</v>
      </c>
      <c r="ER372" s="240">
        <f t="shared" ca="1" si="738"/>
        <v>-2.6638965349987373E-2</v>
      </c>
      <c r="ES372" s="240">
        <f t="shared" ca="1" si="739"/>
        <v>-2.874478188919808E-2</v>
      </c>
      <c r="ET372" s="240">
        <f t="shared" ca="1" si="740"/>
        <v>-2.8768100252651307E-2</v>
      </c>
      <c r="EU372" s="240">
        <f t="shared" ca="1" si="741"/>
        <v>-2.6707231074620072E-2</v>
      </c>
      <c r="EV372" s="240">
        <f t="shared" ca="1" si="742"/>
        <v>-2.2711479934122796E-2</v>
      </c>
      <c r="EW372" s="240">
        <f t="shared" ca="1" si="743"/>
        <v>-1.7070330483981815E-2</v>
      </c>
      <c r="EX372" s="240">
        <f t="shared" ca="1" si="744"/>
        <v>-1.0192471977237126E-2</v>
      </c>
      <c r="EY372" s="240">
        <f t="shared" ca="1" si="745"/>
        <v>-2.5761906019219176E-3</v>
      </c>
      <c r="EZ372" s="240">
        <f t="shared" ca="1" si="746"/>
        <v>5.2267302911181441E-3</v>
      </c>
      <c r="FA372" s="240">
        <f t="shared" ca="1" si="747"/>
        <v>1.2650985715817313E-2</v>
      </c>
      <c r="FB372" s="240">
        <f t="shared" ca="1" si="748"/>
        <v>1.9158704192131292E-2</v>
      </c>
      <c r="FC372" s="240">
        <f t="shared" ca="1" si="749"/>
        <v>2.4278415388244483E-2</v>
      </c>
      <c r="FD372" s="240">
        <f t="shared" ca="1" si="750"/>
        <v>2.7639207141128178E-2</v>
      </c>
      <c r="FE372" s="240">
        <f t="shared" ca="1" si="751"/>
        <v>2.8997597252118999E-2</v>
      </c>
      <c r="FF372" s="240">
        <f t="shared" ca="1" si="752"/>
        <v>2.8255173253207637E-2</v>
      </c>
      <c r="FG372" s="240">
        <f t="shared" ca="1" si="753"/>
        <v>2.5465722180570992E-2</v>
      </c>
      <c r="FH372" s="240">
        <f t="shared" ca="1" si="754"/>
        <v>2.0831333818453129E-2</v>
      </c>
      <c r="FI372" s="240">
        <f t="shared" ca="1" si="755"/>
        <v>1.468775972506952E-2</v>
      </c>
      <c r="FJ372" s="240">
        <f t="shared" ca="1" si="756"/>
        <v>7.4800887478992904E-3</v>
      </c>
      <c r="FK372" s="240">
        <f t="shared" ca="1" si="757"/>
        <v>-2.6949871456728204E-4</v>
      </c>
      <c r="FL372" s="240">
        <f t="shared" ca="1" si="758"/>
        <v>-7.999561569624461E-3</v>
      </c>
      <c r="FM372" s="240">
        <f t="shared" ca="1" si="759"/>
        <v>-1.5150073240754828E-2</v>
      </c>
      <c r="FN372" s="240">
        <f t="shared" ca="1" si="760"/>
        <v>-2.1202994399350458E-2</v>
      </c>
      <c r="FO372" s="240">
        <f t="shared" ca="1" si="761"/>
        <v>-2.5719803809822632E-2</v>
      </c>
      <c r="FP372" s="240">
        <f t="shared" ca="1" si="762"/>
        <v>-2.8373268258372383E-2</v>
      </c>
      <c r="FQ372" s="240">
        <f t="shared" ca="1" si="763"/>
        <v>-2.8971149901802908E-2</v>
      </c>
      <c r="FR372" s="240">
        <f t="shared" ca="1" si="764"/>
        <v>-2.7470133489486716E-2</v>
      </c>
      <c r="FS372" s="240">
        <f t="shared" ca="1" si="765"/>
        <v>-2.3978964460943223E-2</v>
      </c>
      <c r="FT372" s="240">
        <f t="shared" ca="1" si="766"/>
        <v>-1.8750570570546344E-2</v>
      </c>
      <c r="FU372" s="240">
        <f t="shared" ca="1" si="767"/>
        <v>-1.2163737810858609E-2</v>
      </c>
      <c r="FV372" s="240">
        <f t="shared" ca="1" si="768"/>
        <v>-4.6956681748867371E-3</v>
      </c>
      <c r="FW372" s="240">
        <f t="shared" ca="1" si="769"/>
        <v>3.1125926111122155E-3</v>
      </c>
      <c r="FX372" s="240">
        <f t="shared" ca="1" si="770"/>
        <v>1.0695352697210114E-2</v>
      </c>
      <c r="FY372" s="240">
        <f t="shared" ca="1" si="771"/>
        <v>1.7503257278511403E-2</v>
      </c>
      <c r="FZ372" s="240">
        <f t="shared" ca="1" si="772"/>
        <v>2.304308817976812E-2</v>
      </c>
      <c r="GA372" s="240">
        <f t="shared" ca="1" si="773"/>
        <v>2.6913496460837245E-2</v>
      </c>
      <c r="GB372" s="240">
        <f t="shared" ca="1" si="774"/>
        <v>2.8834079291882309E-2</v>
      </c>
      <c r="GC372" s="240">
        <f t="shared" ca="1" si="775"/>
        <v>2.8665694540690949E-2</v>
      </c>
      <c r="GD372" s="240">
        <f t="shared" ca="1" si="776"/>
        <v>2.642054132355957E-2</v>
      </c>
      <c r="GE372" s="240">
        <f t="shared" ca="1" si="777"/>
        <v>2.2261276205321222E-2</v>
      </c>
      <c r="GF372" s="240">
        <f t="shared" ca="1" si="778"/>
        <v>1.6489229077940683E-2</v>
      </c>
      <c r="GG372" s="240">
        <f t="shared" ca="1" si="779"/>
        <v>9.52257245215366E-3</v>
      </c>
      <c r="GH372" s="240">
        <f t="shared" ca="1" si="780"/>
        <v>1.8660257504366923E-3</v>
      </c>
      <c r="GI372" s="240">
        <f t="shared" ca="1" si="781"/>
        <v>-5.9257105392959402E-3</v>
      </c>
      <c r="GJ372" s="240">
        <f t="shared" ca="1" si="782"/>
        <v>-1.3288141731647123E-2</v>
      </c>
      <c r="GK372" s="240">
        <f t="shared" ca="1" si="783"/>
        <v>-1.9687875380422194E-2</v>
      </c>
      <c r="GL372" s="240">
        <f t="shared" ca="1" si="784"/>
        <v>-2.4661264424381282E-2</v>
      </c>
      <c r="GM372" s="240">
        <f t="shared" ca="1" si="785"/>
        <v>-2.7847997428520281E-2</v>
      </c>
      <c r="GN372" s="240">
        <f t="shared" ca="1" si="786"/>
        <v>-2.9017202379500319E-2</v>
      </c>
      <c r="GO372" s="240">
        <f t="shared" ca="1" si="787"/>
        <v>-2.8084172870889504E-2</v>
      </c>
      <c r="GP372" s="240">
        <f t="shared" ca="1" si="788"/>
        <v>-2.5116504901749506E-2</v>
      </c>
      <c r="GQ372" s="240">
        <f t="shared" ca="1" si="789"/>
        <v>-2.0329199690590535E-2</v>
      </c>
      <c r="GR372" s="240">
        <f t="shared" ca="1" si="790"/>
        <v>-1.4069087295384934E-2</v>
      </c>
      <c r="GS372" s="240">
        <f t="shared" ca="1" si="791"/>
        <v>-6.7896995151668568E-3</v>
      </c>
      <c r="GT372" s="240">
        <f t="shared" ca="1" si="792"/>
        <v>9.8158752206349391E-4</v>
      </c>
      <c r="GU372" s="240">
        <f t="shared" ca="1" si="793"/>
        <v>8.6817606356633555E-3</v>
      </c>
      <c r="GV372" s="240">
        <f t="shared" ca="1" si="794"/>
        <v>1.5752958697171197E-2</v>
      </c>
      <c r="GW372" s="240">
        <f t="shared" ca="1" si="795"/>
        <v>2.1682888479932071E-2</v>
      </c>
      <c r="GX372" s="240">
        <f t="shared" ca="1" si="796"/>
        <v>2.60419392113692E-2</v>
      </c>
      <c r="GY372" s="240">
        <f t="shared" ca="1" si="797"/>
        <v>2.8514306957702747E-2</v>
      </c>
      <c r="GZ372" s="240">
        <f t="shared" ca="1" si="798"/>
        <v>2.8920873945787379E-2</v>
      </c>
      <c r="HA372" s="240">
        <f t="shared" ca="1" si="799"/>
        <v>2.7232185263970855E-2</v>
      </c>
      <c r="HB372" s="240">
        <f t="shared" ca="1" si="800"/>
        <v>2.3570582807657389E-2</v>
      </c>
      <c r="HC372" s="240">
        <f t="shared" ca="1" si="801"/>
        <v>1.8201341869768482E-2</v>
      </c>
      <c r="HD372" s="240">
        <f t="shared" ca="1" si="802"/>
        <v>1.1513452511229183E-2</v>
      </c>
      <c r="HE372" s="240">
        <f t="shared" ca="1" si="803"/>
        <v>3.9914380602216974E-3</v>
      </c>
      <c r="HF372" s="240">
        <f t="shared" ca="1" si="804"/>
        <v>-3.81974757013589E-3</v>
      </c>
      <c r="HG372" s="240">
        <f t="shared" ca="1" si="805"/>
        <v>-1.135420063117621E-2</v>
      </c>
      <c r="HH372" s="240">
        <f t="shared" ca="1" si="806"/>
        <v>-1.8066066058998326E-2</v>
      </c>
      <c r="HI372" s="240">
        <f t="shared" ca="1" si="807"/>
        <v>-2.3469083510307659E-2</v>
      </c>
      <c r="HJ372" s="240">
        <f t="shared" ca="1" si="808"/>
        <v>-2.7171815887779571E-2</v>
      </c>
      <c r="HK372" s="240">
        <f t="shared" ca="1" si="809"/>
        <v>-2.8906008123376785E-2</v>
      </c>
      <c r="HL372" s="240">
        <f t="shared" ca="1" si="810"/>
        <v>-2.8546021686218635E-2</v>
      </c>
      <c r="HM372" s="240">
        <f t="shared" ca="1" si="811"/>
        <v>-2.6117936826333423E-2</v>
      </c>
      <c r="HN372" s="240">
        <f t="shared" ca="1" si="812"/>
        <v>-2.1797663116136293E-2</v>
      </c>
      <c r="HO372" s="240">
        <f t="shared" ca="1" si="813"/>
        <v>-1.5898195176874991E-2</v>
      </c>
      <c r="HP372" s="240">
        <f t="shared" ca="1" si="814"/>
        <v>-8.8469368854969341E-3</v>
      </c>
      <c r="HQ372" s="240">
        <f t="shared" ca="1" si="815"/>
        <v>-1.1547368748146044E-3</v>
      </c>
      <c r="HR372" s="240">
        <f t="shared" ca="1" si="816"/>
        <v>6.6211213610214504E-3</v>
      </c>
      <c r="HS372" s="240">
        <f t="shared" ca="1" si="817"/>
        <v>1.3917293467773411E-2</v>
      </c>
      <c r="HT372" s="240">
        <f t="shared" ca="1" si="818"/>
        <v>2.0205187328761014E-2</v>
      </c>
      <c r="HU372" s="240">
        <f t="shared" ca="1" si="819"/>
        <v>2.5029258436972915E-2</v>
      </c>
      <c r="HV372" s="240">
        <f t="shared" ca="1" si="820"/>
        <v>2.8040013123565136E-2</v>
      </c>
      <c r="HW372" s="240">
        <f t="shared" ca="1" si="821"/>
        <v>2.9019328629191311E-2</v>
      </c>
      <c r="HX372" s="240">
        <f t="shared" ca="1" si="822"/>
        <v>2.7896255632968811E-2</v>
      </c>
      <c r="HY372" s="240">
        <f t="shared" ca="1" si="823"/>
        <v>2.4752158379541818E-2</v>
      </c>
      <c r="HZ372" s="240">
        <f t="shared" ca="1" si="824"/>
        <v>1.9814820012992063E-2</v>
      </c>
      <c r="IA372" s="240">
        <f t="shared" ca="1" si="825"/>
        <v>1.3441940173590666E-2</v>
      </c>
      <c r="IB372" s="240">
        <f t="shared" ca="1" si="826"/>
        <v>6.0952204213297022E-3</v>
      </c>
      <c r="IC372" s="240">
        <f t="shared" ca="1" si="827"/>
        <v>-1.693085057940337E-3</v>
      </c>
      <c r="ID372" s="240">
        <f t="shared" ca="1" si="828"/>
        <v>-9.358730133727268E-3</v>
      </c>
      <c r="IE372" s="240">
        <f t="shared" ca="1" si="829"/>
        <v>-2.1187905768609745E-3</v>
      </c>
      <c r="IF372" s="240">
        <f t="shared" ca="1" si="830"/>
        <v>-2.2149721599268805E-2</v>
      </c>
      <c r="IG372" s="240">
        <f t="shared" ca="1" si="831"/>
        <v>-2.6348387922505673E-2</v>
      </c>
      <c r="IH372" s="240">
        <f t="shared" ca="1" si="832"/>
        <v>-2.8638169704740403E-2</v>
      </c>
      <c r="II372" s="240">
        <f t="shared" ca="1" si="833"/>
        <v>-2.8853177136728043E-2</v>
      </c>
      <c r="IJ372" s="240">
        <f t="shared" ca="1" si="834"/>
        <v>-2.6977833388328973E-2</v>
      </c>
      <c r="IK372" s="240">
        <f t="shared" ca="1" si="835"/>
        <v>-2.3148003116649073E-2</v>
      </c>
      <c r="IL372" s="240">
        <f t="shared" ca="1" si="836"/>
        <v>-1.7641149361240283E-2</v>
      </c>
      <c r="IM372" s="240">
        <f t="shared" ca="1" si="837"/>
        <v>-1.085623193832271E-2</v>
      </c>
      <c r="IN372" s="240">
        <f t="shared" ca="1" si="838"/>
        <v>-3.2848036525186548E-3</v>
      </c>
      <c r="IO372" s="240">
        <f t="shared" ca="1" si="839"/>
        <v>4.5246016560528731E-3</v>
      </c>
      <c r="IP372" s="240">
        <f t="shared" ca="1" si="840"/>
        <v>1.2006209219242994E-2</v>
      </c>
      <c r="IQ372" s="240">
        <f t="shared" ca="1" si="841"/>
        <v>1.8617992516825034E-2</v>
      </c>
      <c r="IR372" s="240">
        <f t="shared" ca="1" si="842"/>
        <v>2.3880941942506145E-2</v>
      </c>
      <c r="IS372" s="240">
        <f t="shared" ca="1" si="843"/>
        <v>2.7413768028850736E-2</v>
      </c>
      <c r="IT372" s="240">
        <f t="shared" ca="1" si="844"/>
        <v>2.8960525056443E-2</v>
      </c>
      <c r="IU372" s="240">
        <f t="shared" ca="1" si="845"/>
        <v>2.8409153775687045E-2</v>
      </c>
      <c r="IV372" s="240">
        <f t="shared" ca="1" si="846"/>
        <v>2.5799599860575659E-2</v>
      </c>
      <c r="IW372" s="240">
        <f t="shared" ca="1" si="847"/>
        <v>2.1320919929757334E-2</v>
      </c>
      <c r="IX372" s="240">
        <f t="shared" ca="1" si="848"/>
        <v>1.5297584797506553E-2</v>
      </c>
      <c r="IY372" s="240">
        <f t="shared" ca="1" si="849"/>
        <v>8.1659722548686597E-3</v>
      </c>
      <c r="IZ372" s="240">
        <f t="shared" ca="1" si="850"/>
        <v>4.4275242887751969E-4</v>
      </c>
      <c r="JA372" s="240">
        <f t="shared" ca="1" si="851"/>
        <v>-7.3125438668187603E-3</v>
      </c>
      <c r="JB372" s="240">
        <f t="shared" ca="1" si="852"/>
        <v>-1.4538061946715834E-2</v>
      </c>
    </row>
    <row r="373" spans="2:262">
      <c r="B373" s="248">
        <v>12</v>
      </c>
      <c r="C373" s="247">
        <f t="shared" si="853"/>
        <v>2.3437499999999996E-4</v>
      </c>
      <c r="D373" s="244">
        <f t="shared" ca="1" si="597"/>
        <v>12.537782242366937</v>
      </c>
      <c r="E373" s="243">
        <f ca="1">R361</f>
        <v>0.53778224236693717</v>
      </c>
      <c r="F373" s="242">
        <v>12</v>
      </c>
      <c r="G373" s="240">
        <f t="shared" ca="1" si="854"/>
        <v>-1.6174451520218126E-3</v>
      </c>
      <c r="H373" s="240">
        <f t="shared" ca="1" si="598"/>
        <v>-2.0283650147536162E-3</v>
      </c>
      <c r="I373" s="240">
        <f t="shared" ca="1" si="599"/>
        <v>-2.264603444389772E-3</v>
      </c>
      <c r="J373" s="240">
        <f t="shared" ca="1" si="600"/>
        <v>-2.3058157459957137E-3</v>
      </c>
      <c r="K373" s="240">
        <f t="shared" ca="1" si="601"/>
        <v>-2.1484527438297317E-3</v>
      </c>
      <c r="L373" s="240">
        <f t="shared" ca="1" si="602"/>
        <v>-1.8060664339747039E-3</v>
      </c>
      <c r="M373" s="240">
        <f t="shared" ca="1" si="603"/>
        <v>-1.3081428955351209E-3</v>
      </c>
      <c r="N373" s="240">
        <f t="shared" ca="1" si="604"/>
        <v>-6.9756296930346138E-4</v>
      </c>
      <c r="O373" s="240">
        <f t="shared" ca="1" si="605"/>
        <v>-2.6909388544100847E-5</v>
      </c>
      <c r="P373" s="240">
        <f t="shared" ca="1" si="606"/>
        <v>6.4606161068798073E-4</v>
      </c>
      <c r="Q373" s="240">
        <f t="shared" ca="1" si="607"/>
        <v>1.2633942178149975E-3</v>
      </c>
      <c r="R373" s="240">
        <f t="shared" ca="1" si="608"/>
        <v>1.7719241632280489E-3</v>
      </c>
      <c r="S373" s="240">
        <f t="shared" ca="1" si="609"/>
        <v>2.127857189487927E-3</v>
      </c>
      <c r="T373" s="240">
        <f t="shared" ca="1" si="610"/>
        <v>2.300540583369494E-3</v>
      </c>
      <c r="U373" s="241">
        <f t="shared" ca="1" si="611"/>
        <v>2.2751029669424235E-3</v>
      </c>
      <c r="V373" s="240">
        <f t="shared" ca="1" si="612"/>
        <v>2.05373501065296E-3</v>
      </c>
      <c r="W373" s="240">
        <f t="shared" ca="1" si="613"/>
        <v>1.6555007742560472E-3</v>
      </c>
      <c r="X373" s="240">
        <f t="shared" ca="1" si="614"/>
        <v>1.1146959227900672E-3</v>
      </c>
      <c r="Y373" s="240">
        <f t="shared" ca="1" si="615"/>
        <v>4.7789420693205534E-4</v>
      </c>
      <c r="Z373" s="240">
        <f t="shared" ca="1" si="616"/>
        <v>-2.0006343713798954E-4</v>
      </c>
      <c r="AA373" s="240">
        <f t="shared" ca="1" si="617"/>
        <v>-8.6079175233719218E-4</v>
      </c>
      <c r="AB373" s="240">
        <f t="shared" ca="1" si="618"/>
        <v>-1.4473892598161466E-3</v>
      </c>
      <c r="AC373" s="240">
        <f t="shared" ca="1" si="619"/>
        <v>-1.909338576110121E-3</v>
      </c>
      <c r="AD373" s="240">
        <f t="shared" ca="1" si="620"/>
        <v>-2.2068569362824076E-3</v>
      </c>
      <c r="AE373" s="240">
        <f t="shared" ca="1" si="621"/>
        <v>-2.3143222589279604E-3</v>
      </c>
      <c r="AF373" s="240">
        <f t="shared" ca="1" si="622"/>
        <v>-2.2224797026196863E-3</v>
      </c>
      <c r="AG373" s="240">
        <f t="shared" ca="1" si="623"/>
        <v>-1.9392386866378438E-3</v>
      </c>
      <c r="AH373" s="240">
        <f t="shared" ca="1" si="624"/>
        <v>-1.4889917370925244E-3</v>
      </c>
      <c r="AI373" s="240">
        <f t="shared" ca="1" si="625"/>
        <v>-9.1051381895377009E-4</v>
      </c>
      <c r="AJ373" s="240">
        <f t="shared" ca="1" si="626"/>
        <v>-2.5362306210434426E-4</v>
      </c>
      <c r="AK373" s="240">
        <f t="shared" ca="1" si="627"/>
        <v>4.2510954255464174E-4</v>
      </c>
      <c r="AL373" s="240">
        <f t="shared" ca="1" si="628"/>
        <v>1.0672319988547575E-3</v>
      </c>
      <c r="AM373" s="240">
        <f t="shared" ca="1" si="629"/>
        <v>1.6174451520218137E-3</v>
      </c>
      <c r="AN373" s="240">
        <f t="shared" ca="1" si="630"/>
        <v>2.0283650147536157E-3</v>
      </c>
      <c r="AO373" s="240">
        <f t="shared" ca="1" si="631"/>
        <v>2.264603444389772E-3</v>
      </c>
      <c r="AP373" s="240">
        <f t="shared" ca="1" si="632"/>
        <v>2.3058157459957137E-3</v>
      </c>
      <c r="AQ373" s="240">
        <f t="shared" ca="1" si="633"/>
        <v>2.1484527438297317E-3</v>
      </c>
      <c r="AR373" s="240">
        <f t="shared" ca="1" si="634"/>
        <v>1.8060664339747054E-3</v>
      </c>
      <c r="AS373" s="240">
        <f t="shared" ca="1" si="635"/>
        <v>1.3081428955351215E-3</v>
      </c>
      <c r="AT373" s="240">
        <f t="shared" ca="1" si="636"/>
        <v>6.9756296930346409E-4</v>
      </c>
      <c r="AU373" s="240">
        <f t="shared" ca="1" si="637"/>
        <v>2.6909388544101823E-5</v>
      </c>
      <c r="AV373" s="240">
        <f t="shared" ca="1" si="638"/>
        <v>-6.4606161068798181E-4</v>
      </c>
      <c r="AW373" s="240">
        <f t="shared" ca="1" si="639"/>
        <v>-1.263394217814996E-3</v>
      </c>
      <c r="AX373" s="240">
        <f t="shared" ca="1" si="640"/>
        <v>-1.7719241632280489E-3</v>
      </c>
      <c r="AY373" s="240">
        <f t="shared" ca="1" si="641"/>
        <v>-2.1278571894879266E-3</v>
      </c>
      <c r="AZ373" s="240">
        <f t="shared" ca="1" si="642"/>
        <v>-2.300540583369494E-3</v>
      </c>
      <c r="BA373" s="240">
        <f t="shared" ca="1" si="643"/>
        <v>-2.2751029669424239E-3</v>
      </c>
      <c r="BB373" s="240">
        <f t="shared" ca="1" si="644"/>
        <v>-2.0537350106529604E-3</v>
      </c>
      <c r="BC373" s="240">
        <f t="shared" ca="1" si="645"/>
        <v>-1.6555007742560467E-3</v>
      </c>
      <c r="BD373" s="240">
        <f t="shared" ca="1" si="646"/>
        <v>-1.1146959227900681E-3</v>
      </c>
      <c r="BE373" s="240">
        <f t="shared" ca="1" si="647"/>
        <v>-4.7789420693205415E-4</v>
      </c>
      <c r="BF373" s="240">
        <f t="shared" ca="1" si="648"/>
        <v>2.0006343713798867E-4</v>
      </c>
      <c r="BG373" s="240">
        <f t="shared" ca="1" si="649"/>
        <v>8.6079175233719132E-4</v>
      </c>
      <c r="BH373" s="240">
        <f t="shared" ca="1" si="650"/>
        <v>1.4473892598161442E-3</v>
      </c>
      <c r="BI373" s="240">
        <f t="shared" ca="1" si="651"/>
        <v>1.9093385761101184E-3</v>
      </c>
      <c r="BJ373" s="240">
        <f t="shared" ca="1" si="652"/>
        <v>2.2068569362824076E-3</v>
      </c>
      <c r="BK373" s="240">
        <f t="shared" ca="1" si="653"/>
        <v>2.3143222589279608E-3</v>
      </c>
      <c r="BL373" s="240">
        <f t="shared" ca="1" si="654"/>
        <v>2.2224797026196867E-3</v>
      </c>
      <c r="BM373" s="240">
        <f t="shared" ca="1" si="655"/>
        <v>1.9392386866378419E-3</v>
      </c>
      <c r="BN373" s="240">
        <f t="shared" ca="1" si="656"/>
        <v>1.4889917370925251E-3</v>
      </c>
      <c r="BO373" s="240">
        <f t="shared" ca="1" si="657"/>
        <v>9.1051381895377085E-4</v>
      </c>
      <c r="BP373" s="240">
        <f t="shared" ca="1" si="658"/>
        <v>2.5362306210434914E-4</v>
      </c>
      <c r="BQ373" s="240">
        <f t="shared" ca="1" si="659"/>
        <v>-4.2510954255464489E-4</v>
      </c>
      <c r="BR373" s="240">
        <f t="shared" ca="1" si="660"/>
        <v>-1.0672319988547566E-3</v>
      </c>
      <c r="BS373" s="240">
        <f t="shared" ca="1" si="661"/>
        <v>-1.61744515202181E-3</v>
      </c>
      <c r="BT373" s="240">
        <f t="shared" ca="1" si="662"/>
        <v>-2.0283650147536175E-3</v>
      </c>
      <c r="BU373" s="240">
        <f t="shared" ca="1" si="663"/>
        <v>-2.264603444389772E-3</v>
      </c>
      <c r="BV373" s="240">
        <f t="shared" ca="1" si="664"/>
        <v>-2.3058157459957137E-3</v>
      </c>
      <c r="BW373" s="240">
        <f t="shared" ca="1" si="665"/>
        <v>-2.1484527438297338E-3</v>
      </c>
      <c r="BX373" s="240">
        <f t="shared" ca="1" si="666"/>
        <v>-1.8060664339747034E-3</v>
      </c>
      <c r="BY373" s="240">
        <f t="shared" ca="1" si="667"/>
        <v>-1.3081428955351222E-3</v>
      </c>
      <c r="BZ373" s="240">
        <f t="shared" ca="1" si="668"/>
        <v>-6.9756296930346495E-4</v>
      </c>
      <c r="CA373" s="240">
        <f t="shared" ca="1" si="669"/>
        <v>-2.690938854409857E-5</v>
      </c>
      <c r="CB373" s="240">
        <f t="shared" ca="1" si="670"/>
        <v>6.4606161068798116E-4</v>
      </c>
      <c r="CC373" s="240">
        <f t="shared" ca="1" si="671"/>
        <v>1.2633942178149951E-3</v>
      </c>
      <c r="CD373" s="240">
        <f t="shared" ca="1" si="672"/>
        <v>1.7719241632280455E-3</v>
      </c>
      <c r="CE373" s="240">
        <f t="shared" ca="1" si="673"/>
        <v>2.1278571894879274E-3</v>
      </c>
      <c r="CF373" s="240">
        <f t="shared" ca="1" si="674"/>
        <v>2.300540583369494E-3</v>
      </c>
      <c r="CG373" s="240">
        <f t="shared" ca="1" si="675"/>
        <v>2.2751029669424243E-3</v>
      </c>
      <c r="CH373" s="240">
        <f t="shared" ca="1" si="676"/>
        <v>2.053735010652963E-3</v>
      </c>
      <c r="CI373" s="240">
        <f t="shared" ca="1" si="677"/>
        <v>1.6555007742560472E-3</v>
      </c>
      <c r="CJ373" s="240">
        <f t="shared" ca="1" si="678"/>
        <v>1.1146959227900689E-3</v>
      </c>
      <c r="CK373" s="240">
        <f t="shared" ca="1" si="679"/>
        <v>4.7789420693205914E-4</v>
      </c>
      <c r="CL373" s="240">
        <f t="shared" ca="1" si="680"/>
        <v>-2.0006343713799193E-4</v>
      </c>
      <c r="CM373" s="240">
        <f t="shared" ca="1" si="681"/>
        <v>-8.6079175233719045E-4</v>
      </c>
      <c r="CN373" s="240">
        <f t="shared" ca="1" si="682"/>
        <v>-1.4473892598161435E-3</v>
      </c>
      <c r="CO373" s="240">
        <f t="shared" ca="1" si="683"/>
        <v>-1.909338576110118E-3</v>
      </c>
      <c r="CP373" s="240">
        <f t="shared" ca="1" si="684"/>
        <v>-2.2068569362824076E-3</v>
      </c>
      <c r="CQ373" s="240">
        <f t="shared" ca="1" si="685"/>
        <v>-2.3143222589279604E-3</v>
      </c>
      <c r="CR373" s="240">
        <f t="shared" ca="1" si="686"/>
        <v>-2.2224797026196871E-3</v>
      </c>
      <c r="CS373" s="240">
        <f t="shared" ca="1" si="687"/>
        <v>-1.9392386866378423E-3</v>
      </c>
      <c r="CT373" s="240">
        <f t="shared" ca="1" si="688"/>
        <v>-1.4889917370925257E-3</v>
      </c>
      <c r="CU373" s="240">
        <f t="shared" ca="1" si="689"/>
        <v>-9.105138189537715E-4</v>
      </c>
      <c r="CV373" s="240">
        <f t="shared" ca="1" si="690"/>
        <v>-2.5362306210435E-4</v>
      </c>
      <c r="CW373" s="240">
        <f t="shared" ca="1" si="691"/>
        <v>4.2510954255464402E-4</v>
      </c>
      <c r="CX373" s="240">
        <f t="shared" ca="1" si="692"/>
        <v>1.0672319988547559E-3</v>
      </c>
      <c r="CY373" s="240">
        <f t="shared" ca="1" si="693"/>
        <v>1.6174451520218095E-3</v>
      </c>
      <c r="CZ373" s="240">
        <f t="shared" ca="1" si="694"/>
        <v>2.028365014753617E-3</v>
      </c>
      <c r="DA373" s="240">
        <f t="shared" ca="1" si="695"/>
        <v>2.2646034443897715E-3</v>
      </c>
      <c r="DB373" s="240">
        <f t="shared" ca="1" si="696"/>
        <v>2.3058157459957141E-3</v>
      </c>
      <c r="DC373" s="240">
        <f t="shared" ca="1" si="697"/>
        <v>2.1484527438297334E-3</v>
      </c>
      <c r="DD373" s="240">
        <f t="shared" ca="1" si="698"/>
        <v>1.8060664339747039E-3</v>
      </c>
      <c r="DE373" s="240">
        <f t="shared" ca="1" si="699"/>
        <v>1.308142895535123E-3</v>
      </c>
      <c r="DF373" s="240">
        <f t="shared" ca="1" si="700"/>
        <v>6.9756296930346593E-4</v>
      </c>
      <c r="DG373" s="240">
        <f t="shared" ca="1" si="701"/>
        <v>2.6909388544099329E-5</v>
      </c>
      <c r="DH373" s="240">
        <f t="shared" ca="1" si="702"/>
        <v>-6.4606161068798019E-4</v>
      </c>
      <c r="DI373" s="240">
        <f t="shared" ca="1" si="703"/>
        <v>-1.2633942178149945E-3</v>
      </c>
      <c r="DJ373" s="240">
        <f t="shared" ca="1" si="704"/>
        <v>-1.771924163228045E-3</v>
      </c>
      <c r="DK373" s="240">
        <f t="shared" ca="1" si="705"/>
        <v>-2.1278571894879274E-3</v>
      </c>
      <c r="DL373" s="240">
        <f t="shared" ca="1" si="706"/>
        <v>-2.3005405833694927E-3</v>
      </c>
      <c r="DM373" s="240">
        <f t="shared" ca="1" si="707"/>
        <v>-2.2751029669424239E-3</v>
      </c>
      <c r="DN373" s="240">
        <f t="shared" ca="1" si="708"/>
        <v>-2.0537350106529595E-3</v>
      </c>
      <c r="DO373" s="240">
        <f t="shared" ca="1" si="709"/>
        <v>-1.6555007742560537E-3</v>
      </c>
      <c r="DP373" s="240">
        <f t="shared" ca="1" si="710"/>
        <v>-1.1146959227900698E-3</v>
      </c>
      <c r="DQ373" s="240">
        <f t="shared" ca="1" si="711"/>
        <v>-4.7789420693205198E-4</v>
      </c>
      <c r="DR373" s="240">
        <f t="shared" ca="1" si="712"/>
        <v>2.0006343713798304E-4</v>
      </c>
      <c r="DS373" s="240">
        <f t="shared" ca="1" si="713"/>
        <v>8.607917523371898E-4</v>
      </c>
      <c r="DT373" s="240">
        <f t="shared" ca="1" si="714"/>
        <v>1.4473892598161494E-3</v>
      </c>
      <c r="DU373" s="240">
        <f t="shared" ca="1" si="715"/>
        <v>1.9093385761101175E-3</v>
      </c>
      <c r="DV373" s="240">
        <f t="shared" ca="1" si="716"/>
        <v>2.2068569362824072E-3</v>
      </c>
      <c r="DW373" s="240">
        <f t="shared" ca="1" si="717"/>
        <v>2.3143222589279608E-3</v>
      </c>
      <c r="DX373" s="240">
        <f t="shared" ca="1" si="718"/>
        <v>2.2224797026196876E-3</v>
      </c>
      <c r="DY373" s="240">
        <f t="shared" ca="1" si="719"/>
        <v>1.9392386866378432E-3</v>
      </c>
      <c r="DZ373" s="240">
        <f t="shared" ca="1" si="720"/>
        <v>1.4889917370925329E-3</v>
      </c>
      <c r="EA373" s="240">
        <f t="shared" ca="1" si="721"/>
        <v>9.1051381895377237E-4</v>
      </c>
      <c r="EB373" s="240">
        <f t="shared" ca="1" si="722"/>
        <v>2.5362306210434274E-4</v>
      </c>
      <c r="EC373" s="240">
        <f t="shared" ca="1" si="723"/>
        <v>-4.2510954255463513E-4</v>
      </c>
      <c r="ED373" s="240">
        <f t="shared" ca="1" si="724"/>
        <v>-1.0672319988547551E-3</v>
      </c>
      <c r="EE373" s="240">
        <f t="shared" ca="1" si="725"/>
        <v>-1.6174451520218147E-3</v>
      </c>
      <c r="EF373" s="240">
        <f t="shared" ca="1" si="726"/>
        <v>-2.0283650147536122E-3</v>
      </c>
      <c r="EG373" s="240">
        <f t="shared" ca="1" si="727"/>
        <v>-2.2646034443897715E-3</v>
      </c>
      <c r="EH373" s="240">
        <f t="shared" ca="1" si="728"/>
        <v>-2.3058157459957132E-3</v>
      </c>
      <c r="EI373" s="240">
        <f t="shared" ca="1" si="729"/>
        <v>-2.1484527438297338E-3</v>
      </c>
      <c r="EJ373" s="240">
        <f t="shared" ca="1" si="730"/>
        <v>-1.8060664339747045E-3</v>
      </c>
      <c r="EK373" s="240">
        <f t="shared" ca="1" si="731"/>
        <v>-1.3081428955351304E-3</v>
      </c>
      <c r="EL373" s="240">
        <f t="shared" ca="1" si="732"/>
        <v>-6.9756296930346658E-4</v>
      </c>
      <c r="EM373" s="240">
        <f t="shared" ca="1" si="733"/>
        <v>-2.6909388544100197E-5</v>
      </c>
      <c r="EN373" s="240">
        <f t="shared" ca="1" si="734"/>
        <v>6.460616106879714E-4</v>
      </c>
      <c r="EO373" s="240">
        <f t="shared" ca="1" si="735"/>
        <v>1.2633942178149936E-3</v>
      </c>
      <c r="EP373" s="240">
        <f t="shared" ca="1" si="736"/>
        <v>1.7719241632280498E-3</v>
      </c>
      <c r="EQ373" s="240">
        <f t="shared" ca="1" si="737"/>
        <v>2.127857189487924E-3</v>
      </c>
      <c r="ER373" s="240">
        <f t="shared" ca="1" si="738"/>
        <v>2.3005405833694936E-3</v>
      </c>
      <c r="ES373" s="240">
        <f t="shared" ca="1" si="739"/>
        <v>2.2751029669424226E-3</v>
      </c>
      <c r="ET373" s="240">
        <f t="shared" ca="1" si="740"/>
        <v>2.0537350106529634E-3</v>
      </c>
      <c r="EU373" s="240">
        <f t="shared" ca="1" si="741"/>
        <v>1.6555007742560482E-3</v>
      </c>
      <c r="EV373" s="240">
        <f t="shared" ca="1" si="742"/>
        <v>1.1146959227900631E-3</v>
      </c>
      <c r="EW373" s="240">
        <f t="shared" ca="1" si="743"/>
        <v>4.7789420693206065E-4</v>
      </c>
      <c r="EX373" s="240">
        <f t="shared" ca="1" si="744"/>
        <v>-2.0006343713799041E-4</v>
      </c>
      <c r="EY373" s="240">
        <f t="shared" ca="1" si="745"/>
        <v>-8.6079175233718134E-4</v>
      </c>
      <c r="EZ373" s="240">
        <f t="shared" ca="1" si="746"/>
        <v>-1.4473892598161422E-3</v>
      </c>
      <c r="FA373" s="240">
        <f t="shared" ca="1" si="747"/>
        <v>-1.9093385761101214E-3</v>
      </c>
      <c r="FB373" s="240">
        <f t="shared" ca="1" si="748"/>
        <v>-2.2068569362824046E-3</v>
      </c>
      <c r="FC373" s="240">
        <f t="shared" ca="1" si="749"/>
        <v>-2.3143222589279608E-3</v>
      </c>
      <c r="FD373" s="240">
        <f t="shared" ca="1" si="750"/>
        <v>-2.2224797026196854E-3</v>
      </c>
      <c r="FE373" s="240">
        <f t="shared" ca="1" si="751"/>
        <v>-1.9392386866378482E-3</v>
      </c>
      <c r="FF373" s="240">
        <f t="shared" ca="1" si="752"/>
        <v>-1.4889917370925273E-3</v>
      </c>
      <c r="FG373" s="240">
        <f t="shared" ca="1" si="753"/>
        <v>-9.1051381895376564E-4</v>
      </c>
      <c r="FH373" s="240">
        <f t="shared" ca="1" si="754"/>
        <v>-2.5362306210435196E-4</v>
      </c>
      <c r="FI373" s="240">
        <f t="shared" ca="1" si="755"/>
        <v>4.2510954255464228E-4</v>
      </c>
      <c r="FJ373" s="240">
        <f t="shared" ca="1" si="756"/>
        <v>1.067231998854747E-3</v>
      </c>
      <c r="FK373" s="240">
        <f t="shared" ca="1" si="757"/>
        <v>1.6174451520218082E-3</v>
      </c>
      <c r="FL373" s="240">
        <f t="shared" ca="1" si="758"/>
        <v>2.0283650147536157E-3</v>
      </c>
      <c r="FM373" s="240">
        <f t="shared" ca="1" si="759"/>
        <v>2.2646034443897698E-3</v>
      </c>
      <c r="FN373" s="240">
        <f t="shared" ca="1" si="760"/>
        <v>2.3058157459957141E-3</v>
      </c>
      <c r="FO373" s="240">
        <f t="shared" ca="1" si="761"/>
        <v>2.1484527438297317E-3</v>
      </c>
      <c r="FP373" s="240">
        <f t="shared" ca="1" si="762"/>
        <v>1.80606643397471E-3</v>
      </c>
      <c r="FQ373" s="240">
        <f t="shared" ca="1" si="763"/>
        <v>1.3081428955351243E-3</v>
      </c>
      <c r="FR373" s="240">
        <f t="shared" ca="1" si="764"/>
        <v>6.9756296930345975E-4</v>
      </c>
      <c r="FS373" s="240">
        <f t="shared" ca="1" si="765"/>
        <v>2.6909388544109195E-5</v>
      </c>
      <c r="FT373" s="240">
        <f t="shared" ca="1" si="766"/>
        <v>-6.4606161068797878E-4</v>
      </c>
      <c r="FU373" s="240">
        <f t="shared" ca="1" si="767"/>
        <v>-1.2633942178150001E-3</v>
      </c>
      <c r="FV373" s="240">
        <f t="shared" ca="1" si="768"/>
        <v>-1.7719241632280442E-3</v>
      </c>
      <c r="FW373" s="240">
        <f t="shared" ca="1" si="769"/>
        <v>-2.1278571894879266E-3</v>
      </c>
      <c r="FX373" s="240">
        <f t="shared" ca="1" si="770"/>
        <v>-2.3005405833694927E-3</v>
      </c>
      <c r="FY373" s="240">
        <f t="shared" ca="1" si="771"/>
        <v>-2.2751029669424243E-3</v>
      </c>
      <c r="FZ373" s="240">
        <f t="shared" ca="1" si="772"/>
        <v>-2.0537350106529604E-3</v>
      </c>
      <c r="GA373" s="240">
        <f t="shared" ca="1" si="773"/>
        <v>-1.6555007742560547E-3</v>
      </c>
      <c r="GB373" s="240">
        <f t="shared" ca="1" si="774"/>
        <v>-1.1146959227900711E-3</v>
      </c>
      <c r="GC373" s="240">
        <f t="shared" ca="1" si="775"/>
        <v>-4.7789420693205361E-4</v>
      </c>
      <c r="GD373" s="240">
        <f t="shared" ca="1" si="776"/>
        <v>2.0006343713798119E-4</v>
      </c>
      <c r="GE373" s="240">
        <f t="shared" ca="1" si="777"/>
        <v>8.6079175233718828E-4</v>
      </c>
      <c r="GF373" s="240">
        <f t="shared" ca="1" si="778"/>
        <v>1.4473892598161481E-3</v>
      </c>
      <c r="GG373" s="240">
        <f t="shared" ca="1" si="779"/>
        <v>1.9093385761101162E-3</v>
      </c>
      <c r="GH373" s="240">
        <f t="shared" ca="1" si="780"/>
        <v>2.2068569362824067E-3</v>
      </c>
      <c r="GI373" s="240">
        <f t="shared" ca="1" si="781"/>
        <v>2.3143222589279604E-3</v>
      </c>
      <c r="GJ373" s="240">
        <f t="shared" ca="1" si="782"/>
        <v>2.222479702619688E-3</v>
      </c>
      <c r="GK373" s="240">
        <f t="shared" ca="1" si="783"/>
        <v>1.9392386866378438E-3</v>
      </c>
      <c r="GL373" s="240">
        <f t="shared" ca="1" si="784"/>
        <v>1.488991737092534E-3</v>
      </c>
      <c r="GM373" s="240">
        <f t="shared" ca="1" si="785"/>
        <v>9.1051381895377378E-4</v>
      </c>
      <c r="GN373" s="240">
        <f t="shared" ca="1" si="786"/>
        <v>2.5362306210434447E-4</v>
      </c>
      <c r="GO373" s="240">
        <f t="shared" ca="1" si="787"/>
        <v>-4.2510954255463361E-4</v>
      </c>
      <c r="GP373" s="240">
        <f t="shared" ca="1" si="788"/>
        <v>-1.0672319988547535E-3</v>
      </c>
      <c r="GQ373" s="240">
        <f t="shared" ca="1" si="789"/>
        <v>-1.6174451520218134E-3</v>
      </c>
      <c r="GR373" s="240">
        <f t="shared" ca="1" si="790"/>
        <v>-2.0283650147536118E-3</v>
      </c>
      <c r="GS373" s="240">
        <f t="shared" ca="1" si="791"/>
        <v>-2.2646034443897711E-3</v>
      </c>
      <c r="GT373" s="240">
        <f t="shared" ca="1" si="792"/>
        <v>-2.3058157459957137E-3</v>
      </c>
      <c r="GU373" s="240">
        <f t="shared" ca="1" si="793"/>
        <v>-2.1484527438297347E-3</v>
      </c>
      <c r="GV373" s="240">
        <f t="shared" ca="1" si="794"/>
        <v>-1.8060664339747054E-3</v>
      </c>
      <c r="GW373" s="240">
        <f t="shared" ca="1" si="795"/>
        <v>-1.3081428955351317E-3</v>
      </c>
      <c r="GX373" s="240">
        <f t="shared" ca="1" si="796"/>
        <v>-6.9756296930346831E-4</v>
      </c>
      <c r="GY373" s="240">
        <f t="shared" ca="1" si="797"/>
        <v>-2.6909388544101931E-5</v>
      </c>
      <c r="GZ373" s="240">
        <f t="shared" ca="1" si="798"/>
        <v>6.4606161068796989E-4</v>
      </c>
      <c r="HA373" s="240">
        <f t="shared" ca="1" si="799"/>
        <v>1.2633942178149925E-3</v>
      </c>
      <c r="HB373" s="240">
        <f t="shared" ca="1" si="800"/>
        <v>1.7719241632280489E-3</v>
      </c>
      <c r="HC373" s="240">
        <f t="shared" ca="1" si="801"/>
        <v>2.1278571894879227E-3</v>
      </c>
      <c r="HD373" s="240">
        <f t="shared" ca="1" si="802"/>
        <v>2.3005405833694936E-3</v>
      </c>
      <c r="HE373" s="240">
        <f t="shared" ca="1" si="803"/>
        <v>2.275102966942423E-3</v>
      </c>
      <c r="HF373" s="240">
        <f t="shared" ca="1" si="804"/>
        <v>2.0537350106529643E-3</v>
      </c>
      <c r="HG373" s="240">
        <f t="shared" ca="1" si="805"/>
        <v>1.6555007742560493E-3</v>
      </c>
      <c r="HH373" s="240">
        <f t="shared" ca="1" si="806"/>
        <v>1.1146959227900646E-3</v>
      </c>
      <c r="HI373" s="240">
        <f t="shared" ca="1" si="807"/>
        <v>4.7789420693206228E-4</v>
      </c>
      <c r="HJ373" s="240">
        <f t="shared" ca="1" si="808"/>
        <v>-2.0006343713798857E-4</v>
      </c>
      <c r="HK373" s="240">
        <f t="shared" ca="1" si="809"/>
        <v>-8.6079175233717982E-4</v>
      </c>
      <c r="HL373" s="240">
        <f t="shared" ca="1" si="810"/>
        <v>-1.4473892598161409E-3</v>
      </c>
      <c r="HM373" s="240">
        <f t="shared" ca="1" si="811"/>
        <v>-1.9093385761101206E-3</v>
      </c>
      <c r="HN373" s="240">
        <f t="shared" ca="1" si="812"/>
        <v>-2.2068569362824041E-3</v>
      </c>
      <c r="HO373" s="240">
        <f t="shared" ca="1" si="813"/>
        <v>-2.3143222589279608E-3</v>
      </c>
      <c r="HP373" s="240">
        <f t="shared" ca="1" si="814"/>
        <v>-2.2224797026196858E-3</v>
      </c>
      <c r="HQ373" s="240">
        <f t="shared" ca="1" si="815"/>
        <v>-1.9392386866378397E-3</v>
      </c>
      <c r="HR373" s="240">
        <f t="shared" ca="1" si="816"/>
        <v>-1.4889917370925411E-3</v>
      </c>
      <c r="HS373" s="240">
        <f t="shared" ca="1" si="817"/>
        <v>-9.1051381895378223E-4</v>
      </c>
      <c r="HT373" s="240">
        <f t="shared" ca="1" si="818"/>
        <v>-2.5362306210435358E-4</v>
      </c>
      <c r="HU373" s="240">
        <f t="shared" ca="1" si="819"/>
        <v>4.2510954255464055E-4</v>
      </c>
      <c r="HV373" s="240">
        <f t="shared" ca="1" si="820"/>
        <v>1.0672319988547601E-3</v>
      </c>
      <c r="HW373" s="240">
        <f t="shared" ca="1" si="821"/>
        <v>1.6174451520218187E-3</v>
      </c>
      <c r="HX373" s="240">
        <f t="shared" ca="1" si="822"/>
        <v>2.028365014753607E-3</v>
      </c>
      <c r="HY373" s="240">
        <f t="shared" ca="1" si="823"/>
        <v>2.2646034443897694E-3</v>
      </c>
      <c r="HZ373" s="240">
        <f t="shared" ca="1" si="824"/>
        <v>2.3058157459957141E-3</v>
      </c>
      <c r="IA373" s="240">
        <f t="shared" ca="1" si="825"/>
        <v>2.1484527438297317E-3</v>
      </c>
      <c r="IB373" s="240">
        <f t="shared" ca="1" si="826"/>
        <v>1.8060664339747008E-3</v>
      </c>
      <c r="IC373" s="240">
        <f t="shared" ca="1" si="827"/>
        <v>1.3081428955351395E-3</v>
      </c>
      <c r="ID373" s="240">
        <f t="shared" ca="1" si="828"/>
        <v>6.9756296930347688E-4</v>
      </c>
      <c r="IE373" s="240">
        <f t="shared" ca="1" si="829"/>
        <v>-1.5373823985165955E-3</v>
      </c>
      <c r="IF373" s="240">
        <f t="shared" ca="1" si="830"/>
        <v>-6.4606161068797704E-4</v>
      </c>
      <c r="IG373" s="240">
        <f t="shared" ca="1" si="831"/>
        <v>-1.2633942178149984E-3</v>
      </c>
      <c r="IH373" s="240">
        <f t="shared" ca="1" si="832"/>
        <v>-1.7719241632280537E-3</v>
      </c>
      <c r="II373" s="240">
        <f t="shared" ca="1" si="833"/>
        <v>-2.1278571894879196E-3</v>
      </c>
      <c r="IJ373" s="240">
        <f t="shared" ca="1" si="834"/>
        <v>-2.3005405833694927E-3</v>
      </c>
      <c r="IK373" s="240">
        <f t="shared" ca="1" si="835"/>
        <v>-2.2751029669424248E-3</v>
      </c>
      <c r="IL373" s="240">
        <f t="shared" ca="1" si="836"/>
        <v>-2.0537350106529608E-3</v>
      </c>
      <c r="IM373" s="240">
        <f t="shared" ca="1" si="837"/>
        <v>-1.6555007742560443E-3</v>
      </c>
      <c r="IN373" s="240">
        <f t="shared" ca="1" si="838"/>
        <v>-1.1146959227900581E-3</v>
      </c>
      <c r="IO373" s="240">
        <f t="shared" ca="1" si="839"/>
        <v>-4.778942069320715E-4</v>
      </c>
      <c r="IP373" s="240">
        <f t="shared" ca="1" si="840"/>
        <v>2.0006343713797968E-4</v>
      </c>
      <c r="IQ373" s="240">
        <f t="shared" ca="1" si="841"/>
        <v>8.6079175233718655E-4</v>
      </c>
      <c r="IR373" s="240">
        <f t="shared" ca="1" si="842"/>
        <v>1.4473892598161468E-3</v>
      </c>
      <c r="IS373" s="240">
        <f t="shared" ca="1" si="843"/>
        <v>1.9093385761101247E-3</v>
      </c>
      <c r="IT373" s="240">
        <f t="shared" ca="1" si="844"/>
        <v>2.2068569362824011E-3</v>
      </c>
      <c r="IU373" s="240">
        <f t="shared" ca="1" si="845"/>
        <v>2.3143222589279604E-3</v>
      </c>
      <c r="IV373" s="240">
        <f t="shared" ca="1" si="846"/>
        <v>2.222479702619688E-3</v>
      </c>
      <c r="IW373" s="240">
        <f t="shared" ca="1" si="847"/>
        <v>1.9392386866378447E-3</v>
      </c>
      <c r="IX373" s="240">
        <f t="shared" ca="1" si="848"/>
        <v>1.4889917370925227E-3</v>
      </c>
      <c r="IY373" s="240">
        <f t="shared" ca="1" si="849"/>
        <v>9.1051381895376033E-4</v>
      </c>
      <c r="IZ373" s="240">
        <f t="shared" ca="1" si="850"/>
        <v>2.536230621043628E-4</v>
      </c>
      <c r="JA373" s="240">
        <f t="shared" ca="1" si="851"/>
        <v>-4.2510954255463188E-4</v>
      </c>
      <c r="JB373" s="240">
        <f t="shared" ca="1" si="852"/>
        <v>-1.067231998854752E-3</v>
      </c>
    </row>
    <row r="374" spans="2:262">
      <c r="B374" s="248">
        <v>13</v>
      </c>
      <c r="C374" s="247">
        <f t="shared" si="853"/>
        <v>2.5390624999999995E-4</v>
      </c>
      <c r="D374" s="244">
        <f t="shared" ca="1" si="597"/>
        <v>12.540386302634117</v>
      </c>
      <c r="E374" s="243">
        <f ca="1">S361</f>
        <v>0.54038630263411624</v>
      </c>
      <c r="F374" s="242">
        <v>13</v>
      </c>
      <c r="G374" s="240">
        <f t="shared" ca="1" si="854"/>
        <v>1.3057026994396119E-2</v>
      </c>
      <c r="H374" s="240">
        <f t="shared" ca="1" si="598"/>
        <v>1.6325452017595304E-2</v>
      </c>
      <c r="I374" s="240">
        <f t="shared" ca="1" si="599"/>
        <v>1.7945926508856257E-2</v>
      </c>
      <c r="J374" s="240">
        <f t="shared" ca="1" si="600"/>
        <v>1.7754873876425957E-2</v>
      </c>
      <c r="K374" s="240">
        <f t="shared" ca="1" si="601"/>
        <v>1.5771579668226891E-2</v>
      </c>
      <c r="L374" s="240">
        <f t="shared" ca="1" si="602"/>
        <v>1.2196244818473256E-2</v>
      </c>
      <c r="M374" s="240">
        <f t="shared" ca="1" si="603"/>
        <v>7.3897766368774308E-3</v>
      </c>
      <c r="N374" s="240">
        <f t="shared" ca="1" si="604"/>
        <v>1.8373575115330654E-3</v>
      </c>
      <c r="O374" s="240">
        <f t="shared" ca="1" si="605"/>
        <v>-3.9005311668275497E-3</v>
      </c>
      <c r="P374" s="240">
        <f t="shared" ca="1" si="606"/>
        <v>-9.2446860359014678E-3</v>
      </c>
      <c r="Q374" s="240">
        <f t="shared" ca="1" si="607"/>
        <v>-1.3655648656819196E-2</v>
      </c>
      <c r="R374" s="240">
        <f t="shared" ca="1" si="608"/>
        <v>-1.668816041195308E-2</v>
      </c>
      <c r="S374" s="240">
        <f t="shared" ca="1" si="609"/>
        <v>-1.8036108529993905E-2</v>
      </c>
      <c r="T374" s="240">
        <f t="shared" ca="1" si="610"/>
        <v>-1.7563426222974243E-2</v>
      </c>
      <c r="U374" s="241">
        <f t="shared" ca="1" si="611"/>
        <v>-1.5317827762967619E-2</v>
      </c>
      <c r="V374" s="240">
        <f t="shared" ca="1" si="612"/>
        <v>-1.1525992029842055E-2</v>
      </c>
      <c r="W374" s="240">
        <f t="shared" ca="1" si="613"/>
        <v>-6.5706807202839208E-3</v>
      </c>
      <c r="X374" s="240">
        <f t="shared" ca="1" si="614"/>
        <v>-9.5210098933581552E-4</v>
      </c>
      <c r="Y374" s="240">
        <f t="shared" ca="1" si="615"/>
        <v>4.7625872799942036E-3</v>
      </c>
      <c r="Z374" s="240">
        <f t="shared" ca="1" si="616"/>
        <v>9.996522659112668E-3</v>
      </c>
      <c r="AA374" s="240">
        <f t="shared" ca="1" si="617"/>
        <v>1.4221372665534433E-2</v>
      </c>
      <c r="AB374" s="240">
        <f t="shared" ca="1" si="618"/>
        <v>1.7010665566168249E-2</v>
      </c>
      <c r="AC374" s="240">
        <f t="shared" ca="1" si="619"/>
        <v>1.8082839985906266E-2</v>
      </c>
      <c r="AD374" s="240">
        <f t="shared" ca="1" si="620"/>
        <v>1.7329666737376938E-2</v>
      </c>
      <c r="AE374" s="240">
        <f t="shared" ca="1" si="621"/>
        <v>1.482717386894411E-2</v>
      </c>
      <c r="AF374" s="240">
        <f t="shared" ca="1" si="622"/>
        <v>1.0827972116853303E-2</v>
      </c>
      <c r="AG374" s="240">
        <f t="shared" ca="1" si="623"/>
        <v>5.735755458311587E-3</v>
      </c>
      <c r="AH374" s="240">
        <f t="shared" ca="1" si="624"/>
        <v>6.4550772461024856E-5</v>
      </c>
      <c r="AI374" s="240">
        <f t="shared" ca="1" si="625"/>
        <v>-5.6131699032499717E-3</v>
      </c>
      <c r="AJ374" s="240">
        <f t="shared" ca="1" si="626"/>
        <v>-1.0724276783646097E-2</v>
      </c>
      <c r="AK374" s="240">
        <f t="shared" ca="1" si="627"/>
        <v>-1.4752836141853277E-2</v>
      </c>
      <c r="AL374" s="240">
        <f t="shared" ca="1" si="628"/>
        <v>-1.7292190537076178E-2</v>
      </c>
      <c r="AM374" s="240">
        <f t="shared" ca="1" si="629"/>
        <v>-1.8086008296422859E-2</v>
      </c>
      <c r="AN374" s="240">
        <f t="shared" ca="1" si="630"/>
        <v>-1.7054158566709755E-2</v>
      </c>
      <c r="AO374" s="240">
        <f t="shared" ca="1" si="631"/>
        <v>-1.4300800014363272E-2</v>
      </c>
      <c r="AP374" s="240">
        <f t="shared" ca="1" si="632"/>
        <v>-1.0103866670616704E-2</v>
      </c>
      <c r="AQ374" s="240">
        <f t="shared" ca="1" si="633"/>
        <v>-4.8870122590473049E-3</v>
      </c>
      <c r="AR374" s="240">
        <f t="shared" ca="1" si="634"/>
        <v>8.2315495287857247E-4</v>
      </c>
      <c r="AS374" s="240">
        <f t="shared" ca="1" si="635"/>
        <v>6.4502299085531789E-3</v>
      </c>
      <c r="AT374" s="240">
        <f t="shared" ca="1" si="636"/>
        <v>1.1426195186072009E-2</v>
      </c>
      <c r="AU374" s="240">
        <f t="shared" ca="1" si="637"/>
        <v>1.5248758743710556E-2</v>
      </c>
      <c r="AV374" s="240">
        <f t="shared" ca="1" si="638"/>
        <v>1.7532057106363283E-2</v>
      </c>
      <c r="AW374" s="240">
        <f t="shared" ca="1" si="639"/>
        <v>1.8045605828806141E-2</v>
      </c>
      <c r="AX374" s="240">
        <f t="shared" ca="1" si="640"/>
        <v>1.6737565434287494E-2</v>
      </c>
      <c r="AY374" s="240">
        <f t="shared" ca="1" si="641"/>
        <v>1.3739974279945668E-2</v>
      </c>
      <c r="AZ374" s="240">
        <f t="shared" ca="1" si="642"/>
        <v>9.3554201245763663E-3</v>
      </c>
      <c r="BA374" s="240">
        <f t="shared" ca="1" si="643"/>
        <v>4.0264958191992915E-3</v>
      </c>
      <c r="BB374" s="240">
        <f t="shared" ca="1" si="644"/>
        <v>-1.7088776258368261E-3</v>
      </c>
      <c r="BC374" s="240">
        <f t="shared" ca="1" si="645"/>
        <v>-7.2717507450332664E-3</v>
      </c>
      <c r="BD374" s="240">
        <f t="shared" ca="1" si="646"/>
        <v>-1.2100586883478171E-2</v>
      </c>
      <c r="BE374" s="240">
        <f t="shared" ca="1" si="647"/>
        <v>-1.5707945750120734E-2</v>
      </c>
      <c r="BF374" s="240">
        <f t="shared" ca="1" si="648"/>
        <v>-1.7729687414454322E-2</v>
      </c>
      <c r="BG374" s="240">
        <f t="shared" ca="1" si="649"/>
        <v>-1.7961729916139431E-2</v>
      </c>
      <c r="BH374" s="240">
        <f t="shared" ca="1" si="650"/>
        <v>-1.6380650040696467E-2</v>
      </c>
      <c r="BI374" s="240">
        <f t="shared" ca="1" si="651"/>
        <v>-1.3146047744008085E-2</v>
      </c>
      <c r="BJ374" s="240">
        <f t="shared" ca="1" si="652"/>
        <v>-8.5844355520178998E-3</v>
      </c>
      <c r="BK374" s="240">
        <f t="shared" ca="1" si="653"/>
        <v>-3.1562791982434439E-3</v>
      </c>
      <c r="BL374" s="240">
        <f t="shared" ca="1" si="654"/>
        <v>2.5904834629144682E-3</v>
      </c>
      <c r="BM374" s="240">
        <f t="shared" ca="1" si="655"/>
        <v>8.0757532970384318E-3</v>
      </c>
      <c r="BN374" s="240">
        <f t="shared" ca="1" si="656"/>
        <v>1.2745827207195828E-2</v>
      </c>
      <c r="BO374" s="240">
        <f t="shared" ca="1" si="657"/>
        <v>1.6129290939365284E-2</v>
      </c>
      <c r="BP374" s="240">
        <f t="shared" ca="1" si="658"/>
        <v>1.7884605352626742E-2</v>
      </c>
      <c r="BQ374" s="240">
        <f t="shared" ca="1" si="659"/>
        <v>1.7834582622843022E-2</v>
      </c>
      <c r="BR374" s="240">
        <f t="shared" ca="1" si="660"/>
        <v>1.5984272226381893E-2</v>
      </c>
      <c r="BS374" s="240">
        <f t="shared" ca="1" si="661"/>
        <v>1.2520451227597375E-2</v>
      </c>
      <c r="BT374" s="240">
        <f t="shared" ca="1" si="662"/>
        <v>7.7927703223069286E-3</v>
      </c>
      <c r="BU374" s="240">
        <f t="shared" ca="1" si="663"/>
        <v>2.2784588242415905E-3</v>
      </c>
      <c r="BV374" s="240">
        <f t="shared" ca="1" si="664"/>
        <v>-3.4658485984303327E-3</v>
      </c>
      <c r="BW374" s="240">
        <f t="shared" ca="1" si="665"/>
        <v>-8.8603006519986111E-3</v>
      </c>
      <c r="BX374" s="240">
        <f t="shared" ca="1" si="666"/>
        <v>-1.3360361716768691E-2</v>
      </c>
      <c r="BY374" s="240">
        <f t="shared" ca="1" si="667"/>
        <v>-1.6511779253977905E-2</v>
      </c>
      <c r="BZ374" s="240">
        <f t="shared" ca="1" si="668"/>
        <v>-1.7996437709998259E-2</v>
      </c>
      <c r="CA374" s="240">
        <f t="shared" ca="1" si="669"/>
        <v>-1.7664470257883227E-2</v>
      </c>
      <c r="CB374" s="240">
        <f t="shared" ca="1" si="670"/>
        <v>-1.5549386900217066E-2</v>
      </c>
      <c r="CC374" s="240">
        <f t="shared" ca="1" si="671"/>
        <v>-1.1864691847517423E-2</v>
      </c>
      <c r="CD374" s="240">
        <f t="shared" ca="1" si="672"/>
        <v>-6.9823316263233964E-3</v>
      </c>
      <c r="CE374" s="240">
        <f t="shared" ca="1" si="673"/>
        <v>-1.3951494433627806E-3</v>
      </c>
      <c r="CF374" s="240">
        <f t="shared" ca="1" si="674"/>
        <v>4.3328642011001596E-3</v>
      </c>
      <c r="CG374" s="240">
        <f t="shared" ca="1" si="675"/>
        <v>9.6235027666173902E-3</v>
      </c>
      <c r="CH374" s="240">
        <f t="shared" ca="1" si="676"/>
        <v>1.3942709944736429E-2</v>
      </c>
      <c r="CI374" s="240">
        <f t="shared" ca="1" si="677"/>
        <v>1.6854489246106632E-2</v>
      </c>
      <c r="CJ374" s="240">
        <f t="shared" ca="1" si="678"/>
        <v>1.8064915072624619E-2</v>
      </c>
      <c r="CK374" s="240">
        <f t="shared" ca="1" si="679"/>
        <v>1.7451802636847331E-2</v>
      </c>
      <c r="CL374" s="240">
        <f t="shared" ca="1" si="680"/>
        <v>1.5077041739044212E-2</v>
      </c>
      <c r="CM374" s="240">
        <f t="shared" ca="1" si="681"/>
        <v>1.1180349385552483E-2</v>
      </c>
      <c r="CN374" s="240">
        <f t="shared" ca="1" si="682"/>
        <v>6.1550718818720899E-3</v>
      </c>
      <c r="CO374" s="240">
        <f t="shared" ca="1" si="683"/>
        <v>5.0847902527418644E-4</v>
      </c>
      <c r="CP374" s="240">
        <f t="shared" ca="1" si="684"/>
        <v>-5.1894415543954518E-3</v>
      </c>
      <c r="CQ374" s="240">
        <f t="shared" ca="1" si="685"/>
        <v>-1.0363521020152157E-2</v>
      </c>
      <c r="CR374" s="240">
        <f t="shared" ca="1" si="686"/>
        <v>-1.4491468963210137E-2</v>
      </c>
      <c r="CS374" s="240">
        <f t="shared" ca="1" si="687"/>
        <v>-1.7156595297362569E-2</v>
      </c>
      <c r="CT374" s="240">
        <f t="shared" ca="1" si="688"/>
        <v>-1.8089872472541343E-2</v>
      </c>
      <c r="CU374" s="240">
        <f t="shared" ca="1" si="689"/>
        <v>-1.7197092094661911E-2</v>
      </c>
      <c r="CV374" s="240">
        <f t="shared" ca="1" si="690"/>
        <v>-1.4568374663729077E-2</v>
      </c>
      <c r="CW374" s="240">
        <f t="shared" ca="1" si="691"/>
        <v>-1.0469072482634855E-2</v>
      </c>
      <c r="CX374" s="240">
        <f t="shared" ca="1" si="692"/>
        <v>-5.3129840301366707E-3</v>
      </c>
      <c r="CY374" s="240">
        <f t="shared" ca="1" si="693"/>
        <v>3.7941636332379514E-4</v>
      </c>
      <c r="CZ374" s="240">
        <f t="shared" ca="1" si="694"/>
        <v>6.0335170884447484E-3</v>
      </c>
      <c r="DA374" s="240">
        <f t="shared" ca="1" si="695"/>
        <v>1.1078572643812141E-2</v>
      </c>
      <c r="DB374" s="240">
        <f t="shared" ca="1" si="696"/>
        <v>1.5005316763648663E-2</v>
      </c>
      <c r="DC374" s="240">
        <f t="shared" ca="1" si="697"/>
        <v>1.7417369607806894E-2</v>
      </c>
      <c r="DD374" s="240">
        <f t="shared" ca="1" si="698"/>
        <v>1.8071249785186021E-2</v>
      </c>
      <c r="DE374" s="240">
        <f t="shared" ca="1" si="699"/>
        <v>1.6900952251333062E-2</v>
      </c>
      <c r="DF374" s="240">
        <f t="shared" ca="1" si="700"/>
        <v>1.4024611097810145E-2</v>
      </c>
      <c r="DG374" s="240">
        <f t="shared" ca="1" si="701"/>
        <v>9.7325746671240027E-3</v>
      </c>
      <c r="DH374" s="240">
        <f t="shared" ca="1" si="702"/>
        <v>4.4580967345102113E-3</v>
      </c>
      <c r="DI374" s="240">
        <f t="shared" ca="1" si="703"/>
        <v>-1.2663977046695161E-3</v>
      </c>
      <c r="DJ374" s="240">
        <f t="shared" ca="1" si="704"/>
        <v>-6.8630573513543012E-3</v>
      </c>
      <c r="DK374" s="240">
        <f t="shared" ca="1" si="705"/>
        <v>-1.176693501560482E-2</v>
      </c>
      <c r="DL374" s="240">
        <f t="shared" ca="1" si="706"/>
        <v>-1.5483015441693074E-2</v>
      </c>
      <c r="DM374" s="240">
        <f t="shared" ca="1" si="707"/>
        <v>-1.763618394928463E-2</v>
      </c>
      <c r="DN374" s="240">
        <f t="shared" ca="1" si="708"/>
        <v>-1.8009091874243641E-2</v>
      </c>
      <c r="DO374" s="240">
        <f t="shared" ca="1" si="709"/>
        <v>-1.6564096533682175E-2</v>
      </c>
      <c r="DP374" s="240">
        <f t="shared" ca="1" si="710"/>
        <v>-1.3447061015345698E-2</v>
      </c>
      <c r="DQ374" s="240">
        <f t="shared" ca="1" si="711"/>
        <v>-8.9726302267673502E-3</v>
      </c>
      <c r="DR374" s="240">
        <f t="shared" ca="1" si="712"/>
        <v>-3.5924694933671614E-3</v>
      </c>
      <c r="DS374" s="240">
        <f t="shared" ca="1" si="713"/>
        <v>2.1503281830214157E-3</v>
      </c>
      <c r="DT374" s="240">
        <f t="shared" ca="1" si="714"/>
        <v>7.676063907971673E-3</v>
      </c>
      <c r="DU374" s="240">
        <f t="shared" ca="1" si="715"/>
        <v>1.2426949810283031E-2</v>
      </c>
      <c r="DV374" s="240">
        <f t="shared" ca="1" si="716"/>
        <v>1.5923414179386457E-2</v>
      </c>
      <c r="DW374" s="240">
        <f t="shared" ca="1" si="717"/>
        <v>1.7812511178881267E-2</v>
      </c>
      <c r="DX374" s="240">
        <f t="shared" ca="1" si="718"/>
        <v>1.7903548483566081E-2</v>
      </c>
      <c r="DY374" s="240">
        <f t="shared" ca="1" si="719"/>
        <v>1.6187336456638134E-2</v>
      </c>
      <c r="DZ374" s="240">
        <f t="shared" ca="1" si="720"/>
        <v>1.2837115785071842E-2</v>
      </c>
      <c r="EA374" s="240">
        <f t="shared" ca="1" si="721"/>
        <v>8.1910699342847178E-3</v>
      </c>
      <c r="EB374" s="240">
        <f t="shared" ca="1" si="722"/>
        <v>2.7181876785515513E-3</v>
      </c>
      <c r="EC374" s="240">
        <f t="shared" ca="1" si="723"/>
        <v>-3.0290783324339113E-3</v>
      </c>
      <c r="ED374" s="240">
        <f t="shared" ca="1" si="724"/>
        <v>-8.470578154290951E-3</v>
      </c>
      <c r="EE374" s="240">
        <f t="shared" ca="1" si="725"/>
        <v>-1.3057026994396117E-2</v>
      </c>
      <c r="EF374" s="240">
        <f t="shared" ca="1" si="726"/>
        <v>-1.6325452017595343E-2</v>
      </c>
      <c r="EG374" s="240">
        <f t="shared" ca="1" si="727"/>
        <v>-1.7945926508856267E-2</v>
      </c>
      <c r="EH374" s="240">
        <f t="shared" ca="1" si="728"/>
        <v>-1.775487387642595E-2</v>
      </c>
      <c r="EI374" s="240">
        <f t="shared" ca="1" si="729"/>
        <v>-1.5771579668226898E-2</v>
      </c>
      <c r="EJ374" s="240">
        <f t="shared" ca="1" si="730"/>
        <v>-1.2196244818473203E-2</v>
      </c>
      <c r="EK374" s="240">
        <f t="shared" ca="1" si="731"/>
        <v>-7.3897766368774013E-3</v>
      </c>
      <c r="EL374" s="240">
        <f t="shared" ca="1" si="732"/>
        <v>-1.8373575115330611E-3</v>
      </c>
      <c r="EM374" s="240">
        <f t="shared" ca="1" si="733"/>
        <v>3.9005311668276477E-3</v>
      </c>
      <c r="EN374" s="240">
        <f t="shared" ca="1" si="734"/>
        <v>9.2446860359015181E-3</v>
      </c>
      <c r="EO374" s="240">
        <f t="shared" ca="1" si="735"/>
        <v>1.365564865681921E-2</v>
      </c>
      <c r="EP374" s="240">
        <f t="shared" ca="1" si="736"/>
        <v>1.6688160411953073E-2</v>
      </c>
      <c r="EQ374" s="240">
        <f t="shared" ca="1" si="737"/>
        <v>1.8036108529993912E-2</v>
      </c>
      <c r="ER374" s="240">
        <f t="shared" ca="1" si="738"/>
        <v>1.7563426222974233E-2</v>
      </c>
      <c r="ES374" s="240">
        <f t="shared" ca="1" si="739"/>
        <v>1.5317827762967617E-2</v>
      </c>
      <c r="ET374" s="240">
        <f t="shared" ca="1" si="740"/>
        <v>1.1525992029842077E-2</v>
      </c>
      <c r="EU374" s="240">
        <f t="shared" ca="1" si="741"/>
        <v>6.5706807202838583E-3</v>
      </c>
      <c r="EV374" s="240">
        <f t="shared" ca="1" si="742"/>
        <v>9.5210098933577996E-4</v>
      </c>
      <c r="EW374" s="240">
        <f t="shared" ca="1" si="743"/>
        <v>-4.7625872799941906E-3</v>
      </c>
      <c r="EX374" s="240">
        <f t="shared" ca="1" si="744"/>
        <v>-9.9965226591127374E-3</v>
      </c>
      <c r="EY374" s="240">
        <f t="shared" ca="1" si="745"/>
        <v>-1.4221372665534464E-2</v>
      </c>
      <c r="EZ374" s="240">
        <f t="shared" ca="1" si="746"/>
        <v>-1.7010665566168249E-2</v>
      </c>
      <c r="FA374" s="240">
        <f t="shared" ca="1" si="747"/>
        <v>-1.8082839985906263E-2</v>
      </c>
      <c r="FB374" s="240">
        <f t="shared" ca="1" si="748"/>
        <v>-1.7329666737376917E-2</v>
      </c>
      <c r="FC374" s="240">
        <f t="shared" ca="1" si="749"/>
        <v>-1.4827173868944089E-2</v>
      </c>
      <c r="FD374" s="240">
        <f t="shared" ca="1" si="750"/>
        <v>-1.08279721168533E-2</v>
      </c>
      <c r="FE374" s="240">
        <f t="shared" ca="1" si="751"/>
        <v>-5.7357554583114924E-3</v>
      </c>
      <c r="FF374" s="240">
        <f t="shared" ca="1" si="752"/>
        <v>-6.4550772460989295E-5</v>
      </c>
      <c r="FG374" s="240">
        <f t="shared" ca="1" si="753"/>
        <v>5.6131699032499743E-3</v>
      </c>
      <c r="FH374" s="240">
        <f t="shared" ca="1" si="754"/>
        <v>1.0724276783646076E-2</v>
      </c>
      <c r="FI374" s="240">
        <f t="shared" ca="1" si="755"/>
        <v>1.4752836141853316E-2</v>
      </c>
      <c r="FJ374" s="240">
        <f t="shared" ca="1" si="756"/>
        <v>1.7292190537076188E-2</v>
      </c>
      <c r="FK374" s="240">
        <f t="shared" ca="1" si="757"/>
        <v>1.8086008296422863E-2</v>
      </c>
      <c r="FL374" s="240">
        <f t="shared" ca="1" si="758"/>
        <v>1.7054158566709721E-2</v>
      </c>
      <c r="FM374" s="240">
        <f t="shared" ca="1" si="759"/>
        <v>1.430080001436323E-2</v>
      </c>
      <c r="FN374" s="240">
        <f t="shared" ca="1" si="760"/>
        <v>1.0103866670616676E-2</v>
      </c>
      <c r="FO374" s="240">
        <f t="shared" ca="1" si="761"/>
        <v>4.8870122590473309E-3</v>
      </c>
      <c r="FP374" s="240">
        <f t="shared" ca="1" si="762"/>
        <v>-8.2315495287863926E-4</v>
      </c>
      <c r="FQ374" s="240">
        <f t="shared" ca="1" si="763"/>
        <v>-6.4502299085532119E-3</v>
      </c>
      <c r="FR374" s="240">
        <f t="shared" ca="1" si="764"/>
        <v>-1.142619518607201E-2</v>
      </c>
      <c r="FS374" s="240">
        <f t="shared" ca="1" si="765"/>
        <v>-1.524875874371061E-2</v>
      </c>
      <c r="FT374" s="240">
        <f t="shared" ca="1" si="766"/>
        <v>-1.75320571063633E-2</v>
      </c>
      <c r="FU374" s="240">
        <f t="shared" ca="1" si="767"/>
        <v>-1.8045605828806141E-2</v>
      </c>
      <c r="FV374" s="240">
        <f t="shared" ca="1" si="768"/>
        <v>-1.6737565434287505E-2</v>
      </c>
      <c r="FW374" s="240">
        <f t="shared" ca="1" si="769"/>
        <v>-1.3739974279945623E-2</v>
      </c>
      <c r="FX374" s="240">
        <f t="shared" ca="1" si="770"/>
        <v>-9.3554201245763351E-3</v>
      </c>
      <c r="FY374" s="240">
        <f t="shared" ca="1" si="771"/>
        <v>-4.0264958191992871E-3</v>
      </c>
      <c r="FZ374" s="240">
        <f t="shared" ca="1" si="772"/>
        <v>1.708877625836925E-3</v>
      </c>
      <c r="GA374" s="240">
        <f t="shared" ca="1" si="773"/>
        <v>7.2717507450333297E-3</v>
      </c>
      <c r="GB374" s="240">
        <f t="shared" ca="1" si="774"/>
        <v>1.2100586883478197E-2</v>
      </c>
      <c r="GC374" s="240">
        <f t="shared" ca="1" si="775"/>
        <v>1.5707945750120716E-2</v>
      </c>
      <c r="GD374" s="240">
        <f t="shared" ca="1" si="776"/>
        <v>1.7729687414454343E-2</v>
      </c>
      <c r="GE374" s="240">
        <f t="shared" ca="1" si="777"/>
        <v>1.7961729916139427E-2</v>
      </c>
      <c r="GF374" s="240">
        <f t="shared" ca="1" si="778"/>
        <v>1.6380650040696453E-2</v>
      </c>
      <c r="GG374" s="240">
        <f t="shared" ca="1" si="779"/>
        <v>1.3146047744008106E-2</v>
      </c>
      <c r="GH374" s="240">
        <f t="shared" ca="1" si="780"/>
        <v>8.5844355520178686E-3</v>
      </c>
      <c r="GI374" s="240">
        <f t="shared" ca="1" si="781"/>
        <v>3.1562791982434092E-3</v>
      </c>
      <c r="GJ374" s="240">
        <f t="shared" ca="1" si="782"/>
        <v>-2.5904834629144405E-3</v>
      </c>
      <c r="GK374" s="240">
        <f t="shared" ca="1" si="783"/>
        <v>-8.075753297038522E-3</v>
      </c>
      <c r="GL374" s="240">
        <f t="shared" ca="1" si="784"/>
        <v>-1.2745827207195852E-2</v>
      </c>
      <c r="GM374" s="240">
        <f t="shared" ca="1" si="785"/>
        <v>-1.6129290939365302E-2</v>
      </c>
      <c r="GN374" s="240">
        <f t="shared" ca="1" si="786"/>
        <v>-1.7884605352626738E-2</v>
      </c>
      <c r="GO374" s="240">
        <f t="shared" ca="1" si="787"/>
        <v>-1.7834582622843004E-2</v>
      </c>
      <c r="GP374" s="240">
        <f t="shared" ca="1" si="788"/>
        <v>-1.5984272226381876E-2</v>
      </c>
      <c r="GQ374" s="240">
        <f t="shared" ca="1" si="789"/>
        <v>-1.2520451227597394E-2</v>
      </c>
      <c r="GR374" s="240">
        <f t="shared" ca="1" si="790"/>
        <v>-7.7927703223068375E-3</v>
      </c>
      <c r="GS374" s="240">
        <f t="shared" ca="1" si="791"/>
        <v>-2.2784588242415558E-3</v>
      </c>
      <c r="GT374" s="240">
        <f t="shared" ca="1" si="792"/>
        <v>3.4658485984303683E-3</v>
      </c>
      <c r="GU374" s="240">
        <f t="shared" ca="1" si="793"/>
        <v>8.8603006519985868E-3</v>
      </c>
      <c r="GV374" s="240">
        <f t="shared" ca="1" si="794"/>
        <v>1.3360361716768758E-2</v>
      </c>
      <c r="GW374" s="240">
        <f t="shared" ca="1" si="795"/>
        <v>1.6511779253977916E-2</v>
      </c>
      <c r="GX374" s="240">
        <f t="shared" ca="1" si="796"/>
        <v>1.7996437709998262E-2</v>
      </c>
      <c r="GY374" s="240">
        <f t="shared" ca="1" si="797"/>
        <v>1.7664470257883206E-2</v>
      </c>
      <c r="GZ374" s="240">
        <f t="shared" ca="1" si="798"/>
        <v>1.5549386900217113E-2</v>
      </c>
      <c r="HA374" s="240">
        <f t="shared" ca="1" si="799"/>
        <v>1.1864691847517395E-2</v>
      </c>
      <c r="HB374" s="240">
        <f t="shared" ca="1" si="800"/>
        <v>6.9823316263233019E-3</v>
      </c>
      <c r="HC374" s="240">
        <f t="shared" ca="1" si="801"/>
        <v>1.3951494433628083E-3</v>
      </c>
      <c r="HD374" s="240">
        <f t="shared" ca="1" si="802"/>
        <v>-4.3328642011001926E-3</v>
      </c>
      <c r="HE374" s="240">
        <f t="shared" ca="1" si="803"/>
        <v>-9.6235027666175307E-3</v>
      </c>
      <c r="HF374" s="240">
        <f t="shared" ca="1" si="804"/>
        <v>-1.394270994473641E-2</v>
      </c>
      <c r="HG374" s="240">
        <f t="shared" ca="1" si="805"/>
        <v>-1.6854489246106649E-2</v>
      </c>
      <c r="HH374" s="240">
        <f t="shared" ca="1" si="806"/>
        <v>-1.8064915072624629E-2</v>
      </c>
      <c r="HI374" s="240">
        <f t="shared" ca="1" si="807"/>
        <v>-1.7451802636847338E-2</v>
      </c>
      <c r="HJ374" s="240">
        <f t="shared" ca="1" si="808"/>
        <v>-1.5077041739044155E-2</v>
      </c>
      <c r="HK374" s="240">
        <f t="shared" ca="1" si="809"/>
        <v>-1.1180349385552558E-2</v>
      </c>
      <c r="HL374" s="240">
        <f t="shared" ca="1" si="810"/>
        <v>-6.155071881872057E-3</v>
      </c>
      <c r="HM374" s="240">
        <f t="shared" ca="1" si="811"/>
        <v>-5.0847902527408756E-4</v>
      </c>
      <c r="HN374" s="240">
        <f t="shared" ca="1" si="812"/>
        <v>5.1894415543953624E-3</v>
      </c>
      <c r="HO374" s="240">
        <f t="shared" ca="1" si="813"/>
        <v>1.0363521020152186E-2</v>
      </c>
      <c r="HP374" s="240">
        <f t="shared" ca="1" si="814"/>
        <v>1.4491468963210196E-2</v>
      </c>
      <c r="HQ374" s="240">
        <f t="shared" ca="1" si="815"/>
        <v>1.7156595297362558E-2</v>
      </c>
      <c r="HR374" s="240">
        <f t="shared" ca="1" si="816"/>
        <v>1.8089872472541343E-2</v>
      </c>
      <c r="HS374" s="240">
        <f t="shared" ca="1" si="817"/>
        <v>1.7197092094661859E-2</v>
      </c>
      <c r="HT374" s="240">
        <f t="shared" ca="1" si="818"/>
        <v>1.4568374663729093E-2</v>
      </c>
      <c r="HU374" s="240">
        <f t="shared" ca="1" si="819"/>
        <v>1.0469072482634772E-2</v>
      </c>
      <c r="HV374" s="240">
        <f t="shared" ca="1" si="820"/>
        <v>5.3129840301365128E-3</v>
      </c>
      <c r="HW374" s="240">
        <f t="shared" ca="1" si="821"/>
        <v>-3.7941636332376565E-4</v>
      </c>
      <c r="HX374" s="240">
        <f t="shared" ca="1" si="822"/>
        <v>-6.0335170884448413E-3</v>
      </c>
      <c r="HY374" s="240">
        <f t="shared" ca="1" si="823"/>
        <v>-1.1078572643812066E-2</v>
      </c>
      <c r="HZ374" s="240">
        <f t="shared" ca="1" si="824"/>
        <v>-1.5005316763648682E-2</v>
      </c>
      <c r="IA374" s="240">
        <f t="shared" ca="1" si="825"/>
        <v>-1.7417369607806939E-2</v>
      </c>
      <c r="IB374" s="240">
        <f t="shared" ca="1" si="826"/>
        <v>-1.8071249785186025E-2</v>
      </c>
      <c r="IC374" s="240">
        <f t="shared" ca="1" si="827"/>
        <v>-1.6900952251333052E-2</v>
      </c>
      <c r="ID374" s="240">
        <f t="shared" ca="1" si="828"/>
        <v>-1.4024611097810044E-2</v>
      </c>
      <c r="IE374" s="240">
        <f t="shared" ca="1" si="829"/>
        <v>1.8452673048919913E-2</v>
      </c>
      <c r="IF374" s="240">
        <f t="shared" ca="1" si="830"/>
        <v>-4.4580967345101774E-3</v>
      </c>
      <c r="IG374" s="240">
        <f t="shared" ca="1" si="831"/>
        <v>1.2663977046696801E-3</v>
      </c>
      <c r="IH374" s="240">
        <f t="shared" ca="1" si="832"/>
        <v>6.8630573513543342E-3</v>
      </c>
      <c r="II374" s="240">
        <f t="shared" ca="1" si="833"/>
        <v>1.1766935015604846E-2</v>
      </c>
      <c r="IJ374" s="240">
        <f t="shared" ca="1" si="834"/>
        <v>1.5483015441693025E-2</v>
      </c>
      <c r="IK374" s="240">
        <f t="shared" ca="1" si="835"/>
        <v>1.763618394928464E-2</v>
      </c>
      <c r="IL374" s="240">
        <f t="shared" ca="1" si="836"/>
        <v>1.8009091874243637E-2</v>
      </c>
      <c r="IM374" s="240">
        <f t="shared" ca="1" si="837"/>
        <v>1.656409653368221E-2</v>
      </c>
      <c r="IN374" s="240">
        <f t="shared" ca="1" si="838"/>
        <v>1.3447061015345672E-2</v>
      </c>
      <c r="IO374" s="240">
        <f t="shared" ca="1" si="839"/>
        <v>8.972630226767208E-3</v>
      </c>
      <c r="IP374" s="240">
        <f t="shared" ca="1" si="840"/>
        <v>3.5924694933672525E-3</v>
      </c>
      <c r="IQ374" s="240">
        <f t="shared" ca="1" si="841"/>
        <v>-2.1503281830214521E-3</v>
      </c>
      <c r="IR374" s="240">
        <f t="shared" ca="1" si="842"/>
        <v>-7.6760639079718231E-3</v>
      </c>
      <c r="IS374" s="240">
        <f t="shared" ca="1" si="843"/>
        <v>-1.2426949810283056E-2</v>
      </c>
      <c r="IT374" s="240">
        <f t="shared" ca="1" si="844"/>
        <v>-1.5923414179386475E-2</v>
      </c>
      <c r="IU374" s="240">
        <f t="shared" ca="1" si="845"/>
        <v>-1.7812511178881298E-2</v>
      </c>
      <c r="IV374" s="240">
        <f t="shared" ca="1" si="846"/>
        <v>-1.7903548483566074E-2</v>
      </c>
      <c r="IW374" s="240">
        <f t="shared" ca="1" si="847"/>
        <v>-1.618733645663812E-2</v>
      </c>
      <c r="IX374" s="240">
        <f t="shared" ca="1" si="848"/>
        <v>-1.2837115785071908E-2</v>
      </c>
      <c r="IY374" s="240">
        <f t="shared" ca="1" si="849"/>
        <v>-8.1910699342846865E-3</v>
      </c>
      <c r="IZ374" s="240">
        <f t="shared" ca="1" si="850"/>
        <v>-2.7181876785513891E-3</v>
      </c>
      <c r="JA374" s="240">
        <f t="shared" ca="1" si="851"/>
        <v>3.0290783324338211E-3</v>
      </c>
      <c r="JB374" s="240">
        <f t="shared" ca="1" si="852"/>
        <v>8.4705781542909822E-3</v>
      </c>
    </row>
    <row r="375" spans="2:262">
      <c r="B375" s="248">
        <v>14</v>
      </c>
      <c r="C375" s="247">
        <f t="shared" si="853"/>
        <v>2.7343749999999997E-4</v>
      </c>
      <c r="D375" s="244">
        <f t="shared" ca="1" si="597"/>
        <v>12.538255129769478</v>
      </c>
      <c r="E375" s="243">
        <f ca="1">T361</f>
        <v>0.53825512976947854</v>
      </c>
      <c r="F375" s="242">
        <v>14</v>
      </c>
      <c r="G375" s="240">
        <f t="shared" ca="1" si="854"/>
        <v>-7.930564331438707E-4</v>
      </c>
      <c r="H375" s="240">
        <f t="shared" ca="1" si="598"/>
        <v>-9.9332595362321098E-4</v>
      </c>
      <c r="I375" s="240">
        <f t="shared" ca="1" si="599"/>
        <v>-1.077463879708527E-3</v>
      </c>
      <c r="J375" s="240">
        <f t="shared" ca="1" si="600"/>
        <v>-1.0356334891540606E-3</v>
      </c>
      <c r="K375" s="240">
        <f t="shared" ca="1" si="601"/>
        <v>-8.7272525112705337E-4</v>
      </c>
      <c r="L375" s="240">
        <f t="shared" ca="1" si="602"/>
        <v>-6.0778507231401611E-4</v>
      </c>
      <c r="M375" s="240">
        <f t="shared" ca="1" si="603"/>
        <v>-2.7178760436113704E-4</v>
      </c>
      <c r="N375" s="240">
        <f t="shared" ca="1" si="604"/>
        <v>9.5985060560937596E-5</v>
      </c>
      <c r="O375" s="240">
        <f t="shared" ca="1" si="605"/>
        <v>4.5253593259590431E-4</v>
      </c>
      <c r="P375" s="240">
        <f t="shared" ca="1" si="606"/>
        <v>7.561799826745363E-4</v>
      </c>
      <c r="Q375" s="240">
        <f t="shared" ca="1" si="607"/>
        <v>9.714176171989144E-4</v>
      </c>
      <c r="R375" s="240">
        <f t="shared" ca="1" si="608"/>
        <v>1.0730850019012024E-3</v>
      </c>
      <c r="S375" s="240">
        <f t="shared" ca="1" si="609"/>
        <v>1.049296012755061E-3</v>
      </c>
      <c r="T375" s="240">
        <f t="shared" ca="1" si="610"/>
        <v>9.0283186495826765E-4</v>
      </c>
      <c r="U375" s="241">
        <f t="shared" ca="1" si="611"/>
        <v>6.5081595586408928E-4</v>
      </c>
      <c r="V375" s="240">
        <f t="shared" ca="1" si="612"/>
        <v>3.2271193658222892E-4</v>
      </c>
      <c r="W375" s="240">
        <f t="shared" ca="1" si="613"/>
        <v>-4.3120938558655118E-5</v>
      </c>
      <c r="X375" s="240">
        <f t="shared" ca="1" si="614"/>
        <v>-4.039124641522767E-4</v>
      </c>
      <c r="Y375" s="240">
        <f t="shared" ca="1" si="615"/>
        <v>-7.1748182839339539E-4</v>
      </c>
      <c r="Z375" s="240">
        <f t="shared" ca="1" si="616"/>
        <v>-9.471690506486516E-4</v>
      </c>
      <c r="AA375" s="240">
        <f t="shared" ca="1" si="617"/>
        <v>-1.0661209683331526E-3</v>
      </c>
      <c r="AB375" s="240">
        <f t="shared" ca="1" si="618"/>
        <v>-1.0604306903538583E-3</v>
      </c>
      <c r="AC375" s="240">
        <f t="shared" ca="1" si="619"/>
        <v>-9.3076347774806553E-4</v>
      </c>
      <c r="AD375" s="240">
        <f t="shared" ca="1" si="620"/>
        <v>-6.9227896677174063E-4</v>
      </c>
      <c r="AE375" s="240">
        <f t="shared" ca="1" si="621"/>
        <v>-3.728588274818678E-4</v>
      </c>
      <c r="AF375" s="240">
        <f t="shared" ca="1" si="622"/>
        <v>-9.8470655615628001E-6</v>
      </c>
      <c r="AG375" s="240">
        <f t="shared" ca="1" si="623"/>
        <v>3.543159352039527E-4</v>
      </c>
      <c r="AH375" s="240">
        <f t="shared" ca="1" si="624"/>
        <v>6.7705519754366803E-4</v>
      </c>
      <c r="AI375" s="240">
        <f t="shared" ca="1" si="625"/>
        <v>9.2063867089316556E-4</v>
      </c>
      <c r="AJ375" s="240">
        <f t="shared" ca="1" si="626"/>
        <v>1.0565885559712202E-3</v>
      </c>
      <c r="AK375" s="240">
        <f t="shared" ca="1" si="627"/>
        <v>1.0690106975368349E-3</v>
      </c>
      <c r="AL375" s="240">
        <f t="shared" ca="1" si="628"/>
        <v>9.5645279979471624E-4</v>
      </c>
      <c r="AM375" s="240">
        <f t="shared" ca="1" si="629"/>
        <v>7.3207421701196275E-4</v>
      </c>
      <c r="AN375" s="240">
        <f t="shared" ca="1" si="630"/>
        <v>4.2210746880752586E-4</v>
      </c>
      <c r="AO375" s="240">
        <f t="shared" ca="1" si="631"/>
        <v>6.2791347238341951E-5</v>
      </c>
      <c r="AP375" s="240">
        <f t="shared" ca="1" si="632"/>
        <v>-3.0386582813331188E-4</v>
      </c>
      <c r="AQ375" s="240">
        <f t="shared" ca="1" si="633"/>
        <v>-6.3499748142002732E-4</v>
      </c>
      <c r="AR375" s="240">
        <f t="shared" ca="1" si="634"/>
        <v>-8.9189039194107421E-4</v>
      </c>
      <c r="AS375" s="240">
        <f t="shared" ca="1" si="635"/>
        <v>-1.0445107292317256E-3</v>
      </c>
      <c r="AT375" s="240">
        <f t="shared" ca="1" si="636"/>
        <v>-1.0750153643151667E-3</v>
      </c>
      <c r="AU375" s="240">
        <f t="shared" ca="1" si="637"/>
        <v>-9.7983794327129062E-4</v>
      </c>
      <c r="AV375" s="240">
        <f t="shared" ca="1" si="638"/>
        <v>-7.7010583634127487E-4</v>
      </c>
      <c r="AW375" s="240">
        <f t="shared" ca="1" si="639"/>
        <v>-4.7033921626857907E-4</v>
      </c>
      <c r="AX375" s="240">
        <f t="shared" ca="1" si="640"/>
        <v>-1.155843590597514E-4</v>
      </c>
      <c r="AY375" s="240">
        <f t="shared" ca="1" si="641"/>
        <v>2.5268368166719466E-4</v>
      </c>
      <c r="AZ375" s="240">
        <f t="shared" ca="1" si="642"/>
        <v>5.9141000074443533E-4</v>
      </c>
      <c r="BA375" s="240">
        <f t="shared" ca="1" si="643"/>
        <v>8.6099347091442475E-4</v>
      </c>
      <c r="BB375" s="240">
        <f t="shared" ca="1" si="644"/>
        <v>1.0299165846571774E-3</v>
      </c>
      <c r="BC375" s="240">
        <f t="shared" ca="1" si="645"/>
        <v>1.0784302249206379E-3</v>
      </c>
      <c r="BD375" s="240">
        <f t="shared" ca="1" si="646"/>
        <v>1.0008625713188574E-3</v>
      </c>
      <c r="BE375" s="240">
        <f t="shared" ca="1" si="647"/>
        <v>8.0628220325753739E-4</v>
      </c>
      <c r="BF375" s="240">
        <f t="shared" ca="1" si="648"/>
        <v>5.1743787536079138E-4</v>
      </c>
      <c r="BG375" s="240">
        <f t="shared" ca="1" si="649"/>
        <v>1.6809891803619171E-4</v>
      </c>
      <c r="BH375" s="240">
        <f t="shared" ca="1" si="650"/>
        <v>-2.0089279807946475E-4</v>
      </c>
      <c r="BI375" s="240">
        <f t="shared" ca="1" si="651"/>
        <v>-5.4639776157565368E-4</v>
      </c>
      <c r="BJ375" s="240">
        <f t="shared" ca="1" si="652"/>
        <v>-8.2802234120222021E-4</v>
      </c>
      <c r="BK375" s="240">
        <f t="shared" ca="1" si="653"/>
        <v>-1.0128412808201508E-3</v>
      </c>
      <c r="BL375" s="240">
        <f t="shared" ca="1" si="654"/>
        <v>-1.079247052654944E-3</v>
      </c>
      <c r="BM375" s="240">
        <f t="shared" ca="1" si="655"/>
        <v>-1.0194760337669082E-3</v>
      </c>
      <c r="BN375" s="240">
        <f t="shared" ca="1" si="656"/>
        <v>-8.4051616572416998E-4</v>
      </c>
      <c r="BO375" s="240">
        <f t="shared" ca="1" si="657"/>
        <v>-5.6328998128905264E-4</v>
      </c>
      <c r="BP375" s="240">
        <f t="shared" ca="1" si="658"/>
        <v>-2.2020851199535844E-4</v>
      </c>
      <c r="BQ375" s="240">
        <f t="shared" ca="1" si="659"/>
        <v>1.4861794614502851E-4</v>
      </c>
      <c r="BR375" s="240">
        <f t="shared" ca="1" si="660"/>
        <v>5.0006920234044118E-4</v>
      </c>
      <c r="BS375" s="240">
        <f t="shared" ca="1" si="661"/>
        <v>7.9305643314387048E-4</v>
      </c>
      <c r="BT375" s="240">
        <f t="shared" ca="1" si="662"/>
        <v>9.9332595362321098E-4</v>
      </c>
      <c r="BU375" s="240">
        <f t="shared" ca="1" si="663"/>
        <v>1.0774638797085268E-3</v>
      </c>
      <c r="BV375" s="240">
        <f t="shared" ca="1" si="664"/>
        <v>1.0356334891540612E-3</v>
      </c>
      <c r="BW375" s="240">
        <f t="shared" ca="1" si="665"/>
        <v>8.7272525112705413E-4</v>
      </c>
      <c r="BX375" s="240">
        <f t="shared" ca="1" si="666"/>
        <v>6.0778507231401676E-4</v>
      </c>
      <c r="BY375" s="240">
        <f t="shared" ca="1" si="667"/>
        <v>2.7178760436113704E-4</v>
      </c>
      <c r="BZ375" s="240">
        <f t="shared" ca="1" si="668"/>
        <v>-9.5985060560938083E-5</v>
      </c>
      <c r="CA375" s="240">
        <f t="shared" ca="1" si="669"/>
        <v>-4.5253593259590166E-4</v>
      </c>
      <c r="CB375" s="240">
        <f t="shared" ca="1" si="670"/>
        <v>-7.56179982674535E-4</v>
      </c>
      <c r="CC375" s="240">
        <f t="shared" ca="1" si="671"/>
        <v>-9.7141761719891397E-4</v>
      </c>
      <c r="CD375" s="240">
        <f t="shared" ca="1" si="672"/>
        <v>-1.0730850019012024E-3</v>
      </c>
      <c r="CE375" s="240">
        <f t="shared" ca="1" si="673"/>
        <v>-1.049296012755061E-3</v>
      </c>
      <c r="CF375" s="240">
        <f t="shared" ca="1" si="674"/>
        <v>-9.0283186495826711E-4</v>
      </c>
      <c r="CG375" s="240">
        <f t="shared" ca="1" si="675"/>
        <v>-6.5081595586409145E-4</v>
      </c>
      <c r="CH375" s="240">
        <f t="shared" ca="1" si="676"/>
        <v>-3.2271193658223071E-4</v>
      </c>
      <c r="CI375" s="240">
        <f t="shared" ca="1" si="677"/>
        <v>4.3120938558654197E-5</v>
      </c>
      <c r="CJ375" s="240">
        <f t="shared" ca="1" si="678"/>
        <v>4.0391246415227573E-4</v>
      </c>
      <c r="CK375" s="240">
        <f t="shared" ca="1" si="679"/>
        <v>7.1748182839339539E-4</v>
      </c>
      <c r="CL375" s="240">
        <f t="shared" ca="1" si="680"/>
        <v>9.4716905064865203E-4</v>
      </c>
      <c r="CM375" s="240">
        <f t="shared" ca="1" si="681"/>
        <v>1.0661209683331522E-3</v>
      </c>
      <c r="CN375" s="240">
        <f t="shared" ca="1" si="682"/>
        <v>1.0604306903538587E-3</v>
      </c>
      <c r="CO375" s="240">
        <f t="shared" ca="1" si="683"/>
        <v>9.3076347774806597E-4</v>
      </c>
      <c r="CP375" s="240">
        <f t="shared" ca="1" si="684"/>
        <v>6.9227896677174139E-4</v>
      </c>
      <c r="CQ375" s="240">
        <f t="shared" ca="1" si="685"/>
        <v>3.7285882748186694E-4</v>
      </c>
      <c r="CR375" s="240">
        <f t="shared" ca="1" si="686"/>
        <v>9.8470655615618243E-6</v>
      </c>
      <c r="CS375" s="240">
        <f t="shared" ca="1" si="687"/>
        <v>-3.5431593520394999E-4</v>
      </c>
      <c r="CT375" s="240">
        <f t="shared" ca="1" si="688"/>
        <v>-6.7705519754366738E-4</v>
      </c>
      <c r="CU375" s="240">
        <f t="shared" ca="1" si="689"/>
        <v>-9.2063867089316512E-4</v>
      </c>
      <c r="CV375" s="240">
        <f t="shared" ca="1" si="690"/>
        <v>-1.05658855597122E-3</v>
      </c>
      <c r="CW375" s="240">
        <f t="shared" ca="1" si="691"/>
        <v>-1.0690106975368347E-3</v>
      </c>
      <c r="CX375" s="240">
        <f t="shared" ca="1" si="692"/>
        <v>-9.564527997947158E-4</v>
      </c>
      <c r="CY375" s="240">
        <f t="shared" ca="1" si="693"/>
        <v>-7.3207421701196199E-4</v>
      </c>
      <c r="CZ375" s="240">
        <f t="shared" ca="1" si="694"/>
        <v>-4.221074688075232E-4</v>
      </c>
      <c r="DA375" s="240">
        <f t="shared" ca="1" si="695"/>
        <v>-6.2791347238346667E-5</v>
      </c>
      <c r="DB375" s="240">
        <f t="shared" ca="1" si="696"/>
        <v>3.0386582813330727E-4</v>
      </c>
      <c r="DC375" s="240">
        <f t="shared" ca="1" si="697"/>
        <v>6.3499748142002493E-4</v>
      </c>
      <c r="DD375" s="240">
        <f t="shared" ca="1" si="698"/>
        <v>8.9189039194107248E-4</v>
      </c>
      <c r="DE375" s="240">
        <f t="shared" ca="1" si="699"/>
        <v>1.0445107292317249E-3</v>
      </c>
      <c r="DF375" s="240">
        <f t="shared" ca="1" si="700"/>
        <v>1.0750153643151667E-3</v>
      </c>
      <c r="DG375" s="240">
        <f t="shared" ca="1" si="701"/>
        <v>9.7983794327129083E-4</v>
      </c>
      <c r="DH375" s="240">
        <f t="shared" ca="1" si="702"/>
        <v>7.7010583634127552E-4</v>
      </c>
      <c r="DI375" s="240">
        <f t="shared" ca="1" si="703"/>
        <v>4.7033921626857809E-4</v>
      </c>
      <c r="DJ375" s="240">
        <f t="shared" ca="1" si="704"/>
        <v>1.1558435905975031E-4</v>
      </c>
      <c r="DK375" s="240">
        <f t="shared" ca="1" si="705"/>
        <v>-2.5268368166719564E-4</v>
      </c>
      <c r="DL375" s="240">
        <f t="shared" ca="1" si="706"/>
        <v>-5.9141000074443772E-4</v>
      </c>
      <c r="DM375" s="240">
        <f t="shared" ca="1" si="707"/>
        <v>-8.6099347091442204E-4</v>
      </c>
      <c r="DN375" s="240">
        <f t="shared" ca="1" si="708"/>
        <v>-1.029916584657176E-3</v>
      </c>
      <c r="DO375" s="240">
        <f t="shared" ca="1" si="709"/>
        <v>-1.0784302249206381E-3</v>
      </c>
      <c r="DP375" s="240">
        <f t="shared" ca="1" si="710"/>
        <v>-1.0008625713188576E-3</v>
      </c>
      <c r="DQ375" s="240">
        <f t="shared" ca="1" si="711"/>
        <v>-8.0628220325753804E-4</v>
      </c>
      <c r="DR375" s="240">
        <f t="shared" ca="1" si="712"/>
        <v>-5.1743787536079225E-4</v>
      </c>
      <c r="DS375" s="240">
        <f t="shared" ca="1" si="713"/>
        <v>-1.6809891803619263E-4</v>
      </c>
      <c r="DT375" s="240">
        <f t="shared" ca="1" si="714"/>
        <v>2.0089279807946383E-4</v>
      </c>
      <c r="DU375" s="240">
        <f t="shared" ca="1" si="715"/>
        <v>5.4639776157565281E-4</v>
      </c>
      <c r="DV375" s="240">
        <f t="shared" ca="1" si="716"/>
        <v>8.2802234120222206E-4</v>
      </c>
      <c r="DW375" s="240">
        <f t="shared" ca="1" si="717"/>
        <v>1.0128412808201519E-3</v>
      </c>
      <c r="DX375" s="240">
        <f t="shared" ca="1" si="718"/>
        <v>1.079247052654944E-3</v>
      </c>
      <c r="DY375" s="240">
        <f t="shared" ca="1" si="719"/>
        <v>1.0194760337669097E-3</v>
      </c>
      <c r="DZ375" s="240">
        <f t="shared" ca="1" si="720"/>
        <v>8.4051616572417291E-4</v>
      </c>
      <c r="EA375" s="240">
        <f t="shared" ca="1" si="721"/>
        <v>5.6328998128905676E-4</v>
      </c>
      <c r="EB375" s="240">
        <f t="shared" ca="1" si="722"/>
        <v>2.2020851199535936E-4</v>
      </c>
      <c r="EC375" s="240">
        <f t="shared" ca="1" si="723"/>
        <v>-1.4861794614502764E-4</v>
      </c>
      <c r="ED375" s="240">
        <f t="shared" ca="1" si="724"/>
        <v>-5.0006920234044042E-4</v>
      </c>
      <c r="EE375" s="240">
        <f t="shared" ca="1" si="725"/>
        <v>-7.9305643314386983E-4</v>
      </c>
      <c r="EF375" s="240">
        <f t="shared" ca="1" si="726"/>
        <v>-9.9332595362321076E-4</v>
      </c>
      <c r="EG375" s="240">
        <f t="shared" ca="1" si="727"/>
        <v>-1.077463879708527E-3</v>
      </c>
      <c r="EH375" s="240">
        <f t="shared" ca="1" si="728"/>
        <v>-1.0356334891540604E-3</v>
      </c>
      <c r="EI375" s="240">
        <f t="shared" ca="1" si="729"/>
        <v>-8.7272525112705251E-4</v>
      </c>
      <c r="EJ375" s="240">
        <f t="shared" ca="1" si="730"/>
        <v>-6.0778507231402077E-4</v>
      </c>
      <c r="EK375" s="240">
        <f t="shared" ca="1" si="731"/>
        <v>-2.7178760436114159E-4</v>
      </c>
      <c r="EL375" s="240">
        <f t="shared" ca="1" si="732"/>
        <v>9.5985060560933367E-5</v>
      </c>
      <c r="EM375" s="240">
        <f t="shared" ca="1" si="733"/>
        <v>4.5253593259590084E-4</v>
      </c>
      <c r="EN375" s="240">
        <f t="shared" ca="1" si="734"/>
        <v>7.5617998267453435E-4</v>
      </c>
      <c r="EO375" s="240">
        <f t="shared" ca="1" si="735"/>
        <v>9.7141761719891353E-4</v>
      </c>
      <c r="EP375" s="240">
        <f t="shared" ca="1" si="736"/>
        <v>1.0730850019012024E-3</v>
      </c>
      <c r="EQ375" s="240">
        <f t="shared" ca="1" si="737"/>
        <v>1.0492960127550612E-3</v>
      </c>
      <c r="ER375" s="240">
        <f t="shared" ca="1" si="738"/>
        <v>9.0283186495826765E-4</v>
      </c>
      <c r="ES375" s="240">
        <f t="shared" ca="1" si="739"/>
        <v>6.5081595586408917E-4</v>
      </c>
      <c r="ET375" s="240">
        <f t="shared" ca="1" si="740"/>
        <v>3.2271193658222795E-4</v>
      </c>
      <c r="EU375" s="240">
        <f t="shared" ca="1" si="741"/>
        <v>-4.3120938558657124E-5</v>
      </c>
      <c r="EV375" s="240">
        <f t="shared" ca="1" si="742"/>
        <v>-4.0391246415227134E-4</v>
      </c>
      <c r="EW375" s="240">
        <f t="shared" ca="1" si="743"/>
        <v>-7.1748182839339182E-4</v>
      </c>
      <c r="EX375" s="240">
        <f t="shared" ca="1" si="744"/>
        <v>-9.4716905064864965E-4</v>
      </c>
      <c r="EY375" s="240">
        <f t="shared" ca="1" si="745"/>
        <v>-1.066120968333152E-3</v>
      </c>
      <c r="EZ375" s="240">
        <f t="shared" ca="1" si="746"/>
        <v>-1.0604306903538589E-3</v>
      </c>
      <c r="FA375" s="240">
        <f t="shared" ca="1" si="747"/>
        <v>-9.3076347774806651E-4</v>
      </c>
      <c r="FB375" s="240">
        <f t="shared" ca="1" si="748"/>
        <v>-6.9227896677174193E-4</v>
      </c>
      <c r="FC375" s="240">
        <f t="shared" ca="1" si="749"/>
        <v>-3.728588274818678E-4</v>
      </c>
      <c r="FD375" s="240">
        <f t="shared" ca="1" si="750"/>
        <v>-9.8470655615627459E-6</v>
      </c>
      <c r="FE375" s="240">
        <f t="shared" ca="1" si="751"/>
        <v>3.543159352039527E-4</v>
      </c>
      <c r="FF375" s="240">
        <f t="shared" ca="1" si="752"/>
        <v>6.7705519754366955E-4</v>
      </c>
      <c r="FG375" s="240">
        <f t="shared" ca="1" si="753"/>
        <v>9.2063867089316653E-4</v>
      </c>
      <c r="FH375" s="240">
        <f t="shared" ca="1" si="754"/>
        <v>1.0565885559712189E-3</v>
      </c>
      <c r="FI375" s="240">
        <f t="shared" ca="1" si="755"/>
        <v>1.0690106975368354E-3</v>
      </c>
      <c r="FJ375" s="240">
        <f t="shared" ca="1" si="756"/>
        <v>9.5645279979471797E-4</v>
      </c>
      <c r="FK375" s="240">
        <f t="shared" ca="1" si="757"/>
        <v>7.3207421701196557E-4</v>
      </c>
      <c r="FL375" s="240">
        <f t="shared" ca="1" si="758"/>
        <v>4.2210746880752765E-4</v>
      </c>
      <c r="FM375" s="240">
        <f t="shared" ca="1" si="759"/>
        <v>6.2791347238343685E-5</v>
      </c>
      <c r="FN375" s="240">
        <f t="shared" ca="1" si="760"/>
        <v>-3.0386582813331003E-4</v>
      </c>
      <c r="FO375" s="240">
        <f t="shared" ca="1" si="761"/>
        <v>-6.3499748142002732E-4</v>
      </c>
      <c r="FP375" s="240">
        <f t="shared" ca="1" si="762"/>
        <v>-8.9189039194107421E-4</v>
      </c>
      <c r="FQ375" s="240">
        <f t="shared" ca="1" si="763"/>
        <v>-1.0445107292317256E-3</v>
      </c>
      <c r="FR375" s="240">
        <f t="shared" ca="1" si="764"/>
        <v>-1.0750153643151665E-3</v>
      </c>
      <c r="FS375" s="240">
        <f t="shared" ca="1" si="765"/>
        <v>-9.7983794327129278E-4</v>
      </c>
      <c r="FT375" s="240">
        <f t="shared" ca="1" si="766"/>
        <v>-7.7010583634127888E-4</v>
      </c>
      <c r="FU375" s="240">
        <f t="shared" ca="1" si="767"/>
        <v>-4.7033921626858237E-4</v>
      </c>
      <c r="FV375" s="240">
        <f t="shared" ca="1" si="768"/>
        <v>-1.1558435905975503E-4</v>
      </c>
      <c r="FW375" s="240">
        <f t="shared" ca="1" si="769"/>
        <v>2.5268368166719103E-4</v>
      </c>
      <c r="FX375" s="240">
        <f t="shared" ca="1" si="770"/>
        <v>5.9141000074443382E-4</v>
      </c>
      <c r="FY375" s="240">
        <f t="shared" ca="1" si="771"/>
        <v>8.6099347091442378E-4</v>
      </c>
      <c r="FZ375" s="240">
        <f t="shared" ca="1" si="772"/>
        <v>1.0299165846571769E-3</v>
      </c>
      <c r="GA375" s="240">
        <f t="shared" ca="1" si="773"/>
        <v>1.0784302249206381E-3</v>
      </c>
      <c r="GB375" s="240">
        <f t="shared" ca="1" si="774"/>
        <v>1.0008625713188565E-3</v>
      </c>
      <c r="GC375" s="240">
        <f t="shared" ca="1" si="775"/>
        <v>8.0628220325753609E-4</v>
      </c>
      <c r="GD375" s="240">
        <f t="shared" ca="1" si="776"/>
        <v>5.1743787536078954E-4</v>
      </c>
      <c r="GE375" s="240">
        <f t="shared" ca="1" si="777"/>
        <v>1.6809891803619723E-4</v>
      </c>
      <c r="GF375" s="240">
        <f t="shared" ca="1" si="778"/>
        <v>-2.0089279807945911E-4</v>
      </c>
      <c r="GG375" s="240">
        <f t="shared" ca="1" si="779"/>
        <v>-5.4639776157564869E-4</v>
      </c>
      <c r="GH375" s="240">
        <f t="shared" ca="1" si="780"/>
        <v>-8.2802234120221891E-4</v>
      </c>
      <c r="GI375" s="240">
        <f t="shared" ca="1" si="781"/>
        <v>-1.0128412808201501E-3</v>
      </c>
      <c r="GJ375" s="240">
        <f t="shared" ca="1" si="782"/>
        <v>-1.079247052654944E-3</v>
      </c>
      <c r="GK375" s="240">
        <f t="shared" ca="1" si="783"/>
        <v>-1.0194760337669112E-3</v>
      </c>
      <c r="GL375" s="240">
        <f t="shared" ca="1" si="784"/>
        <v>-8.4051616572417118E-4</v>
      </c>
      <c r="GM375" s="240">
        <f t="shared" ca="1" si="785"/>
        <v>-5.6328998128906088E-4</v>
      </c>
      <c r="GN375" s="240">
        <f t="shared" ca="1" si="786"/>
        <v>-2.2020851199535654E-4</v>
      </c>
      <c r="GO375" s="240">
        <f t="shared" ca="1" si="787"/>
        <v>1.4861794614502287E-4</v>
      </c>
      <c r="GP375" s="240">
        <f t="shared" ca="1" si="788"/>
        <v>5.0006920234044302E-4</v>
      </c>
      <c r="GQ375" s="240">
        <f t="shared" ca="1" si="789"/>
        <v>7.9305643314386658E-4</v>
      </c>
      <c r="GR375" s="240">
        <f t="shared" ca="1" si="790"/>
        <v>9.9332595362321184E-4</v>
      </c>
      <c r="GS375" s="240">
        <f t="shared" ca="1" si="791"/>
        <v>1.0774638797085266E-3</v>
      </c>
      <c r="GT375" s="240">
        <f t="shared" ca="1" si="792"/>
        <v>1.0356334891540597E-3</v>
      </c>
      <c r="GU375" s="240">
        <f t="shared" ca="1" si="793"/>
        <v>8.7272525112705522E-4</v>
      </c>
      <c r="GV375" s="240">
        <f t="shared" ca="1" si="794"/>
        <v>6.0778507231402468E-4</v>
      </c>
      <c r="GW375" s="240">
        <f t="shared" ca="1" si="795"/>
        <v>2.7178760436113878E-4</v>
      </c>
      <c r="GX375" s="240">
        <f t="shared" ca="1" si="796"/>
        <v>-9.5985060560928597E-5</v>
      </c>
      <c r="GY375" s="240">
        <f t="shared" ca="1" si="797"/>
        <v>-4.5253593259590355E-4</v>
      </c>
      <c r="GZ375" s="240">
        <f t="shared" ca="1" si="798"/>
        <v>-7.5617998267453099E-4</v>
      </c>
      <c r="HA375" s="240">
        <f t="shared" ca="1" si="799"/>
        <v>-9.7141761719891472E-4</v>
      </c>
      <c r="HB375" s="240">
        <f t="shared" ca="1" si="800"/>
        <v>-1.073085001901202E-3</v>
      </c>
      <c r="HC375" s="240">
        <f t="shared" ca="1" si="801"/>
        <v>-1.0492960127550606E-3</v>
      </c>
      <c r="HD375" s="240">
        <f t="shared" ca="1" si="802"/>
        <v>-9.0283186495827025E-4</v>
      </c>
      <c r="HE375" s="240">
        <f t="shared" ca="1" si="803"/>
        <v>-6.5081595586408678E-4</v>
      </c>
      <c r="HF375" s="240">
        <f t="shared" ca="1" si="804"/>
        <v>-3.227119365822325E-4</v>
      </c>
      <c r="HG375" s="240">
        <f t="shared" ca="1" si="805"/>
        <v>4.3120938558659943E-5</v>
      </c>
      <c r="HH375" s="240">
        <f t="shared" ca="1" si="806"/>
        <v>4.0391246415227399E-4</v>
      </c>
      <c r="HI375" s="240">
        <f t="shared" ca="1" si="807"/>
        <v>7.1748182839338835E-4</v>
      </c>
      <c r="HJ375" s="240">
        <f t="shared" ca="1" si="808"/>
        <v>9.4716905064865116E-4</v>
      </c>
      <c r="HK375" s="240">
        <f t="shared" ca="1" si="809"/>
        <v>1.0661209683331513E-3</v>
      </c>
      <c r="HL375" s="240">
        <f t="shared" ca="1" si="810"/>
        <v>1.0604306903538583E-3</v>
      </c>
      <c r="HM375" s="240">
        <f t="shared" ca="1" si="811"/>
        <v>9.30763477748069E-4</v>
      </c>
      <c r="HN375" s="240">
        <f t="shared" ca="1" si="812"/>
        <v>6.9227896677173976E-4</v>
      </c>
      <c r="HO375" s="240">
        <f t="shared" ca="1" si="813"/>
        <v>3.7285882748187225E-4</v>
      </c>
      <c r="HP375" s="240">
        <f t="shared" ca="1" si="814"/>
        <v>9.8470655615598727E-6</v>
      </c>
      <c r="HQ375" s="240">
        <f t="shared" ca="1" si="815"/>
        <v>-3.5431593520394826E-4</v>
      </c>
      <c r="HR375" s="240">
        <f t="shared" ca="1" si="816"/>
        <v>-6.7705519754367172E-4</v>
      </c>
      <c r="HS375" s="240">
        <f t="shared" ca="1" si="817"/>
        <v>-9.2063867089316404E-4</v>
      </c>
      <c r="HT375" s="240">
        <f t="shared" ca="1" si="818"/>
        <v>-1.0565885559712179E-3</v>
      </c>
      <c r="HU375" s="240">
        <f t="shared" ca="1" si="819"/>
        <v>-1.0690106975368349E-3</v>
      </c>
      <c r="HV375" s="240">
        <f t="shared" ca="1" si="820"/>
        <v>-9.5645279979472014E-4</v>
      </c>
      <c r="HW375" s="240">
        <f t="shared" ca="1" si="821"/>
        <v>-7.320742170119634E-4</v>
      </c>
      <c r="HX375" s="240">
        <f t="shared" ca="1" si="822"/>
        <v>-4.2210746880753198E-4</v>
      </c>
      <c r="HY375" s="240">
        <f t="shared" ca="1" si="823"/>
        <v>-6.2791347238340812E-5</v>
      </c>
      <c r="HZ375" s="240">
        <f t="shared" ca="1" si="824"/>
        <v>3.0386582813330543E-4</v>
      </c>
      <c r="IA375" s="240">
        <f t="shared" ca="1" si="825"/>
        <v>6.349974814200297E-4</v>
      </c>
      <c r="IB375" s="240">
        <f t="shared" ca="1" si="826"/>
        <v>8.9189039194107161E-4</v>
      </c>
      <c r="IC375" s="240">
        <f t="shared" ca="1" si="827"/>
        <v>1.0445107292317264E-3</v>
      </c>
      <c r="ID375" s="240">
        <f t="shared" ca="1" si="828"/>
        <v>1.0750153643151669E-3</v>
      </c>
      <c r="IE375" s="240">
        <f t="shared" ca="1" si="829"/>
        <v>-8.7600522451278067E-4</v>
      </c>
      <c r="IF375" s="240">
        <f t="shared" ca="1" si="830"/>
        <v>7.7010583634127693E-4</v>
      </c>
      <c r="IG375" s="240">
        <f t="shared" ca="1" si="831"/>
        <v>4.7033921626858665E-4</v>
      </c>
      <c r="IH375" s="240">
        <f t="shared" ca="1" si="832"/>
        <v>1.1558435905975216E-4</v>
      </c>
      <c r="II375" s="240">
        <f t="shared" ca="1" si="833"/>
        <v>-2.5268368166718642E-4</v>
      </c>
      <c r="IJ375" s="240">
        <f t="shared" ca="1" si="834"/>
        <v>-5.914100007444362E-4</v>
      </c>
      <c r="IK375" s="240">
        <f t="shared" ca="1" si="835"/>
        <v>-8.6099347091442085E-4</v>
      </c>
      <c r="IL375" s="240">
        <f t="shared" ca="1" si="836"/>
        <v>-1.0299165846571778E-3</v>
      </c>
      <c r="IM375" s="240">
        <f t="shared" ca="1" si="837"/>
        <v>-1.0784302249206381E-3</v>
      </c>
      <c r="IN375" s="240">
        <f t="shared" ca="1" si="838"/>
        <v>-1.0008625713188554E-3</v>
      </c>
      <c r="IO375" s="240">
        <f t="shared" ca="1" si="839"/>
        <v>-8.0628220325753923E-4</v>
      </c>
      <c r="IP375" s="240">
        <f t="shared" ca="1" si="840"/>
        <v>-5.1743787536078704E-4</v>
      </c>
      <c r="IQ375" s="240">
        <f t="shared" ca="1" si="841"/>
        <v>-1.6809891803619442E-4</v>
      </c>
      <c r="IR375" s="240">
        <f t="shared" ca="1" si="842"/>
        <v>2.0089279807945451E-4</v>
      </c>
      <c r="IS375" s="240">
        <f t="shared" ca="1" si="843"/>
        <v>5.4639776157565118E-4</v>
      </c>
      <c r="IT375" s="240">
        <f t="shared" ca="1" si="844"/>
        <v>8.2802234120221588E-4</v>
      </c>
      <c r="IU375" s="240">
        <f t="shared" ca="1" si="845"/>
        <v>1.012841280820151E-3</v>
      </c>
      <c r="IV375" s="240">
        <f t="shared" ca="1" si="846"/>
        <v>1.079247052654944E-3</v>
      </c>
      <c r="IW375" s="240">
        <f t="shared" ca="1" si="847"/>
        <v>1.0194760337669077E-3</v>
      </c>
      <c r="IX375" s="240">
        <f t="shared" ca="1" si="848"/>
        <v>8.405161657241741E-4</v>
      </c>
      <c r="IY375" s="240">
        <f t="shared" ca="1" si="849"/>
        <v>5.6328998128905188E-4</v>
      </c>
      <c r="IZ375" s="240">
        <f t="shared" ca="1" si="850"/>
        <v>2.202085119953611E-4</v>
      </c>
      <c r="JA375" s="240">
        <f t="shared" ca="1" si="851"/>
        <v>-1.4861794614503339E-4</v>
      </c>
      <c r="JB375" s="240">
        <f t="shared" ca="1" si="852"/>
        <v>-5.000692023404388E-4</v>
      </c>
    </row>
    <row r="376" spans="2:262">
      <c r="B376" s="248">
        <v>15</v>
      </c>
      <c r="C376" s="247">
        <f t="shared" si="853"/>
        <v>2.9296874999999999E-4</v>
      </c>
      <c r="D376" s="244">
        <f t="shared" ca="1" si="597"/>
        <v>12.537634703267893</v>
      </c>
      <c r="E376" s="243">
        <f ca="1">U361</f>
        <v>0.53763470326789331</v>
      </c>
      <c r="F376" s="242">
        <v>15</v>
      </c>
      <c r="G376" s="240">
        <f t="shared" ca="1" si="854"/>
        <v>-1.2110752462684077E-2</v>
      </c>
      <c r="H376" s="240">
        <f t="shared" ca="1" si="598"/>
        <v>-1.5305605160047246E-2</v>
      </c>
      <c r="I376" s="240">
        <f t="shared" ca="1" si="599"/>
        <v>-1.6449286329579732E-2</v>
      </c>
      <c r="J376" s="240">
        <f t="shared" ca="1" si="600"/>
        <v>-1.5388526222889954E-2</v>
      </c>
      <c r="K376" s="240">
        <f t="shared" ca="1" si="601"/>
        <v>-1.2265481971692015E-2</v>
      </c>
      <c r="L376" s="240">
        <f t="shared" ca="1" si="602"/>
        <v>-7.4986864847619798E-3</v>
      </c>
      <c r="M376" s="240">
        <f t="shared" ca="1" si="603"/>
        <v>-1.7269590103125964E-3</v>
      </c>
      <c r="N376" s="240">
        <f t="shared" ca="1" si="604"/>
        <v>4.2762058437531402E-3</v>
      </c>
      <c r="O376" s="240">
        <f t="shared" ca="1" si="605"/>
        <v>9.7062975274260117E-3</v>
      </c>
      <c r="P376" s="240">
        <f t="shared" ca="1" si="606"/>
        <v>1.3835605549118658E-2</v>
      </c>
      <c r="Q376" s="240">
        <f t="shared" ca="1" si="607"/>
        <v>1.6110743162265309E-2</v>
      </c>
      <c r="R376" s="240">
        <f t="shared" ca="1" si="608"/>
        <v>1.6226809159420437E-2</v>
      </c>
      <c r="S376" s="240">
        <f t="shared" ca="1" si="609"/>
        <v>1.4168249025344382E-2</v>
      </c>
      <c r="T376" s="240">
        <f t="shared" ca="1" si="610"/>
        <v>1.0210939466066805E-2</v>
      </c>
      <c r="U376" s="241">
        <f t="shared" ca="1" si="611"/>
        <v>4.8852169570111322E-3</v>
      </c>
      <c r="V376" s="240">
        <f t="shared" ca="1" si="612"/>
        <v>-1.0951949827933101E-3</v>
      </c>
      <c r="W376" s="240">
        <f t="shared" ca="1" si="613"/>
        <v>-6.9288350215433179E-3</v>
      </c>
      <c r="X376" s="240">
        <f t="shared" ca="1" si="614"/>
        <v>-1.183391137603442E-2</v>
      </c>
      <c r="Y376" s="240">
        <f t="shared" ca="1" si="615"/>
        <v>-1.5153073170233892E-2</v>
      </c>
      <c r="Z376" s="240">
        <f t="shared" ca="1" si="616"/>
        <v>-1.64415049200538E-2</v>
      </c>
      <c r="AA376" s="240">
        <f t="shared" ca="1" si="617"/>
        <v>-1.5526538214598356E-2</v>
      </c>
      <c r="AB376" s="240">
        <f t="shared" ca="1" si="618"/>
        <v>-1.2530791770051508E-2</v>
      </c>
      <c r="AC376" s="240">
        <f t="shared" ca="1" si="619"/>
        <v>-7.8557387557129793E-3</v>
      </c>
      <c r="AD376" s="240">
        <f t="shared" ca="1" si="620"/>
        <v>-2.1279036071628604E-3</v>
      </c>
      <c r="AE376" s="240">
        <f t="shared" ca="1" si="621"/>
        <v>3.8851012715181818E-3</v>
      </c>
      <c r="AF376" s="240">
        <f t="shared" ca="1" si="622"/>
        <v>9.3774466253031333E-3</v>
      </c>
      <c r="AG376" s="240">
        <f t="shared" ca="1" si="623"/>
        <v>1.3613079074211717E-2</v>
      </c>
      <c r="AH376" s="240">
        <f t="shared" ca="1" si="624"/>
        <v>1.6024362867111681E-2</v>
      </c>
      <c r="AI376" s="240">
        <f t="shared" ca="1" si="625"/>
        <v>1.6288151247648264E-2</v>
      </c>
      <c r="AJ376" s="240">
        <f t="shared" ca="1" si="626"/>
        <v>1.4369092773662105E-2</v>
      </c>
      <c r="AK376" s="240">
        <f t="shared" ca="1" si="627"/>
        <v>1.0524368919581801E-2</v>
      </c>
      <c r="AL376" s="240">
        <f t="shared" ca="1" si="628"/>
        <v>5.2692280548378217E-3</v>
      </c>
      <c r="AM376" s="240">
        <f t="shared" ca="1" si="629"/>
        <v>-6.920652584184667E-4</v>
      </c>
      <c r="AN376" s="240">
        <f t="shared" ca="1" si="630"/>
        <v>-6.5606118596940877E-3</v>
      </c>
      <c r="AO376" s="240">
        <f t="shared" ca="1" si="631"/>
        <v>-1.1549941983670292E-2</v>
      </c>
      <c r="AP376" s="240">
        <f t="shared" ca="1" si="632"/>
        <v>-1.4991413535752691E-2</v>
      </c>
      <c r="AQ376" s="240">
        <f t="shared" ca="1" si="633"/>
        <v>-1.6423819762751497E-2</v>
      </c>
      <c r="AR376" s="240">
        <f t="shared" ca="1" si="634"/>
        <v>-1.5655197600260944E-2</v>
      </c>
      <c r="AS376" s="240">
        <f t="shared" ca="1" si="635"/>
        <v>-1.2788553488005202E-2</v>
      </c>
      <c r="AT376" s="240">
        <f t="shared" ca="1" si="636"/>
        <v>-8.2080590233825062E-3</v>
      </c>
      <c r="AU376" s="240">
        <f t="shared" ca="1" si="637"/>
        <v>-2.527566434447571E-3</v>
      </c>
      <c r="AV376" s="240">
        <f t="shared" ca="1" si="638"/>
        <v>3.4916564595505414E-3</v>
      </c>
      <c r="AW376" s="240">
        <f t="shared" ca="1" si="639"/>
        <v>9.0429470999784812E-3</v>
      </c>
      <c r="AX376" s="240">
        <f t="shared" ca="1" si="640"/>
        <v>1.3382352589496282E-2</v>
      </c>
      <c r="AY376" s="240">
        <f t="shared" ca="1" si="641"/>
        <v>1.5928330094956422E-2</v>
      </c>
      <c r="AZ376" s="240">
        <f t="shared" ca="1" si="642"/>
        <v>1.6339681962617713E-2</v>
      </c>
      <c r="BA376" s="240">
        <f t="shared" ca="1" si="643"/>
        <v>1.4561281117787978E-2</v>
      </c>
      <c r="BB376" s="240">
        <f t="shared" ca="1" si="644"/>
        <v>1.0831458886791176E-2</v>
      </c>
      <c r="BC376" s="240">
        <f t="shared" ca="1" si="645"/>
        <v>5.6500651667133776E-3</v>
      </c>
      <c r="BD376" s="240">
        <f t="shared" ca="1" si="646"/>
        <v>-2.8851865980997031E-4</v>
      </c>
      <c r="BE376" s="240">
        <f t="shared" ca="1" si="647"/>
        <v>-6.1884368305776816E-3</v>
      </c>
      <c r="BF376" s="240">
        <f t="shared" ca="1" si="648"/>
        <v>-1.1259015338135336E-2</v>
      </c>
      <c r="BG376" s="240">
        <f t="shared" ca="1" si="649"/>
        <v>-1.4820723634322602E-2</v>
      </c>
      <c r="BH376" s="240">
        <f t="shared" ca="1" si="650"/>
        <v>-1.6396241510550288E-2</v>
      </c>
      <c r="BI376" s="240">
        <f t="shared" ca="1" si="651"/>
        <v>-1.5774426880274677E-2</v>
      </c>
      <c r="BJ376" s="240">
        <f t="shared" ca="1" si="652"/>
        <v>-1.3038611859532539E-2</v>
      </c>
      <c r="BK376" s="240">
        <f t="shared" ca="1" si="653"/>
        <v>-8.5554350632154903E-3</v>
      </c>
      <c r="BL376" s="240">
        <f t="shared" ca="1" si="654"/>
        <v>-2.9257067502240271E-3</v>
      </c>
      <c r="BM376" s="240">
        <f t="shared" ca="1" si="655"/>
        <v>3.0961084042931391E-3</v>
      </c>
      <c r="BN376" s="240">
        <f t="shared" ca="1" si="656"/>
        <v>8.7030004414583983E-3</v>
      </c>
      <c r="BO376" s="240">
        <f t="shared" ca="1" si="657"/>
        <v>1.314356507597934E-2</v>
      </c>
      <c r="BP376" s="240">
        <f t="shared" ca="1" si="658"/>
        <v>1.5822702692350591E-2</v>
      </c>
      <c r="BQ376" s="240">
        <f t="shared" ca="1" si="659"/>
        <v>1.6381370264152935E-2</v>
      </c>
      <c r="BR376" s="240">
        <f t="shared" ca="1" si="660"/>
        <v>1.474469829064984E-2</v>
      </c>
      <c r="BS376" s="240">
        <f t="shared" ca="1" si="661"/>
        <v>1.1132024388181437E-2</v>
      </c>
      <c r="BT376" s="240">
        <f t="shared" ca="1" si="662"/>
        <v>6.0274988906021051E-3</v>
      </c>
      <c r="BU376" s="240">
        <f t="shared" ca="1" si="663"/>
        <v>1.1520173165084895E-4</v>
      </c>
      <c r="BV376" s="240">
        <f t="shared" ca="1" si="664"/>
        <v>-5.8125341185150392E-3</v>
      </c>
      <c r="BW376" s="240">
        <f t="shared" ca="1" si="665"/>
        <v>-1.0961306682762365E-2</v>
      </c>
      <c r="BX376" s="240">
        <f t="shared" ca="1" si="666"/>
        <v>-1.4641106283157766E-2</v>
      </c>
      <c r="BY376" s="240">
        <f t="shared" ca="1" si="667"/>
        <v>-1.6358786775558083E-2</v>
      </c>
      <c r="BZ376" s="240">
        <f t="shared" ca="1" si="668"/>
        <v>-1.5884154235379536E-2</v>
      </c>
      <c r="CA376" s="240">
        <f t="shared" ca="1" si="669"/>
        <v>-1.3280816258820775E-2</v>
      </c>
      <c r="CB376" s="240">
        <f t="shared" ca="1" si="670"/>
        <v>-8.8976576288746674E-3</v>
      </c>
      <c r="CC376" s="240">
        <f t="shared" ca="1" si="671"/>
        <v>-3.3220847296533121E-3</v>
      </c>
      <c r="CD376" s="240">
        <f t="shared" ca="1" si="672"/>
        <v>2.6986953691038856E-3</v>
      </c>
      <c r="CE376" s="240">
        <f t="shared" ca="1" si="673"/>
        <v>8.357811420898479E-3</v>
      </c>
      <c r="CF376" s="240">
        <f t="shared" ca="1" si="674"/>
        <v>1.2896860370330152E-2</v>
      </c>
      <c r="CG376" s="240">
        <f t="shared" ca="1" si="675"/>
        <v>1.5707544285291836E-2</v>
      </c>
      <c r="CH376" s="240">
        <f t="shared" ca="1" si="676"/>
        <v>1.6413191040779922E-2</v>
      </c>
      <c r="CI376" s="240">
        <f t="shared" ca="1" si="677"/>
        <v>1.4919233808601195E-2</v>
      </c>
      <c r="CJ376" s="240">
        <f t="shared" ca="1" si="678"/>
        <v>1.1425884374333463E-2</v>
      </c>
      <c r="CK376" s="240">
        <f t="shared" ca="1" si="679"/>
        <v>6.40130187454178E-3</v>
      </c>
      <c r="CL376" s="240">
        <f t="shared" ca="1" si="680"/>
        <v>5.1885272989613072E-4</v>
      </c>
      <c r="CM376" s="240">
        <f t="shared" ca="1" si="681"/>
        <v>-5.4331301532441071E-3</v>
      </c>
      <c r="CN376" s="240">
        <f t="shared" ca="1" si="682"/>
        <v>-1.0656995346113401E-2</v>
      </c>
      <c r="CO376" s="240">
        <f t="shared" ca="1" si="683"/>
        <v>-1.445266967703418E-2</v>
      </c>
      <c r="CP376" s="240">
        <f t="shared" ca="1" si="684"/>
        <v>-1.6311478119106711E-2</v>
      </c>
      <c r="CQ376" s="240">
        <f t="shared" ca="1" si="685"/>
        <v>-1.5984313569919788E-2</v>
      </c>
      <c r="CR376" s="240">
        <f t="shared" ca="1" si="686"/>
        <v>-1.3515020790996438E-2</v>
      </c>
      <c r="CS376" s="240">
        <f t="shared" ca="1" si="687"/>
        <v>-9.2345205782830581E-3</v>
      </c>
      <c r="CT376" s="240">
        <f t="shared" ca="1" si="688"/>
        <v>-3.7164616094622592E-3</v>
      </c>
      <c r="CU376" s="240">
        <f t="shared" ca="1" si="689"/>
        <v>2.2996567407350598E-3</v>
      </c>
      <c r="CV376" s="240">
        <f t="shared" ca="1" si="690"/>
        <v>8.0075879672573055E-3</v>
      </c>
      <c r="CW376" s="240">
        <f t="shared" ca="1" si="691"/>
        <v>1.264238707823858E-2</v>
      </c>
      <c r="CX376" s="240">
        <f t="shared" ca="1" si="692"/>
        <v>1.5582924240898527E-2</v>
      </c>
      <c r="CY376" s="240">
        <f t="shared" ca="1" si="693"/>
        <v>1.6435125124852693E-2</v>
      </c>
      <c r="CZ376" s="240">
        <f t="shared" ca="1" si="694"/>
        <v>1.5084782537972335E-2</v>
      </c>
      <c r="DA376" s="240">
        <f t="shared" ca="1" si="695"/>
        <v>1.1712861834979766E-2</v>
      </c>
      <c r="DB376" s="240">
        <f t="shared" ca="1" si="696"/>
        <v>6.7712489535923254E-3</v>
      </c>
      <c r="DC376" s="240">
        <f t="shared" ca="1" si="697"/>
        <v>9.22191190658137E-4</v>
      </c>
      <c r="DD376" s="240">
        <f t="shared" ca="1" si="698"/>
        <v>-5.050453473526683E-3</v>
      </c>
      <c r="DE376" s="240">
        <f t="shared" ca="1" si="699"/>
        <v>-1.0346264633958612E-2</v>
      </c>
      <c r="DF376" s="240">
        <f t="shared" ca="1" si="700"/>
        <v>-1.4255527323117245E-2</v>
      </c>
      <c r="DG376" s="240">
        <f t="shared" ca="1" si="701"/>
        <v>-1.6254344038161839E-2</v>
      </c>
      <c r="DH376" s="240">
        <f t="shared" ca="1" si="702"/>
        <v>-1.6074844551657513E-2</v>
      </c>
      <c r="DI376" s="240">
        <f t="shared" ca="1" si="703"/>
        <v>-1.3741084380006712E-2</v>
      </c>
      <c r="DJ376" s="240">
        <f t="shared" ca="1" si="704"/>
        <v>-9.5658209977961053E-3</v>
      </c>
      <c r="DK376" s="240">
        <f t="shared" ca="1" si="705"/>
        <v>-4.1085998317650033E-3</v>
      </c>
      <c r="DL376" s="240">
        <f t="shared" ca="1" si="706"/>
        <v>1.8992328851352609E-3</v>
      </c>
      <c r="DM376" s="240">
        <f t="shared" ca="1" si="707"/>
        <v>7.6525410420477591E-3</v>
      </c>
      <c r="DN376" s="240">
        <f t="shared" ca="1" si="708"/>
        <v>1.2380298484900342E-2</v>
      </c>
      <c r="DO376" s="240">
        <f t="shared" ca="1" si="709"/>
        <v>1.544891762562561E-2</v>
      </c>
      <c r="DP376" s="240">
        <f t="shared" ca="1" si="710"/>
        <v>1.6447159304099155E-2</v>
      </c>
      <c r="DQ376" s="240">
        <f t="shared" ca="1" si="711"/>
        <v>1.524124475839897E-2</v>
      </c>
      <c r="DR376" s="240">
        <f t="shared" ca="1" si="712"/>
        <v>1.1992783905628787E-2</v>
      </c>
      <c r="DS376" s="240">
        <f t="shared" ca="1" si="713"/>
        <v>7.1371172854665854E-3</v>
      </c>
      <c r="DT376" s="240">
        <f t="shared" ca="1" si="714"/>
        <v>1.3249741579297218E-3</v>
      </c>
      <c r="DU376" s="240">
        <f t="shared" ca="1" si="715"/>
        <v>-4.6647345894853705E-3</v>
      </c>
      <c r="DV376" s="240">
        <f t="shared" ca="1" si="716"/>
        <v>-1.0029301718860172E-2</v>
      </c>
      <c r="DW376" s="240">
        <f t="shared" ca="1" si="717"/>
        <v>-1.4049797972589364E-2</v>
      </c>
      <c r="DX376" s="240">
        <f t="shared" ca="1" si="718"/>
        <v>-1.6187418948157475E-2</v>
      </c>
      <c r="DY376" s="240">
        <f t="shared" ca="1" si="719"/>
        <v>-1.6155692648114471E-2</v>
      </c>
      <c r="DZ376" s="240">
        <f t="shared" ca="1" si="720"/>
        <v>-1.395887085359878E-2</v>
      </c>
      <c r="EA376" s="240">
        <f t="shared" ca="1" si="721"/>
        <v>-9.891359324429163E-3</v>
      </c>
      <c r="EB376" s="240">
        <f t="shared" ca="1" si="722"/>
        <v>-4.4982631871596504E-3</v>
      </c>
      <c r="EC376" s="240">
        <f t="shared" ca="1" si="723"/>
        <v>1.4976650026623491E-3</v>
      </c>
      <c r="ED376" s="240">
        <f t="shared" ca="1" si="724"/>
        <v>7.2928845122613205E-3</v>
      </c>
      <c r="EE376" s="240">
        <f t="shared" ca="1" si="725"/>
        <v>1.2110752462684053E-2</v>
      </c>
      <c r="EF376" s="240">
        <f t="shared" ca="1" si="726"/>
        <v>1.5305605160047213E-2</v>
      </c>
      <c r="EG376" s="240">
        <f t="shared" ca="1" si="727"/>
        <v>1.6449286329579732E-2</v>
      </c>
      <c r="EH376" s="240">
        <f t="shared" ca="1" si="728"/>
        <v>1.5388526222889998E-2</v>
      </c>
      <c r="EI376" s="240">
        <f t="shared" ca="1" si="729"/>
        <v>1.2265481971692055E-2</v>
      </c>
      <c r="EJ376" s="240">
        <f t="shared" ca="1" si="730"/>
        <v>7.498686484762083E-3</v>
      </c>
      <c r="EK376" s="240">
        <f t="shared" ca="1" si="731"/>
        <v>1.7269590103126623E-3</v>
      </c>
      <c r="EL376" s="240">
        <f t="shared" ca="1" si="732"/>
        <v>-4.2762058437530118E-3</v>
      </c>
      <c r="EM376" s="240">
        <f t="shared" ca="1" si="733"/>
        <v>-9.7062975274259441E-3</v>
      </c>
      <c r="EN376" s="240">
        <f t="shared" ca="1" si="734"/>
        <v>-1.3835605549118581E-2</v>
      </c>
      <c r="EO376" s="240">
        <f t="shared" ca="1" si="735"/>
        <v>-1.6110743162265295E-2</v>
      </c>
      <c r="EP376" s="240">
        <f t="shared" ca="1" si="736"/>
        <v>-1.622680915942044E-2</v>
      </c>
      <c r="EQ376" s="240">
        <f t="shared" ca="1" si="737"/>
        <v>-1.4168249025344437E-2</v>
      </c>
      <c r="ER376" s="240">
        <f t="shared" ca="1" si="738"/>
        <v>-1.021093946606684E-2</v>
      </c>
      <c r="ES376" s="240">
        <f t="shared" ca="1" si="739"/>
        <v>-4.8852169570112441E-3</v>
      </c>
      <c r="ET376" s="240">
        <f t="shared" ca="1" si="740"/>
        <v>1.0951949827932503E-3</v>
      </c>
      <c r="EU376" s="240">
        <f t="shared" ca="1" si="741"/>
        <v>6.9288350215432112E-3</v>
      </c>
      <c r="EV376" s="240">
        <f t="shared" ca="1" si="742"/>
        <v>1.1833911376034369E-2</v>
      </c>
      <c r="EW376" s="240">
        <f t="shared" ca="1" si="743"/>
        <v>1.515307317023384E-2</v>
      </c>
      <c r="EX376" s="240">
        <f t="shared" ca="1" si="744"/>
        <v>1.6441504920053796E-2</v>
      </c>
      <c r="EY376" s="240">
        <f t="shared" ca="1" si="745"/>
        <v>1.5526538214598408E-2</v>
      </c>
      <c r="EZ376" s="240">
        <f t="shared" ca="1" si="746"/>
        <v>1.2530791770051564E-2</v>
      </c>
      <c r="FA376" s="240">
        <f t="shared" ca="1" si="747"/>
        <v>7.8557387557130053E-3</v>
      </c>
      <c r="FB376" s="240">
        <f t="shared" ca="1" si="748"/>
        <v>2.1279036071629462E-3</v>
      </c>
      <c r="FC376" s="240">
        <f t="shared" ca="1" si="749"/>
        <v>-3.8851012715181241E-3</v>
      </c>
      <c r="FD376" s="240">
        <f t="shared" ca="1" si="750"/>
        <v>-9.3774466253030361E-3</v>
      </c>
      <c r="FE376" s="240">
        <f t="shared" ca="1" si="751"/>
        <v>-1.3613079074211682E-2</v>
      </c>
      <c r="FF376" s="240">
        <f t="shared" ca="1" si="752"/>
        <v>-1.6024362867111654E-2</v>
      </c>
      <c r="FG376" s="240">
        <f t="shared" ca="1" si="753"/>
        <v>-1.6288151247648271E-2</v>
      </c>
      <c r="FH376" s="240">
        <f t="shared" ca="1" si="754"/>
        <v>-1.4369092773662178E-2</v>
      </c>
      <c r="FI376" s="240">
        <f t="shared" ca="1" si="755"/>
        <v>-1.052436891958187E-2</v>
      </c>
      <c r="FJ376" s="240">
        <f t="shared" ca="1" si="756"/>
        <v>-5.2692280548378503E-3</v>
      </c>
      <c r="FK376" s="240">
        <f t="shared" ca="1" si="757"/>
        <v>6.920652584183791E-4</v>
      </c>
      <c r="FL376" s="240">
        <f t="shared" ca="1" si="758"/>
        <v>6.5606118596940599E-3</v>
      </c>
      <c r="FM376" s="240">
        <f t="shared" ca="1" si="759"/>
        <v>1.1549941983670207E-2</v>
      </c>
      <c r="FN376" s="240">
        <f t="shared" ca="1" si="760"/>
        <v>1.4991413535752666E-2</v>
      </c>
      <c r="FO376" s="240">
        <f t="shared" ca="1" si="761"/>
        <v>1.642381976275149E-2</v>
      </c>
      <c r="FP376" s="240">
        <f t="shared" ca="1" si="762"/>
        <v>1.5655197600260962E-2</v>
      </c>
      <c r="FQ376" s="240">
        <f t="shared" ca="1" si="763"/>
        <v>1.2788553488005276E-2</v>
      </c>
      <c r="FR376" s="240">
        <f t="shared" ca="1" si="764"/>
        <v>8.2080590233825808E-3</v>
      </c>
      <c r="FS376" s="240">
        <f t="shared" ca="1" si="765"/>
        <v>2.5275664344477167E-3</v>
      </c>
      <c r="FT376" s="240">
        <f t="shared" ca="1" si="766"/>
        <v>-3.4916564595504542E-3</v>
      </c>
      <c r="FU376" s="240">
        <f t="shared" ca="1" si="767"/>
        <v>-9.0429470999784569E-3</v>
      </c>
      <c r="FV376" s="240">
        <f t="shared" ca="1" si="768"/>
        <v>-1.3382352589496228E-2</v>
      </c>
      <c r="FW376" s="240">
        <f t="shared" ca="1" si="769"/>
        <v>-1.5928330094956412E-2</v>
      </c>
      <c r="FX376" s="240">
        <f t="shared" ca="1" si="770"/>
        <v>-1.6339681962617709E-2</v>
      </c>
      <c r="FY376" s="240">
        <f t="shared" ca="1" si="771"/>
        <v>-1.4561281117787993E-2</v>
      </c>
      <c r="FZ376" s="240">
        <f t="shared" ca="1" si="772"/>
        <v>-1.0831458886791243E-2</v>
      </c>
      <c r="GA376" s="240">
        <f t="shared" ca="1" si="773"/>
        <v>-5.6500651667135728E-3</v>
      </c>
      <c r="GB376" s="240">
        <f t="shared" ca="1" si="774"/>
        <v>2.8851865980993995E-4</v>
      </c>
      <c r="GC376" s="240">
        <f t="shared" ca="1" si="775"/>
        <v>6.1884368305776E-3</v>
      </c>
      <c r="GD376" s="240">
        <f t="shared" ca="1" si="776"/>
        <v>1.1259015338135229E-2</v>
      </c>
      <c r="GE376" s="240">
        <f t="shared" ca="1" si="777"/>
        <v>1.4820723634322514E-2</v>
      </c>
      <c r="GF376" s="240">
        <f t="shared" ca="1" si="778"/>
        <v>1.6396241510550282E-2</v>
      </c>
      <c r="GG376" s="240">
        <f t="shared" ca="1" si="779"/>
        <v>1.5774426880274701E-2</v>
      </c>
      <c r="GH376" s="240">
        <f t="shared" ca="1" si="780"/>
        <v>1.3038611859532628E-2</v>
      </c>
      <c r="GI376" s="240">
        <f t="shared" ca="1" si="781"/>
        <v>8.555435063215466E-3</v>
      </c>
      <c r="GJ376" s="240">
        <f t="shared" ca="1" si="782"/>
        <v>2.9257067502240566E-3</v>
      </c>
      <c r="GK376" s="240">
        <f t="shared" ca="1" si="783"/>
        <v>-3.096108404292996E-3</v>
      </c>
      <c r="GL376" s="240">
        <f t="shared" ca="1" si="784"/>
        <v>-8.7030004414582248E-3</v>
      </c>
      <c r="GM376" s="240">
        <f t="shared" ca="1" si="785"/>
        <v>-1.3143565075979323E-2</v>
      </c>
      <c r="GN376" s="240">
        <f t="shared" ca="1" si="786"/>
        <v>-1.5822702692350567E-2</v>
      </c>
      <c r="GO376" s="240">
        <f t="shared" ca="1" si="787"/>
        <v>-1.6381370264152949E-2</v>
      </c>
      <c r="GP376" s="240">
        <f t="shared" ca="1" si="788"/>
        <v>-1.4744698290649932E-2</v>
      </c>
      <c r="GQ376" s="240">
        <f t="shared" ca="1" si="789"/>
        <v>-1.113202438818146E-2</v>
      </c>
      <c r="GR376" s="240">
        <f t="shared" ca="1" si="790"/>
        <v>-6.0274988906021875E-3</v>
      </c>
      <c r="GS376" s="240">
        <f t="shared" ca="1" si="791"/>
        <v>-1.1520173165099554E-4</v>
      </c>
      <c r="GT376" s="240">
        <f t="shared" ca="1" si="792"/>
        <v>5.8125341185150652E-3</v>
      </c>
      <c r="GU376" s="240">
        <f t="shared" ca="1" si="793"/>
        <v>1.0961306682762344E-2</v>
      </c>
      <c r="GV376" s="240">
        <f t="shared" ca="1" si="794"/>
        <v>1.4641106283157696E-2</v>
      </c>
      <c r="GW376" s="240">
        <f t="shared" ca="1" si="795"/>
        <v>1.6358786775558062E-2</v>
      </c>
      <c r="GX376" s="240">
        <f t="shared" ca="1" si="796"/>
        <v>1.5884154235379547E-2</v>
      </c>
      <c r="GY376" s="240">
        <f t="shared" ca="1" si="797"/>
        <v>1.3280816258820825E-2</v>
      </c>
      <c r="GZ376" s="240">
        <f t="shared" ca="1" si="798"/>
        <v>8.8976576288747906E-3</v>
      </c>
      <c r="HA376" s="240">
        <f t="shared" ca="1" si="799"/>
        <v>3.3220847296532826E-3</v>
      </c>
      <c r="HB376" s="240">
        <f t="shared" ca="1" si="800"/>
        <v>-2.6986953691038552E-3</v>
      </c>
      <c r="HC376" s="240">
        <f t="shared" ca="1" si="801"/>
        <v>-8.3578114208984009E-3</v>
      </c>
      <c r="HD376" s="240">
        <f t="shared" ca="1" si="802"/>
        <v>-1.2896860370330058E-2</v>
      </c>
      <c r="HE376" s="240">
        <f t="shared" ca="1" si="803"/>
        <v>-1.5707544285291843E-2</v>
      </c>
      <c r="HF376" s="240">
        <f t="shared" ca="1" si="804"/>
        <v>-1.6413191040779929E-2</v>
      </c>
      <c r="HG376" s="240">
        <f t="shared" ca="1" si="805"/>
        <v>-1.4919233808601256E-2</v>
      </c>
      <c r="HH376" s="240">
        <f t="shared" ca="1" si="806"/>
        <v>-1.142588437433361E-2</v>
      </c>
      <c r="HI376" s="240">
        <f t="shared" ca="1" si="807"/>
        <v>-6.4013018745418078E-3</v>
      </c>
      <c r="HJ376" s="240">
        <f t="shared" ca="1" si="808"/>
        <v>-5.1885272989621919E-4</v>
      </c>
      <c r="HK376" s="240">
        <f t="shared" ca="1" si="809"/>
        <v>5.4331301532439692E-3</v>
      </c>
      <c r="HL376" s="240">
        <f t="shared" ca="1" si="810"/>
        <v>1.0656995346113422E-2</v>
      </c>
      <c r="HM376" s="240">
        <f t="shared" ca="1" si="811"/>
        <v>1.4452669677034135E-2</v>
      </c>
      <c r="HN376" s="240">
        <f t="shared" ca="1" si="812"/>
        <v>1.6311478119106701E-2</v>
      </c>
      <c r="HO376" s="240">
        <f t="shared" ca="1" si="813"/>
        <v>1.5984313569919837E-2</v>
      </c>
      <c r="HP376" s="240">
        <f t="shared" ca="1" si="814"/>
        <v>1.351502079099642E-2</v>
      </c>
      <c r="HQ376" s="240">
        <f t="shared" ca="1" si="815"/>
        <v>9.234520578283131E-3</v>
      </c>
      <c r="HR376" s="240">
        <f t="shared" ca="1" si="816"/>
        <v>3.7164616094623451E-3</v>
      </c>
      <c r="HS376" s="240">
        <f t="shared" ca="1" si="817"/>
        <v>-2.299656740734856E-3</v>
      </c>
      <c r="HT376" s="240">
        <f t="shared" ca="1" si="818"/>
        <v>-8.0075879672573298E-3</v>
      </c>
      <c r="HU376" s="240">
        <f t="shared" ca="1" si="819"/>
        <v>-1.2642387078238523E-2</v>
      </c>
      <c r="HV376" s="240">
        <f t="shared" ca="1" si="820"/>
        <v>-1.5582924240898499E-2</v>
      </c>
      <c r="HW376" s="240">
        <f t="shared" ca="1" si="821"/>
        <v>-1.6435125124852693E-2</v>
      </c>
      <c r="HX376" s="240">
        <f t="shared" ca="1" si="822"/>
        <v>-1.5084782537972369E-2</v>
      </c>
      <c r="HY376" s="240">
        <f t="shared" ca="1" si="823"/>
        <v>-1.1712861834979826E-2</v>
      </c>
      <c r="HZ376" s="240">
        <f t="shared" ca="1" si="824"/>
        <v>-6.7712489535925119E-3</v>
      </c>
      <c r="IA376" s="240">
        <f t="shared" ca="1" si="825"/>
        <v>-9.2219119065810838E-4</v>
      </c>
      <c r="IB376" s="240">
        <f t="shared" ca="1" si="826"/>
        <v>5.0504534735265989E-3</v>
      </c>
      <c r="IC376" s="240">
        <f t="shared" ca="1" si="827"/>
        <v>1.0346264633958544E-2</v>
      </c>
      <c r="ID376" s="240">
        <f t="shared" ca="1" si="828"/>
        <v>1.4255527323117145E-2</v>
      </c>
      <c r="IE376" s="240">
        <f t="shared" ca="1" si="829"/>
        <v>-1.7758582686854532E-3</v>
      </c>
      <c r="IF376" s="240">
        <f t="shared" ca="1" si="830"/>
        <v>1.6074844551657533E-2</v>
      </c>
      <c r="IG376" s="240">
        <f t="shared" ca="1" si="831"/>
        <v>1.3741084380006825E-2</v>
      </c>
      <c r="IH376" s="240">
        <f t="shared" ca="1" si="832"/>
        <v>9.5658209977960811E-3</v>
      </c>
      <c r="II376" s="240">
        <f t="shared" ca="1" si="833"/>
        <v>4.1085998317650901E-3</v>
      </c>
      <c r="IJ376" s="240">
        <f t="shared" ca="1" si="834"/>
        <v>-1.8992328851351725E-3</v>
      </c>
      <c r="IK376" s="240">
        <f t="shared" ca="1" si="835"/>
        <v>-7.6525410420475778E-3</v>
      </c>
      <c r="IL376" s="240">
        <f t="shared" ca="1" si="836"/>
        <v>-1.2380298484900359E-2</v>
      </c>
      <c r="IM376" s="240">
        <f t="shared" ca="1" si="837"/>
        <v>-1.5448917625625579E-2</v>
      </c>
      <c r="IN376" s="240">
        <f t="shared" ca="1" si="838"/>
        <v>-1.6447159304099158E-2</v>
      </c>
      <c r="IO376" s="240">
        <f t="shared" ca="1" si="839"/>
        <v>-1.5241244758399049E-2</v>
      </c>
      <c r="IP376" s="240">
        <f t="shared" ca="1" si="840"/>
        <v>-1.199278390562877E-2</v>
      </c>
      <c r="IQ376" s="240">
        <f t="shared" ca="1" si="841"/>
        <v>-7.1371172854666652E-3</v>
      </c>
      <c r="IR376" s="240">
        <f t="shared" ca="1" si="842"/>
        <v>-1.3249741579299274E-3</v>
      </c>
      <c r="IS376" s="240">
        <f t="shared" ca="1" si="843"/>
        <v>4.6647345894853965E-3</v>
      </c>
      <c r="IT376" s="240">
        <f t="shared" ca="1" si="844"/>
        <v>1.0029301718860103E-2</v>
      </c>
      <c r="IU376" s="240">
        <f t="shared" ca="1" si="845"/>
        <v>1.4049797972589321E-2</v>
      </c>
      <c r="IV376" s="240">
        <f t="shared" ca="1" si="846"/>
        <v>1.6187418948157437E-2</v>
      </c>
      <c r="IW376" s="240">
        <f t="shared" ca="1" si="847"/>
        <v>1.6155692648114464E-2</v>
      </c>
      <c r="IX376" s="240">
        <f t="shared" ca="1" si="848"/>
        <v>1.3958870853598827E-2</v>
      </c>
      <c r="IY376" s="240">
        <f t="shared" ca="1" si="849"/>
        <v>9.8913593244292324E-3</v>
      </c>
      <c r="IZ376" s="240">
        <f t="shared" ca="1" si="850"/>
        <v>4.4982631871598473E-3</v>
      </c>
      <c r="JA376" s="240">
        <f t="shared" ca="1" si="851"/>
        <v>-1.4976650026623768E-3</v>
      </c>
      <c r="JB376" s="240">
        <f t="shared" ca="1" si="852"/>
        <v>-7.2928845122612416E-3</v>
      </c>
    </row>
    <row r="377" spans="2:262">
      <c r="B377" s="248">
        <v>16</v>
      </c>
      <c r="C377" s="247">
        <f t="shared" si="853"/>
        <v>3.1250000000000001E-4</v>
      </c>
      <c r="D377" s="244">
        <f t="shared" ca="1" si="597"/>
        <v>12.532111563332375</v>
      </c>
      <c r="E377" s="243">
        <f ca="1">V361</f>
        <v>0.53211156333237453</v>
      </c>
      <c r="F377" s="242">
        <v>16</v>
      </c>
      <c r="G377" s="240">
        <f t="shared" ca="1" si="854"/>
        <v>-1.3155079885362343E-3</v>
      </c>
      <c r="H377" s="240">
        <f t="shared" ca="1" si="598"/>
        <v>-1.6888252281147985E-3</v>
      </c>
      <c r="I377" s="240">
        <f t="shared" ca="1" si="599"/>
        <v>-1.8050341359517001E-3</v>
      </c>
      <c r="J377" s="240">
        <f t="shared" ca="1" si="600"/>
        <v>-1.646442959265144E-3</v>
      </c>
      <c r="K377" s="240">
        <f t="shared" ca="1" si="601"/>
        <v>-1.2371957670730613E-3</v>
      </c>
      <c r="L377" s="240">
        <f t="shared" ca="1" si="602"/>
        <v>-6.3959673455166166E-4</v>
      </c>
      <c r="M377" s="240">
        <f t="shared" ca="1" si="603"/>
        <v>5.537510284639197E-5</v>
      </c>
      <c r="N377" s="240">
        <f t="shared" ca="1" si="604"/>
        <v>7.4191658281263975E-4</v>
      </c>
      <c r="O377" s="240">
        <f t="shared" ca="1" si="605"/>
        <v>1.3155079885362343E-3</v>
      </c>
      <c r="P377" s="240">
        <f t="shared" ca="1" si="606"/>
        <v>1.6888252281147985E-3</v>
      </c>
      <c r="Q377" s="240">
        <f t="shared" ca="1" si="607"/>
        <v>1.8050341359517003E-3</v>
      </c>
      <c r="R377" s="240">
        <f t="shared" ca="1" si="608"/>
        <v>1.6464429592651442E-3</v>
      </c>
      <c r="S377" s="240">
        <f t="shared" ca="1" si="609"/>
        <v>1.2371957670730611E-3</v>
      </c>
      <c r="T377" s="240">
        <f t="shared" ca="1" si="610"/>
        <v>6.3959673455166199E-4</v>
      </c>
      <c r="U377" s="241">
        <f t="shared" ca="1" si="611"/>
        <v>-5.5375102846390886E-5</v>
      </c>
      <c r="V377" s="240">
        <f t="shared" ca="1" si="612"/>
        <v>-7.4191658281263953E-4</v>
      </c>
      <c r="W377" s="240">
        <f t="shared" ca="1" si="613"/>
        <v>-1.3155079885362345E-3</v>
      </c>
      <c r="X377" s="240">
        <f t="shared" ca="1" si="614"/>
        <v>-1.6888252281147982E-3</v>
      </c>
      <c r="Y377" s="240">
        <f t="shared" ca="1" si="615"/>
        <v>-1.8050341359517005E-3</v>
      </c>
      <c r="Z377" s="240">
        <f t="shared" ca="1" si="616"/>
        <v>-1.6464429592651442E-3</v>
      </c>
      <c r="AA377" s="240">
        <f t="shared" ca="1" si="617"/>
        <v>-1.2371957670730613E-3</v>
      </c>
      <c r="AB377" s="240">
        <f t="shared" ca="1" si="618"/>
        <v>-6.3959673455166362E-4</v>
      </c>
      <c r="AC377" s="240">
        <f t="shared" ca="1" si="619"/>
        <v>5.5375102846390778E-5</v>
      </c>
      <c r="AD377" s="240">
        <f t="shared" ca="1" si="620"/>
        <v>7.4191658281263931E-4</v>
      </c>
      <c r="AE377" s="240">
        <f t="shared" ca="1" si="621"/>
        <v>1.3155079885362343E-3</v>
      </c>
      <c r="AF377" s="240">
        <f t="shared" ca="1" si="622"/>
        <v>1.6888252281147987E-3</v>
      </c>
      <c r="AG377" s="240">
        <f t="shared" ca="1" si="623"/>
        <v>1.8050341359517003E-3</v>
      </c>
      <c r="AH377" s="240">
        <f t="shared" ca="1" si="624"/>
        <v>1.6464429592651442E-3</v>
      </c>
      <c r="AI377" s="240">
        <f t="shared" ca="1" si="625"/>
        <v>1.2371957670730613E-3</v>
      </c>
      <c r="AJ377" s="240">
        <f t="shared" ca="1" si="626"/>
        <v>6.3959673455166362E-4</v>
      </c>
      <c r="AK377" s="240">
        <f t="shared" ca="1" si="627"/>
        <v>-5.5375102846390561E-5</v>
      </c>
      <c r="AL377" s="240">
        <f t="shared" ca="1" si="628"/>
        <v>-7.419165828126392E-4</v>
      </c>
      <c r="AM377" s="240">
        <f t="shared" ca="1" si="629"/>
        <v>-1.315507988536234E-3</v>
      </c>
      <c r="AN377" s="240">
        <f t="shared" ca="1" si="630"/>
        <v>-1.6888252281147985E-3</v>
      </c>
      <c r="AO377" s="240">
        <f t="shared" ca="1" si="631"/>
        <v>-1.8050341359517003E-3</v>
      </c>
      <c r="AP377" s="240">
        <f t="shared" ca="1" si="632"/>
        <v>-1.6464429592651444E-3</v>
      </c>
      <c r="AQ377" s="240">
        <f t="shared" ca="1" si="633"/>
        <v>-1.2371957670730615E-3</v>
      </c>
      <c r="AR377" s="240">
        <f t="shared" ca="1" si="634"/>
        <v>-6.3959673455166394E-4</v>
      </c>
      <c r="AS377" s="240">
        <f t="shared" ca="1" si="635"/>
        <v>5.5375102846390344E-5</v>
      </c>
      <c r="AT377" s="240">
        <f t="shared" ca="1" si="636"/>
        <v>7.4191658281263899E-4</v>
      </c>
      <c r="AU377" s="240">
        <f t="shared" ca="1" si="637"/>
        <v>1.3155079885362317E-3</v>
      </c>
      <c r="AV377" s="240">
        <f t="shared" ca="1" si="638"/>
        <v>1.6888252281147987E-3</v>
      </c>
      <c r="AW377" s="240">
        <f t="shared" ca="1" si="639"/>
        <v>1.8050341359517003E-3</v>
      </c>
      <c r="AX377" s="240">
        <f t="shared" ca="1" si="640"/>
        <v>1.6464429592651457E-3</v>
      </c>
      <c r="AY377" s="240">
        <f t="shared" ca="1" si="641"/>
        <v>1.2371957670730617E-3</v>
      </c>
      <c r="AZ377" s="240">
        <f t="shared" ca="1" si="642"/>
        <v>6.3959673455166427E-4</v>
      </c>
      <c r="BA377" s="240">
        <f t="shared" ca="1" si="643"/>
        <v>-5.5375102846393163E-5</v>
      </c>
      <c r="BB377" s="240">
        <f t="shared" ca="1" si="644"/>
        <v>-7.4191658281263877E-4</v>
      </c>
      <c r="BC377" s="240">
        <f t="shared" ca="1" si="645"/>
        <v>-1.3155079885362317E-3</v>
      </c>
      <c r="BD377" s="240">
        <f t="shared" ca="1" si="646"/>
        <v>-1.6888252281147985E-3</v>
      </c>
      <c r="BE377" s="240">
        <f t="shared" ca="1" si="647"/>
        <v>-1.8050341359517003E-3</v>
      </c>
      <c r="BF377" s="240">
        <f t="shared" ca="1" si="648"/>
        <v>-1.6464429592651434E-3</v>
      </c>
      <c r="BG377" s="240">
        <f t="shared" ca="1" si="649"/>
        <v>-1.2371957670730617E-3</v>
      </c>
      <c r="BH377" s="240">
        <f t="shared" ca="1" si="650"/>
        <v>-6.3959673455166427E-4</v>
      </c>
      <c r="BI377" s="240">
        <f t="shared" ca="1" si="651"/>
        <v>5.5375102846392946E-5</v>
      </c>
      <c r="BJ377" s="240">
        <f t="shared" ca="1" si="652"/>
        <v>7.4191658281263855E-4</v>
      </c>
      <c r="BK377" s="240">
        <f t="shared" ca="1" si="653"/>
        <v>1.3155079885362314E-3</v>
      </c>
      <c r="BL377" s="240">
        <f t="shared" ca="1" si="654"/>
        <v>1.6888252281147987E-3</v>
      </c>
      <c r="BM377" s="240">
        <f t="shared" ca="1" si="655"/>
        <v>1.8050341359517005E-3</v>
      </c>
      <c r="BN377" s="240">
        <f t="shared" ca="1" si="656"/>
        <v>1.646442959265146E-3</v>
      </c>
      <c r="BO377" s="240">
        <f t="shared" ca="1" si="657"/>
        <v>1.2371957670730619E-3</v>
      </c>
      <c r="BP377" s="240">
        <f t="shared" ca="1" si="658"/>
        <v>6.3959673455166459E-4</v>
      </c>
      <c r="BQ377" s="240">
        <f t="shared" ca="1" si="659"/>
        <v>-5.5375102846392838E-5</v>
      </c>
      <c r="BR377" s="240">
        <f t="shared" ca="1" si="660"/>
        <v>-7.4191658281263834E-4</v>
      </c>
      <c r="BS377" s="240">
        <f t="shared" ca="1" si="661"/>
        <v>-1.3155079885362312E-3</v>
      </c>
      <c r="BT377" s="240">
        <f t="shared" ca="1" si="662"/>
        <v>-1.6888252281147985E-3</v>
      </c>
      <c r="BU377" s="240">
        <f t="shared" ca="1" si="663"/>
        <v>-1.8050341359517003E-3</v>
      </c>
      <c r="BV377" s="240">
        <f t="shared" ca="1" si="664"/>
        <v>-1.6464429592651434E-3</v>
      </c>
      <c r="BW377" s="240">
        <f t="shared" ca="1" si="665"/>
        <v>-1.2371957670730621E-3</v>
      </c>
      <c r="BX377" s="240">
        <f t="shared" ca="1" si="666"/>
        <v>-6.3959673455166481E-4</v>
      </c>
      <c r="BY377" s="240">
        <f t="shared" ca="1" si="667"/>
        <v>5.5375102846392621E-5</v>
      </c>
      <c r="BZ377" s="240">
        <f t="shared" ca="1" si="668"/>
        <v>7.4191658281263812E-4</v>
      </c>
      <c r="CA377" s="240">
        <f t="shared" ca="1" si="669"/>
        <v>1.3155079885362312E-3</v>
      </c>
      <c r="CB377" s="240">
        <f t="shared" ca="1" si="670"/>
        <v>1.6888252281147982E-3</v>
      </c>
      <c r="CC377" s="240">
        <f t="shared" ca="1" si="671"/>
        <v>1.8050341359517003E-3</v>
      </c>
      <c r="CD377" s="240">
        <f t="shared" ca="1" si="672"/>
        <v>1.6464429592651462E-3</v>
      </c>
      <c r="CE377" s="240">
        <f t="shared" ca="1" si="673"/>
        <v>1.2371957670730624E-3</v>
      </c>
      <c r="CF377" s="240">
        <f t="shared" ca="1" si="674"/>
        <v>6.3959673455166513E-4</v>
      </c>
      <c r="CG377" s="240">
        <f t="shared" ca="1" si="675"/>
        <v>-5.5375102846392404E-5</v>
      </c>
      <c r="CH377" s="240">
        <f t="shared" ca="1" si="676"/>
        <v>-7.419165828126379E-4</v>
      </c>
      <c r="CI377" s="240">
        <f t="shared" ca="1" si="677"/>
        <v>-1.315507988536231E-3</v>
      </c>
      <c r="CJ377" s="240">
        <f t="shared" ca="1" si="678"/>
        <v>-1.6888252281147963E-3</v>
      </c>
      <c r="CK377" s="240">
        <f t="shared" ca="1" si="679"/>
        <v>-1.8050341359517001E-3</v>
      </c>
      <c r="CL377" s="240">
        <f t="shared" ca="1" si="680"/>
        <v>-1.6464429592651436E-3</v>
      </c>
      <c r="CM377" s="240">
        <f t="shared" ca="1" si="681"/>
        <v>-1.2371957670730626E-3</v>
      </c>
      <c r="CN377" s="240">
        <f t="shared" ca="1" si="682"/>
        <v>-6.3959673455166513E-4</v>
      </c>
      <c r="CO377" s="240">
        <f t="shared" ca="1" si="683"/>
        <v>5.537510284638579E-5</v>
      </c>
      <c r="CP377" s="240">
        <f t="shared" ca="1" si="684"/>
        <v>7.4191658281263194E-4</v>
      </c>
      <c r="CQ377" s="240">
        <f t="shared" ca="1" si="685"/>
        <v>1.3155079885362351E-3</v>
      </c>
      <c r="CR377" s="240">
        <f t="shared" ca="1" si="686"/>
        <v>1.688825228114798E-3</v>
      </c>
      <c r="CS377" s="240">
        <f t="shared" ca="1" si="687"/>
        <v>1.8050341359517003E-3</v>
      </c>
      <c r="CT377" s="240">
        <f t="shared" ca="1" si="688"/>
        <v>1.6464429592651464E-3</v>
      </c>
      <c r="CU377" s="240">
        <f t="shared" ca="1" si="689"/>
        <v>1.2371957670730674E-3</v>
      </c>
      <c r="CV377" s="240">
        <f t="shared" ca="1" si="690"/>
        <v>6.395967345516595E-4</v>
      </c>
      <c r="CW377" s="240">
        <f t="shared" ca="1" si="691"/>
        <v>-5.537510284639197E-5</v>
      </c>
      <c r="CX377" s="240">
        <f t="shared" ca="1" si="692"/>
        <v>-7.4191658281263758E-4</v>
      </c>
      <c r="CY377" s="240">
        <f t="shared" ca="1" si="693"/>
        <v>-1.3155079885362308E-3</v>
      </c>
      <c r="CZ377" s="240">
        <f t="shared" ca="1" si="694"/>
        <v>-1.6888252281147959E-3</v>
      </c>
      <c r="DA377" s="240">
        <f t="shared" ca="1" si="695"/>
        <v>-1.8050341359517003E-3</v>
      </c>
      <c r="DB377" s="240">
        <f t="shared" ca="1" si="696"/>
        <v>-1.6464429592651438E-3</v>
      </c>
      <c r="DC377" s="240">
        <f t="shared" ca="1" si="697"/>
        <v>-1.2371957670730628E-3</v>
      </c>
      <c r="DD377" s="240">
        <f t="shared" ca="1" si="698"/>
        <v>-6.3959673455166557E-4</v>
      </c>
      <c r="DE377" s="240">
        <f t="shared" ca="1" si="699"/>
        <v>5.5375102846385357E-5</v>
      </c>
      <c r="DF377" s="240">
        <f t="shared" ca="1" si="700"/>
        <v>7.4191658281264321E-4</v>
      </c>
      <c r="DG377" s="240">
        <f t="shared" ca="1" si="701"/>
        <v>1.3155079885362349E-3</v>
      </c>
      <c r="DH377" s="240">
        <f t="shared" ca="1" si="702"/>
        <v>1.688825228114798E-3</v>
      </c>
      <c r="DI377" s="240">
        <f t="shared" ca="1" si="703"/>
        <v>1.8050341359517005E-3</v>
      </c>
      <c r="DJ377" s="240">
        <f t="shared" ca="1" si="704"/>
        <v>1.6464429592651466E-3</v>
      </c>
      <c r="DK377" s="240">
        <f t="shared" ca="1" si="705"/>
        <v>1.2371957670730678E-3</v>
      </c>
      <c r="DL377" s="240">
        <f t="shared" ca="1" si="706"/>
        <v>6.3959673455165982E-4</v>
      </c>
      <c r="DM377" s="240">
        <f t="shared" ca="1" si="707"/>
        <v>-5.5375102846391537E-5</v>
      </c>
      <c r="DN377" s="240">
        <f t="shared" ca="1" si="708"/>
        <v>-7.4191658281263714E-4</v>
      </c>
      <c r="DO377" s="240">
        <f t="shared" ca="1" si="709"/>
        <v>-1.3155079885362304E-3</v>
      </c>
      <c r="DP377" s="240">
        <f t="shared" ca="1" si="710"/>
        <v>-1.6888252281147954E-3</v>
      </c>
      <c r="DQ377" s="240">
        <f t="shared" ca="1" si="711"/>
        <v>-1.8050341359517003E-3</v>
      </c>
      <c r="DR377" s="240">
        <f t="shared" ca="1" si="712"/>
        <v>-1.646442959265144E-3</v>
      </c>
      <c r="DS377" s="240">
        <f t="shared" ca="1" si="713"/>
        <v>-1.2371957670730632E-3</v>
      </c>
      <c r="DT377" s="240">
        <f t="shared" ca="1" si="714"/>
        <v>-6.3959673455166611E-4</v>
      </c>
      <c r="DU377" s="240">
        <f t="shared" ca="1" si="715"/>
        <v>5.5375102846384814E-5</v>
      </c>
      <c r="DV377" s="240">
        <f t="shared" ca="1" si="716"/>
        <v>7.4191658281263107E-4</v>
      </c>
      <c r="DW377" s="240">
        <f t="shared" ca="1" si="717"/>
        <v>1.3155079885362347E-3</v>
      </c>
      <c r="DX377" s="240">
        <f t="shared" ca="1" si="718"/>
        <v>1.6888252281147978E-3</v>
      </c>
      <c r="DY377" s="240">
        <f t="shared" ca="1" si="719"/>
        <v>1.8050341359517005E-3</v>
      </c>
      <c r="DZ377" s="240">
        <f t="shared" ca="1" si="720"/>
        <v>1.6464429592651468E-3</v>
      </c>
      <c r="EA377" s="240">
        <f t="shared" ca="1" si="721"/>
        <v>1.237195767073068E-3</v>
      </c>
      <c r="EB377" s="240">
        <f t="shared" ca="1" si="722"/>
        <v>6.3959673455166015E-4</v>
      </c>
      <c r="EC377" s="240">
        <f t="shared" ca="1" si="723"/>
        <v>-5.5375102846390994E-5</v>
      </c>
      <c r="ED377" s="240">
        <f t="shared" ca="1" si="724"/>
        <v>-7.4191658281263671E-4</v>
      </c>
      <c r="EE377" s="240">
        <f t="shared" ca="1" si="725"/>
        <v>-1.3155079885362301E-3</v>
      </c>
      <c r="EF377" s="240">
        <f t="shared" ca="1" si="726"/>
        <v>-1.6888252281147954E-3</v>
      </c>
      <c r="EG377" s="240">
        <f t="shared" ca="1" si="727"/>
        <v>-1.8050341359517003E-3</v>
      </c>
      <c r="EH377" s="240">
        <f t="shared" ca="1" si="728"/>
        <v>-1.6464429592651442E-3</v>
      </c>
      <c r="EI377" s="240">
        <f t="shared" ca="1" si="729"/>
        <v>-1.2371957670730637E-3</v>
      </c>
      <c r="EJ377" s="240">
        <f t="shared" ca="1" si="730"/>
        <v>-6.3959673455166643E-4</v>
      </c>
      <c r="EK377" s="240">
        <f t="shared" ca="1" si="731"/>
        <v>5.5375102846384489E-5</v>
      </c>
      <c r="EL377" s="240">
        <f t="shared" ca="1" si="732"/>
        <v>7.4191658281264235E-4</v>
      </c>
      <c r="EM377" s="240">
        <f t="shared" ca="1" si="733"/>
        <v>1.3155079885362343E-3</v>
      </c>
      <c r="EN377" s="240">
        <f t="shared" ca="1" si="734"/>
        <v>1.6888252281147976E-3</v>
      </c>
      <c r="EO377" s="240">
        <f t="shared" ca="1" si="735"/>
        <v>1.8050341359517005E-3</v>
      </c>
      <c r="EP377" s="240">
        <f t="shared" ca="1" si="736"/>
        <v>1.6464429592651468E-3</v>
      </c>
      <c r="EQ377" s="240">
        <f t="shared" ca="1" si="737"/>
        <v>1.2371957670730682E-3</v>
      </c>
      <c r="ER377" s="240">
        <f t="shared" ca="1" si="738"/>
        <v>6.3959673455166047E-4</v>
      </c>
      <c r="ES377" s="240">
        <f t="shared" ca="1" si="739"/>
        <v>-5.5375102846390669E-5</v>
      </c>
      <c r="ET377" s="240">
        <f t="shared" ca="1" si="740"/>
        <v>-7.4191658281263638E-4</v>
      </c>
      <c r="EU377" s="240">
        <f t="shared" ca="1" si="741"/>
        <v>-1.3155079885362299E-3</v>
      </c>
      <c r="EV377" s="240">
        <f t="shared" ca="1" si="742"/>
        <v>-1.6888252281147954E-3</v>
      </c>
      <c r="EW377" s="240">
        <f t="shared" ca="1" si="743"/>
        <v>-1.8050341359517001E-3</v>
      </c>
      <c r="EX377" s="240">
        <f t="shared" ca="1" si="744"/>
        <v>-1.6464429592651444E-3</v>
      </c>
      <c r="EY377" s="240">
        <f t="shared" ca="1" si="745"/>
        <v>-1.2371957670730639E-3</v>
      </c>
      <c r="EZ377" s="240">
        <f t="shared" ca="1" si="746"/>
        <v>-6.3959673455166698E-4</v>
      </c>
      <c r="FA377" s="240">
        <f t="shared" ca="1" si="747"/>
        <v>5.5375102846384164E-5</v>
      </c>
      <c r="FB377" s="240">
        <f t="shared" ca="1" si="748"/>
        <v>7.4191658281263031E-4</v>
      </c>
      <c r="FC377" s="240">
        <f t="shared" ca="1" si="749"/>
        <v>1.3155079885362343E-3</v>
      </c>
      <c r="FD377" s="240">
        <f t="shared" ca="1" si="750"/>
        <v>1.6888252281147974E-3</v>
      </c>
      <c r="FE377" s="240">
        <f t="shared" ca="1" si="751"/>
        <v>1.8050341359517003E-3</v>
      </c>
      <c r="FF377" s="240">
        <f t="shared" ca="1" si="752"/>
        <v>1.646442959265147E-3</v>
      </c>
      <c r="FG377" s="240">
        <f t="shared" ca="1" si="753"/>
        <v>1.2371957670730684E-3</v>
      </c>
      <c r="FH377" s="240">
        <f t="shared" ca="1" si="754"/>
        <v>6.3959673455166112E-4</v>
      </c>
      <c r="FI377" s="240">
        <f t="shared" ca="1" si="755"/>
        <v>-5.5375102846390236E-5</v>
      </c>
      <c r="FJ377" s="240">
        <f t="shared" ca="1" si="756"/>
        <v>-7.4191658281263595E-4</v>
      </c>
      <c r="FK377" s="240">
        <f t="shared" ca="1" si="757"/>
        <v>-1.3155079885362295E-3</v>
      </c>
      <c r="FL377" s="240">
        <f t="shared" ca="1" si="758"/>
        <v>-1.6888252281147952E-3</v>
      </c>
      <c r="FM377" s="240">
        <f t="shared" ca="1" si="759"/>
        <v>-1.8050341359517007E-3</v>
      </c>
      <c r="FN377" s="240">
        <f t="shared" ca="1" si="760"/>
        <v>-1.6464429592651499E-3</v>
      </c>
      <c r="FO377" s="240">
        <f t="shared" ca="1" si="761"/>
        <v>-1.2371957670730734E-3</v>
      </c>
      <c r="FP377" s="240">
        <f t="shared" ca="1" si="762"/>
        <v>-6.3959673455165516E-4</v>
      </c>
      <c r="FQ377" s="240">
        <f t="shared" ca="1" si="763"/>
        <v>5.5375102846396415E-5</v>
      </c>
      <c r="FR377" s="240">
        <f t="shared" ca="1" si="764"/>
        <v>7.4191658281264159E-4</v>
      </c>
      <c r="FS377" s="240">
        <f t="shared" ca="1" si="765"/>
        <v>1.3155079885362338E-3</v>
      </c>
      <c r="FT377" s="240">
        <f t="shared" ca="1" si="766"/>
        <v>1.6888252281147972E-3</v>
      </c>
      <c r="FU377" s="240">
        <f t="shared" ca="1" si="767"/>
        <v>1.8050341359517005E-3</v>
      </c>
      <c r="FV377" s="240">
        <f t="shared" ca="1" si="768"/>
        <v>1.6464429592651473E-3</v>
      </c>
      <c r="FW377" s="240">
        <f t="shared" ca="1" si="769"/>
        <v>1.2371957670730689E-3</v>
      </c>
      <c r="FX377" s="240">
        <f t="shared" ca="1" si="770"/>
        <v>6.3959673455167359E-4</v>
      </c>
      <c r="FY377" s="240">
        <f t="shared" ca="1" si="771"/>
        <v>-5.53751028463769E-5</v>
      </c>
      <c r="FZ377" s="240">
        <f t="shared" ca="1" si="772"/>
        <v>-7.4191658281262381E-4</v>
      </c>
      <c r="GA377" s="240">
        <f t="shared" ca="1" si="773"/>
        <v>-1.3155079885362379E-3</v>
      </c>
      <c r="GB377" s="240">
        <f t="shared" ca="1" si="774"/>
        <v>-1.6888252281147993E-3</v>
      </c>
      <c r="GC377" s="240">
        <f t="shared" ca="1" si="775"/>
        <v>-1.8050341359517001E-3</v>
      </c>
      <c r="GD377" s="240">
        <f t="shared" ca="1" si="776"/>
        <v>-1.6464429592651447E-3</v>
      </c>
      <c r="GE377" s="240">
        <f t="shared" ca="1" si="777"/>
        <v>-1.2371957670730643E-3</v>
      </c>
      <c r="GF377" s="240">
        <f t="shared" ca="1" si="778"/>
        <v>-6.3959673455166774E-4</v>
      </c>
      <c r="GG377" s="240">
        <f t="shared" ca="1" si="779"/>
        <v>5.5375102846383188E-5</v>
      </c>
      <c r="GH377" s="240">
        <f t="shared" ca="1" si="780"/>
        <v>7.4191658281262945E-4</v>
      </c>
      <c r="GI377" s="240">
        <f t="shared" ca="1" si="781"/>
        <v>1.3155079885362247E-3</v>
      </c>
      <c r="GJ377" s="240">
        <f t="shared" ca="1" si="782"/>
        <v>1.6888252281147928E-3</v>
      </c>
      <c r="GK377" s="240">
        <f t="shared" ca="1" si="783"/>
        <v>1.8050341359516998E-3</v>
      </c>
      <c r="GL377" s="240">
        <f t="shared" ca="1" si="784"/>
        <v>1.6464429592651423E-3</v>
      </c>
      <c r="GM377" s="240">
        <f t="shared" ca="1" si="785"/>
        <v>1.2371957670730598E-3</v>
      </c>
      <c r="GN377" s="240">
        <f t="shared" ca="1" si="786"/>
        <v>6.3959673455166199E-4</v>
      </c>
      <c r="GO377" s="240">
        <f t="shared" ca="1" si="787"/>
        <v>-5.5375102846389368E-5</v>
      </c>
      <c r="GP377" s="240">
        <f t="shared" ca="1" si="788"/>
        <v>-7.4191658281263508E-4</v>
      </c>
      <c r="GQ377" s="240">
        <f t="shared" ca="1" si="789"/>
        <v>-1.3155079885362288E-3</v>
      </c>
      <c r="GR377" s="240">
        <f t="shared" ca="1" si="790"/>
        <v>-1.6888252281147948E-3</v>
      </c>
      <c r="GS377" s="240">
        <f t="shared" ca="1" si="791"/>
        <v>-1.8050341359517005E-3</v>
      </c>
      <c r="GT377" s="240">
        <f t="shared" ca="1" si="792"/>
        <v>-1.6464429592651503E-3</v>
      </c>
      <c r="GU377" s="240">
        <f t="shared" ca="1" si="793"/>
        <v>-1.2371957670730741E-3</v>
      </c>
      <c r="GV377" s="240">
        <f t="shared" ca="1" si="794"/>
        <v>-6.3959673455165603E-4</v>
      </c>
      <c r="GW377" s="240">
        <f t="shared" ca="1" si="795"/>
        <v>5.5375102846395548E-5</v>
      </c>
      <c r="GX377" s="240">
        <f t="shared" ca="1" si="796"/>
        <v>7.4191658281264072E-4</v>
      </c>
      <c r="GY377" s="240">
        <f t="shared" ca="1" si="797"/>
        <v>1.315507988536233E-3</v>
      </c>
      <c r="GZ377" s="240">
        <f t="shared" ca="1" si="798"/>
        <v>1.6888252281147972E-3</v>
      </c>
      <c r="HA377" s="240">
        <f t="shared" ca="1" si="799"/>
        <v>1.8050341359517005E-3</v>
      </c>
      <c r="HB377" s="240">
        <f t="shared" ca="1" si="800"/>
        <v>1.6464429592651477E-3</v>
      </c>
      <c r="HC377" s="240">
        <f t="shared" ca="1" si="801"/>
        <v>1.2371957670730695E-3</v>
      </c>
      <c r="HD377" s="240">
        <f t="shared" ca="1" si="802"/>
        <v>6.3959673455167435E-4</v>
      </c>
      <c r="HE377" s="240">
        <f t="shared" ca="1" si="803"/>
        <v>-5.5375102846375924E-5</v>
      </c>
      <c r="HF377" s="240">
        <f t="shared" ca="1" si="804"/>
        <v>-7.4191658281264647E-4</v>
      </c>
      <c r="HG377" s="240">
        <f t="shared" ca="1" si="805"/>
        <v>-1.3155079885362373E-3</v>
      </c>
      <c r="HH377" s="240">
        <f t="shared" ca="1" si="806"/>
        <v>-1.6888252281147993E-3</v>
      </c>
      <c r="HI377" s="240">
        <f t="shared" ca="1" si="807"/>
        <v>-1.8050341359517001E-3</v>
      </c>
      <c r="HJ377" s="240">
        <f t="shared" ca="1" si="808"/>
        <v>-1.6464429592651451E-3</v>
      </c>
      <c r="HK377" s="240">
        <f t="shared" ca="1" si="809"/>
        <v>-1.2371957670730652E-3</v>
      </c>
      <c r="HL377" s="240">
        <f t="shared" ca="1" si="810"/>
        <v>-6.395967345516686E-4</v>
      </c>
      <c r="HM377" s="240">
        <f t="shared" ca="1" si="811"/>
        <v>5.5375102846382212E-5</v>
      </c>
      <c r="HN377" s="240">
        <f t="shared" ca="1" si="812"/>
        <v>7.4191658281262869E-4</v>
      </c>
      <c r="HO377" s="240">
        <f t="shared" ca="1" si="813"/>
        <v>1.3155079885362238E-3</v>
      </c>
      <c r="HP377" s="240">
        <f t="shared" ca="1" si="814"/>
        <v>1.6888252281147924E-3</v>
      </c>
      <c r="HQ377" s="240">
        <f t="shared" ca="1" si="815"/>
        <v>1.8050341359517003E-3</v>
      </c>
      <c r="HR377" s="240">
        <f t="shared" ca="1" si="816"/>
        <v>1.6464429592651425E-3</v>
      </c>
      <c r="HS377" s="240">
        <f t="shared" ca="1" si="817"/>
        <v>1.2371957670730606E-3</v>
      </c>
      <c r="HT377" s="240">
        <f t="shared" ca="1" si="818"/>
        <v>6.3959673455166264E-4</v>
      </c>
      <c r="HU377" s="240">
        <f t="shared" ca="1" si="819"/>
        <v>-5.5375102846388501E-5</v>
      </c>
      <c r="HV377" s="240">
        <f t="shared" ca="1" si="820"/>
        <v>-7.4191658281263432E-4</v>
      </c>
      <c r="HW377" s="240">
        <f t="shared" ca="1" si="821"/>
        <v>-1.3155079885362282E-3</v>
      </c>
      <c r="HX377" s="240">
        <f t="shared" ca="1" si="822"/>
        <v>-1.6888252281147946E-3</v>
      </c>
      <c r="HY377" s="240">
        <f t="shared" ca="1" si="823"/>
        <v>-1.8050341359517007E-3</v>
      </c>
      <c r="HZ377" s="240">
        <f t="shared" ca="1" si="824"/>
        <v>-1.6464429592651505E-3</v>
      </c>
      <c r="IA377" s="240">
        <f t="shared" ca="1" si="825"/>
        <v>-1.2371957670730747E-3</v>
      </c>
      <c r="IB377" s="240">
        <f t="shared" ca="1" si="826"/>
        <v>-6.39596734551657E-4</v>
      </c>
      <c r="IC377" s="240">
        <f t="shared" ca="1" si="827"/>
        <v>5.5375102846394681E-5</v>
      </c>
      <c r="ID377" s="240">
        <f t="shared" ca="1" si="828"/>
        <v>7.4191658281263996E-4</v>
      </c>
      <c r="IE377" s="240">
        <f t="shared" ca="1" si="829"/>
        <v>1.3155079885362377E-3</v>
      </c>
      <c r="IF377" s="240">
        <f t="shared" ca="1" si="830"/>
        <v>1.6888252281147967E-3</v>
      </c>
      <c r="IG377" s="240">
        <f t="shared" ca="1" si="831"/>
        <v>1.8050341359517005E-3</v>
      </c>
      <c r="IH377" s="240">
        <f t="shared" ca="1" si="832"/>
        <v>1.6464429592651479E-3</v>
      </c>
      <c r="II377" s="240">
        <f t="shared" ca="1" si="833"/>
        <v>1.2371957670730702E-3</v>
      </c>
      <c r="IJ377" s="240">
        <f t="shared" ca="1" si="834"/>
        <v>6.3959673455167522E-4</v>
      </c>
      <c r="IK377" s="240">
        <f t="shared" ca="1" si="835"/>
        <v>-5.5375102846375165E-5</v>
      </c>
      <c r="IL377" s="240">
        <f t="shared" ca="1" si="836"/>
        <v>-7.4191658281262218E-4</v>
      </c>
      <c r="IM377" s="240">
        <f t="shared" ca="1" si="837"/>
        <v>-1.3155079885362369E-3</v>
      </c>
      <c r="IN377" s="240">
        <f t="shared" ca="1" si="838"/>
        <v>-1.6888252281147989E-3</v>
      </c>
      <c r="IO377" s="240">
        <f t="shared" ca="1" si="839"/>
        <v>-1.8050341359517003E-3</v>
      </c>
      <c r="IP377" s="240">
        <f t="shared" ca="1" si="840"/>
        <v>-1.6464429592651455E-3</v>
      </c>
      <c r="IQ377" s="240">
        <f t="shared" ca="1" si="841"/>
        <v>-1.2371957670730658E-3</v>
      </c>
      <c r="IR377" s="240">
        <f t="shared" ca="1" si="842"/>
        <v>-6.3959673455166925E-4</v>
      </c>
      <c r="IS377" s="240">
        <f t="shared" ca="1" si="843"/>
        <v>5.5375102846381237E-5</v>
      </c>
      <c r="IT377" s="240">
        <f t="shared" ca="1" si="844"/>
        <v>7.4191658281262782E-4</v>
      </c>
      <c r="IU377" s="240">
        <f t="shared" ca="1" si="845"/>
        <v>1.3155079885362234E-3</v>
      </c>
      <c r="IV377" s="240">
        <f t="shared" ca="1" si="846"/>
        <v>1.6888252281147922E-3</v>
      </c>
      <c r="IW377" s="240">
        <f t="shared" ca="1" si="847"/>
        <v>1.8050341359517001E-3</v>
      </c>
      <c r="IX377" s="240">
        <f t="shared" ca="1" si="848"/>
        <v>1.6464429592651429E-3</v>
      </c>
      <c r="IY377" s="240">
        <f t="shared" ca="1" si="849"/>
        <v>1.2371957670730613E-3</v>
      </c>
      <c r="IZ377" s="240">
        <f t="shared" ca="1" si="850"/>
        <v>6.3959673455166362E-4</v>
      </c>
      <c r="JA377" s="240">
        <f t="shared" ca="1" si="851"/>
        <v>-5.5375102846387417E-5</v>
      </c>
      <c r="JB377" s="240">
        <f t="shared" ca="1" si="852"/>
        <v>-7.4191658281263346E-4</v>
      </c>
    </row>
    <row r="378" spans="2:262">
      <c r="B378" s="248">
        <v>17</v>
      </c>
      <c r="C378" s="247">
        <f t="shared" si="853"/>
        <v>3.3203125000000002E-4</v>
      </c>
      <c r="D378" s="244">
        <f t="shared" ca="1" si="597"/>
        <v>12.526965622086546</v>
      </c>
      <c r="E378" s="243">
        <f ca="1">W361</f>
        <v>0.52696562208654707</v>
      </c>
      <c r="F378" s="242">
        <v>17</v>
      </c>
      <c r="G378" s="240">
        <f t="shared" ca="1" si="854"/>
        <v>7.9322053747277049E-3</v>
      </c>
      <c r="H378" s="240">
        <f t="shared" ca="1" si="598"/>
        <v>9.9986518010576932E-3</v>
      </c>
      <c r="I378" s="240">
        <f t="shared" ca="1" si="599"/>
        <v>1.0349524666091537E-2</v>
      </c>
      <c r="J378" s="240">
        <f t="shared" ca="1" si="600"/>
        <v>8.9246210322127262E-3</v>
      </c>
      <c r="K378" s="240">
        <f t="shared" ca="1" si="601"/>
        <v>5.9684265611200374E-3</v>
      </c>
      <c r="L378" s="240">
        <f t="shared" ca="1" si="602"/>
        <v>1.9881665445392969E-3</v>
      </c>
      <c r="M378" s="240">
        <f t="shared" ca="1" si="603"/>
        <v>-2.3332240591576272E-3</v>
      </c>
      <c r="N378" s="240">
        <f t="shared" ca="1" si="604"/>
        <v>-6.2542789387874864E-3</v>
      </c>
      <c r="O378" s="240">
        <f t="shared" ca="1" si="605"/>
        <v>-9.1022215823036625E-3</v>
      </c>
      <c r="P378" s="240">
        <f t="shared" ca="1" si="606"/>
        <v>-1.0388400599446986E-2</v>
      </c>
      <c r="Q378" s="240">
        <f t="shared" ca="1" si="607"/>
        <v>-9.8921327660380191E-3</v>
      </c>
      <c r="R378" s="240">
        <f t="shared" ca="1" si="608"/>
        <v>-7.6985679594060259E-3</v>
      </c>
      <c r="S378" s="240">
        <f t="shared" ca="1" si="609"/>
        <v>-4.184079100833211E-3</v>
      </c>
      <c r="T378" s="240">
        <f t="shared" ca="1" si="610"/>
        <v>4.8316094172077759E-5</v>
      </c>
      <c r="U378" s="241">
        <f t="shared" ca="1" si="611"/>
        <v>4.27242119013241E-3</v>
      </c>
      <c r="V378" s="240">
        <f t="shared" ca="1" si="612"/>
        <v>7.7634621708150067E-3</v>
      </c>
      <c r="W378" s="240">
        <f t="shared" ca="1" si="613"/>
        <v>9.9224445190563663E-3</v>
      </c>
      <c r="X378" s="240">
        <f t="shared" ca="1" si="614"/>
        <v>1.0378928988681705E-2</v>
      </c>
      <c r="Y378" s="240">
        <f t="shared" ca="1" si="615"/>
        <v>9.0545917513576244E-3</v>
      </c>
      <c r="Z378" s="240">
        <f t="shared" ca="1" si="616"/>
        <v>6.1766632373260119E-3</v>
      </c>
      <c r="AA378" s="240">
        <f t="shared" ca="1" si="617"/>
        <v>2.2389398271599461E-3</v>
      </c>
      <c r="AB378" s="240">
        <f t="shared" ca="1" si="618"/>
        <v>-2.082941972480397E-3</v>
      </c>
      <c r="AC378" s="240">
        <f t="shared" ca="1" si="619"/>
        <v>-6.0474315707718142E-3</v>
      </c>
      <c r="AD378" s="240">
        <f t="shared" ca="1" si="620"/>
        <v>-8.9742999054178534E-3</v>
      </c>
      <c r="AE378" s="240">
        <f t="shared" ca="1" si="621"/>
        <v>-1.0361353477512724E-2</v>
      </c>
      <c r="AF378" s="240">
        <f t="shared" ca="1" si="622"/>
        <v>-9.9706009574518206E-3</v>
      </c>
      <c r="AG378" s="240">
        <f t="shared" ca="1" si="623"/>
        <v>-7.869087853546116E-3</v>
      </c>
      <c r="AH378" s="240">
        <f t="shared" ca="1" si="624"/>
        <v>-4.4173928109481958E-3</v>
      </c>
      <c r="AI378" s="240">
        <f t="shared" ca="1" si="625"/>
        <v>-2.0775935154086333E-4</v>
      </c>
      <c r="AJ378" s="240">
        <f t="shared" ca="1" si="626"/>
        <v>4.0375215589136025E-3</v>
      </c>
      <c r="AK378" s="240">
        <f t="shared" ca="1" si="627"/>
        <v>7.5900425475851629E-3</v>
      </c>
      <c r="AL378" s="240">
        <f t="shared" ca="1" si="628"/>
        <v>9.8402603275008545E-3</v>
      </c>
      <c r="AM378" s="240">
        <f t="shared" ca="1" si="629"/>
        <v>1.0402081432542244E-2</v>
      </c>
      <c r="AN378" s="240">
        <f t="shared" ca="1" si="630"/>
        <v>9.179108323004493E-3</v>
      </c>
      <c r="AO378" s="240">
        <f t="shared" ca="1" si="631"/>
        <v>6.3811793225581276E-3</v>
      </c>
      <c r="AP378" s="240">
        <f t="shared" ca="1" si="632"/>
        <v>2.4883644561480844E-3</v>
      </c>
      <c r="AQ378" s="240">
        <f t="shared" ca="1" si="633"/>
        <v>-1.8314051994451656E-3</v>
      </c>
      <c r="AR378" s="240">
        <f t="shared" ca="1" si="634"/>
        <v>-5.8369414561059499E-3</v>
      </c>
      <c r="AS378" s="240">
        <f t="shared" ca="1" si="635"/>
        <v>-8.8409724458397079E-3</v>
      </c>
      <c r="AT378" s="240">
        <f t="shared" ca="1" si="636"/>
        <v>-1.0328065063679568E-2</v>
      </c>
      <c r="AU378" s="240">
        <f t="shared" ca="1" si="637"/>
        <v>-1.0043063231673633E-2</v>
      </c>
      <c r="AV378" s="240">
        <f t="shared" ca="1" si="638"/>
        <v>-8.0348677034073526E-3</v>
      </c>
      <c r="AW378" s="240">
        <f t="shared" ca="1" si="639"/>
        <v>-4.6480456488108383E-3</v>
      </c>
      <c r="AX378" s="240">
        <f t="shared" ca="1" si="640"/>
        <v>-4.6370965078904904E-4</v>
      </c>
      <c r="AY378" s="240">
        <f t="shared" ca="1" si="641"/>
        <v>3.8001898756803857E-3</v>
      </c>
      <c r="AZ378" s="240">
        <f t="shared" ca="1" si="642"/>
        <v>7.4120509665346118E-3</v>
      </c>
      <c r="BA378" s="240">
        <f t="shared" ca="1" si="643"/>
        <v>9.7521487310750915E-3</v>
      </c>
      <c r="BB378" s="240">
        <f t="shared" ca="1" si="644"/>
        <v>1.0418968051506692E-2</v>
      </c>
      <c r="BC378" s="240">
        <f t="shared" ca="1" si="645"/>
        <v>9.2980957430265614E-3</v>
      </c>
      <c r="BD378" s="240">
        <f t="shared" ca="1" si="646"/>
        <v>6.5818516239739989E-3</v>
      </c>
      <c r="BE378" s="240">
        <f t="shared" ca="1" si="647"/>
        <v>2.73629018743378E-3</v>
      </c>
      <c r="BF378" s="240">
        <f t="shared" ca="1" si="648"/>
        <v>-1.5787652563984222E-3</v>
      </c>
      <c r="BG378" s="240">
        <f t="shared" ca="1" si="649"/>
        <v>-5.6229353861642264E-3</v>
      </c>
      <c r="BH378" s="240">
        <f t="shared" ca="1" si="650"/>
        <v>-8.7023195150454195E-3</v>
      </c>
      <c r="BI378" s="240">
        <f t="shared" ca="1" si="651"/>
        <v>-1.0288555409643279E-2</v>
      </c>
      <c r="BJ378" s="240">
        <f t="shared" ca="1" si="652"/>
        <v>-1.0109475940139011E-2</v>
      </c>
      <c r="BK378" s="240">
        <f t="shared" ca="1" si="653"/>
        <v>-8.1958076494071472E-3</v>
      </c>
      <c r="BL378" s="240">
        <f t="shared" ca="1" si="654"/>
        <v>-4.8758986777762423E-3</v>
      </c>
      <c r="BM378" s="240">
        <f t="shared" ca="1" si="655"/>
        <v>-7.1938062868282231E-4</v>
      </c>
      <c r="BN378" s="240">
        <f t="shared" ca="1" si="656"/>
        <v>3.5605691001642592E-3</v>
      </c>
      <c r="BO378" s="240">
        <f t="shared" ca="1" si="657"/>
        <v>7.2295946431362697E-3</v>
      </c>
      <c r="BP378" s="240">
        <f t="shared" ca="1" si="658"/>
        <v>9.6581628049100601E-3</v>
      </c>
      <c r="BQ378" s="240">
        <f t="shared" ca="1" si="659"/>
        <v>1.0429578673707227E-2</v>
      </c>
      <c r="BR378" s="240">
        <f t="shared" ca="1" si="660"/>
        <v>9.4114823378512163E-3</v>
      </c>
      <c r="BS378" s="240">
        <f t="shared" ca="1" si="661"/>
        <v>6.7785592640828719E-3</v>
      </c>
      <c r="BT378" s="240">
        <f t="shared" ca="1" si="662"/>
        <v>2.9825676798270273E-3</v>
      </c>
      <c r="BU378" s="240">
        <f t="shared" ca="1" si="663"/>
        <v>-1.3251743241950772E-3</v>
      </c>
      <c r="BV378" s="240">
        <f t="shared" ca="1" si="664"/>
        <v>-5.4055422702009729E-3</v>
      </c>
      <c r="BW378" s="240">
        <f t="shared" ca="1" si="665"/>
        <v>-8.5584246323759765E-3</v>
      </c>
      <c r="BX378" s="240">
        <f t="shared" ca="1" si="666"/>
        <v>-1.0242848314542089E-2</v>
      </c>
      <c r="BY378" s="240">
        <f t="shared" ca="1" si="667"/>
        <v>-1.0169799078315703E-2</v>
      </c>
      <c r="BZ378" s="240">
        <f t="shared" ca="1" si="668"/>
        <v>-8.3518107473399029E-3</v>
      </c>
      <c r="CA378" s="240">
        <f t="shared" ca="1" si="669"/>
        <v>-5.1008146476997501E-3</v>
      </c>
      <c r="CB378" s="240">
        <f t="shared" ca="1" si="670"/>
        <v>-9.7461827858524907E-4</v>
      </c>
      <c r="CC378" s="240">
        <f t="shared" ca="1" si="671"/>
        <v>3.3188035709604824E-3</v>
      </c>
      <c r="CD378" s="240">
        <f t="shared" ca="1" si="672"/>
        <v>7.0427834822568598E-3</v>
      </c>
      <c r="CE378" s="240">
        <f t="shared" ca="1" si="673"/>
        <v>9.5583591626133176E-3</v>
      </c>
      <c r="CF378" s="240">
        <f t="shared" ca="1" si="674"/>
        <v>1.0433906907701783E-2</v>
      </c>
      <c r="CG378" s="240">
        <f t="shared" ca="1" si="675"/>
        <v>9.5191998076335563E-3</v>
      </c>
      <c r="CH378" s="240">
        <f t="shared" ca="1" si="676"/>
        <v>6.971183753557748E-3</v>
      </c>
      <c r="CI378" s="240">
        <f t="shared" ca="1" si="677"/>
        <v>3.2270485849753361E-3</v>
      </c>
      <c r="CJ378" s="240">
        <f t="shared" ca="1" si="678"/>
        <v>-1.0707851565302977E-3</v>
      </c>
      <c r="CK378" s="240">
        <f t="shared" ca="1" si="679"/>
        <v>-5.1848930577003951E-3</v>
      </c>
      <c r="CL378" s="240">
        <f t="shared" ca="1" si="680"/>
        <v>-8.4093744747281186E-3</v>
      </c>
      <c r="CM378" s="240">
        <f t="shared" ca="1" si="681"/>
        <v>-1.0190971310620979E-2</v>
      </c>
      <c r="CN378" s="240">
        <f t="shared" ca="1" si="682"/>
        <v>-1.0223996309800906E-2</v>
      </c>
      <c r="CO378" s="240">
        <f t="shared" ca="1" si="683"/>
        <v>-8.50278302677278E-3</v>
      </c>
      <c r="CP378" s="240">
        <f t="shared" ca="1" si="684"/>
        <v>-5.3226580776112274E-3</v>
      </c>
      <c r="CQ378" s="240">
        <f t="shared" ca="1" si="685"/>
        <v>-1.2292688548799818E-3</v>
      </c>
      <c r="CR378" s="240">
        <f t="shared" ca="1" si="686"/>
        <v>3.075038918583654E-3</v>
      </c>
      <c r="CS378" s="240">
        <f t="shared" ca="1" si="687"/>
        <v>6.8517300119543458E-3</v>
      </c>
      <c r="CT378" s="240">
        <f t="shared" ca="1" si="688"/>
        <v>9.4527979221670725E-3</v>
      </c>
      <c r="CU378" s="240">
        <f t="shared" ca="1" si="689"/>
        <v>1.0431950146324049E-2</v>
      </c>
      <c r="CV378" s="240">
        <f t="shared" ca="1" si="690"/>
        <v>9.6211832673975557E-3</v>
      </c>
      <c r="CW378" s="240">
        <f t="shared" ca="1" si="691"/>
        <v>7.159609062608774E-3</v>
      </c>
      <c r="CX378" s="240">
        <f t="shared" ca="1" si="692"/>
        <v>3.4695856367231406E-3</v>
      </c>
      <c r="CY378" s="240">
        <f t="shared" ca="1" si="693"/>
        <v>-8.1575098792642216E-4</v>
      </c>
      <c r="CZ378" s="240">
        <f t="shared" ca="1" si="694"/>
        <v>-4.9611206594974665E-3</v>
      </c>
      <c r="DA378" s="240">
        <f t="shared" ca="1" si="695"/>
        <v>-8.2552588243434075E-3</v>
      </c>
      <c r="DB378" s="240">
        <f t="shared" ca="1" si="696"/>
        <v>-1.013295564664733E-2</v>
      </c>
      <c r="DC378" s="240">
        <f t="shared" ca="1" si="697"/>
        <v>-1.0272034988208917E-2</v>
      </c>
      <c r="DD378" s="240">
        <f t="shared" ca="1" si="698"/>
        <v>-8.6486335476498848E-3</v>
      </c>
      <c r="DE378" s="240">
        <f t="shared" ca="1" si="699"/>
        <v>-5.5412953373237886E-3</v>
      </c>
      <c r="DF378" s="240">
        <f t="shared" ca="1" si="700"/>
        <v>-1.4831789655818934E-3</v>
      </c>
      <c r="DG378" s="240">
        <f t="shared" ca="1" si="701"/>
        <v>2.8294219777453113E-3</v>
      </c>
      <c r="DH378" s="240">
        <f t="shared" ca="1" si="702"/>
        <v>6.6565493156953747E-3</v>
      </c>
      <c r="DI378" s="240">
        <f t="shared" ca="1" si="703"/>
        <v>9.3415426697154268E-3</v>
      </c>
      <c r="DJ378" s="240">
        <f t="shared" ca="1" si="704"/>
        <v>1.0423709568253909E-2</v>
      </c>
      <c r="DK378" s="240">
        <f t="shared" ca="1" si="705"/>
        <v>9.7173712861205186E-3</v>
      </c>
      <c r="DL378" s="240">
        <f t="shared" ca="1" si="706"/>
        <v>7.3437216908755652E-3</v>
      </c>
      <c r="DM378" s="240">
        <f t="shared" ca="1" si="707"/>
        <v>3.7100327398196147E-3</v>
      </c>
      <c r="DN378" s="240">
        <f t="shared" ca="1" si="708"/>
        <v>-5.6022544143038847E-4</v>
      </c>
      <c r="DO378" s="240">
        <f t="shared" ca="1" si="709"/>
        <v>-4.7343598677175702E-3</v>
      </c>
      <c r="DP378" s="240">
        <f t="shared" ca="1" si="710"/>
        <v>-8.0961705147269206E-3</v>
      </c>
      <c r="DQ378" s="240">
        <f t="shared" ca="1" si="711"/>
        <v>-1.0068836269087738E-2</v>
      </c>
      <c r="DR378" s="240">
        <f t="shared" ca="1" si="712"/>
        <v>-1.031388617683617E-2</v>
      </c>
      <c r="DS378" s="240">
        <f t="shared" ca="1" si="713"/>
        <v>-8.7892744550710847E-3</v>
      </c>
      <c r="DT378" s="240">
        <f t="shared" ca="1" si="714"/>
        <v>-5.7565947279274599E-3</v>
      </c>
      <c r="DU378" s="240">
        <f t="shared" ca="1" si="715"/>
        <v>-1.7361956647345008E-3</v>
      </c>
      <c r="DV378" s="240">
        <f t="shared" ca="1" si="716"/>
        <v>2.5821006989064765E-3</v>
      </c>
      <c r="DW378" s="240">
        <f t="shared" ca="1" si="717"/>
        <v>6.4573589630329822E-3</v>
      </c>
      <c r="DX378" s="240">
        <f t="shared" ca="1" si="718"/>
        <v>9.2246604212622898E-3</v>
      </c>
      <c r="DY378" s="240">
        <f t="shared" ca="1" si="719"/>
        <v>1.0409190137307461E-2</v>
      </c>
      <c r="DZ378" s="240">
        <f t="shared" ca="1" si="720"/>
        <v>9.8077059237366097E-3</v>
      </c>
      <c r="EA378" s="240">
        <f t="shared" ca="1" si="721"/>
        <v>7.5234107357951621E-3</v>
      </c>
      <c r="EB378" s="240">
        <f t="shared" ca="1" si="722"/>
        <v>3.9482450579206817E-3</v>
      </c>
      <c r="EC378" s="240">
        <f t="shared" ca="1" si="723"/>
        <v>-3.0436243607654236E-4</v>
      </c>
      <c r="ED378" s="240">
        <f t="shared" ca="1" si="724"/>
        <v>-4.504747274582414E-3</v>
      </c>
      <c r="EE378" s="240">
        <f t="shared" ca="1" si="725"/>
        <v>-7.9322053747277223E-3</v>
      </c>
      <c r="EF378" s="240">
        <f t="shared" ca="1" si="726"/>
        <v>-9.9986518010577053E-3</v>
      </c>
      <c r="EG378" s="240">
        <f t="shared" ca="1" si="727"/>
        <v>-1.0349524666091542E-2</v>
      </c>
      <c r="EH378" s="240">
        <f t="shared" ca="1" si="728"/>
        <v>-8.9246210322127296E-3</v>
      </c>
      <c r="EI378" s="240">
        <f t="shared" ca="1" si="729"/>
        <v>-5.9684265611200313E-3</v>
      </c>
      <c r="EJ378" s="240">
        <f t="shared" ca="1" si="730"/>
        <v>-1.9881665445392813E-3</v>
      </c>
      <c r="EK378" s="240">
        <f t="shared" ca="1" si="731"/>
        <v>2.3332240591576563E-3</v>
      </c>
      <c r="EL378" s="240">
        <f t="shared" ca="1" si="732"/>
        <v>6.2542789387875202E-3</v>
      </c>
      <c r="EM378" s="240">
        <f t="shared" ca="1" si="733"/>
        <v>9.1022215823036538E-3</v>
      </c>
      <c r="EN378" s="240">
        <f t="shared" ca="1" si="734"/>
        <v>1.0388400599446988E-2</v>
      </c>
      <c r="EO378" s="240">
        <f t="shared" ca="1" si="735"/>
        <v>9.8921327660380157E-3</v>
      </c>
      <c r="EP378" s="240">
        <f t="shared" ca="1" si="736"/>
        <v>7.6985679594060146E-3</v>
      </c>
      <c r="EQ378" s="240">
        <f t="shared" ca="1" si="737"/>
        <v>4.1840791008331789E-3</v>
      </c>
      <c r="ER378" s="240">
        <f t="shared" ca="1" si="738"/>
        <v>-4.8316094172120259E-5</v>
      </c>
      <c r="ES378" s="240">
        <f t="shared" ca="1" si="739"/>
        <v>-4.2724211901323979E-3</v>
      </c>
      <c r="ET378" s="240">
        <f t="shared" ca="1" si="740"/>
        <v>-7.763462170815005E-3</v>
      </c>
      <c r="EU378" s="240">
        <f t="shared" ca="1" si="741"/>
        <v>-9.9224445190563663E-3</v>
      </c>
      <c r="EV378" s="240">
        <f t="shared" ca="1" si="742"/>
        <v>-1.0378928988681703E-2</v>
      </c>
      <c r="EW378" s="240">
        <f t="shared" ca="1" si="743"/>
        <v>-9.0545917513576053E-3</v>
      </c>
      <c r="EX378" s="240">
        <f t="shared" ca="1" si="744"/>
        <v>-6.1766632373259685E-3</v>
      </c>
      <c r="EY378" s="240">
        <f t="shared" ca="1" si="745"/>
        <v>-2.2389398271599674E-3</v>
      </c>
      <c r="EZ378" s="240">
        <f t="shared" ca="1" si="746"/>
        <v>2.0829419724803944E-3</v>
      </c>
      <c r="FA378" s="240">
        <f t="shared" ca="1" si="747"/>
        <v>6.0474315707718272E-3</v>
      </c>
      <c r="FB378" s="240">
        <f t="shared" ca="1" si="748"/>
        <v>8.974299905417862E-3</v>
      </c>
      <c r="FC378" s="240">
        <f t="shared" ca="1" si="749"/>
        <v>1.0361353477512728E-2</v>
      </c>
      <c r="FD378" s="240">
        <f t="shared" ca="1" si="750"/>
        <v>9.9706009574518049E-3</v>
      </c>
      <c r="FE378" s="240">
        <f t="shared" ca="1" si="751"/>
        <v>7.8690878535460675E-3</v>
      </c>
      <c r="FF378" s="240">
        <f t="shared" ca="1" si="752"/>
        <v>4.4173928109481307E-3</v>
      </c>
      <c r="FG378" s="240">
        <f t="shared" ca="1" si="753"/>
        <v>2.0775935154077399E-4</v>
      </c>
      <c r="FH378" s="240">
        <f t="shared" ca="1" si="754"/>
        <v>-4.0375215589135644E-3</v>
      </c>
      <c r="FI378" s="240">
        <f t="shared" ca="1" si="755"/>
        <v>-7.5900425475851352E-3</v>
      </c>
      <c r="FJ378" s="240">
        <f t="shared" ca="1" si="756"/>
        <v>-9.8402603275008459E-3</v>
      </c>
      <c r="FK378" s="240">
        <f t="shared" ca="1" si="757"/>
        <v>-1.0402081432542242E-2</v>
      </c>
      <c r="FL378" s="240">
        <f t="shared" ca="1" si="758"/>
        <v>-9.1791083230044965E-3</v>
      </c>
      <c r="FM378" s="240">
        <f t="shared" ca="1" si="759"/>
        <v>-6.3811793225581163E-3</v>
      </c>
      <c r="FN378" s="240">
        <f t="shared" ca="1" si="760"/>
        <v>-2.4883644561480528E-3</v>
      </c>
      <c r="FO378" s="240">
        <f t="shared" ca="1" si="761"/>
        <v>1.8314051994451999E-3</v>
      </c>
      <c r="FP378" s="240">
        <f t="shared" ca="1" si="762"/>
        <v>5.8369414561059933E-3</v>
      </c>
      <c r="FQ378" s="240">
        <f t="shared" ca="1" si="763"/>
        <v>8.8409724458397357E-3</v>
      </c>
      <c r="FR378" s="240">
        <f t="shared" ca="1" si="764"/>
        <v>1.032806506367958E-2</v>
      </c>
      <c r="FS378" s="240">
        <f t="shared" ca="1" si="765"/>
        <v>1.0043063231673652E-2</v>
      </c>
      <c r="FT378" s="240">
        <f t="shared" ca="1" si="766"/>
        <v>8.0348677034073907E-3</v>
      </c>
      <c r="FU378" s="240">
        <f t="shared" ca="1" si="767"/>
        <v>4.6480456488108574E-3</v>
      </c>
      <c r="FV378" s="240">
        <f t="shared" ca="1" si="768"/>
        <v>4.6370965078907159E-4</v>
      </c>
      <c r="FW378" s="240">
        <f t="shared" ca="1" si="769"/>
        <v>-3.8001898756803653E-3</v>
      </c>
      <c r="FX378" s="240">
        <f t="shared" ca="1" si="770"/>
        <v>-7.4120509665346222E-3</v>
      </c>
      <c r="FY378" s="240">
        <f t="shared" ca="1" si="771"/>
        <v>-9.7521487310750984E-3</v>
      </c>
      <c r="FZ378" s="240">
        <f t="shared" ca="1" si="772"/>
        <v>-1.0418968051506692E-2</v>
      </c>
      <c r="GA378" s="240">
        <f t="shared" ca="1" si="773"/>
        <v>-9.2980957430265389E-3</v>
      </c>
      <c r="GB378" s="240">
        <f t="shared" ca="1" si="774"/>
        <v>-6.5818516239739581E-3</v>
      </c>
      <c r="GC378" s="240">
        <f t="shared" ca="1" si="775"/>
        <v>-2.7362901874336937E-3</v>
      </c>
      <c r="GD378" s="240">
        <f t="shared" ca="1" si="776"/>
        <v>1.5787652563985107E-3</v>
      </c>
      <c r="GE378" s="240">
        <f t="shared" ca="1" si="777"/>
        <v>5.6229353861641761E-3</v>
      </c>
      <c r="GF378" s="240">
        <f t="shared" ca="1" si="778"/>
        <v>8.7023195150454091E-3</v>
      </c>
      <c r="GG378" s="240">
        <f t="shared" ca="1" si="779"/>
        <v>1.0288555409643275E-2</v>
      </c>
      <c r="GH378" s="240">
        <f t="shared" ca="1" si="780"/>
        <v>1.0109475940139018E-2</v>
      </c>
      <c r="GI378" s="240">
        <f t="shared" ca="1" si="781"/>
        <v>8.1958076494071368E-3</v>
      </c>
      <c r="GJ378" s="240">
        <f t="shared" ca="1" si="782"/>
        <v>4.8758986777762284E-3</v>
      </c>
      <c r="GK378" s="240">
        <f t="shared" ca="1" si="783"/>
        <v>7.193806286828067E-4</v>
      </c>
      <c r="GL378" s="240">
        <f t="shared" ca="1" si="784"/>
        <v>-3.5605691001643087E-3</v>
      </c>
      <c r="GM378" s="240">
        <f t="shared" ca="1" si="785"/>
        <v>-7.2295946431363079E-3</v>
      </c>
      <c r="GN378" s="240">
        <f t="shared" ca="1" si="786"/>
        <v>-9.6581628049100792E-3</v>
      </c>
      <c r="GO378" s="240">
        <f t="shared" ca="1" si="787"/>
        <v>-1.0429578673707224E-2</v>
      </c>
      <c r="GP378" s="240">
        <f t="shared" ca="1" si="788"/>
        <v>-9.4114823378511781E-3</v>
      </c>
      <c r="GQ378" s="240">
        <f t="shared" ca="1" si="789"/>
        <v>-6.7785592640829178E-3</v>
      </c>
      <c r="GR378" s="240">
        <f t="shared" ca="1" si="790"/>
        <v>-2.9825676798270486E-3</v>
      </c>
      <c r="GS378" s="240">
        <f t="shared" ca="1" si="791"/>
        <v>1.3251743241950559E-3</v>
      </c>
      <c r="GT378" s="240">
        <f t="shared" ca="1" si="792"/>
        <v>5.4055422702009547E-3</v>
      </c>
      <c r="GU378" s="240">
        <f t="shared" ca="1" si="793"/>
        <v>8.5584246323759834E-3</v>
      </c>
      <c r="GV378" s="240">
        <f t="shared" ca="1" si="794"/>
        <v>1.0242848314542093E-2</v>
      </c>
      <c r="GW378" s="240">
        <f t="shared" ca="1" si="795"/>
        <v>1.0169799078315701E-2</v>
      </c>
      <c r="GX378" s="240">
        <f t="shared" ca="1" si="796"/>
        <v>8.3518107473398717E-3</v>
      </c>
      <c r="GY378" s="240">
        <f t="shared" ca="1" si="797"/>
        <v>5.1008146476997033E-3</v>
      </c>
      <c r="GZ378" s="240">
        <f t="shared" ca="1" si="798"/>
        <v>9.7461827858519659E-4</v>
      </c>
      <c r="HA378" s="240">
        <f t="shared" ca="1" si="799"/>
        <v>-3.3188035709605678E-3</v>
      </c>
      <c r="HB378" s="240">
        <f t="shared" ca="1" si="800"/>
        <v>-7.0427834822568156E-3</v>
      </c>
      <c r="HC378" s="240">
        <f t="shared" ca="1" si="801"/>
        <v>-9.558359162613295E-3</v>
      </c>
      <c r="HD378" s="240">
        <f t="shared" ca="1" si="802"/>
        <v>-1.0433906907701783E-2</v>
      </c>
      <c r="HE378" s="240">
        <f t="shared" ca="1" si="803"/>
        <v>-9.5191998076335511E-3</v>
      </c>
      <c r="HF378" s="240">
        <f t="shared" ca="1" si="804"/>
        <v>-6.9711837535577368E-3</v>
      </c>
      <c r="HG378" s="240">
        <f t="shared" ca="1" si="805"/>
        <v>-3.2270485849753222E-3</v>
      </c>
      <c r="HH378" s="240">
        <f t="shared" ca="1" si="806"/>
        <v>1.0707851565303125E-3</v>
      </c>
      <c r="HI378" s="240">
        <f t="shared" ca="1" si="807"/>
        <v>5.1848930577004081E-3</v>
      </c>
      <c r="HJ378" s="240">
        <f t="shared" ca="1" si="808"/>
        <v>8.4093744747281273E-3</v>
      </c>
      <c r="HK378" s="240">
        <f t="shared" ca="1" si="809"/>
        <v>1.0190971310620999E-2</v>
      </c>
      <c r="HL378" s="240">
        <f t="shared" ca="1" si="810"/>
        <v>1.0223996309800889E-2</v>
      </c>
      <c r="HM378" s="240">
        <f t="shared" ca="1" si="811"/>
        <v>8.502783026772728E-3</v>
      </c>
      <c r="HN378" s="240">
        <f t="shared" ca="1" si="812"/>
        <v>5.3226580776112777E-3</v>
      </c>
      <c r="HO378" s="240">
        <f t="shared" ca="1" si="813"/>
        <v>1.22926885488004E-3</v>
      </c>
      <c r="HP378" s="240">
        <f t="shared" ca="1" si="814"/>
        <v>-3.0750389185835985E-3</v>
      </c>
      <c r="HQ378" s="240">
        <f t="shared" ca="1" si="815"/>
        <v>-6.8517300119543571E-3</v>
      </c>
      <c r="HR378" s="240">
        <f t="shared" ca="1" si="816"/>
        <v>-9.4527979221670794E-3</v>
      </c>
      <c r="HS378" s="240">
        <f t="shared" ca="1" si="817"/>
        <v>-1.0431950146324051E-2</v>
      </c>
      <c r="HT378" s="240">
        <f t="shared" ca="1" si="818"/>
        <v>-9.6211832673975504E-3</v>
      </c>
      <c r="HU378" s="240">
        <f t="shared" ca="1" si="819"/>
        <v>-7.1596090626087645E-3</v>
      </c>
      <c r="HV378" s="240">
        <f t="shared" ca="1" si="820"/>
        <v>-3.4695856367231259E-3</v>
      </c>
      <c r="HW378" s="240">
        <f t="shared" ca="1" si="821"/>
        <v>8.157509879265115E-4</v>
      </c>
      <c r="HX378" s="240">
        <f t="shared" ca="1" si="822"/>
        <v>4.9611206594975445E-3</v>
      </c>
      <c r="HY378" s="240">
        <f t="shared" ca="1" si="823"/>
        <v>8.255258824343371E-3</v>
      </c>
      <c r="HZ378" s="240">
        <f t="shared" ca="1" si="824"/>
        <v>1.0132955646647315E-2</v>
      </c>
      <c r="IA378" s="240">
        <f t="shared" ca="1" si="825"/>
        <v>1.0272034988208927E-2</v>
      </c>
      <c r="IB378" s="240">
        <f t="shared" ca="1" si="826"/>
        <v>8.6486335476498796E-3</v>
      </c>
      <c r="IC378" s="240">
        <f t="shared" ca="1" si="827"/>
        <v>5.541295337323773E-3</v>
      </c>
      <c r="ID378" s="240">
        <f t="shared" ca="1" si="828"/>
        <v>1.4831789655818787E-3</v>
      </c>
      <c r="IE378" s="240">
        <f t="shared" ca="1" si="829"/>
        <v>-1.3219272021834063E-2</v>
      </c>
      <c r="IF378" s="240">
        <f t="shared" ca="1" si="830"/>
        <v>-6.656549315695386E-3</v>
      </c>
      <c r="IG378" s="240">
        <f t="shared" ca="1" si="831"/>
        <v>-9.3415426697154337E-3</v>
      </c>
      <c r="IH378" s="240">
        <f t="shared" ca="1" si="832"/>
        <v>-1.0423709568253912E-2</v>
      </c>
      <c r="II378" s="240">
        <f t="shared" ca="1" si="833"/>
        <v>-9.7173712861204856E-3</v>
      </c>
      <c r="IJ378" s="240">
        <f t="shared" ca="1" si="834"/>
        <v>-7.343721690875501E-3</v>
      </c>
      <c r="IK378" s="240">
        <f t="shared" ca="1" si="835"/>
        <v>-3.7100327398196698E-3</v>
      </c>
      <c r="IL378" s="240">
        <f t="shared" ca="1" si="836"/>
        <v>5.6022544143032992E-4</v>
      </c>
      <c r="IM378" s="240">
        <f t="shared" ca="1" si="837"/>
        <v>4.7343598677175181E-3</v>
      </c>
      <c r="IN378" s="240">
        <f t="shared" ca="1" si="838"/>
        <v>8.0961705147269275E-3</v>
      </c>
      <c r="IO378" s="240">
        <f t="shared" ca="1" si="839"/>
        <v>1.0068836269087741E-2</v>
      </c>
      <c r="IP378" s="240">
        <f t="shared" ca="1" si="840"/>
        <v>1.0313886176836167E-2</v>
      </c>
      <c r="IQ378" s="240">
        <f t="shared" ca="1" si="841"/>
        <v>8.7892744550710777E-3</v>
      </c>
      <c r="IR378" s="240">
        <f t="shared" ca="1" si="842"/>
        <v>5.7565947279274469E-3</v>
      </c>
      <c r="IS378" s="240">
        <f t="shared" ca="1" si="843"/>
        <v>1.7361956647344852E-3</v>
      </c>
      <c r="IT378" s="240">
        <f t="shared" ca="1" si="844"/>
        <v>-2.5821006989065632E-3</v>
      </c>
      <c r="IU378" s="240">
        <f t="shared" ca="1" si="845"/>
        <v>-6.4573589630330525E-3</v>
      </c>
      <c r="IV378" s="240">
        <f t="shared" ca="1" si="846"/>
        <v>-9.2246604212623314E-3</v>
      </c>
      <c r="IW378" s="240">
        <f t="shared" ca="1" si="847"/>
        <v>-1.0409190137307458E-2</v>
      </c>
      <c r="IX378" s="240">
        <f t="shared" ca="1" si="848"/>
        <v>-9.8077059237366305E-3</v>
      </c>
      <c r="IY378" s="240">
        <f t="shared" ca="1" si="849"/>
        <v>-7.523410735795202E-3</v>
      </c>
      <c r="IZ378" s="240">
        <f t="shared" ca="1" si="850"/>
        <v>-3.9482450579206661E-3</v>
      </c>
      <c r="JA378" s="240">
        <f t="shared" ca="1" si="851"/>
        <v>3.0436243607655667E-4</v>
      </c>
      <c r="JB378" s="240">
        <f t="shared" ca="1" si="852"/>
        <v>4.5047472745824279E-3</v>
      </c>
    </row>
    <row r="379" spans="2:262">
      <c r="B379" s="248">
        <v>18</v>
      </c>
      <c r="C379" s="247">
        <f t="shared" si="853"/>
        <v>3.5156250000000004E-4</v>
      </c>
      <c r="D379" s="244">
        <f t="shared" ca="1" si="597"/>
        <v>12.520456205560393</v>
      </c>
      <c r="E379" s="243">
        <f ca="1">X361</f>
        <v>0.52045620556039274</v>
      </c>
      <c r="F379" s="242">
        <v>18</v>
      </c>
      <c r="G379" s="240">
        <f t="shared" ca="1" si="854"/>
        <v>-6.7078320671696201E-4</v>
      </c>
      <c r="H379" s="240">
        <f t="shared" ca="1" si="598"/>
        <v>-8.410541459700822E-4</v>
      </c>
      <c r="I379" s="240">
        <f t="shared" ca="1" si="599"/>
        <v>-8.4982467907110978E-4</v>
      </c>
      <c r="J379" s="240">
        <f t="shared" ca="1" si="600"/>
        <v>-6.9541067585461699E-4</v>
      </c>
      <c r="K379" s="240">
        <f t="shared" ca="1" si="601"/>
        <v>-4.0746293152151269E-4</v>
      </c>
      <c r="L379" s="240">
        <f t="shared" ca="1" si="602"/>
        <v>-4.1273579025659704E-5</v>
      </c>
      <c r="M379" s="240">
        <f t="shared" ca="1" si="603"/>
        <v>3.3284118446535175E-4</v>
      </c>
      <c r="N379" s="240">
        <f t="shared" ca="1" si="604"/>
        <v>6.430433131600652E-4</v>
      </c>
      <c r="O379" s="240">
        <f t="shared" ca="1" si="605"/>
        <v>8.2976735575729702E-4</v>
      </c>
      <c r="P379" s="240">
        <f t="shared" ca="1" si="606"/>
        <v>8.5715829761583021E-4</v>
      </c>
      <c r="Q379" s="240">
        <f t="shared" ca="1" si="607"/>
        <v>7.1995649135595961E-4</v>
      </c>
      <c r="R379" s="240">
        <f t="shared" ca="1" si="608"/>
        <v>4.4450762178518694E-4</v>
      </c>
      <c r="S379" s="240">
        <f t="shared" ca="1" si="609"/>
        <v>8.3703770255188104E-5</v>
      </c>
      <c r="T379" s="240">
        <f t="shared" ca="1" si="610"/>
        <v>-2.9317299757567784E-4</v>
      </c>
      <c r="U379" s="241">
        <f t="shared" ca="1" si="611"/>
        <v>-6.1375427193782338E-4</v>
      </c>
      <c r="V379" s="240">
        <f t="shared" ca="1" si="612"/>
        <v>-8.16481583305456E-4</v>
      </c>
      <c r="W379" s="240">
        <f t="shared" ca="1" si="613"/>
        <v>-8.6242694674339441E-4</v>
      </c>
      <c r="X379" s="240">
        <f t="shared" ca="1" si="614"/>
        <v>-7.4276786860888531E-4</v>
      </c>
      <c r="Y379" s="240">
        <f t="shared" ca="1" si="615"/>
        <v>-4.8048145425371109E-4</v>
      </c>
      <c r="Z379" s="240">
        <f t="shared" ca="1" si="616"/>
        <v>-1.2593231177058741E-4</v>
      </c>
      <c r="AA379" s="240">
        <f t="shared" ca="1" si="617"/>
        <v>2.5279853125592243E-4</v>
      </c>
      <c r="AB379" s="240">
        <f t="shared" ca="1" si="618"/>
        <v>5.8298664291595937E-4</v>
      </c>
      <c r="AC379" s="240">
        <f t="shared" ca="1" si="619"/>
        <v>8.0122883520409162E-4</v>
      </c>
      <c r="AD379" s="240">
        <f t="shared" ca="1" si="620"/>
        <v>8.656179338165748E-4</v>
      </c>
      <c r="AE379" s="240">
        <f t="shared" ca="1" si="621"/>
        <v>7.637898530075503E-4</v>
      </c>
      <c r="AF379" s="240">
        <f t="shared" ca="1" si="622"/>
        <v>5.1529776481373324E-4</v>
      </c>
      <c r="AG379" s="240">
        <f t="shared" ca="1" si="623"/>
        <v>1.6785747131656362E-4</v>
      </c>
      <c r="AH379" s="240">
        <f t="shared" ca="1" si="624"/>
        <v>-2.1181505113183522E-4</v>
      </c>
      <c r="AI379" s="240">
        <f t="shared" ca="1" si="625"/>
        <v>-5.508145480077098E-4</v>
      </c>
      <c r="AJ379" s="240">
        <f t="shared" ca="1" si="626"/>
        <v>-7.8404585665936338E-4</v>
      </c>
      <c r="AK379" s="240">
        <f t="shared" ca="1" si="627"/>
        <v>-8.6672357146801474E-4</v>
      </c>
      <c r="AL379" s="240">
        <f t="shared" ca="1" si="628"/>
        <v>-7.8297180075023026E-4</v>
      </c>
      <c r="AM379" s="240">
        <f t="shared" ca="1" si="629"/>
        <v>-5.4887267792356543E-4</v>
      </c>
      <c r="AN379" s="240">
        <f t="shared" ca="1" si="630"/>
        <v>-2.093782475115601E-4</v>
      </c>
      <c r="AO379" s="240">
        <f t="shared" ca="1" si="631"/>
        <v>1.7032128999676415E-4</v>
      </c>
      <c r="AP379" s="240">
        <f t="shared" ca="1" si="632"/>
        <v>5.173154926076545E-4</v>
      </c>
      <c r="AQ379" s="240">
        <f t="shared" ca="1" si="633"/>
        <v>7.6497404297163631E-4</v>
      </c>
      <c r="AR379" s="240">
        <f t="shared" ca="1" si="634"/>
        <v>8.6574119611976935E-4</v>
      </c>
      <c r="AS379" s="240">
        <f t="shared" ca="1" si="635"/>
        <v>8.0026750084467282E-4</v>
      </c>
      <c r="AT379" s="240">
        <f t="shared" ca="1" si="636"/>
        <v>5.8112530867671119E-4</v>
      </c>
      <c r="AU379" s="240">
        <f t="shared" ca="1" si="637"/>
        <v>2.5039461316893297E-4</v>
      </c>
      <c r="AV379" s="240">
        <f t="shared" ca="1" si="638"/>
        <v>-1.2841720995570782E-4</v>
      </c>
      <c r="AW379" s="240">
        <f t="shared" ca="1" si="639"/>
        <v>-4.8257017887442312E-4</v>
      </c>
      <c r="AX379" s="240">
        <f t="shared" ca="1" si="640"/>
        <v>-7.440593398105788E-4</v>
      </c>
      <c r="AY379" s="240">
        <f t="shared" ca="1" si="641"/>
        <v>-8.6267317440009853E-4</v>
      </c>
      <c r="AZ379" s="240">
        <f t="shared" ca="1" si="642"/>
        <v>-8.1563528643442663E-4</v>
      </c>
      <c r="BA379" s="240">
        <f t="shared" ca="1" si="643"/>
        <v>-6.1197795766069032E-4</v>
      </c>
      <c r="BB379" s="240">
        <f t="shared" ca="1" si="644"/>
        <v>-2.9080775627120519E-4</v>
      </c>
      <c r="BC379" s="240">
        <f t="shared" ca="1" si="645"/>
        <v>8.6203761607847455E-5</v>
      </c>
      <c r="BD379" s="240">
        <f t="shared" ca="1" si="646"/>
        <v>4.4666231131212502E-4</v>
      </c>
      <c r="BE379" s="240">
        <f t="shared" ca="1" si="647"/>
        <v>7.2135213252801501E-4</v>
      </c>
      <c r="BF379" s="240">
        <f t="shared" ca="1" si="648"/>
        <v>8.5752689744205215E-4</v>
      </c>
      <c r="BG379" s="240">
        <f t="shared" ca="1" si="649"/>
        <v>8.2903813517794527E-4</v>
      </c>
      <c r="BH379" s="240">
        <f t="shared" ca="1" si="650"/>
        <v>6.4135629814172446E-4</v>
      </c>
      <c r="BI379" s="240">
        <f t="shared" ca="1" si="651"/>
        <v>3.3052031801686626E-4</v>
      </c>
      <c r="BJ379" s="240">
        <f t="shared" ca="1" si="652"/>
        <v>-4.3782640847719152E-5</v>
      </c>
      <c r="BK379" s="240">
        <f t="shared" ca="1" si="653"/>
        <v>-4.0967839511888083E-4</v>
      </c>
      <c r="BL379" s="240">
        <f t="shared" ca="1" si="654"/>
        <v>-6.9690712477520653E-4</v>
      </c>
      <c r="BM379" s="240">
        <f t="shared" ca="1" si="655"/>
        <v>-8.5031476307758226E-4</v>
      </c>
      <c r="BN379" s="240">
        <f t="shared" ca="1" si="656"/>
        <v>-8.4044375843865678E-4</v>
      </c>
      <c r="BO379" s="240">
        <f t="shared" ca="1" si="657"/>
        <v>-6.6918955512436026E-4</v>
      </c>
      <c r="BP379" s="240">
        <f t="shared" ca="1" si="658"/>
        <v>-3.6943662736626691E-4</v>
      </c>
      <c r="BQ379" s="240">
        <f t="shared" ca="1" si="659"/>
        <v>1.2560438708792494E-6</v>
      </c>
      <c r="BR379" s="240">
        <f t="shared" ca="1" si="660"/>
        <v>3.7170752778820315E-4</v>
      </c>
      <c r="BS379" s="240">
        <f t="shared" ca="1" si="661"/>
        <v>6.7078320671696157E-4</v>
      </c>
      <c r="BT379" s="240">
        <f t="shared" ca="1" si="662"/>
        <v>8.4105414597008198E-4</v>
      </c>
      <c r="BU379" s="240">
        <f t="shared" ca="1" si="663"/>
        <v>8.4982467907110978E-4</v>
      </c>
      <c r="BV379" s="240">
        <f t="shared" ca="1" si="664"/>
        <v>6.9541067585461699E-4</v>
      </c>
      <c r="BW379" s="240">
        <f t="shared" ca="1" si="665"/>
        <v>4.0746293152151252E-4</v>
      </c>
      <c r="BX379" s="240">
        <f t="shared" ca="1" si="666"/>
        <v>4.1273579025659054E-5</v>
      </c>
      <c r="BY379" s="240">
        <f t="shared" ca="1" si="667"/>
        <v>-3.3284118446534947E-4</v>
      </c>
      <c r="BZ379" s="240">
        <f t="shared" ca="1" si="668"/>
        <v>-6.4304331316006379E-4</v>
      </c>
      <c r="CA379" s="240">
        <f t="shared" ca="1" si="669"/>
        <v>-8.2976735575729745E-4</v>
      </c>
      <c r="CB379" s="240">
        <f t="shared" ca="1" si="670"/>
        <v>-8.5715829761583043E-4</v>
      </c>
      <c r="CC379" s="240">
        <f t="shared" ca="1" si="671"/>
        <v>-7.1995649135595874E-4</v>
      </c>
      <c r="CD379" s="240">
        <f t="shared" ca="1" si="672"/>
        <v>-4.4450762178518781E-4</v>
      </c>
      <c r="CE379" s="240">
        <f t="shared" ca="1" si="673"/>
        <v>-8.3703770255192116E-5</v>
      </c>
      <c r="CF379" s="240">
        <f t="shared" ca="1" si="674"/>
        <v>2.9317299757567698E-4</v>
      </c>
      <c r="CG379" s="240">
        <f t="shared" ca="1" si="675"/>
        <v>6.1375427193782121E-4</v>
      </c>
      <c r="CH379" s="240">
        <f t="shared" ca="1" si="676"/>
        <v>8.16481583305456E-4</v>
      </c>
      <c r="CI379" s="240">
        <f t="shared" ca="1" si="677"/>
        <v>8.6242694674339474E-4</v>
      </c>
      <c r="CJ379" s="240">
        <f t="shared" ca="1" si="678"/>
        <v>7.4276786860888499E-4</v>
      </c>
      <c r="CK379" s="240">
        <f t="shared" ca="1" si="679"/>
        <v>4.8048145425371325E-4</v>
      </c>
      <c r="CL379" s="240">
        <f t="shared" ca="1" si="680"/>
        <v>1.2593231177058682E-4</v>
      </c>
      <c r="CM379" s="240">
        <f t="shared" ca="1" si="681"/>
        <v>-2.5279853125592005E-4</v>
      </c>
      <c r="CN379" s="240">
        <f t="shared" ca="1" si="682"/>
        <v>-5.829866429159598E-4</v>
      </c>
      <c r="CO379" s="240">
        <f t="shared" ca="1" si="683"/>
        <v>-8.0122883520409118E-4</v>
      </c>
      <c r="CP379" s="240">
        <f t="shared" ca="1" si="684"/>
        <v>-8.656179338165748E-4</v>
      </c>
      <c r="CQ379" s="240">
        <f t="shared" ca="1" si="685"/>
        <v>-7.6378985300755084E-4</v>
      </c>
      <c r="CR379" s="240">
        <f t="shared" ca="1" si="686"/>
        <v>-5.152977648137365E-4</v>
      </c>
      <c r="CS379" s="240">
        <f t="shared" ca="1" si="687"/>
        <v>-1.6785747131656454E-4</v>
      </c>
      <c r="CT379" s="240">
        <f t="shared" ca="1" si="688"/>
        <v>2.1181505113183129E-4</v>
      </c>
      <c r="CU379" s="240">
        <f t="shared" ca="1" si="689"/>
        <v>5.5081454800771034E-4</v>
      </c>
      <c r="CV379" s="240">
        <f t="shared" ca="1" si="690"/>
        <v>7.840458566593623E-4</v>
      </c>
      <c r="CW379" s="240">
        <f t="shared" ca="1" si="691"/>
        <v>8.6672357146801464E-4</v>
      </c>
      <c r="CX379" s="240">
        <f t="shared" ca="1" si="692"/>
        <v>7.8297180075023135E-4</v>
      </c>
      <c r="CY379" s="240">
        <f t="shared" ca="1" si="693"/>
        <v>5.4887267792356489E-4</v>
      </c>
      <c r="CZ379" s="240">
        <f t="shared" ca="1" si="694"/>
        <v>2.0937824751156254E-4</v>
      </c>
      <c r="DA379" s="240">
        <f t="shared" ca="1" si="695"/>
        <v>-1.7032128999676475E-4</v>
      </c>
      <c r="DB379" s="240">
        <f t="shared" ca="1" si="696"/>
        <v>-5.1731549260765385E-4</v>
      </c>
      <c r="DC379" s="240">
        <f t="shared" ca="1" si="697"/>
        <v>-7.6497404297163729E-4</v>
      </c>
      <c r="DD379" s="240">
        <f t="shared" ca="1" si="698"/>
        <v>-8.6574119611976935E-4</v>
      </c>
      <c r="DE379" s="240">
        <f t="shared" ca="1" si="699"/>
        <v>-8.0026750084467445E-4</v>
      </c>
      <c r="DF379" s="240">
        <f t="shared" ca="1" si="700"/>
        <v>-5.8112530867671184E-4</v>
      </c>
      <c r="DG379" s="240">
        <f t="shared" ca="1" si="701"/>
        <v>-2.5039461316893682E-4</v>
      </c>
      <c r="DH379" s="240">
        <f t="shared" ca="1" si="702"/>
        <v>1.2841720995570682E-4</v>
      </c>
      <c r="DI379" s="240">
        <f t="shared" ca="1" si="703"/>
        <v>4.8257017887441971E-4</v>
      </c>
      <c r="DJ379" s="240">
        <f t="shared" ca="1" si="704"/>
        <v>7.4405933981057826E-4</v>
      </c>
      <c r="DK379" s="240">
        <f t="shared" ca="1" si="705"/>
        <v>8.6267317440009842E-4</v>
      </c>
      <c r="DL379" s="240">
        <f t="shared" ca="1" si="706"/>
        <v>8.1563528643442587E-4</v>
      </c>
      <c r="DM379" s="240">
        <f t="shared" ca="1" si="707"/>
        <v>6.1197795766069108E-4</v>
      </c>
      <c r="DN379" s="240">
        <f t="shared" ca="1" si="708"/>
        <v>2.9080775627120329E-4</v>
      </c>
      <c r="DO379" s="240">
        <f t="shared" ca="1" si="709"/>
        <v>-8.6203761607846533E-5</v>
      </c>
      <c r="DP379" s="240">
        <f t="shared" ca="1" si="710"/>
        <v>-4.4666231131212686E-4</v>
      </c>
      <c r="DQ379" s="240">
        <f t="shared" ca="1" si="711"/>
        <v>-7.2135213252801447E-4</v>
      </c>
      <c r="DR379" s="240">
        <f t="shared" ca="1" si="712"/>
        <v>-8.575268974420515E-4</v>
      </c>
      <c r="DS379" s="240">
        <f t="shared" ca="1" si="713"/>
        <v>-8.2903813517794559E-4</v>
      </c>
      <c r="DT379" s="240">
        <f t="shared" ca="1" si="714"/>
        <v>-6.4135629814172728E-4</v>
      </c>
      <c r="DU379" s="240">
        <f t="shared" ca="1" si="715"/>
        <v>-3.3052031801686723E-4</v>
      </c>
      <c r="DV379" s="240">
        <f t="shared" ca="1" si="716"/>
        <v>4.378264084771514E-5</v>
      </c>
      <c r="DW379" s="240">
        <f t="shared" ca="1" si="717"/>
        <v>4.0967839511887996E-4</v>
      </c>
      <c r="DX379" s="240">
        <f t="shared" ca="1" si="718"/>
        <v>6.9690712477520587E-4</v>
      </c>
      <c r="DY379" s="240">
        <f t="shared" ca="1" si="719"/>
        <v>8.5031476307758269E-4</v>
      </c>
      <c r="DZ379" s="240">
        <f t="shared" ca="1" si="720"/>
        <v>8.40443758438657E-4</v>
      </c>
      <c r="EA379" s="240">
        <f t="shared" ca="1" si="721"/>
        <v>6.6918955512435885E-4</v>
      </c>
      <c r="EB379" s="240">
        <f t="shared" ca="1" si="722"/>
        <v>3.6943662736626777E-4</v>
      </c>
      <c r="EC379" s="240">
        <f t="shared" ca="1" si="723"/>
        <v>-1.2560438708813636E-6</v>
      </c>
      <c r="ED379" s="240">
        <f t="shared" ca="1" si="724"/>
        <v>-3.7170752778820229E-4</v>
      </c>
      <c r="EE379" s="240">
        <f t="shared" ca="1" si="725"/>
        <v>-6.7078320671695897E-4</v>
      </c>
      <c r="EF379" s="240">
        <f t="shared" ca="1" si="726"/>
        <v>-8.4105414597008188E-4</v>
      </c>
      <c r="EG379" s="240">
        <f t="shared" ca="1" si="727"/>
        <v>-8.4982467907111054E-4</v>
      </c>
      <c r="EH379" s="240">
        <f t="shared" ca="1" si="728"/>
        <v>-6.9541067585461754E-4</v>
      </c>
      <c r="EI379" s="240">
        <f t="shared" ca="1" si="729"/>
        <v>-4.074629315215161E-4</v>
      </c>
      <c r="EJ379" s="240">
        <f t="shared" ca="1" si="730"/>
        <v>-4.127357902566003E-5</v>
      </c>
      <c r="EK379" s="240">
        <f t="shared" ca="1" si="731"/>
        <v>3.3284118446534855E-4</v>
      </c>
      <c r="EL379" s="240">
        <f t="shared" ca="1" si="732"/>
        <v>6.430433131600652E-4</v>
      </c>
      <c r="EM379" s="240">
        <f t="shared" ca="1" si="733"/>
        <v>8.2976735575729615E-4</v>
      </c>
      <c r="EN379" s="240">
        <f t="shared" ca="1" si="734"/>
        <v>8.571582976158301E-4</v>
      </c>
      <c r="EO379" s="240">
        <f t="shared" ca="1" si="735"/>
        <v>7.1995649135596102E-4</v>
      </c>
      <c r="EP379" s="240">
        <f t="shared" ca="1" si="736"/>
        <v>4.4450762178518602E-4</v>
      </c>
      <c r="EQ379" s="240">
        <f t="shared" ca="1" si="737"/>
        <v>8.3703770255189947E-5</v>
      </c>
      <c r="ER379" s="240">
        <f t="shared" ca="1" si="738"/>
        <v>-2.9317299757567318E-4</v>
      </c>
      <c r="ES379" s="240">
        <f t="shared" ca="1" si="739"/>
        <v>-6.1375427193782273E-4</v>
      </c>
      <c r="ET379" s="240">
        <f t="shared" ca="1" si="740"/>
        <v>-8.164815833054547E-4</v>
      </c>
      <c r="EU379" s="240">
        <f t="shared" ca="1" si="741"/>
        <v>-8.6242694674339452E-4</v>
      </c>
      <c r="EV379" s="240">
        <f t="shared" ca="1" si="742"/>
        <v>-7.427678686088839E-4</v>
      </c>
      <c r="EW379" s="240">
        <f t="shared" ca="1" si="743"/>
        <v>-4.8048145425371662E-4</v>
      </c>
      <c r="EX379" s="240">
        <f t="shared" ca="1" si="744"/>
        <v>-1.2593231177059083E-4</v>
      </c>
      <c r="EY379" s="240">
        <f t="shared" ca="1" si="745"/>
        <v>2.52798531255922E-4</v>
      </c>
      <c r="EZ379" s="240">
        <f t="shared" ca="1" si="746"/>
        <v>5.8298664291596132E-4</v>
      </c>
      <c r="FA379" s="240">
        <f t="shared" ca="1" si="747"/>
        <v>8.0122883520408967E-4</v>
      </c>
      <c r="FB379" s="240">
        <f t="shared" ca="1" si="748"/>
        <v>8.6561793381657501E-4</v>
      </c>
      <c r="FC379" s="240">
        <f t="shared" ca="1" si="749"/>
        <v>7.6378985300754976E-4</v>
      </c>
      <c r="FD379" s="240">
        <f t="shared" ca="1" si="750"/>
        <v>5.1529776481373975E-4</v>
      </c>
      <c r="FE379" s="240">
        <f t="shared" ca="1" si="751"/>
        <v>1.678574713165685E-4</v>
      </c>
      <c r="FF379" s="240">
        <f t="shared" ca="1" si="752"/>
        <v>-2.1181505113183335E-4</v>
      </c>
      <c r="FG379" s="240">
        <f t="shared" ca="1" si="753"/>
        <v>-5.5081454800771186E-4</v>
      </c>
      <c r="FH379" s="240">
        <f t="shared" ca="1" si="754"/>
        <v>-7.8404585665936045E-4</v>
      </c>
      <c r="FI379" s="240">
        <f t="shared" ca="1" si="755"/>
        <v>-8.6672357146801474E-4</v>
      </c>
      <c r="FJ379" s="240">
        <f t="shared" ca="1" si="756"/>
        <v>-7.8297180075023037E-4</v>
      </c>
      <c r="FK379" s="240">
        <f t="shared" ca="1" si="757"/>
        <v>-5.4887267792356337E-4</v>
      </c>
      <c r="FL379" s="240">
        <f t="shared" ca="1" si="758"/>
        <v>-2.0937824751156661E-4</v>
      </c>
      <c r="FM379" s="240">
        <f t="shared" ca="1" si="759"/>
        <v>1.7032128999676076E-4</v>
      </c>
      <c r="FN379" s="240">
        <f t="shared" ca="1" si="760"/>
        <v>5.1731549260765558E-4</v>
      </c>
      <c r="FO379" s="240">
        <f t="shared" ca="1" si="761"/>
        <v>7.6497404297163826E-4</v>
      </c>
      <c r="FP379" s="240">
        <f t="shared" ca="1" si="762"/>
        <v>8.6574119611976914E-4</v>
      </c>
      <c r="FQ379" s="240">
        <f t="shared" ca="1" si="763"/>
        <v>8.0026750084467347E-4</v>
      </c>
      <c r="FR379" s="240">
        <f t="shared" ca="1" si="764"/>
        <v>5.8112530867671032E-4</v>
      </c>
      <c r="FS379" s="240">
        <f t="shared" ca="1" si="765"/>
        <v>2.5039461316894067E-4</v>
      </c>
      <c r="FT379" s="240">
        <f t="shared" ca="1" si="766"/>
        <v>-1.2841720995570286E-4</v>
      </c>
      <c r="FU379" s="240">
        <f t="shared" ca="1" si="767"/>
        <v>-4.8257017887442155E-4</v>
      </c>
      <c r="FV379" s="240">
        <f t="shared" ca="1" si="768"/>
        <v>-7.4405933981057935E-4</v>
      </c>
      <c r="FW379" s="240">
        <f t="shared" ca="1" si="769"/>
        <v>-8.6267317440009799E-4</v>
      </c>
      <c r="FX379" s="240">
        <f t="shared" ca="1" si="770"/>
        <v>-8.1563528643442728E-4</v>
      </c>
      <c r="FY379" s="240">
        <f t="shared" ca="1" si="771"/>
        <v>-6.1197795766068956E-4</v>
      </c>
      <c r="FZ379" s="240">
        <f t="shared" ca="1" si="772"/>
        <v>-2.9080775627120129E-4</v>
      </c>
      <c r="GA379" s="240">
        <f t="shared" ca="1" si="773"/>
        <v>8.6203761607842576E-5</v>
      </c>
      <c r="GB379" s="240">
        <f t="shared" ca="1" si="774"/>
        <v>4.4666231131212339E-4</v>
      </c>
      <c r="GC379" s="240">
        <f t="shared" ca="1" si="775"/>
        <v>7.2135213252801566E-4</v>
      </c>
      <c r="GD379" s="240">
        <f t="shared" ca="1" si="776"/>
        <v>8.5752689744205096E-4</v>
      </c>
      <c r="GE379" s="240">
        <f t="shared" ca="1" si="777"/>
        <v>8.2903813517794678E-4</v>
      </c>
      <c r="GF379" s="240">
        <f t="shared" ca="1" si="778"/>
        <v>6.4135629814172576E-4</v>
      </c>
      <c r="GG379" s="240">
        <f t="shared" ca="1" si="779"/>
        <v>3.3052031801686528E-4</v>
      </c>
      <c r="GH379" s="240">
        <f t="shared" ca="1" si="780"/>
        <v>-4.3782640847711129E-5</v>
      </c>
      <c r="GI379" s="240">
        <f t="shared" ca="1" si="781"/>
        <v>-4.0967839511887644E-4</v>
      </c>
      <c r="GJ379" s="240">
        <f t="shared" ca="1" si="782"/>
        <v>-6.9690712477520718E-4</v>
      </c>
      <c r="GK379" s="240">
        <f t="shared" ca="1" si="783"/>
        <v>-8.5031476307758302E-4</v>
      </c>
      <c r="GL379" s="240">
        <f t="shared" ca="1" si="784"/>
        <v>-8.4044375843865798E-4</v>
      </c>
      <c r="GM379" s="240">
        <f t="shared" ca="1" si="785"/>
        <v>-6.6918955512436146E-4</v>
      </c>
      <c r="GN379" s="240">
        <f t="shared" ca="1" si="786"/>
        <v>-3.6943662736626577E-4</v>
      </c>
      <c r="GO379" s="240">
        <f t="shared" ca="1" si="787"/>
        <v>1.2560438708834778E-6</v>
      </c>
      <c r="GP379" s="240">
        <f t="shared" ca="1" si="788"/>
        <v>3.7170752778819865E-4</v>
      </c>
      <c r="GQ379" s="240">
        <f t="shared" ca="1" si="789"/>
        <v>6.7078320671696049E-4</v>
      </c>
      <c r="GR379" s="240">
        <f t="shared" ca="1" si="790"/>
        <v>8.4105414597008231E-4</v>
      </c>
      <c r="GS379" s="240">
        <f t="shared" ca="1" si="791"/>
        <v>8.4982467907111141E-4</v>
      </c>
      <c r="GT379" s="240">
        <f t="shared" ca="1" si="792"/>
        <v>6.9541067585462003E-4</v>
      </c>
      <c r="GU379" s="240">
        <f t="shared" ca="1" si="793"/>
        <v>4.0746293152151415E-4</v>
      </c>
      <c r="GV379" s="240">
        <f t="shared" ca="1" si="794"/>
        <v>4.1273579025657861E-5</v>
      </c>
      <c r="GW379" s="240">
        <f t="shared" ca="1" si="795"/>
        <v>-3.3284118446534481E-4</v>
      </c>
      <c r="GX379" s="240">
        <f t="shared" ca="1" si="796"/>
        <v>-6.4304331316006249E-4</v>
      </c>
      <c r="GY379" s="240">
        <f t="shared" ca="1" si="797"/>
        <v>-8.297673557572968E-4</v>
      </c>
      <c r="GZ379" s="240">
        <f t="shared" ca="1" si="798"/>
        <v>-8.5715829761582988E-4</v>
      </c>
      <c r="HA379" s="240">
        <f t="shared" ca="1" si="799"/>
        <v>-7.1995649135596341E-4</v>
      </c>
      <c r="HB379" s="240">
        <f t="shared" ca="1" si="800"/>
        <v>-4.4450762178518954E-4</v>
      </c>
      <c r="HC379" s="240">
        <f t="shared" ca="1" si="801"/>
        <v>-8.3703770255187887E-5</v>
      </c>
      <c r="HD379" s="240">
        <f t="shared" ca="1" si="802"/>
        <v>2.9317299757566939E-4</v>
      </c>
      <c r="HE379" s="240">
        <f t="shared" ca="1" si="803"/>
        <v>6.137542719378198E-4</v>
      </c>
      <c r="HF379" s="240">
        <f t="shared" ca="1" si="804"/>
        <v>8.1648158330545535E-4</v>
      </c>
      <c r="HG379" s="240">
        <f t="shared" ca="1" si="805"/>
        <v>8.6242694674339431E-4</v>
      </c>
      <c r="HH379" s="240">
        <f t="shared" ca="1" si="806"/>
        <v>7.4276786860888921E-4</v>
      </c>
      <c r="HI379" s="240">
        <f t="shared" ca="1" si="807"/>
        <v>4.8048145425371483E-4</v>
      </c>
      <c r="HJ379" s="240">
        <f t="shared" ca="1" si="808"/>
        <v>1.2593231177058872E-4</v>
      </c>
      <c r="HK379" s="240">
        <f t="shared" ca="1" si="809"/>
        <v>-2.5279853125592406E-4</v>
      </c>
      <c r="HL379" s="240">
        <f t="shared" ca="1" si="810"/>
        <v>-5.8298664291595384E-4</v>
      </c>
      <c r="HM379" s="240">
        <f t="shared" ca="1" si="811"/>
        <v>-8.0122883520409053E-4</v>
      </c>
      <c r="HN379" s="240">
        <f t="shared" ca="1" si="812"/>
        <v>-8.656179338165748E-4</v>
      </c>
      <c r="HO379" s="240">
        <f t="shared" ca="1" si="813"/>
        <v>-7.6378985300754878E-4</v>
      </c>
      <c r="HP379" s="240">
        <f t="shared" ca="1" si="814"/>
        <v>-5.1529776481373801E-4</v>
      </c>
      <c r="HQ379" s="240">
        <f t="shared" ca="1" si="815"/>
        <v>-1.6785747131656638E-4</v>
      </c>
      <c r="HR379" s="240">
        <f t="shared" ca="1" si="816"/>
        <v>2.1181505113183538E-4</v>
      </c>
      <c r="HS379" s="240">
        <f t="shared" ca="1" si="817"/>
        <v>5.5081454800770405E-4</v>
      </c>
      <c r="HT379" s="240">
        <f t="shared" ca="1" si="818"/>
        <v>7.8404585665936143E-4</v>
      </c>
      <c r="HU379" s="240">
        <f t="shared" ca="1" si="819"/>
        <v>8.6672357146801474E-4</v>
      </c>
      <c r="HV379" s="240">
        <f t="shared" ca="1" si="820"/>
        <v>7.8297180075022951E-4</v>
      </c>
      <c r="HW379" s="240">
        <f t="shared" ca="1" si="821"/>
        <v>5.4887267792357117E-4</v>
      </c>
      <c r="HX379" s="240">
        <f t="shared" ca="1" si="822"/>
        <v>2.0937824751156449E-4</v>
      </c>
      <c r="HY379" s="240">
        <f t="shared" ca="1" si="823"/>
        <v>-1.7032128999676285E-4</v>
      </c>
      <c r="HZ379" s="240">
        <f t="shared" ca="1" si="824"/>
        <v>-5.1731549260765721E-4</v>
      </c>
      <c r="IA379" s="240">
        <f t="shared" ca="1" si="825"/>
        <v>-7.6497404297163349E-4</v>
      </c>
      <c r="IB379" s="240">
        <f t="shared" ca="1" si="826"/>
        <v>-8.6574119611976925E-4</v>
      </c>
      <c r="IC379" s="240">
        <f t="shared" ca="1" si="827"/>
        <v>-8.0026750084467272E-4</v>
      </c>
      <c r="ID379" s="240">
        <f t="shared" ca="1" si="828"/>
        <v>-5.8112530867671791E-4</v>
      </c>
      <c r="IE379" s="240">
        <f t="shared" ca="1" si="829"/>
        <v>9.8321523571336697E-4</v>
      </c>
      <c r="IF379" s="240">
        <f t="shared" ca="1" si="830"/>
        <v>1.2841720995570498E-4</v>
      </c>
      <c r="IG379" s="240">
        <f t="shared" ca="1" si="831"/>
        <v>4.8257017887442329E-4</v>
      </c>
      <c r="IH379" s="240">
        <f t="shared" ca="1" si="832"/>
        <v>7.4405933981057414E-4</v>
      </c>
      <c r="II379" s="240">
        <f t="shared" ca="1" si="833"/>
        <v>8.6267317440009831E-4</v>
      </c>
      <c r="IJ379" s="240">
        <f t="shared" ca="1" si="834"/>
        <v>8.1563528643442652E-4</v>
      </c>
      <c r="IK379" s="240">
        <f t="shared" ca="1" si="835"/>
        <v>6.1197795766068804E-4</v>
      </c>
      <c r="IL379" s="240">
        <f t="shared" ca="1" si="836"/>
        <v>2.9080775627121088E-4</v>
      </c>
      <c r="IM379" s="240">
        <f t="shared" ca="1" si="837"/>
        <v>-8.6203761607844636E-5</v>
      </c>
      <c r="IN379" s="240">
        <f t="shared" ca="1" si="838"/>
        <v>-4.4666231131212518E-4</v>
      </c>
      <c r="IO379" s="240">
        <f t="shared" ca="1" si="839"/>
        <v>-7.2135213252801675E-4</v>
      </c>
      <c r="IP379" s="240">
        <f t="shared" ca="1" si="840"/>
        <v>-8.5752689744205118E-4</v>
      </c>
      <c r="IQ379" s="240">
        <f t="shared" ca="1" si="841"/>
        <v>-8.2903813517794613E-4</v>
      </c>
      <c r="IR379" s="240">
        <f t="shared" ca="1" si="842"/>
        <v>-6.4135629814172424E-4</v>
      </c>
      <c r="IS379" s="240">
        <f t="shared" ca="1" si="843"/>
        <v>-3.3052031801687466E-4</v>
      </c>
      <c r="IT379" s="240">
        <f t="shared" ca="1" si="844"/>
        <v>4.3782640847713243E-5</v>
      </c>
      <c r="IU379" s="240">
        <f t="shared" ca="1" si="845"/>
        <v>4.0967839511887828E-4</v>
      </c>
      <c r="IV379" s="240">
        <f t="shared" ca="1" si="846"/>
        <v>6.9690712477520848E-4</v>
      </c>
      <c r="IW379" s="240">
        <f t="shared" ca="1" si="847"/>
        <v>8.5031476307758107E-4</v>
      </c>
      <c r="IX379" s="240">
        <f t="shared" ca="1" si="848"/>
        <v>8.4044375843865754E-4</v>
      </c>
      <c r="IY379" s="240">
        <f t="shared" ca="1" si="849"/>
        <v>6.6918955512436016E-4</v>
      </c>
      <c r="IZ379" s="240">
        <f t="shared" ca="1" si="850"/>
        <v>3.6943662736626387E-4</v>
      </c>
      <c r="JA379" s="240">
        <f t="shared" ca="1" si="851"/>
        <v>-1.2560438708732321E-6</v>
      </c>
      <c r="JB379" s="240">
        <f t="shared" ca="1" si="852"/>
        <v>-3.7170752778820055E-4</v>
      </c>
    </row>
    <row r="380" spans="2:262">
      <c r="B380" s="248">
        <v>19</v>
      </c>
      <c r="C380" s="247">
        <f t="shared" si="853"/>
        <v>3.7109375000000006E-4</v>
      </c>
      <c r="D380" s="244">
        <f t="shared" ca="1" si="597"/>
        <v>12.51560825097593</v>
      </c>
      <c r="E380" s="243">
        <f ca="1">Y361</f>
        <v>0.51560825097592977</v>
      </c>
      <c r="F380" s="242">
        <v>19</v>
      </c>
      <c r="G380" s="240">
        <f t="shared" ca="1" si="854"/>
        <v>-8.3189147349380238E-3</v>
      </c>
      <c r="H380" s="240">
        <f t="shared" ca="1" si="598"/>
        <v>-1.0408664192130865E-2</v>
      </c>
      <c r="I380" s="240">
        <f t="shared" ca="1" si="599"/>
        <v>-1.0275628863851726E-2</v>
      </c>
      <c r="J380" s="240">
        <f t="shared" ca="1" si="600"/>
        <v>-7.9482186303859864E-3</v>
      </c>
      <c r="K380" s="240">
        <f t="shared" ca="1" si="601"/>
        <v>-3.9234551998996673E-3</v>
      </c>
      <c r="L380" s="240">
        <f t="shared" ca="1" si="602"/>
        <v>9.3916757198139831E-4</v>
      </c>
      <c r="M380" s="240">
        <f t="shared" ca="1" si="603"/>
        <v>5.6012297962768154E-3</v>
      </c>
      <c r="N380" s="240">
        <f t="shared" ca="1" si="604"/>
        <v>9.0671415692483194E-3</v>
      </c>
      <c r="O380" s="240">
        <f t="shared" ca="1" si="605"/>
        <v>1.0596752587788458E-2</v>
      </c>
      <c r="P380" s="240">
        <f t="shared" ca="1" si="606"/>
        <v>9.8634122810899102E-3</v>
      </c>
      <c r="Q380" s="240">
        <f t="shared" ca="1" si="607"/>
        <v>7.0237264965711428E-3</v>
      </c>
      <c r="R380" s="240">
        <f t="shared" ca="1" si="608"/>
        <v>2.6841141022864532E-3</v>
      </c>
      <c r="S380" s="240">
        <f t="shared" ca="1" si="609"/>
        <v>-2.2286946098834521E-3</v>
      </c>
      <c r="T380" s="240">
        <f t="shared" ca="1" si="610"/>
        <v>-6.6655624732691616E-3</v>
      </c>
      <c r="U380" s="241">
        <f t="shared" ca="1" si="611"/>
        <v>-9.6789901546383526E-3</v>
      </c>
      <c r="V380" s="240">
        <f t="shared" ca="1" si="612"/>
        <v>-1.0625455961041067E-2</v>
      </c>
      <c r="W380" s="240">
        <f t="shared" ca="1" si="613"/>
        <v>-9.3028407967309032E-3</v>
      </c>
      <c r="X380" s="240">
        <f t="shared" ca="1" si="614"/>
        <v>-5.9935909785451182E-3</v>
      </c>
      <c r="Y380" s="240">
        <f t="shared" ca="1" si="615"/>
        <v>-1.4044014301945202E-3</v>
      </c>
      <c r="Z380" s="240">
        <f t="shared" ca="1" si="616"/>
        <v>3.4847000063781704E-3</v>
      </c>
      <c r="AA380" s="240">
        <f t="shared" ca="1" si="617"/>
        <v>7.6296388863408013E-3</v>
      </c>
      <c r="AB380" s="240">
        <f t="shared" ca="1" si="618"/>
        <v>1.0145257718873618E-2</v>
      </c>
      <c r="AC380" s="240">
        <f t="shared" ca="1" si="619"/>
        <v>1.0494342586437793E-2</v>
      </c>
      <c r="AD380" s="240">
        <f t="shared" ca="1" si="620"/>
        <v>8.6023459276808531E-3</v>
      </c>
      <c r="AE380" s="240">
        <f t="shared" ca="1" si="621"/>
        <v>4.8733062733518455E-3</v>
      </c>
      <c r="AF380" s="240">
        <f t="shared" ca="1" si="622"/>
        <v>1.0356525337197695E-4</v>
      </c>
      <c r="AG380" s="240">
        <f t="shared" ca="1" si="623"/>
        <v>-4.6882922712091863E-3</v>
      </c>
      <c r="AH380" s="240">
        <f t="shared" ca="1" si="624"/>
        <v>-8.4789584288743024E-3</v>
      </c>
      <c r="AI380" s="240">
        <f t="shared" ca="1" si="625"/>
        <v>-1.0458931163784968E-2</v>
      </c>
      <c r="AJ380" s="240">
        <f t="shared" ca="1" si="626"/>
        <v>-1.0205384531173346E-2</v>
      </c>
      <c r="AK380" s="240">
        <f t="shared" ca="1" si="627"/>
        <v>-7.7724637687926921E-3</v>
      </c>
      <c r="AL380" s="240">
        <f t="shared" ca="1" si="628"/>
        <v>-3.679722505721292E-3</v>
      </c>
      <c r="AM380" s="240">
        <f t="shared" ca="1" si="629"/>
        <v>1.1988286412600662E-3</v>
      </c>
      <c r="AN380" s="240">
        <f t="shared" ca="1" si="630"/>
        <v>5.8213682564066923E-3</v>
      </c>
      <c r="AO380" s="240">
        <f t="shared" ca="1" si="631"/>
        <v>9.2007465444011744E-3</v>
      </c>
      <c r="AP380" s="240">
        <f t="shared" ca="1" si="632"/>
        <v>1.0615292548792881E-2</v>
      </c>
      <c r="AQ380" s="240">
        <f t="shared" ca="1" si="633"/>
        <v>9.762927993361795E-3</v>
      </c>
      <c r="AR380" s="240">
        <f t="shared" ca="1" si="634"/>
        <v>6.8256765201925741E-3</v>
      </c>
      <c r="AS380" s="240">
        <f t="shared" ca="1" si="635"/>
        <v>2.4307922865095069E-3</v>
      </c>
      <c r="AT380" s="240">
        <f t="shared" ca="1" si="636"/>
        <v>-2.4831910372548035E-3</v>
      </c>
      <c r="AU380" s="240">
        <f t="shared" ca="1" si="637"/>
        <v>-6.8668854444832485E-3</v>
      </c>
      <c r="AV380" s="240">
        <f t="shared" ca="1" si="638"/>
        <v>-9.7841468678216137E-3</v>
      </c>
      <c r="AW380" s="240">
        <f t="shared" ca="1" si="639"/>
        <v>-1.0611990053125256E-2</v>
      </c>
      <c r="AX380" s="240">
        <f t="shared" ca="1" si="640"/>
        <v>-9.1736279311715272E-3</v>
      </c>
      <c r="AY380" s="240">
        <f t="shared" ca="1" si="641"/>
        <v>-5.7762247433714459E-3</v>
      </c>
      <c r="AZ380" s="240">
        <f t="shared" ca="1" si="642"/>
        <v>-1.14530068872085E-3</v>
      </c>
      <c r="BA380" s="240">
        <f t="shared" ca="1" si="643"/>
        <v>3.7302039286885675E-3</v>
      </c>
      <c r="BB380" s="240">
        <f t="shared" ca="1" si="644"/>
        <v>7.8091182837600765E-3</v>
      </c>
      <c r="BC380" s="240">
        <f t="shared" ca="1" si="645"/>
        <v>1.022038451524087E-2</v>
      </c>
      <c r="BD380" s="240">
        <f t="shared" ca="1" si="646"/>
        <v>1.044907334939091E-2</v>
      </c>
      <c r="BE380" s="240">
        <f t="shared" ca="1" si="647"/>
        <v>8.4463479660598743E-3</v>
      </c>
      <c r="BF380" s="240">
        <f t="shared" ca="1" si="648"/>
        <v>4.6398931698850877E-3</v>
      </c>
      <c r="BG380" s="240">
        <f t="shared" ca="1" si="649"/>
        <v>-1.5741729747496651E-4</v>
      </c>
      <c r="BH380" s="240">
        <f t="shared" ca="1" si="650"/>
        <v>-4.9211110809514163E-3</v>
      </c>
      <c r="BI380" s="240">
        <f t="shared" ca="1" si="651"/>
        <v>-8.6338947153017081E-3</v>
      </c>
      <c r="BJ380" s="240">
        <f t="shared" ca="1" si="652"/>
        <v>-1.0502898066390629E-2</v>
      </c>
      <c r="BK380" s="240">
        <f t="shared" ca="1" si="653"/>
        <v>-1.0128992856457287E-2</v>
      </c>
      <c r="BL380" s="240">
        <f t="shared" ca="1" si="654"/>
        <v>-7.5920270656562238E-3</v>
      </c>
      <c r="BM380" s="240">
        <f t="shared" ca="1" si="655"/>
        <v>-3.4337732842991569E-3</v>
      </c>
      <c r="BN380" s="240">
        <f t="shared" ca="1" si="656"/>
        <v>1.4577675809923345E-3</v>
      </c>
      <c r="BO380" s="240">
        <f t="shared" ca="1" si="657"/>
        <v>6.0380001419738667E-3</v>
      </c>
      <c r="BP380" s="240">
        <f t="shared" ca="1" si="658"/>
        <v>9.3288093338737468E-3</v>
      </c>
      <c r="BQ380" s="240">
        <f t="shared" ca="1" si="659"/>
        <v>1.0627438254497265E-2</v>
      </c>
      <c r="BR380" s="240">
        <f t="shared" ca="1" si="660"/>
        <v>9.6565628828698732E-3</v>
      </c>
      <c r="BS380" s="240">
        <f t="shared" ca="1" si="661"/>
        <v>6.6235150115067261E-3</v>
      </c>
      <c r="BT380" s="240">
        <f t="shared" ca="1" si="662"/>
        <v>2.1760062523523351E-3</v>
      </c>
      <c r="BU380" s="240">
        <f t="shared" ca="1" si="663"/>
        <v>-2.7361916831977881E-3</v>
      </c>
      <c r="BV380" s="240">
        <f t="shared" ca="1" si="664"/>
        <v>-7.0640720606749505E-3</v>
      </c>
      <c r="BW380" s="240">
        <f t="shared" ca="1" si="665"/>
        <v>-9.8834099767844946E-3</v>
      </c>
      <c r="BX380" s="240">
        <f t="shared" ca="1" si="666"/>
        <v>-1.0592131879209307E-2</v>
      </c>
      <c r="BY380" s="240">
        <f t="shared" ca="1" si="667"/>
        <v>-9.0388892151704314E-3</v>
      </c>
      <c r="BZ380" s="240">
        <f t="shared" ca="1" si="668"/>
        <v>-5.5553791263992774E-3</v>
      </c>
      <c r="CA380" s="240">
        <f t="shared" ca="1" si="669"/>
        <v>-8.8551006093786364E-4</v>
      </c>
      <c r="CB380" s="240">
        <f t="shared" ca="1" si="670"/>
        <v>3.973460915633633E-3</v>
      </c>
      <c r="CC380" s="240">
        <f t="shared" ca="1" si="671"/>
        <v>7.9838937603269548E-3</v>
      </c>
      <c r="CD380" s="240">
        <f t="shared" ca="1" si="672"/>
        <v>1.0289354934140932E-2</v>
      </c>
      <c r="CE380" s="240">
        <f t="shared" ca="1" si="673"/>
        <v>1.0397509981274373E-2</v>
      </c>
      <c r="CF380" s="240">
        <f t="shared" ca="1" si="674"/>
        <v>8.2852622402534697E-3</v>
      </c>
      <c r="CG380" s="240">
        <f t="shared" ca="1" si="675"/>
        <v>4.403685168269624E-3</v>
      </c>
      <c r="CH380" s="240">
        <f t="shared" ca="1" si="676"/>
        <v>-4.1830502602816216E-4</v>
      </c>
      <c r="CI380" s="240">
        <f t="shared" ca="1" si="677"/>
        <v>-5.1509655973907102E-3</v>
      </c>
      <c r="CJ380" s="240">
        <f t="shared" ca="1" si="678"/>
        <v>-8.7836302663947558E-3</v>
      </c>
      <c r="CK380" s="240">
        <f t="shared" ca="1" si="679"/>
        <v>-1.0540538415929761E-2</v>
      </c>
      <c r="CL380" s="240">
        <f t="shared" ca="1" si="680"/>
        <v>-1.0046499855191944E-2</v>
      </c>
      <c r="CM380" s="240">
        <f t="shared" ca="1" si="681"/>
        <v>-7.407017209299583E-3</v>
      </c>
      <c r="CN380" s="240">
        <f t="shared" ca="1" si="682"/>
        <v>-3.185755686247614E-3</v>
      </c>
      <c r="CO380" s="240">
        <f t="shared" ca="1" si="683"/>
        <v>1.7158284160432532E-3</v>
      </c>
      <c r="CP380" s="240">
        <f t="shared" ca="1" si="684"/>
        <v>6.2509949620308996E-3</v>
      </c>
      <c r="CQ380" s="240">
        <f t="shared" ca="1" si="685"/>
        <v>9.4512527974302263E-3</v>
      </c>
      <c r="CR380" s="240">
        <f t="shared" ca="1" si="686"/>
        <v>1.0633182388782652E-2</v>
      </c>
      <c r="CS380" s="240">
        <f t="shared" ca="1" si="687"/>
        <v>9.5443810199794359E-3</v>
      </c>
      <c r="CT380" s="240">
        <f t="shared" ca="1" si="688"/>
        <v>6.4173637450470958E-3</v>
      </c>
      <c r="CU380" s="240">
        <f t="shared" ca="1" si="689"/>
        <v>1.9199094733948242E-3</v>
      </c>
      <c r="CV380" s="240">
        <f t="shared" ca="1" si="690"/>
        <v>-2.9875441495836111E-3</v>
      </c>
      <c r="CW380" s="240">
        <f t="shared" ca="1" si="691"/>
        <v>-7.2570035439999689E-3</v>
      </c>
      <c r="CX380" s="240">
        <f t="shared" ca="1" si="692"/>
        <v>-9.9767196891418948E-3</v>
      </c>
      <c r="CY380" s="240">
        <f t="shared" ca="1" si="693"/>
        <v>-1.0565893401114652E-2</v>
      </c>
      <c r="CZ380" s="240">
        <f t="shared" ca="1" si="694"/>
        <v>-8.8987058102919965E-3</v>
      </c>
      <c r="DA380" s="240">
        <f t="shared" ca="1" si="695"/>
        <v>-5.3311871567704346E-3</v>
      </c>
      <c r="DB380" s="240">
        <f t="shared" ca="1" si="696"/>
        <v>-6.2518603500556075E-4</v>
      </c>
      <c r="DC380" s="240">
        <f t="shared" ca="1" si="697"/>
        <v>4.2143244383003589E-3</v>
      </c>
      <c r="DD380" s="240">
        <f t="shared" ca="1" si="698"/>
        <v>8.1538600378296532E-3</v>
      </c>
      <c r="DE380" s="240">
        <f t="shared" ca="1" si="699"/>
        <v>1.0352127430372438E-2</v>
      </c>
      <c r="DF380" s="240">
        <f t="shared" ca="1" si="700"/>
        <v>1.0339683541933048E-2</v>
      </c>
      <c r="DG380" s="240">
        <f t="shared" ca="1" si="701"/>
        <v>8.1191857822794002E-3</v>
      </c>
      <c r="DH380" s="240">
        <f t="shared" ca="1" si="702"/>
        <v>4.1648245513731218E-3</v>
      </c>
      <c r="DI380" s="240">
        <f t="shared" ca="1" si="703"/>
        <v>-6.7894078327503538E-4</v>
      </c>
      <c r="DJ380" s="240">
        <f t="shared" ca="1" si="704"/>
        <v>-5.3777173647610787E-3</v>
      </c>
      <c r="DK380" s="240">
        <f t="shared" ca="1" si="705"/>
        <v>-8.9280748870563739E-3</v>
      </c>
      <c r="DL380" s="240">
        <f t="shared" ca="1" si="706"/>
        <v>-1.0571829539263247E-2</v>
      </c>
      <c r="DM380" s="240">
        <f t="shared" ca="1" si="707"/>
        <v>-9.9579552180766705E-3</v>
      </c>
      <c r="DN380" s="240">
        <f t="shared" ca="1" si="708"/>
        <v>-7.2175456427422992E-3</v>
      </c>
      <c r="DO380" s="240">
        <f t="shared" ca="1" si="709"/>
        <v>-2.9358191080937168E-3</v>
      </c>
      <c r="DP380" s="240">
        <f t="shared" ca="1" si="710"/>
        <v>1.9728557002153418E-3</v>
      </c>
      <c r="DQ380" s="240">
        <f t="shared" ca="1" si="711"/>
        <v>6.4602244164625924E-3</v>
      </c>
      <c r="DR380" s="240">
        <f t="shared" ca="1" si="712"/>
        <v>9.5680031797066717E-3</v>
      </c>
      <c r="DS380" s="240">
        <f t="shared" ca="1" si="713"/>
        <v>1.0632521491597336E-2</v>
      </c>
      <c r="DT380" s="240">
        <f t="shared" ca="1" si="714"/>
        <v>9.4264499788499906E-3</v>
      </c>
      <c r="DU380" s="240">
        <f t="shared" ca="1" si="715"/>
        <v>6.2073468986281978E-3</v>
      </c>
      <c r="DV380" s="240">
        <f t="shared" ca="1" si="716"/>
        <v>1.6626562127606543E-3</v>
      </c>
      <c r="DW380" s="240">
        <f t="shared" ca="1" si="717"/>
        <v>-3.2370970310851605E-3</v>
      </c>
      <c r="DX380" s="240">
        <f t="shared" ca="1" si="718"/>
        <v>-7.4455636797468965E-3</v>
      </c>
      <c r="DY380" s="240">
        <f t="shared" ca="1" si="719"/>
        <v>-1.0064019798612132E-2</v>
      </c>
      <c r="DZ380" s="240">
        <f t="shared" ca="1" si="720"/>
        <v>-1.0533290423919359E-2</v>
      </c>
      <c r="EA380" s="240">
        <f t="shared" ca="1" si="721"/>
        <v>-8.7531621577774422E-3</v>
      </c>
      <c r="EB380" s="240">
        <f t="shared" ca="1" si="722"/>
        <v>-5.1037838793442153E-3</v>
      </c>
      <c r="EC380" s="240">
        <f t="shared" ca="1" si="723"/>
        <v>-3.6448542038290677E-4</v>
      </c>
      <c r="ED380" s="240">
        <f t="shared" ca="1" si="724"/>
        <v>4.4526494095092637E-3</v>
      </c>
      <c r="EE380" s="240">
        <f t="shared" ca="1" si="725"/>
        <v>8.3189147349379822E-3</v>
      </c>
      <c r="EF380" s="240">
        <f t="shared" ca="1" si="726"/>
        <v>1.0408664192130851E-2</v>
      </c>
      <c r="EG380" s="240">
        <f t="shared" ca="1" si="727"/>
        <v>1.0275628863851747E-2</v>
      </c>
      <c r="EH380" s="240">
        <f t="shared" ca="1" si="728"/>
        <v>7.9482186303860454E-3</v>
      </c>
      <c r="EI380" s="240">
        <f t="shared" ca="1" si="729"/>
        <v>3.923455199899761E-3</v>
      </c>
      <c r="EJ380" s="240">
        <f t="shared" ca="1" si="730"/>
        <v>-9.3916757198136969E-4</v>
      </c>
      <c r="EK380" s="240">
        <f t="shared" ca="1" si="731"/>
        <v>-5.6012297962767851E-3</v>
      </c>
      <c r="EL380" s="240">
        <f t="shared" ca="1" si="732"/>
        <v>-9.0671415692482951E-3</v>
      </c>
      <c r="EM380" s="240">
        <f t="shared" ca="1" si="733"/>
        <v>-1.0596752587788456E-2</v>
      </c>
      <c r="EN380" s="240">
        <f t="shared" ca="1" si="734"/>
        <v>-9.8634122810899606E-3</v>
      </c>
      <c r="EO380" s="240">
        <f t="shared" ca="1" si="735"/>
        <v>-7.0237264965711897E-3</v>
      </c>
      <c r="EP380" s="240">
        <f t="shared" ca="1" si="736"/>
        <v>-2.684114102286451E-3</v>
      </c>
      <c r="EQ380" s="240">
        <f t="shared" ca="1" si="737"/>
        <v>2.2286946098833724E-3</v>
      </c>
      <c r="ER380" s="240">
        <f t="shared" ca="1" si="738"/>
        <v>6.6655624732691581E-3</v>
      </c>
      <c r="ES380" s="240">
        <f t="shared" ca="1" si="739"/>
        <v>9.6789901546383145E-3</v>
      </c>
      <c r="ET380" s="240">
        <f t="shared" ca="1" si="740"/>
        <v>1.0625455961041069E-2</v>
      </c>
      <c r="EU380" s="240">
        <f t="shared" ca="1" si="741"/>
        <v>9.302840796730957E-3</v>
      </c>
      <c r="EV380" s="240">
        <f t="shared" ca="1" si="742"/>
        <v>5.9935909785451529E-3</v>
      </c>
      <c r="EW380" s="240">
        <f t="shared" ca="1" si="743"/>
        <v>1.4044014301946382E-3</v>
      </c>
      <c r="EX380" s="240">
        <f t="shared" ca="1" si="744"/>
        <v>-3.4847000063781106E-3</v>
      </c>
      <c r="EY380" s="240">
        <f t="shared" ca="1" si="745"/>
        <v>-7.629638886340705E-3</v>
      </c>
      <c r="EZ380" s="240">
        <f t="shared" ca="1" si="746"/>
        <v>-1.0145257718873599E-2</v>
      </c>
      <c r="FA380" s="240">
        <f t="shared" ca="1" si="747"/>
        <v>-1.0494342586437794E-2</v>
      </c>
      <c r="FB380" s="240">
        <f t="shared" ca="1" si="748"/>
        <v>-8.6023459276809017E-3</v>
      </c>
      <c r="FC380" s="240">
        <f t="shared" ca="1" si="749"/>
        <v>-4.8733062733518507E-3</v>
      </c>
      <c r="FD380" s="240">
        <f t="shared" ca="1" si="750"/>
        <v>-1.0356525337207757E-4</v>
      </c>
      <c r="FE380" s="240">
        <f t="shared" ca="1" si="751"/>
        <v>4.6882922712091647E-3</v>
      </c>
      <c r="FF380" s="240">
        <f t="shared" ca="1" si="752"/>
        <v>8.4789584288742417E-3</v>
      </c>
      <c r="FG380" s="240">
        <f t="shared" ca="1" si="753"/>
        <v>1.0458931163784961E-2</v>
      </c>
      <c r="FH380" s="240">
        <f t="shared" ca="1" si="754"/>
        <v>1.0205384531173379E-2</v>
      </c>
      <c r="FI380" s="240">
        <f t="shared" ca="1" si="755"/>
        <v>7.7724637687927346E-3</v>
      </c>
      <c r="FJ380" s="240">
        <f t="shared" ca="1" si="756"/>
        <v>3.6797225057212794E-3</v>
      </c>
      <c r="FK380" s="240">
        <f t="shared" ca="1" si="757"/>
        <v>-1.1988286412600042E-3</v>
      </c>
      <c r="FL380" s="240">
        <f t="shared" ca="1" si="758"/>
        <v>-5.8213682564066879E-3</v>
      </c>
      <c r="FM380" s="240">
        <f t="shared" ca="1" si="759"/>
        <v>-9.2007465444011241E-3</v>
      </c>
      <c r="FN380" s="240">
        <f t="shared" ca="1" si="760"/>
        <v>-1.0615292548792881E-2</v>
      </c>
      <c r="FO380" s="240">
        <f t="shared" ca="1" si="761"/>
        <v>-9.7629279933618349E-3</v>
      </c>
      <c r="FP380" s="240">
        <f t="shared" ca="1" si="762"/>
        <v>-6.8256765201925931E-3</v>
      </c>
      <c r="FQ380" s="240">
        <f t="shared" ca="1" si="763"/>
        <v>-2.4307922865096044E-3</v>
      </c>
      <c r="FR380" s="240">
        <f t="shared" ca="1" si="764"/>
        <v>2.4831910372547432E-3</v>
      </c>
      <c r="FS380" s="240">
        <f t="shared" ca="1" si="765"/>
        <v>6.8668854444831435E-3</v>
      </c>
      <c r="FT380" s="240">
        <f t="shared" ca="1" si="766"/>
        <v>9.7841468678215859E-3</v>
      </c>
      <c r="FU380" s="240">
        <f t="shared" ca="1" si="767"/>
        <v>1.0611990053125256E-2</v>
      </c>
      <c r="FV380" s="240">
        <f t="shared" ca="1" si="768"/>
        <v>9.1736279311715584E-3</v>
      </c>
      <c r="FW380" s="240">
        <f t="shared" ca="1" si="769"/>
        <v>5.7762247433714373E-3</v>
      </c>
      <c r="FX380" s="240">
        <f t="shared" ca="1" si="770"/>
        <v>1.1453006887209506E-3</v>
      </c>
      <c r="FY380" s="240">
        <f t="shared" ca="1" si="771"/>
        <v>-3.7302039286885445E-3</v>
      </c>
      <c r="FZ380" s="240">
        <f t="shared" ca="1" si="772"/>
        <v>-7.8091182837600071E-3</v>
      </c>
      <c r="GA380" s="240">
        <f t="shared" ca="1" si="773"/>
        <v>-1.0220384515240861E-2</v>
      </c>
      <c r="GB380" s="240">
        <f t="shared" ca="1" si="774"/>
        <v>-1.0449073349390931E-2</v>
      </c>
      <c r="GC380" s="240">
        <f t="shared" ca="1" si="775"/>
        <v>-8.4463479660599125E-3</v>
      </c>
      <c r="GD380" s="240">
        <f t="shared" ca="1" si="776"/>
        <v>-4.6398931698852126E-3</v>
      </c>
      <c r="GE380" s="240">
        <f t="shared" ca="1" si="777"/>
        <v>1.5741729747490493E-4</v>
      </c>
      <c r="GF380" s="240">
        <f t="shared" ca="1" si="778"/>
        <v>4.9211110809514276E-3</v>
      </c>
      <c r="GG380" s="240">
        <f t="shared" ca="1" si="779"/>
        <v>8.6338947153016717E-3</v>
      </c>
      <c r="GH380" s="240">
        <f t="shared" ca="1" si="780"/>
        <v>1.0502898066390633E-2</v>
      </c>
      <c r="GI380" s="240">
        <f t="shared" ca="1" si="781"/>
        <v>1.0128992856457318E-2</v>
      </c>
      <c r="GJ380" s="240">
        <f t="shared" ca="1" si="782"/>
        <v>7.5920270656562421E-3</v>
      </c>
      <c r="GK380" s="240">
        <f t="shared" ca="1" si="783"/>
        <v>3.4337732842992527E-3</v>
      </c>
      <c r="GL380" s="240">
        <f t="shared" ca="1" si="784"/>
        <v>-1.4577675809923094E-3</v>
      </c>
      <c r="GM380" s="240">
        <f t="shared" ca="1" si="785"/>
        <v>-6.0380001419737834E-3</v>
      </c>
      <c r="GN380" s="240">
        <f t="shared" ca="1" si="786"/>
        <v>-9.3288093338737155E-3</v>
      </c>
      <c r="GO380" s="240">
        <f t="shared" ca="1" si="787"/>
        <v>-1.062743825449726E-2</v>
      </c>
      <c r="GP380" s="240">
        <f t="shared" ca="1" si="788"/>
        <v>-9.6565628828698992E-3</v>
      </c>
      <c r="GQ380" s="240">
        <f t="shared" ca="1" si="789"/>
        <v>-6.6235150115067165E-3</v>
      </c>
      <c r="GR380" s="240">
        <f t="shared" ca="1" si="790"/>
        <v>-2.1760062523523962E-3</v>
      </c>
      <c r="GS380" s="240">
        <f t="shared" ca="1" si="791"/>
        <v>2.7361916831977638E-3</v>
      </c>
      <c r="GT380" s="240">
        <f t="shared" ca="1" si="792"/>
        <v>7.0640720606748742E-3</v>
      </c>
      <c r="GU380" s="240">
        <f t="shared" ca="1" si="793"/>
        <v>9.8834099767844998E-3</v>
      </c>
      <c r="GV380" s="240">
        <f t="shared" ca="1" si="794"/>
        <v>1.0592131879209321E-2</v>
      </c>
      <c r="GW380" s="240">
        <f t="shared" ca="1" si="795"/>
        <v>9.0388892151704661E-3</v>
      </c>
      <c r="GX380" s="240">
        <f t="shared" ca="1" si="796"/>
        <v>5.5553791263993953E-3</v>
      </c>
      <c r="GY380" s="240">
        <f t="shared" ca="1" si="797"/>
        <v>8.8551006093792609E-4</v>
      </c>
      <c r="GZ380" s="240">
        <f t="shared" ca="1" si="798"/>
        <v>-3.9734609156335046E-3</v>
      </c>
      <c r="HA380" s="240">
        <f t="shared" ca="1" si="799"/>
        <v>-7.9838937603269149E-3</v>
      </c>
      <c r="HB380" s="240">
        <f t="shared" ca="1" si="800"/>
        <v>-1.0289354934140934E-2</v>
      </c>
      <c r="HC380" s="240">
        <f t="shared" ca="1" si="801"/>
        <v>-1.0397509981274386E-2</v>
      </c>
      <c r="HD380" s="240">
        <f t="shared" ca="1" si="802"/>
        <v>-8.2852622402534628E-3</v>
      </c>
      <c r="HE380" s="240">
        <f t="shared" ca="1" si="803"/>
        <v>-4.4036851682696812E-3</v>
      </c>
      <c r="HF380" s="240">
        <f t="shared" ca="1" si="804"/>
        <v>4.1830502602809927E-4</v>
      </c>
      <c r="HG380" s="240">
        <f t="shared" ca="1" si="805"/>
        <v>5.1509655973905897E-3</v>
      </c>
      <c r="HH380" s="240">
        <f t="shared" ca="1" si="806"/>
        <v>8.7836302663947194E-3</v>
      </c>
      <c r="HI380" s="240">
        <f t="shared" ca="1" si="807"/>
        <v>1.0540538415929744E-2</v>
      </c>
      <c r="HJ380" s="240">
        <f t="shared" ca="1" si="808"/>
        <v>1.0046499855191965E-2</v>
      </c>
      <c r="HK380" s="240">
        <f t="shared" ca="1" si="809"/>
        <v>7.4070172092996819E-3</v>
      </c>
      <c r="HL380" s="240">
        <f t="shared" ca="1" si="810"/>
        <v>3.1857556862476726E-3</v>
      </c>
      <c r="HM380" s="240">
        <f t="shared" ca="1" si="811"/>
        <v>-1.7158284160432662E-3</v>
      </c>
      <c r="HN380" s="240">
        <f t="shared" ca="1" si="812"/>
        <v>-6.2509949620308492E-3</v>
      </c>
      <c r="HO380" s="240">
        <f t="shared" ca="1" si="813"/>
        <v>-9.4512527974302332E-3</v>
      </c>
      <c r="HP380" s="240">
        <f t="shared" ca="1" si="814"/>
        <v>-1.0633182388782652E-2</v>
      </c>
      <c r="HQ380" s="240">
        <f t="shared" ca="1" si="815"/>
        <v>-9.5443810199794636E-3</v>
      </c>
      <c r="HR380" s="240">
        <f t="shared" ca="1" si="816"/>
        <v>-6.4173637450472077E-3</v>
      </c>
      <c r="HS380" s="240">
        <f t="shared" ca="1" si="817"/>
        <v>-1.9199094733948867E-3</v>
      </c>
      <c r="HT380" s="240">
        <f t="shared" ca="1" si="818"/>
        <v>2.9875441495834788E-3</v>
      </c>
      <c r="HU380" s="240">
        <f t="shared" ca="1" si="819"/>
        <v>7.257003543999923E-3</v>
      </c>
      <c r="HV380" s="240">
        <f t="shared" ca="1" si="820"/>
        <v>9.9767196891418462E-3</v>
      </c>
      <c r="HW380" s="240">
        <f t="shared" ca="1" si="821"/>
        <v>1.056589340111466E-2</v>
      </c>
      <c r="HX380" s="240">
        <f t="shared" ca="1" si="822"/>
        <v>8.8987058102919896E-3</v>
      </c>
      <c r="HY380" s="240">
        <f t="shared" ca="1" si="823"/>
        <v>5.3311871567704883E-3</v>
      </c>
      <c r="HZ380" s="240">
        <f t="shared" ca="1" si="824"/>
        <v>6.251860350055486E-4</v>
      </c>
      <c r="IA380" s="240">
        <f t="shared" ca="1" si="825"/>
        <v>-4.2143244383003016E-3</v>
      </c>
      <c r="IB380" s="240">
        <f t="shared" ca="1" si="826"/>
        <v>-8.1538600378296133E-3</v>
      </c>
      <c r="IC380" s="240">
        <f t="shared" ca="1" si="827"/>
        <v>-1.0352127430372407E-2</v>
      </c>
      <c r="ID380" s="240">
        <f t="shared" ca="1" si="828"/>
        <v>-1.0339683541933063E-2</v>
      </c>
      <c r="IE380" s="240">
        <f t="shared" ca="1" si="829"/>
        <v>4.216665853449003E-3</v>
      </c>
      <c r="IF380" s="240">
        <f t="shared" ca="1" si="830"/>
        <v>-4.1648245513731781E-3</v>
      </c>
      <c r="IG380" s="240">
        <f t="shared" ca="1" si="831"/>
        <v>6.7894078327504839E-4</v>
      </c>
      <c r="IH380" s="240">
        <f t="shared" ca="1" si="832"/>
        <v>5.3777173647610249E-3</v>
      </c>
      <c r="II380" s="240">
        <f t="shared" ca="1" si="833"/>
        <v>8.9280748870563826E-3</v>
      </c>
      <c r="IJ380" s="240">
        <f t="shared" ca="1" si="834"/>
        <v>1.057182953926324E-2</v>
      </c>
      <c r="IK380" s="240">
        <f t="shared" ca="1" si="835"/>
        <v>9.9579552180766671E-3</v>
      </c>
      <c r="IL380" s="240">
        <f t="shared" ca="1" si="836"/>
        <v>7.217545642742346E-3</v>
      </c>
      <c r="IM380" s="240">
        <f t="shared" ca="1" si="837"/>
        <v>2.9358191080937762E-3</v>
      </c>
      <c r="IN380" s="240">
        <f t="shared" ca="1" si="838"/>
        <v>-1.9728557002152061E-3</v>
      </c>
      <c r="IO380" s="240">
        <f t="shared" ca="1" si="839"/>
        <v>-6.4602244164625429E-3</v>
      </c>
      <c r="IP380" s="240">
        <f t="shared" ca="1" si="840"/>
        <v>-9.5680031797066127E-3</v>
      </c>
      <c r="IQ380" s="240">
        <f t="shared" ca="1" si="841"/>
        <v>-1.0632521491597336E-2</v>
      </c>
      <c r="IR380" s="240">
        <f t="shared" ca="1" si="842"/>
        <v>-9.4264499788499854E-3</v>
      </c>
      <c r="IS380" s="240">
        <f t="shared" ca="1" si="843"/>
        <v>-6.2073468986282489E-3</v>
      </c>
      <c r="IT380" s="240">
        <f t="shared" ca="1" si="844"/>
        <v>-1.6626562127606418E-3</v>
      </c>
      <c r="IU380" s="240">
        <f t="shared" ca="1" si="845"/>
        <v>3.2370970310851015E-3</v>
      </c>
      <c r="IV380" s="240">
        <f t="shared" ca="1" si="846"/>
        <v>7.4455636797469051E-3</v>
      </c>
      <c r="IW380" s="240">
        <f t="shared" ca="1" si="847"/>
        <v>1.0064019798612087E-2</v>
      </c>
      <c r="IX380" s="240">
        <f t="shared" ca="1" si="848"/>
        <v>1.0533290423919369E-2</v>
      </c>
      <c r="IY380" s="240">
        <f t="shared" ca="1" si="849"/>
        <v>8.7531621577775203E-3</v>
      </c>
      <c r="IZ380" s="240">
        <f t="shared" ca="1" si="850"/>
        <v>5.1037838793442699E-3</v>
      </c>
      <c r="JA380" s="240">
        <f t="shared" ca="1" si="851"/>
        <v>3.6448542038304554E-4</v>
      </c>
      <c r="JB380" s="240">
        <f t="shared" ca="1" si="852"/>
        <v>-4.4526494095092064E-3</v>
      </c>
    </row>
    <row r="381" spans="2:262">
      <c r="B381" s="248">
        <v>20</v>
      </c>
      <c r="C381" s="247">
        <f t="shared" si="853"/>
        <v>3.9062500000000008E-4</v>
      </c>
      <c r="D381" s="244">
        <f t="shared" ca="1" si="597"/>
        <v>12.512991938008057</v>
      </c>
      <c r="E381" s="243">
        <f ca="1">Z361</f>
        <v>0.51299193800805576</v>
      </c>
      <c r="F381" s="242">
        <v>20</v>
      </c>
      <c r="G381" s="240">
        <f t="shared" ca="1" si="854"/>
        <v>-1.1540819131154153E-3</v>
      </c>
      <c r="H381" s="240">
        <f t="shared" ca="1" si="598"/>
        <v>-1.4587663401555069E-3</v>
      </c>
      <c r="I381" s="240">
        <f t="shared" ca="1" si="599"/>
        <v>-1.4189521970821189E-3</v>
      </c>
      <c r="J381" s="240">
        <f t="shared" ca="1" si="600"/>
        <v>-1.0440418912455703E-3</v>
      </c>
      <c r="K381" s="240">
        <f t="shared" ca="1" si="601"/>
        <v>-4.2257329243776344E-4</v>
      </c>
      <c r="L381" s="240">
        <f t="shared" ca="1" si="602"/>
        <v>2.9868914655245077E-4</v>
      </c>
      <c r="M381" s="240">
        <f t="shared" ca="1" si="603"/>
        <v>9.4941391198710093E-4</v>
      </c>
      <c r="N381" s="240">
        <f t="shared" ca="1" si="604"/>
        <v>1.3759274887467133E-3</v>
      </c>
      <c r="O381" s="240">
        <f t="shared" ca="1" si="605"/>
        <v>1.4775055090672155E-3</v>
      </c>
      <c r="P381" s="240">
        <f t="shared" ca="1" si="606"/>
        <v>1.2301595645297239E-3</v>
      </c>
      <c r="Q381" s="240">
        <f t="shared" ca="1" si="607"/>
        <v>6.923022479333363E-4</v>
      </c>
      <c r="R381" s="240">
        <f t="shared" ca="1" si="608"/>
        <v>-9.0474169125700967E-6</v>
      </c>
      <c r="S381" s="240">
        <f t="shared" ca="1" si="609"/>
        <v>-7.0826046665857837E-4</v>
      </c>
      <c r="T381" s="240">
        <f t="shared" ca="1" si="610"/>
        <v>-1.2402125155744088E-3</v>
      </c>
      <c r="U381" s="241">
        <f t="shared" ca="1" si="611"/>
        <v>-1.4792791129334946E-3</v>
      </c>
      <c r="V381" s="240">
        <f t="shared" ca="1" si="612"/>
        <v>-1.3690028956304323E-3</v>
      </c>
      <c r="W381" s="240">
        <f t="shared" ca="1" si="613"/>
        <v>-9.3542641628840528E-4</v>
      </c>
      <c r="X381" s="240">
        <f t="shared" ca="1" si="614"/>
        <v>-2.8094199988540965E-4</v>
      </c>
      <c r="Y381" s="240">
        <f t="shared" ca="1" si="615"/>
        <v>4.3988896879341337E-4</v>
      </c>
      <c r="Z381" s="240">
        <f t="shared" ca="1" si="616"/>
        <v>1.056836870947772E-3</v>
      </c>
      <c r="AA381" s="240">
        <f t="shared" ca="1" si="617"/>
        <v>1.4242048500790233E-3</v>
      </c>
      <c r="AB381" s="240">
        <f t="shared" ca="1" si="618"/>
        <v>1.4552362131977313E-3</v>
      </c>
      <c r="AC381" s="240">
        <f t="shared" ca="1" si="619"/>
        <v>1.1426026720586877E-3</v>
      </c>
      <c r="AD381" s="240">
        <f t="shared" ca="1" si="620"/>
        <v>5.6013497318188436E-4</v>
      </c>
      <c r="AE381" s="240">
        <f t="shared" ca="1" si="621"/>
        <v>-1.5461278455009074E-4</v>
      </c>
      <c r="AF381" s="240">
        <f t="shared" ca="1" si="622"/>
        <v>-8.328475780515559E-4</v>
      </c>
      <c r="AG381" s="240">
        <f t="shared" ca="1" si="623"/>
        <v>-1.3143991935392963E-3</v>
      </c>
      <c r="AH381" s="240">
        <f t="shared" ca="1" si="624"/>
        <v>-1.4855456191977126E-3</v>
      </c>
      <c r="AI381" s="240">
        <f t="shared" ca="1" si="625"/>
        <v>-1.3058693479207168E-3</v>
      </c>
      <c r="AJ381" s="240">
        <f t="shared" ca="1" si="626"/>
        <v>-8.1780227358628846E-4</v>
      </c>
      <c r="AK381" s="240">
        <f t="shared" ca="1" si="627"/>
        <v>-1.3660508229564083E-4</v>
      </c>
      <c r="AL381" s="240">
        <f t="shared" ca="1" si="628"/>
        <v>5.7685241979712316E-4</v>
      </c>
      <c r="AM381" s="240">
        <f t="shared" ca="1" si="629"/>
        <v>1.1540819131154131E-3</v>
      </c>
      <c r="AN381" s="240">
        <f t="shared" ca="1" si="630"/>
        <v>1.4587663401555066E-3</v>
      </c>
      <c r="AO381" s="240">
        <f t="shared" ca="1" si="631"/>
        <v>1.4189521970821197E-3</v>
      </c>
      <c r="AP381" s="240">
        <f t="shared" ca="1" si="632"/>
        <v>1.0440418912455705E-3</v>
      </c>
      <c r="AQ381" s="240">
        <f t="shared" ca="1" si="633"/>
        <v>4.2257329243776631E-4</v>
      </c>
      <c r="AR381" s="240">
        <f t="shared" ca="1" si="634"/>
        <v>-2.9868914655245115E-4</v>
      </c>
      <c r="AS381" s="240">
        <f t="shared" ca="1" si="635"/>
        <v>-9.4941391198709942E-4</v>
      </c>
      <c r="AT381" s="240">
        <f t="shared" ca="1" si="636"/>
        <v>-1.3759274887467133E-3</v>
      </c>
      <c r="AU381" s="240">
        <f t="shared" ca="1" si="637"/>
        <v>-1.4775055090672155E-3</v>
      </c>
      <c r="AV381" s="240">
        <f t="shared" ca="1" si="638"/>
        <v>-1.2301595645297239E-3</v>
      </c>
      <c r="AW381" s="240">
        <f t="shared" ca="1" si="639"/>
        <v>-6.9230224793333836E-4</v>
      </c>
      <c r="AX381" s="240">
        <f t="shared" ca="1" si="640"/>
        <v>9.047416912571723E-6</v>
      </c>
      <c r="AY381" s="240">
        <f t="shared" ca="1" si="641"/>
        <v>7.082604666585775E-4</v>
      </c>
      <c r="AZ381" s="240">
        <f t="shared" ca="1" si="642"/>
        <v>1.2402125155744096E-3</v>
      </c>
      <c r="BA381" s="240">
        <f t="shared" ca="1" si="643"/>
        <v>1.4792791129334944E-3</v>
      </c>
      <c r="BB381" s="240">
        <f t="shared" ca="1" si="644"/>
        <v>1.3690028956304336E-3</v>
      </c>
      <c r="BC381" s="240">
        <f t="shared" ca="1" si="645"/>
        <v>9.3542641628840571E-4</v>
      </c>
      <c r="BD381" s="240">
        <f t="shared" ca="1" si="646"/>
        <v>2.8094199988541312E-4</v>
      </c>
      <c r="BE381" s="240">
        <f t="shared" ca="1" si="647"/>
        <v>-4.3988896879341245E-4</v>
      </c>
      <c r="BF381" s="240">
        <f t="shared" ca="1" si="648"/>
        <v>-1.0568368709477694E-3</v>
      </c>
      <c r="BG381" s="240">
        <f t="shared" ca="1" si="649"/>
        <v>-1.4242048500790233E-3</v>
      </c>
      <c r="BH381" s="240">
        <f t="shared" ca="1" si="650"/>
        <v>-1.455236213197732E-3</v>
      </c>
      <c r="BI381" s="240">
        <f t="shared" ca="1" si="651"/>
        <v>-1.1426026720586882E-3</v>
      </c>
      <c r="BJ381" s="240">
        <f t="shared" ca="1" si="652"/>
        <v>-5.6013497318188501E-4</v>
      </c>
      <c r="BK381" s="240">
        <f t="shared" ca="1" si="653"/>
        <v>1.5461278455009247E-4</v>
      </c>
      <c r="BL381" s="240">
        <f t="shared" ca="1" si="654"/>
        <v>8.3284757805155514E-4</v>
      </c>
      <c r="BM381" s="240">
        <f t="shared" ca="1" si="655"/>
        <v>1.314399193539297E-3</v>
      </c>
      <c r="BN381" s="240">
        <f t="shared" ca="1" si="656"/>
        <v>1.4855456191977126E-3</v>
      </c>
      <c r="BO381" s="240">
        <f t="shared" ca="1" si="657"/>
        <v>1.305869347920716E-3</v>
      </c>
      <c r="BP381" s="240">
        <f t="shared" ca="1" si="658"/>
        <v>8.1780227358628911E-4</v>
      </c>
      <c r="BQ381" s="240">
        <f t="shared" ca="1" si="659"/>
        <v>1.366050822956392E-4</v>
      </c>
      <c r="BR381" s="240">
        <f t="shared" ca="1" si="660"/>
        <v>-5.768524197971224E-4</v>
      </c>
      <c r="BS381" s="240">
        <f t="shared" ca="1" si="661"/>
        <v>-1.1540819131154124E-3</v>
      </c>
      <c r="BT381" s="240">
        <f t="shared" ca="1" si="662"/>
        <v>-1.4587663401555053E-3</v>
      </c>
      <c r="BU381" s="240">
        <f t="shared" ca="1" si="663"/>
        <v>-1.41895219708212E-3</v>
      </c>
      <c r="BV381" s="240">
        <f t="shared" ca="1" si="664"/>
        <v>-1.0440418912455712E-3</v>
      </c>
      <c r="BW381" s="240">
        <f t="shared" ca="1" si="665"/>
        <v>-4.2257329243776214E-4</v>
      </c>
      <c r="BX381" s="240">
        <f t="shared" ca="1" si="666"/>
        <v>2.9868914655244513E-4</v>
      </c>
      <c r="BY381" s="240">
        <f t="shared" ca="1" si="667"/>
        <v>9.4941391198709877E-4</v>
      </c>
      <c r="BZ381" s="240">
        <f t="shared" ca="1" si="668"/>
        <v>1.3759274887467129E-3</v>
      </c>
      <c r="CA381" s="240">
        <f t="shared" ca="1" si="669"/>
        <v>1.4775055090672153E-3</v>
      </c>
      <c r="CB381" s="240">
        <f t="shared" ca="1" si="670"/>
        <v>1.2301595645297272E-3</v>
      </c>
      <c r="CC381" s="240">
        <f t="shared" ca="1" si="671"/>
        <v>6.9230224793333922E-4</v>
      </c>
      <c r="CD381" s="240">
        <f t="shared" ca="1" si="672"/>
        <v>-9.0474169125708557E-6</v>
      </c>
      <c r="CE381" s="240">
        <f t="shared" ca="1" si="673"/>
        <v>-7.082604666585814E-4</v>
      </c>
      <c r="CF381" s="240">
        <f t="shared" ca="1" si="674"/>
        <v>-1.2402125155744062E-3</v>
      </c>
      <c r="CG381" s="240">
        <f t="shared" ca="1" si="675"/>
        <v>-1.4792791129334942E-3</v>
      </c>
      <c r="CH381" s="240">
        <f t="shared" ca="1" si="676"/>
        <v>-1.3690028956304318E-3</v>
      </c>
      <c r="CI381" s="240">
        <f t="shared" ca="1" si="677"/>
        <v>-9.354264162884107E-4</v>
      </c>
      <c r="CJ381" s="240">
        <f t="shared" ca="1" si="678"/>
        <v>-2.809419998854141E-4</v>
      </c>
      <c r="CK381" s="240">
        <f t="shared" ca="1" si="679"/>
        <v>4.3988896879341164E-4</v>
      </c>
      <c r="CL381" s="240">
        <f t="shared" ca="1" si="680"/>
        <v>1.0568368709477727E-3</v>
      </c>
      <c r="CM381" s="240">
        <f t="shared" ca="1" si="681"/>
        <v>1.4242048500790214E-3</v>
      </c>
      <c r="CN381" s="240">
        <f t="shared" ca="1" si="682"/>
        <v>1.4552362131977322E-3</v>
      </c>
      <c r="CO381" s="240">
        <f t="shared" ca="1" si="683"/>
        <v>1.1426026720586888E-3</v>
      </c>
      <c r="CP381" s="240">
        <f t="shared" ca="1" si="684"/>
        <v>5.6013497318188111E-4</v>
      </c>
      <c r="CQ381" s="240">
        <f t="shared" ca="1" si="685"/>
        <v>-1.5461278455008624E-4</v>
      </c>
      <c r="CR381" s="240">
        <f t="shared" ca="1" si="686"/>
        <v>-8.3284757805155438E-4</v>
      </c>
      <c r="CS381" s="240">
        <f t="shared" ca="1" si="687"/>
        <v>-1.3143991935392965E-3</v>
      </c>
      <c r="CT381" s="240">
        <f t="shared" ca="1" si="688"/>
        <v>-1.4855456191977124E-3</v>
      </c>
      <c r="CU381" s="240">
        <f t="shared" ca="1" si="689"/>
        <v>-1.305869347920719E-3</v>
      </c>
      <c r="CV381" s="240">
        <f t="shared" ca="1" si="690"/>
        <v>-8.1780227358629019E-4</v>
      </c>
      <c r="CW381" s="240">
        <f t="shared" ca="1" si="691"/>
        <v>-1.3660508229564018E-4</v>
      </c>
      <c r="CX381" s="240">
        <f t="shared" ca="1" si="692"/>
        <v>5.7685241979711665E-4</v>
      </c>
      <c r="CY381" s="240">
        <f t="shared" ca="1" si="693"/>
        <v>1.1540819131154118E-3</v>
      </c>
      <c r="CZ381" s="240">
        <f t="shared" ca="1" si="694"/>
        <v>1.4587663401555064E-3</v>
      </c>
      <c r="DA381" s="240">
        <f t="shared" ca="1" si="695"/>
        <v>1.4189521970821189E-3</v>
      </c>
      <c r="DB381" s="240">
        <f t="shared" ca="1" si="696"/>
        <v>1.0440418912455757E-3</v>
      </c>
      <c r="DC381" s="240">
        <f t="shared" ca="1" si="697"/>
        <v>4.2257329243776794E-4</v>
      </c>
      <c r="DD381" s="240">
        <f t="shared" ca="1" si="698"/>
        <v>-2.9868914655244942E-4</v>
      </c>
      <c r="DE381" s="240">
        <f t="shared" ca="1" si="699"/>
        <v>-9.4941391198710202E-4</v>
      </c>
      <c r="DF381" s="240">
        <f t="shared" ca="1" si="700"/>
        <v>-1.3759274887467105E-3</v>
      </c>
      <c r="DG381" s="240">
        <f t="shared" ca="1" si="701"/>
        <v>-1.4775055090672159E-3</v>
      </c>
      <c r="DH381" s="240">
        <f t="shared" ca="1" si="702"/>
        <v>-1.2301595645297248E-3</v>
      </c>
      <c r="DI381" s="240">
        <f t="shared" ca="1" si="703"/>
        <v>-6.9230224793333532E-4</v>
      </c>
      <c r="DJ381" s="240">
        <f t="shared" ca="1" si="704"/>
        <v>9.0474169125646757E-6</v>
      </c>
      <c r="DK381" s="240">
        <f t="shared" ca="1" si="705"/>
        <v>7.0826046665857598E-4</v>
      </c>
      <c r="DL381" s="240">
        <f t="shared" ca="1" si="706"/>
        <v>1.2402125155744086E-3</v>
      </c>
      <c r="DM381" s="240">
        <f t="shared" ca="1" si="707"/>
        <v>1.4792791129334946E-3</v>
      </c>
      <c r="DN381" s="240">
        <f t="shared" ca="1" si="708"/>
        <v>1.3690028956304342E-3</v>
      </c>
      <c r="DO381" s="240">
        <f t="shared" ca="1" si="709"/>
        <v>9.3542641628840744E-4</v>
      </c>
      <c r="DP381" s="240">
        <f t="shared" ca="1" si="710"/>
        <v>2.8094199988540987E-4</v>
      </c>
      <c r="DQ381" s="240">
        <f t="shared" ca="1" si="711"/>
        <v>-4.3988896879340573E-4</v>
      </c>
      <c r="DR381" s="240">
        <f t="shared" ca="1" si="712"/>
        <v>-1.0568368709477681E-3</v>
      </c>
      <c r="DS381" s="240">
        <f t="shared" ca="1" si="713"/>
        <v>-1.4242048500790227E-3</v>
      </c>
      <c r="DT381" s="240">
        <f t="shared" ca="1" si="714"/>
        <v>-1.4552362131977313E-3</v>
      </c>
      <c r="DU381" s="240">
        <f t="shared" ca="1" si="715"/>
        <v>-1.1426026720586927E-3</v>
      </c>
      <c r="DV381" s="240">
        <f t="shared" ca="1" si="716"/>
        <v>-5.6013497318188697E-4</v>
      </c>
      <c r="DW381" s="240">
        <f t="shared" ca="1" si="717"/>
        <v>1.5461278455009068E-4</v>
      </c>
      <c r="DX381" s="240">
        <f t="shared" ca="1" si="718"/>
        <v>8.3284757805155796E-4</v>
      </c>
      <c r="DY381" s="240">
        <f t="shared" ca="1" si="719"/>
        <v>1.3143991935392935E-3</v>
      </c>
      <c r="DZ381" s="240">
        <f t="shared" ca="1" si="720"/>
        <v>1.4855456191977126E-3</v>
      </c>
      <c r="EA381" s="240">
        <f t="shared" ca="1" si="721"/>
        <v>1.3058693479207171E-3</v>
      </c>
      <c r="EB381" s="240">
        <f t="shared" ca="1" si="722"/>
        <v>8.1780227358628629E-4</v>
      </c>
      <c r="EC381" s="240">
        <f t="shared" ca="1" si="723"/>
        <v>1.3660508229564625E-4</v>
      </c>
      <c r="ED381" s="240">
        <f t="shared" ca="1" si="724"/>
        <v>-5.7685241979712066E-4</v>
      </c>
      <c r="EE381" s="240">
        <f t="shared" ca="1" si="725"/>
        <v>-1.1540819131154146E-3</v>
      </c>
      <c r="EF381" s="240">
        <f t="shared" ca="1" si="726"/>
        <v>-1.4587663401555051E-3</v>
      </c>
      <c r="EG381" s="240">
        <f t="shared" ca="1" si="727"/>
        <v>-1.4189521970821206E-3</v>
      </c>
      <c r="EH381" s="240">
        <f t="shared" ca="1" si="728"/>
        <v>-1.0440418912455801E-3</v>
      </c>
      <c r="EI381" s="240">
        <f t="shared" ca="1" si="729"/>
        <v>-4.2257329243776387E-4</v>
      </c>
      <c r="EJ381" s="240">
        <f t="shared" ca="1" si="730"/>
        <v>2.986891465524434E-4</v>
      </c>
      <c r="EK381" s="240">
        <f t="shared" ca="1" si="731"/>
        <v>9.4941391198710527E-4</v>
      </c>
      <c r="EL381" s="240">
        <f t="shared" ca="1" si="732"/>
        <v>1.3759274887467123E-3</v>
      </c>
      <c r="EM381" s="240">
        <f t="shared" ca="1" si="733"/>
        <v>1.4775055090672166E-3</v>
      </c>
      <c r="EN381" s="240">
        <f t="shared" ca="1" si="734"/>
        <v>1.2301595645297224E-3</v>
      </c>
      <c r="EO381" s="240">
        <f t="shared" ca="1" si="735"/>
        <v>6.9230224793334063E-4</v>
      </c>
      <c r="EP381" s="240">
        <f t="shared" ca="1" si="736"/>
        <v>-9.0474169125583873E-6</v>
      </c>
      <c r="EQ381" s="240">
        <f t="shared" ca="1" si="737"/>
        <v>-7.0826046665857978E-4</v>
      </c>
      <c r="ER381" s="240">
        <f t="shared" ca="1" si="738"/>
        <v>-1.2402125155744053E-3</v>
      </c>
      <c r="ES381" s="240">
        <f t="shared" ca="1" si="739"/>
        <v>-1.479279112933495E-3</v>
      </c>
      <c r="ET381" s="240">
        <f t="shared" ca="1" si="740"/>
        <v>-1.3690028956304327E-3</v>
      </c>
      <c r="EU381" s="240">
        <f t="shared" ca="1" si="741"/>
        <v>-9.35426416288412E-4</v>
      </c>
      <c r="EV381" s="240">
        <f t="shared" ca="1" si="742"/>
        <v>-2.8094199988540553E-4</v>
      </c>
      <c r="EW381" s="240">
        <f t="shared" ca="1" si="743"/>
        <v>4.3988896879340985E-4</v>
      </c>
      <c r="EX381" s="240">
        <f t="shared" ca="1" si="744"/>
        <v>1.0568368709477638E-3</v>
      </c>
      <c r="EY381" s="240">
        <f t="shared" ca="1" si="745"/>
        <v>1.424204850079024E-3</v>
      </c>
      <c r="EZ381" s="240">
        <f t="shared" ca="1" si="746"/>
        <v>1.4552362131977326E-3</v>
      </c>
      <c r="FA381" s="240">
        <f t="shared" ca="1" si="747"/>
        <v>1.1426026720586966E-3</v>
      </c>
      <c r="FB381" s="240">
        <f t="shared" ca="1" si="748"/>
        <v>5.6013497318188274E-4</v>
      </c>
      <c r="FC381" s="240">
        <f t="shared" ca="1" si="749"/>
        <v>-1.5461278455008445E-4</v>
      </c>
      <c r="FD381" s="240">
        <f t="shared" ca="1" si="750"/>
        <v>-8.3284757805156154E-4</v>
      </c>
      <c r="FE381" s="240">
        <f t="shared" ca="1" si="751"/>
        <v>-1.3143991935392957E-3</v>
      </c>
      <c r="FF381" s="240">
        <f t="shared" ca="1" si="752"/>
        <v>-1.4855456191977126E-3</v>
      </c>
      <c r="FG381" s="240">
        <f t="shared" ca="1" si="753"/>
        <v>-1.3058693479207149E-3</v>
      </c>
      <c r="FH381" s="240">
        <f t="shared" ca="1" si="754"/>
        <v>-8.178022735862916E-4</v>
      </c>
      <c r="FI381" s="240">
        <f t="shared" ca="1" si="755"/>
        <v>-1.3660508229565232E-4</v>
      </c>
      <c r="FJ381" s="240">
        <f t="shared" ca="1" si="756"/>
        <v>5.7685241979712467E-4</v>
      </c>
      <c r="FK381" s="240">
        <f t="shared" ca="1" si="757"/>
        <v>1.1540819131154109E-3</v>
      </c>
      <c r="FL381" s="240">
        <f t="shared" ca="1" si="758"/>
        <v>1.458766340155504E-3</v>
      </c>
      <c r="FM381" s="240">
        <f t="shared" ca="1" si="759"/>
        <v>1.4189521970821195E-3</v>
      </c>
      <c r="FN381" s="240">
        <f t="shared" ca="1" si="760"/>
        <v>1.044041891245577E-3</v>
      </c>
      <c r="FO381" s="240">
        <f t="shared" ca="1" si="761"/>
        <v>4.2257329243775964E-4</v>
      </c>
      <c r="FP381" s="240">
        <f t="shared" ca="1" si="762"/>
        <v>-2.9868914655244768E-4</v>
      </c>
      <c r="FQ381" s="240">
        <f t="shared" ca="1" si="763"/>
        <v>-9.4941391198709248E-4</v>
      </c>
      <c r="FR381" s="240">
        <f t="shared" ca="1" si="764"/>
        <v>-1.375927488746714E-3</v>
      </c>
      <c r="FS381" s="240">
        <f t="shared" ca="1" si="765"/>
        <v>-1.4775055090672162E-3</v>
      </c>
      <c r="FT381" s="240">
        <f t="shared" ca="1" si="766"/>
        <v>-1.2301595645297315E-3</v>
      </c>
      <c r="FU381" s="240">
        <f t="shared" ca="1" si="767"/>
        <v>-6.9230224793333673E-4</v>
      </c>
      <c r="FV381" s="240">
        <f t="shared" ca="1" si="768"/>
        <v>9.0474169125627241E-6</v>
      </c>
      <c r="FW381" s="240">
        <f t="shared" ca="1" si="769"/>
        <v>7.0826046665858368E-4</v>
      </c>
      <c r="FX381" s="240">
        <f t="shared" ca="1" si="770"/>
        <v>1.2402125155744077E-3</v>
      </c>
      <c r="FY381" s="240">
        <f t="shared" ca="1" si="771"/>
        <v>1.4792791129334935E-3</v>
      </c>
      <c r="FZ381" s="240">
        <f t="shared" ca="1" si="772"/>
        <v>1.369002895630431E-3</v>
      </c>
      <c r="GA381" s="240">
        <f t="shared" ca="1" si="773"/>
        <v>9.3542641628840874E-4</v>
      </c>
      <c r="GB381" s="240">
        <f t="shared" ca="1" si="774"/>
        <v>2.8094199988542201E-4</v>
      </c>
      <c r="GC381" s="240">
        <f t="shared" ca="1" si="775"/>
        <v>-4.3988896879341408E-4</v>
      </c>
      <c r="GD381" s="240">
        <f t="shared" ca="1" si="776"/>
        <v>-1.056836870947767E-3</v>
      </c>
      <c r="GE381" s="240">
        <f t="shared" ca="1" si="777"/>
        <v>-1.424204850079019E-3</v>
      </c>
      <c r="GF381" s="240">
        <f t="shared" ca="1" si="778"/>
        <v>-1.4552362131977315E-3</v>
      </c>
      <c r="GG381" s="240">
        <f t="shared" ca="1" si="779"/>
        <v>-1.142602672058694E-3</v>
      </c>
      <c r="GH381" s="240">
        <f t="shared" ca="1" si="780"/>
        <v>-5.6013497318187862E-4</v>
      </c>
      <c r="GI381" s="240">
        <f t="shared" ca="1" si="781"/>
        <v>1.5461278455008884E-4</v>
      </c>
      <c r="GJ381" s="240">
        <f t="shared" ca="1" si="782"/>
        <v>8.3284757805154766E-4</v>
      </c>
      <c r="GK381" s="240">
        <f t="shared" ca="1" si="783"/>
        <v>1.3143991935392978E-3</v>
      </c>
      <c r="GL381" s="240">
        <f t="shared" ca="1" si="784"/>
        <v>1.4855456191977126E-3</v>
      </c>
      <c r="GM381" s="240">
        <f t="shared" ca="1" si="785"/>
        <v>1.3058693479207229E-3</v>
      </c>
      <c r="GN381" s="240">
        <f t="shared" ca="1" si="786"/>
        <v>8.1780227358628802E-4</v>
      </c>
      <c r="GO381" s="240">
        <f t="shared" ca="1" si="787"/>
        <v>1.3660508229564798E-4</v>
      </c>
      <c r="GP381" s="240">
        <f t="shared" ca="1" si="788"/>
        <v>-5.7685241979710928E-4</v>
      </c>
      <c r="GQ381" s="240">
        <f t="shared" ca="1" si="789"/>
        <v>-1.1540819131154135E-3</v>
      </c>
      <c r="GR381" s="240">
        <f t="shared" ca="1" si="790"/>
        <v>-1.4587663401555047E-3</v>
      </c>
      <c r="GS381" s="240">
        <f t="shared" ca="1" si="791"/>
        <v>-1.418952197082118E-3</v>
      </c>
      <c r="GT381" s="240">
        <f t="shared" ca="1" si="792"/>
        <v>-1.0440418912455738E-3</v>
      </c>
      <c r="GU381" s="240">
        <f t="shared" ca="1" si="793"/>
        <v>-4.2257329243777569E-4</v>
      </c>
      <c r="GV381" s="240">
        <f t="shared" ca="1" si="794"/>
        <v>2.9868914655245191E-4</v>
      </c>
      <c r="GW381" s="240">
        <f t="shared" ca="1" si="795"/>
        <v>9.4941391198709584E-4</v>
      </c>
      <c r="GX381" s="240">
        <f t="shared" ca="1" si="796"/>
        <v>1.3759274887467079E-3</v>
      </c>
      <c r="GY381" s="240">
        <f t="shared" ca="1" si="797"/>
        <v>1.4775055090672157E-3</v>
      </c>
      <c r="GZ381" s="240">
        <f t="shared" ca="1" si="798"/>
        <v>1.2301595645297292E-3</v>
      </c>
      <c r="HA381" s="240">
        <f t="shared" ca="1" si="799"/>
        <v>6.9230224793333304E-4</v>
      </c>
      <c r="HB381" s="240">
        <f t="shared" ca="1" si="800"/>
        <v>-9.0474169125670609E-6</v>
      </c>
      <c r="HC381" s="240">
        <f t="shared" ca="1" si="801"/>
        <v>-7.0826046665856894E-4</v>
      </c>
      <c r="HD381" s="240">
        <f t="shared" ca="1" si="802"/>
        <v>-1.2402125155744101E-3</v>
      </c>
      <c r="HE381" s="240">
        <f t="shared" ca="1" si="803"/>
        <v>-1.4792791129334939E-3</v>
      </c>
      <c r="HF381" s="240">
        <f t="shared" ca="1" si="804"/>
        <v>-1.3690028956304375E-3</v>
      </c>
      <c r="HG381" s="240">
        <f t="shared" ca="1" si="805"/>
        <v>-9.3542641628840528E-4</v>
      </c>
      <c r="HH381" s="240">
        <f t="shared" ca="1" si="806"/>
        <v>-2.8094199988541767E-4</v>
      </c>
      <c r="HI381" s="240">
        <f t="shared" ca="1" si="807"/>
        <v>4.3988896879339808E-4</v>
      </c>
      <c r="HJ381" s="240">
        <f t="shared" ca="1" si="808"/>
        <v>1.0568368709477699E-3</v>
      </c>
      <c r="HK381" s="240">
        <f t="shared" ca="1" si="809"/>
        <v>1.4242048500790203E-3</v>
      </c>
      <c r="HL381" s="240">
        <f t="shared" ca="1" si="810"/>
        <v>1.4552362131977311E-3</v>
      </c>
      <c r="HM381" s="240">
        <f t="shared" ca="1" si="811"/>
        <v>1.1426026720586912E-3</v>
      </c>
      <c r="HN381" s="240">
        <f t="shared" ca="1" si="812"/>
        <v>5.6013497318189412E-4</v>
      </c>
      <c r="HO381" s="240">
        <f t="shared" ca="1" si="813"/>
        <v>-1.5461278455009307E-4</v>
      </c>
      <c r="HP381" s="240">
        <f t="shared" ca="1" si="814"/>
        <v>-8.3284757805155134E-4</v>
      </c>
      <c r="HQ381" s="240">
        <f t="shared" ca="1" si="815"/>
        <v>-1.31439919353929E-3</v>
      </c>
      <c r="HR381" s="240">
        <f t="shared" ca="1" si="816"/>
        <v>-1.4855456191977124E-3</v>
      </c>
      <c r="HS381" s="240">
        <f t="shared" ca="1" si="817"/>
        <v>-1.3058693479207207E-3</v>
      </c>
      <c r="HT381" s="240">
        <f t="shared" ca="1" si="818"/>
        <v>-8.1780227358628423E-4</v>
      </c>
      <c r="HU381" s="240">
        <f t="shared" ca="1" si="819"/>
        <v>-1.3660508229564365E-4</v>
      </c>
      <c r="HV381" s="240">
        <f t="shared" ca="1" si="820"/>
        <v>5.7685241979711329E-4</v>
      </c>
      <c r="HW381" s="240">
        <f t="shared" ca="1" si="821"/>
        <v>1.1540819131154161E-3</v>
      </c>
      <c r="HX381" s="240">
        <f t="shared" ca="1" si="822"/>
        <v>1.4587663401555056E-3</v>
      </c>
      <c r="HY381" s="240">
        <f t="shared" ca="1" si="823"/>
        <v>1.418952197082123E-3</v>
      </c>
      <c r="HZ381" s="240">
        <f t="shared" ca="1" si="824"/>
        <v>1.0440418912455705E-3</v>
      </c>
      <c r="IA381" s="240">
        <f t="shared" ca="1" si="825"/>
        <v>4.2257329243777141E-4</v>
      </c>
      <c r="IB381" s="240">
        <f t="shared" ca="1" si="826"/>
        <v>-2.9868914655243548E-4</v>
      </c>
      <c r="IC381" s="240">
        <f t="shared" ca="1" si="827"/>
        <v>-9.494139119870992E-4</v>
      </c>
      <c r="ID381" s="240">
        <f t="shared" ca="1" si="828"/>
        <v>-1.3759274887467092E-3</v>
      </c>
      <c r="IE381" s="240">
        <f t="shared" ca="1" si="829"/>
        <v>-8.1279491620979329E-4</v>
      </c>
      <c r="IF381" s="240">
        <f t="shared" ca="1" si="830"/>
        <v>-1.2301595645297268E-3</v>
      </c>
      <c r="IG381" s="240">
        <f t="shared" ca="1" si="831"/>
        <v>-6.9230224793334779E-4</v>
      </c>
      <c r="IH381" s="240">
        <f t="shared" ca="1" si="832"/>
        <v>9.0474169125713978E-6</v>
      </c>
      <c r="II381" s="240">
        <f t="shared" ca="1" si="833"/>
        <v>7.0826046665857273E-4</v>
      </c>
      <c r="IJ381" s="240">
        <f t="shared" ca="1" si="834"/>
        <v>1.240212515574401E-3</v>
      </c>
      <c r="IK381" s="240">
        <f t="shared" ca="1" si="835"/>
        <v>1.4792791129334944E-3</v>
      </c>
      <c r="IL381" s="240">
        <f t="shared" ca="1" si="836"/>
        <v>1.3690028956304357E-3</v>
      </c>
      <c r="IM381" s="240">
        <f t="shared" ca="1" si="837"/>
        <v>9.3542641628841839E-4</v>
      </c>
      <c r="IN381" s="240">
        <f t="shared" ca="1" si="838"/>
        <v>2.8094199988541334E-4</v>
      </c>
      <c r="IO381" s="240">
        <f t="shared" ca="1" si="839"/>
        <v>-4.3988896879340231E-4</v>
      </c>
      <c r="IP381" s="240">
        <f t="shared" ca="1" si="840"/>
        <v>-1.0568368709477729E-3</v>
      </c>
      <c r="IQ381" s="240">
        <f t="shared" ca="1" si="841"/>
        <v>-1.4242048500790216E-3</v>
      </c>
      <c r="IR381" s="240">
        <f t="shared" ca="1" si="842"/>
        <v>-1.4552362131977344E-3</v>
      </c>
      <c r="IS381" s="240">
        <f t="shared" ca="1" si="843"/>
        <v>-1.1426026720586882E-3</v>
      </c>
      <c r="IT381" s="240">
        <f t="shared" ca="1" si="844"/>
        <v>-5.6013497318189022E-4</v>
      </c>
      <c r="IU381" s="240">
        <f t="shared" ca="1" si="845"/>
        <v>1.5461278455007648E-4</v>
      </c>
      <c r="IV381" s="240">
        <f t="shared" ca="1" si="846"/>
        <v>8.3284757805155503E-4</v>
      </c>
      <c r="IW381" s="240">
        <f t="shared" ca="1" si="847"/>
        <v>1.3143991935392917E-3</v>
      </c>
      <c r="IX381" s="240">
        <f t="shared" ca="1" si="848"/>
        <v>1.4855456191977124E-3</v>
      </c>
      <c r="IY381" s="240">
        <f t="shared" ca="1" si="849"/>
        <v>1.3058693479207188E-3</v>
      </c>
      <c r="IZ381" s="240">
        <f t="shared" ca="1" si="850"/>
        <v>8.1780227358629822E-4</v>
      </c>
      <c r="JA381" s="240">
        <f t="shared" ca="1" si="851"/>
        <v>1.3660508229563931E-4</v>
      </c>
      <c r="JB381" s="240">
        <f t="shared" ca="1" si="852"/>
        <v>-5.768524197971173E-4</v>
      </c>
    </row>
    <row r="382" spans="2:262">
      <c r="B382" s="248">
        <v>21</v>
      </c>
      <c r="C382" s="247">
        <f t="shared" si="853"/>
        <v>4.1015625000000009E-4</v>
      </c>
      <c r="D382" s="244">
        <f t="shared" ca="1" si="597"/>
        <v>12.511270876233233</v>
      </c>
      <c r="E382" s="243">
        <f ca="1">AA361</f>
        <v>0.51127087623323353</v>
      </c>
      <c r="F382" s="242">
        <v>21</v>
      </c>
      <c r="G382" s="240">
        <f t="shared" ca="1" si="854"/>
        <v>5.4093076234358944E-3</v>
      </c>
      <c r="H382" s="240">
        <f t="shared" ca="1" si="598"/>
        <v>6.6237210361085033E-3</v>
      </c>
      <c r="I382" s="240">
        <f t="shared" ca="1" si="599"/>
        <v>6.1171193890663545E-3</v>
      </c>
      <c r="J382" s="240">
        <f t="shared" ca="1" si="600"/>
        <v>4.0211309708625027E-3</v>
      </c>
      <c r="K382" s="240">
        <f t="shared" ca="1" si="601"/>
        <v>8.8034810551725854E-4</v>
      </c>
      <c r="L382" s="240">
        <f t="shared" ca="1" si="602"/>
        <v>-2.4891721023469707E-3</v>
      </c>
      <c r="M382" s="240">
        <f t="shared" ca="1" si="603"/>
        <v>-5.2119406352829009E-3</v>
      </c>
      <c r="N382" s="240">
        <f t="shared" ca="1" si="604"/>
        <v>-6.5805113880340795E-3</v>
      </c>
      <c r="O382" s="240">
        <f t="shared" ca="1" si="605"/>
        <v>-6.239294071859464E-3</v>
      </c>
      <c r="P382" s="240">
        <f t="shared" ca="1" si="606"/>
        <v>-4.2769458232191637E-3</v>
      </c>
      <c r="Q382" s="240">
        <f t="shared" ca="1" si="607"/>
        <v>-1.2033357730600008E-3</v>
      </c>
      <c r="R382" s="240">
        <f t="shared" ca="1" si="608"/>
        <v>2.1829322190686606E-3</v>
      </c>
      <c r="S382" s="240">
        <f t="shared" ca="1" si="609"/>
        <v>5.0020176256274276E-3</v>
      </c>
      <c r="T382" s="240">
        <f t="shared" ca="1" si="610"/>
        <v>6.5214487116411583E-3</v>
      </c>
      <c r="U382" s="241">
        <f t="shared" ca="1" si="611"/>
        <v>6.3464377487358475E-3</v>
      </c>
      <c r="V382" s="240">
        <f t="shared" ca="1" si="612"/>
        <v>4.5224571384714779E-3</v>
      </c>
      <c r="W382" s="240">
        <f t="shared" ca="1" si="613"/>
        <v>1.52342449932567E-3</v>
      </c>
      <c r="X382" s="240">
        <f t="shared" ca="1" si="614"/>
        <v>-1.871433460872334E-3</v>
      </c>
      <c r="Y382" s="240">
        <f t="shared" ca="1" si="615"/>
        <v>-4.7800443173868145E-3</v>
      </c>
      <c r="Z382" s="240">
        <f t="shared" ca="1" si="616"/>
        <v>-6.4466752940904488E-3</v>
      </c>
      <c r="AA382" s="240">
        <f t="shared" ca="1" si="617"/>
        <v>-6.4382923011932318E-3</v>
      </c>
      <c r="AB382" s="240">
        <f t="shared" ca="1" si="618"/>
        <v>-4.7570734583567541E-3</v>
      </c>
      <c r="AC382" s="240">
        <f t="shared" ca="1" si="619"/>
        <v>-1.8398431625362534E-3</v>
      </c>
      <c r="AD382" s="240">
        <f t="shared" ca="1" si="620"/>
        <v>1.5554262555505544E-3</v>
      </c>
      <c r="AE382" s="240">
        <f t="shared" ca="1" si="621"/>
        <v>4.5465554637031955E-3</v>
      </c>
      <c r="AF382" s="240">
        <f t="shared" ca="1" si="622"/>
        <v>6.3563712710942091E-3</v>
      </c>
      <c r="AG382" s="240">
        <f t="shared" ca="1" si="623"/>
        <v>6.514636443569242E-3</v>
      </c>
      <c r="AH382" s="240">
        <f t="shared" ca="1" si="624"/>
        <v>4.9802295716104257E-3</v>
      </c>
      <c r="AI382" s="240">
        <f t="shared" ca="1" si="625"/>
        <v>2.1518294824170374E-3</v>
      </c>
      <c r="AJ382" s="240">
        <f t="shared" ca="1" si="626"/>
        <v>-1.2356718921399043E-3</v>
      </c>
      <c r="AK382" s="240">
        <f t="shared" ca="1" si="627"/>
        <v>-4.302113559676273E-3</v>
      </c>
      <c r="AL382" s="240">
        <f t="shared" ca="1" si="628"/>
        <v>-6.2507541929535358E-3</v>
      </c>
      <c r="AM382" s="240">
        <f t="shared" ca="1" si="629"/>
        <v>-6.5752862561379291E-3</v>
      </c>
      <c r="AN382" s="240">
        <f t="shared" ca="1" si="630"/>
        <v>-5.1913878756094881E-3</v>
      </c>
      <c r="AO382" s="240">
        <f t="shared" ca="1" si="631"/>
        <v>-2.4586318565966974E-3</v>
      </c>
      <c r="AP382" s="240">
        <f t="shared" ca="1" si="632"/>
        <v>9.129406869090135E-4</v>
      </c>
      <c r="AQ382" s="240">
        <f t="shared" ca="1" si="633"/>
        <v>4.0473074872634648E-3</v>
      </c>
      <c r="AR382" s="240">
        <f t="shared" ca="1" si="634"/>
        <v>6.1300785004606284E-3</v>
      </c>
      <c r="AS382" s="240">
        <f t="shared" ca="1" si="635"/>
        <v>6.6200956281885276E-3</v>
      </c>
      <c r="AT382" s="240">
        <f t="shared" ca="1" si="636"/>
        <v>5.3900396715043488E-3</v>
      </c>
      <c r="AU382" s="240">
        <f t="shared" ca="1" si="637"/>
        <v>2.7595111712830785E-3</v>
      </c>
      <c r="AV382" s="240">
        <f t="shared" ca="1" si="638"/>
        <v>-5.880101275992115E-4</v>
      </c>
      <c r="AW382" s="240">
        <f t="shared" ca="1" si="639"/>
        <v>-3.782751096611553E-3</v>
      </c>
      <c r="AX382" s="240">
        <f t="shared" ca="1" si="640"/>
        <v>-5.994634911928658E-3</v>
      </c>
      <c r="AY382" s="240">
        <f t="shared" ca="1" si="641"/>
        <v>-6.6489566100189253E-3</v>
      </c>
      <c r="AZ382" s="240">
        <f t="shared" ca="1" si="642"/>
        <v>-5.5757063897188376E-3</v>
      </c>
      <c r="BA382" s="240">
        <f t="shared" ca="1" si="643"/>
        <v>-3.053742581853227E-3</v>
      </c>
      <c r="BB382" s="240">
        <f t="shared" ca="1" si="644"/>
        <v>2.6166300038839426E-4</v>
      </c>
      <c r="BC382" s="240">
        <f t="shared" ca="1" si="645"/>
        <v>3.5090817272380591E-3</v>
      </c>
      <c r="BD382" s="240">
        <f t="shared" ca="1" si="646"/>
        <v>5.8447497228258476E-3</v>
      </c>
      <c r="BE382" s="240">
        <f t="shared" ca="1" si="647"/>
        <v>6.6617996729959701E-3</v>
      </c>
      <c r="BF382" s="240">
        <f t="shared" ca="1" si="648"/>
        <v>5.7479407428662806E-3</v>
      </c>
      <c r="BG382" s="240">
        <f t="shared" ca="1" si="649"/>
        <v>3.3406172590674118E-3</v>
      </c>
      <c r="BH382" s="240">
        <f t="shared" ca="1" si="650"/>
        <v>6.531449590932957E-5</v>
      </c>
      <c r="BI382" s="240">
        <f t="shared" ca="1" si="651"/>
        <v>-3.2269586726243697E-3</v>
      </c>
      <c r="BJ382" s="240">
        <f t="shared" ca="1" si="652"/>
        <v>-5.6807840197011256E-3</v>
      </c>
      <c r="BK382" s="240">
        <f t="shared" ca="1" si="653"/>
        <v>-6.6585938770560319E-3</v>
      </c>
      <c r="BL382" s="240">
        <f t="shared" ca="1" si="654"/>
        <v>-5.9063278033040121E-3</v>
      </c>
      <c r="BM382" s="240">
        <f t="shared" ca="1" si="655"/>
        <v>-3.6194440967010091E-3</v>
      </c>
      <c r="BN382" s="240">
        <f t="shared" ca="1" si="656"/>
        <v>-3.9213464386551097E-4</v>
      </c>
      <c r="BO382" s="240">
        <f t="shared" ca="1" si="657"/>
        <v>2.9370615919201517E-3</v>
      </c>
      <c r="BP382" s="240">
        <f t="shared" ca="1" si="658"/>
        <v>5.5031328102950298E-3</v>
      </c>
      <c r="BQ382" s="240">
        <f t="shared" ca="1" si="659"/>
        <v>6.6393469452423245E-3</v>
      </c>
      <c r="BR382" s="240">
        <f t="shared" ca="1" si="660"/>
        <v>6.0504860027303783E-3</v>
      </c>
      <c r="BS382" s="240">
        <f t="shared" ca="1" si="661"/>
        <v>3.8895513764797911E-3</v>
      </c>
      <c r="BT382" s="240">
        <f t="shared" ca="1" si="662"/>
        <v>7.1801010511768132E-4</v>
      </c>
      <c r="BU382" s="240">
        <f t="shared" ca="1" si="663"/>
        <v>-2.6400888725847645E-3</v>
      </c>
      <c r="BV382" s="240">
        <f t="shared" ca="1" si="664"/>
        <v>-5.3122240719314529E-3</v>
      </c>
      <c r="BW382" s="240">
        <f t="shared" ca="1" si="665"/>
        <v>-6.6041052450994163E-3</v>
      </c>
      <c r="BX382" s="240">
        <f t="shared" ca="1" si="666"/>
        <v>-6.1800680514161842E-3</v>
      </c>
      <c r="BY382" s="240">
        <f t="shared" ca="1" si="667"/>
        <v>-4.1502883863081333E-3</v>
      </c>
      <c r="BZ382" s="240">
        <f t="shared" ca="1" si="668"/>
        <v>-1.0421558171363897E-3</v>
      </c>
      <c r="CA382" s="240">
        <f t="shared" ca="1" si="669"/>
        <v>2.3367559479108464E-3</v>
      </c>
      <c r="CB382" s="240">
        <f t="shared" ca="1" si="670"/>
        <v>5.1085177204826925E-3</v>
      </c>
      <c r="CC382" s="240">
        <f t="shared" ca="1" si="671"/>
        <v>6.5529536769697609E-3</v>
      </c>
      <c r="CD382" s="240">
        <f t="shared" ca="1" si="672"/>
        <v>6.294761774856098E-3</v>
      </c>
      <c r="CE382" s="240">
        <f t="shared" ca="1" si="673"/>
        <v>4.4010269878915669E-3</v>
      </c>
      <c r="CF382" s="240">
        <f t="shared" ca="1" si="674"/>
        <v>1.3637908845095478E-3</v>
      </c>
      <c r="CG382" s="240">
        <f t="shared" ca="1" si="675"/>
        <v>-2.0277935734828076E-3</v>
      </c>
      <c r="CH382" s="240">
        <f t="shared" ca="1" si="676"/>
        <v>-4.8925045023919828E-3</v>
      </c>
      <c r="CI382" s="240">
        <f t="shared" ca="1" si="677"/>
        <v>-6.4860154694613321E-3</v>
      </c>
      <c r="CJ382" s="240">
        <f t="shared" ca="1" si="678"/>
        <v>-6.3942908658243544E-3</v>
      </c>
      <c r="CK382" s="240">
        <f t="shared" ca="1" si="679"/>
        <v>-4.6411631299767336E-3</v>
      </c>
      <c r="CL382" s="240">
        <f t="shared" ca="1" si="680"/>
        <v>-1.6821404601879029E-3</v>
      </c>
      <c r="CM382" s="240">
        <f t="shared" ca="1" si="681"/>
        <v>1.7139460667224644E-3</v>
      </c>
      <c r="CN382" s="240">
        <f t="shared" ca="1" si="682"/>
        <v>4.6647048124222271E-3</v>
      </c>
      <c r="CO382" s="240">
        <f t="shared" ca="1" si="683"/>
        <v>6.4034518825791227E-3</v>
      </c>
      <c r="CP382" s="240">
        <f t="shared" ca="1" si="684"/>
        <v>6.4784155500231229E-3</v>
      </c>
      <c r="CQ382" s="240">
        <f t="shared" ca="1" si="685"/>
        <v>4.8701183035639072E-3</v>
      </c>
      <c r="CR382" s="240">
        <f t="shared" ca="1" si="686"/>
        <v>1.9964376121596084E-3</v>
      </c>
      <c r="CS382" s="240">
        <f t="shared" ca="1" si="687"/>
        <v>-1.395969513763441E-3</v>
      </c>
      <c r="CT382" s="240">
        <f t="shared" ca="1" si="688"/>
        <v>-4.4256674399794586E-3</v>
      </c>
      <c r="CU382" s="240">
        <f t="shared" ca="1" si="689"/>
        <v>-6.3054618192356273E-3</v>
      </c>
      <c r="CV382" s="240">
        <f t="shared" ca="1" si="690"/>
        <v>-6.5469331637197006E-3</v>
      </c>
      <c r="CW382" s="240">
        <f t="shared" ca="1" si="691"/>
        <v>-5.0873409355857808E-3</v>
      </c>
      <c r="CX382" s="240">
        <f t="shared" ca="1" si="692"/>
        <v>-2.3059251710563383E-3</v>
      </c>
      <c r="CY382" s="240">
        <f t="shared" ca="1" si="693"/>
        <v>1.0746299479732731E-3</v>
      </c>
      <c r="CZ382" s="240">
        <f t="shared" ca="1" si="694"/>
        <v>4.1759682470311312E-3</v>
      </c>
      <c r="DA382" s="240">
        <f t="shared" ca="1" si="695"/>
        <v>6.1922813460763655E-3</v>
      </c>
      <c r="DB382" s="240">
        <f t="shared" ca="1" si="696"/>
        <v>6.5996786419812506E-3</v>
      </c>
      <c r="DC382" s="240">
        <f t="shared" ca="1" si="697"/>
        <v>5.29230771769542E-3</v>
      </c>
      <c r="DD382" s="240">
        <f t="shared" ca="1" si="698"/>
        <v>2.6098575542408036E-3</v>
      </c>
      <c r="DE382" s="240">
        <f t="shared" ca="1" si="699"/>
        <v>-7.5070150451201799E-4</v>
      </c>
      <c r="DF382" s="240">
        <f t="shared" ca="1" si="700"/>
        <v>-3.9162087808040508E-3</v>
      </c>
      <c r="DG382" s="240">
        <f t="shared" ca="1" si="701"/>
        <v>-6.064183124774615E-3</v>
      </c>
      <c r="DH382" s="240">
        <f t="shared" ca="1" si="702"/>
        <v>-6.6365249163306984E-3</v>
      </c>
      <c r="DI382" s="240">
        <f t="shared" ca="1" si="703"/>
        <v>-5.4845248669617231E-3</v>
      </c>
      <c r="DJ382" s="240">
        <f t="shared" ca="1" si="704"/>
        <v>-2.9075025619805786E-3</v>
      </c>
      <c r="DK382" s="240">
        <f t="shared" ca="1" si="705"/>
        <v>4.2496455537266008E-4</v>
      </c>
      <c r="DL382" s="240">
        <f t="shared" ca="1" si="706"/>
        <v>3.6470148246046359E-3</v>
      </c>
      <c r="DM382" s="240">
        <f t="shared" ca="1" si="707"/>
        <v>5.9214757551655957E-3</v>
      </c>
      <c r="DN382" s="240">
        <f t="shared" ca="1" si="708"/>
        <v>6.6573832208657764E-3</v>
      </c>
      <c r="DO382" s="240">
        <f t="shared" ca="1" si="709"/>
        <v>5.6635293154358715E-3</v>
      </c>
      <c r="DP382" s="240">
        <f t="shared" ca="1" si="710"/>
        <v>3.1981431413813525E-3</v>
      </c>
      <c r="DQ382" s="240">
        <f t="shared" ca="1" si="711"/>
        <v>-9.8203829396911659E-5</v>
      </c>
      <c r="DR382" s="240">
        <f t="shared" ca="1" si="712"/>
        <v>-3.3690348902520174E-3</v>
      </c>
      <c r="DS382" s="240">
        <f t="shared" ca="1" si="713"/>
        <v>-5.764503031802341E-3</v>
      </c>
      <c r="DT382" s="240">
        <f t="shared" ca="1" si="714"/>
        <v>-6.6622033061038864E-3</v>
      </c>
      <c r="DU382" s="240">
        <f t="shared" ca="1" si="715"/>
        <v>-5.8288898257225323E-3</v>
      </c>
      <c r="DV382" s="240">
        <f t="shared" ca="1" si="716"/>
        <v>-3.4810791138303269E-3</v>
      </c>
      <c r="DW382" s="240">
        <f t="shared" ca="1" si="717"/>
        <v>-2.2879347820549487E-4</v>
      </c>
      <c r="DX382" s="240">
        <f t="shared" ca="1" si="718"/>
        <v>3.0829386557561372E-3</v>
      </c>
      <c r="DY382" s="240">
        <f t="shared" ca="1" si="719"/>
        <v>5.5936431157246414E-3</v>
      </c>
      <c r="DZ382" s="240">
        <f t="shared" ca="1" si="720"/>
        <v>6.6509735600374991E-3</v>
      </c>
      <c r="EA382" s="240">
        <f t="shared" ca="1" si="721"/>
        <v>5.9802080298686205E-3</v>
      </c>
      <c r="EB382" s="240">
        <f t="shared" ca="1" si="722"/>
        <v>3.7556288617875242E-3</v>
      </c>
      <c r="EC382" s="240">
        <f t="shared" ca="1" si="723"/>
        <v>5.5523960227891458E-4</v>
      </c>
      <c r="ED382" s="240">
        <f t="shared" ca="1" si="724"/>
        <v>-2.7894153520050063E-3</v>
      </c>
      <c r="EE382" s="240">
        <f t="shared" ca="1" si="725"/>
        <v>-5.4093076234358883E-3</v>
      </c>
      <c r="EF382" s="240">
        <f t="shared" ca="1" si="726"/>
        <v>-6.6237210361084998E-3</v>
      </c>
      <c r="EG382" s="240">
        <f t="shared" ca="1" si="727"/>
        <v>-6.1171193890663346E-3</v>
      </c>
      <c r="EH382" s="240">
        <f t="shared" ca="1" si="728"/>
        <v>-4.0211309708624784E-3</v>
      </c>
      <c r="EI382" s="240">
        <f t="shared" ca="1" si="729"/>
        <v>-8.803481055172464E-4</v>
      </c>
      <c r="EJ382" s="240">
        <f t="shared" ca="1" si="730"/>
        <v>2.4891721023469655E-3</v>
      </c>
      <c r="EK382" s="240">
        <f t="shared" ca="1" si="731"/>
        <v>5.2119406352828862E-3</v>
      </c>
      <c r="EL382" s="240">
        <f t="shared" ca="1" si="732"/>
        <v>6.5805113880340882E-3</v>
      </c>
      <c r="EM382" s="240">
        <f t="shared" ca="1" si="733"/>
        <v>6.2392940718594509E-3</v>
      </c>
      <c r="EN382" s="240">
        <f t="shared" ca="1" si="734"/>
        <v>4.2769458232191481E-3</v>
      </c>
      <c r="EO382" s="240">
        <f t="shared" ca="1" si="735"/>
        <v>1.2033357730599995E-3</v>
      </c>
      <c r="EP382" s="240">
        <f t="shared" ca="1" si="736"/>
        <v>-2.1829322190686446E-3</v>
      </c>
      <c r="EQ382" s="240">
        <f t="shared" ca="1" si="737"/>
        <v>-5.002017625627405E-3</v>
      </c>
      <c r="ER382" s="240">
        <f t="shared" ca="1" si="738"/>
        <v>-6.5214487116411661E-3</v>
      </c>
      <c r="ES382" s="240">
        <f t="shared" ca="1" si="739"/>
        <v>-6.3464377487358397E-3</v>
      </c>
      <c r="ET382" s="240">
        <f t="shared" ca="1" si="740"/>
        <v>-4.5224571384714727E-3</v>
      </c>
      <c r="EU382" s="240">
        <f t="shared" ca="1" si="741"/>
        <v>-1.5234244993256865E-3</v>
      </c>
      <c r="EV382" s="240">
        <f t="shared" ca="1" si="742"/>
        <v>1.8714334608723063E-3</v>
      </c>
      <c r="EW382" s="240">
        <f t="shared" ca="1" si="743"/>
        <v>4.7800443173868518E-3</v>
      </c>
      <c r="EX382" s="240">
        <f t="shared" ca="1" si="744"/>
        <v>6.4466752940904558E-3</v>
      </c>
      <c r="EY382" s="240">
        <f t="shared" ca="1" si="745"/>
        <v>6.4382923011932292E-3</v>
      </c>
      <c r="EZ382" s="240">
        <f t="shared" ca="1" si="746"/>
        <v>4.7570734583567593E-3</v>
      </c>
      <c r="FA382" s="240">
        <f t="shared" ca="1" si="747"/>
        <v>1.8398431625362699E-3</v>
      </c>
      <c r="FB382" s="240">
        <f t="shared" ca="1" si="748"/>
        <v>-1.5554262555505149E-3</v>
      </c>
      <c r="FC382" s="240">
        <f t="shared" ca="1" si="749"/>
        <v>-4.5465554637032172E-3</v>
      </c>
      <c r="FD382" s="240">
        <f t="shared" ca="1" si="750"/>
        <v>-6.3563712710942152E-3</v>
      </c>
      <c r="FE382" s="240">
        <f t="shared" ca="1" si="751"/>
        <v>-6.5146364435692402E-3</v>
      </c>
      <c r="FF382" s="240">
        <f t="shared" ca="1" si="752"/>
        <v>-4.980229571610437E-3</v>
      </c>
      <c r="FG382" s="240">
        <f t="shared" ca="1" si="753"/>
        <v>-2.1518294824170764E-3</v>
      </c>
      <c r="FH382" s="240">
        <f t="shared" ca="1" si="754"/>
        <v>1.2356718921399453E-3</v>
      </c>
      <c r="FI382" s="240">
        <f t="shared" ca="1" si="755"/>
        <v>4.3021135596762964E-3</v>
      </c>
      <c r="FJ382" s="240">
        <f t="shared" ca="1" si="756"/>
        <v>6.2507541929535384E-3</v>
      </c>
      <c r="FK382" s="240">
        <f t="shared" ca="1" si="757"/>
        <v>6.5752862561379317E-3</v>
      </c>
      <c r="FL382" s="240">
        <f t="shared" ca="1" si="758"/>
        <v>5.1913878756095141E-3</v>
      </c>
      <c r="FM382" s="240">
        <f t="shared" ca="1" si="759"/>
        <v>2.4586318565966471E-3</v>
      </c>
      <c r="FN382" s="240">
        <f t="shared" ca="1" si="760"/>
        <v>-9.1294068690904364E-4</v>
      </c>
      <c r="FO382" s="240">
        <f t="shared" ca="1" si="761"/>
        <v>-4.0473074872634709E-3</v>
      </c>
      <c r="FP382" s="240">
        <f t="shared" ca="1" si="762"/>
        <v>-6.130078500460631E-3</v>
      </c>
      <c r="FQ382" s="240">
        <f t="shared" ca="1" si="763"/>
        <v>-6.6200956281885302E-3</v>
      </c>
      <c r="FR382" s="240">
        <f t="shared" ca="1" si="764"/>
        <v>-5.3900396715043158E-3</v>
      </c>
      <c r="FS382" s="240">
        <f t="shared" ca="1" si="765"/>
        <v>-2.7595111712830508E-3</v>
      </c>
      <c r="FT382" s="240">
        <f t="shared" ca="1" si="766"/>
        <v>5.8801012759921757E-4</v>
      </c>
      <c r="FU382" s="240">
        <f t="shared" ca="1" si="767"/>
        <v>3.7827510966115586E-3</v>
      </c>
      <c r="FV382" s="240">
        <f t="shared" ca="1" si="768"/>
        <v>5.9946349119286511E-3</v>
      </c>
      <c r="FW382" s="240">
        <f t="shared" ca="1" si="769"/>
        <v>6.6489566100189279E-3</v>
      </c>
      <c r="FX382" s="240">
        <f t="shared" ca="1" si="770"/>
        <v>5.5757063897188082E-3</v>
      </c>
      <c r="FY382" s="240">
        <f t="shared" ca="1" si="771"/>
        <v>3.0537425818532005E-3</v>
      </c>
      <c r="FZ382" s="240">
        <f t="shared" ca="1" si="772"/>
        <v>-2.616630003884012E-4</v>
      </c>
      <c r="GA382" s="240">
        <f t="shared" ca="1" si="773"/>
        <v>-3.5090817272380448E-3</v>
      </c>
      <c r="GB382" s="240">
        <f t="shared" ca="1" si="774"/>
        <v>-5.8447497228258285E-3</v>
      </c>
      <c r="GC382" s="240">
        <f t="shared" ca="1" si="775"/>
        <v>-6.6617996729959692E-3</v>
      </c>
      <c r="GD382" s="240">
        <f t="shared" ca="1" si="776"/>
        <v>-5.747940742866265E-3</v>
      </c>
      <c r="GE382" s="240">
        <f t="shared" ca="1" si="777"/>
        <v>-3.3406172590674061E-3</v>
      </c>
      <c r="GF382" s="240">
        <f t="shared" ca="1" si="778"/>
        <v>-6.5314495909323499E-5</v>
      </c>
      <c r="GG382" s="240">
        <f t="shared" ca="1" si="779"/>
        <v>3.2269586726243549E-3</v>
      </c>
      <c r="GH382" s="240">
        <f t="shared" ca="1" si="780"/>
        <v>5.6807840197011048E-3</v>
      </c>
      <c r="GI382" s="240">
        <f t="shared" ca="1" si="781"/>
        <v>6.6585938770560328E-3</v>
      </c>
      <c r="GJ382" s="240">
        <f t="shared" ca="1" si="782"/>
        <v>5.9063278033040078E-3</v>
      </c>
      <c r="GK382" s="240">
        <f t="shared" ca="1" si="783"/>
        <v>3.619444096701003E-3</v>
      </c>
      <c r="GL382" s="240">
        <f t="shared" ca="1" si="784"/>
        <v>3.9213464386552788E-4</v>
      </c>
      <c r="GM382" s="240">
        <f t="shared" ca="1" si="785"/>
        <v>-2.9370615919201153E-3</v>
      </c>
      <c r="GN382" s="240">
        <f t="shared" ca="1" si="786"/>
        <v>-5.5031328102950593E-3</v>
      </c>
      <c r="GO382" s="240">
        <f t="shared" ca="1" si="787"/>
        <v>-6.6393469452423245E-3</v>
      </c>
      <c r="GP382" s="240">
        <f t="shared" ca="1" si="788"/>
        <v>-6.0504860027303757E-3</v>
      </c>
      <c r="GQ382" s="240">
        <f t="shared" ca="1" si="789"/>
        <v>-3.8895513764797864E-3</v>
      </c>
      <c r="GR382" s="240">
        <f t="shared" ca="1" si="790"/>
        <v>-7.1801010511772165E-4</v>
      </c>
      <c r="GS382" s="240">
        <f t="shared" ca="1" si="791"/>
        <v>2.6400888725848139E-3</v>
      </c>
      <c r="GT382" s="240">
        <f t="shared" ca="1" si="792"/>
        <v>5.3122240719314573E-3</v>
      </c>
      <c r="GU382" s="240">
        <f t="shared" ca="1" si="793"/>
        <v>6.6041052450994172E-3</v>
      </c>
      <c r="GV382" s="240">
        <f t="shared" ca="1" si="794"/>
        <v>6.1800680514161824E-3</v>
      </c>
      <c r="GW382" s="240">
        <f t="shared" ca="1" si="795"/>
        <v>4.1502883863081654E-3</v>
      </c>
      <c r="GX382" s="240">
        <f t="shared" ca="1" si="796"/>
        <v>1.0421558171363368E-3</v>
      </c>
      <c r="GY382" s="240">
        <f t="shared" ca="1" si="797"/>
        <v>-2.3367559479108967E-3</v>
      </c>
      <c r="GZ382" s="240">
        <f t="shared" ca="1" si="798"/>
        <v>-5.1085177204826969E-3</v>
      </c>
      <c r="HA382" s="240">
        <f t="shared" ca="1" si="799"/>
        <v>-6.5529536769697617E-3</v>
      </c>
      <c r="HB382" s="240">
        <f t="shared" ca="1" si="800"/>
        <v>-6.2947617748560954E-3</v>
      </c>
      <c r="HC382" s="240">
        <f t="shared" ca="1" si="801"/>
        <v>-4.4010269878915981E-3</v>
      </c>
      <c r="HD382" s="240">
        <f t="shared" ca="1" si="802"/>
        <v>-1.3637908845094953E-3</v>
      </c>
      <c r="HE382" s="240">
        <f t="shared" ca="1" si="803"/>
        <v>2.0277935734828137E-3</v>
      </c>
      <c r="HF382" s="240">
        <f t="shared" ca="1" si="804"/>
        <v>4.8925045023919872E-3</v>
      </c>
      <c r="HG382" s="240">
        <f t="shared" ca="1" si="805"/>
        <v>6.486015469461333E-3</v>
      </c>
      <c r="HH382" s="240">
        <f t="shared" ca="1" si="806"/>
        <v>6.3942908658243666E-3</v>
      </c>
      <c r="HI382" s="240">
        <f t="shared" ca="1" si="807"/>
        <v>4.6411631299766946E-3</v>
      </c>
      <c r="HJ382" s="240">
        <f t="shared" ca="1" si="808"/>
        <v>1.6821404601878964E-3</v>
      </c>
      <c r="HK382" s="240">
        <f t="shared" ca="1" si="809"/>
        <v>-1.7139460667224707E-3</v>
      </c>
      <c r="HL382" s="240">
        <f t="shared" ca="1" si="810"/>
        <v>-4.6647048124222315E-3</v>
      </c>
      <c r="HM382" s="240">
        <f t="shared" ca="1" si="811"/>
        <v>-6.4034518825791115E-3</v>
      </c>
      <c r="HN382" s="240">
        <f t="shared" ca="1" si="812"/>
        <v>-6.4784155500231325E-3</v>
      </c>
      <c r="HO382" s="240">
        <f t="shared" ca="1" si="813"/>
        <v>-4.8701183035638708E-3</v>
      </c>
      <c r="HP382" s="240">
        <f t="shared" ca="1" si="814"/>
        <v>-1.9964376121596023E-3</v>
      </c>
      <c r="HQ382" s="240">
        <f t="shared" ca="1" si="815"/>
        <v>1.3959695137634473E-3</v>
      </c>
      <c r="HR382" s="240">
        <f t="shared" ca="1" si="816"/>
        <v>4.4256674399794638E-3</v>
      </c>
      <c r="HS382" s="240">
        <f t="shared" ca="1" si="817"/>
        <v>6.3054618192356134E-3</v>
      </c>
      <c r="HT382" s="240">
        <f t="shared" ca="1" si="818"/>
        <v>6.5469331637196902E-3</v>
      </c>
      <c r="HU382" s="240">
        <f t="shared" ca="1" si="819"/>
        <v>5.0873409355857765E-3</v>
      </c>
      <c r="HV382" s="240">
        <f t="shared" ca="1" si="820"/>
        <v>2.3059251710563331E-3</v>
      </c>
      <c r="HW382" s="240">
        <f t="shared" ca="1" si="821"/>
        <v>-1.0746299479732796E-3</v>
      </c>
      <c r="HX382" s="240">
        <f t="shared" ca="1" si="822"/>
        <v>-4.1759682470310991E-3</v>
      </c>
      <c r="HY382" s="240">
        <f t="shared" ca="1" si="823"/>
        <v>-6.1922813460763854E-3</v>
      </c>
      <c r="HZ382" s="240">
        <f t="shared" ca="1" si="824"/>
        <v>-6.5996786419812489E-3</v>
      </c>
      <c r="IA382" s="240">
        <f t="shared" ca="1" si="825"/>
        <v>-5.2923077176954166E-3</v>
      </c>
      <c r="IB382" s="240">
        <f t="shared" ca="1" si="826"/>
        <v>-2.6098575542407975E-3</v>
      </c>
      <c r="IC382" s="240">
        <f t="shared" ca="1" si="827"/>
        <v>7.5070150451197744E-4</v>
      </c>
      <c r="ID382" s="240">
        <f t="shared" ca="1" si="828"/>
        <v>3.9162087808040941E-3</v>
      </c>
      <c r="IE382" s="240">
        <f t="shared" ca="1" si="829"/>
        <v>7.9434835769810301E-3</v>
      </c>
      <c r="IF382" s="240">
        <f t="shared" ca="1" si="830"/>
        <v>6.6365249163306984E-3</v>
      </c>
      <c r="IG382" s="240">
        <f t="shared" ca="1" si="831"/>
        <v>5.4845248669617187E-3</v>
      </c>
      <c r="IH382" s="240">
        <f t="shared" ca="1" si="832"/>
        <v>2.9075025619805729E-3</v>
      </c>
      <c r="II382" s="240">
        <f t="shared" ca="1" si="833"/>
        <v>-4.2496455537261975E-4</v>
      </c>
      <c r="IJ382" s="240">
        <f t="shared" ca="1" si="834"/>
        <v>-3.6470148246046806E-3</v>
      </c>
      <c r="IK382" s="240">
        <f t="shared" ca="1" si="835"/>
        <v>-5.9214757551655983E-3</v>
      </c>
      <c r="IL382" s="240">
        <f t="shared" ca="1" si="836"/>
        <v>-6.6573832208657755E-3</v>
      </c>
      <c r="IM382" s="240">
        <f t="shared" ca="1" si="837"/>
        <v>-5.663529315435868E-3</v>
      </c>
      <c r="IN382" s="240">
        <f t="shared" ca="1" si="838"/>
        <v>-3.1981431413813889E-3</v>
      </c>
      <c r="IO382" s="240">
        <f t="shared" ca="1" si="839"/>
        <v>9.8203829396965002E-5</v>
      </c>
      <c r="IP382" s="240">
        <f t="shared" ca="1" si="840"/>
        <v>3.3690348902520231E-3</v>
      </c>
      <c r="IQ382" s="240">
        <f t="shared" ca="1" si="841"/>
        <v>5.7645030318023444E-3</v>
      </c>
      <c r="IR382" s="240">
        <f t="shared" ca="1" si="842"/>
        <v>6.6622033061038855E-3</v>
      </c>
      <c r="IS382" s="240">
        <f t="shared" ca="1" si="843"/>
        <v>5.8288898257225514E-3</v>
      </c>
      <c r="IT382" s="240">
        <f t="shared" ca="1" si="844"/>
        <v>3.4810791138303616E-3</v>
      </c>
      <c r="IU382" s="240">
        <f t="shared" ca="1" si="845"/>
        <v>2.2879347820544066E-4</v>
      </c>
      <c r="IV382" s="240">
        <f t="shared" ca="1" si="846"/>
        <v>-3.0829386557560596E-3</v>
      </c>
      <c r="IW382" s="240">
        <f t="shared" ca="1" si="847"/>
        <v>-5.5936431157246449E-3</v>
      </c>
      <c r="IX382" s="240">
        <f t="shared" ca="1" si="848"/>
        <v>-6.6509735600375043E-3</v>
      </c>
      <c r="IY382" s="240">
        <f t="shared" ca="1" si="849"/>
        <v>-5.9802080298686179E-3</v>
      </c>
      <c r="IZ382" s="240">
        <f t="shared" ca="1" si="850"/>
        <v>-3.7556288617875194E-3</v>
      </c>
      <c r="JA382" s="240">
        <f t="shared" ca="1" si="851"/>
        <v>-5.5523960227900218E-4</v>
      </c>
      <c r="JB382" s="240">
        <f t="shared" ca="1" si="852"/>
        <v>2.7894153520050119E-3</v>
      </c>
    </row>
    <row r="383" spans="2:262">
      <c r="B383" s="248">
        <v>22</v>
      </c>
      <c r="C383" s="247">
        <f t="shared" si="853"/>
        <v>4.2968750000000011E-4</v>
      </c>
      <c r="D383" s="244">
        <f t="shared" ca="1" si="597"/>
        <v>12.511579724967953</v>
      </c>
      <c r="E383" s="243">
        <f ca="1">AB361</f>
        <v>0.51157972496795368</v>
      </c>
      <c r="F383" s="242">
        <v>22</v>
      </c>
      <c r="G383" s="240">
        <f t="shared" ca="1" si="854"/>
        <v>-5.9827964114814234E-4</v>
      </c>
      <c r="H383" s="240">
        <f t="shared" ca="1" si="598"/>
        <v>-7.2566023948828146E-4</v>
      </c>
      <c r="I383" s="240">
        <f t="shared" ca="1" si="599"/>
        <v>-6.4655945594935401E-4</v>
      </c>
      <c r="J383" s="240">
        <f t="shared" ca="1" si="600"/>
        <v>-3.8348484737966184E-4</v>
      </c>
      <c r="K383" s="240">
        <f t="shared" ca="1" si="601"/>
        <v>-1.1292394248893555E-5</v>
      </c>
      <c r="L383" s="240">
        <f t="shared" ca="1" si="602"/>
        <v>3.6411322813430469E-4</v>
      </c>
      <c r="M383" s="240">
        <f t="shared" ca="1" si="603"/>
        <v>6.3591306034959186E-4</v>
      </c>
      <c r="N383" s="240">
        <f t="shared" ca="1" si="604"/>
        <v>7.2676842253504442E-4</v>
      </c>
      <c r="O383" s="240">
        <f t="shared" ca="1" si="605"/>
        <v>6.1082707735655647E-4</v>
      </c>
      <c r="P383" s="240">
        <f t="shared" ca="1" si="606"/>
        <v>3.2107929748809117E-4</v>
      </c>
      <c r="Q383" s="240">
        <f t="shared" ca="1" si="607"/>
        <v>-6.0029278287907845E-5</v>
      </c>
      <c r="R383" s="240">
        <f t="shared" ca="1" si="608"/>
        <v>-4.2405695633850456E-4</v>
      </c>
      <c r="S383" s="240">
        <f t="shared" ca="1" si="609"/>
        <v>-6.674222891544354E-4</v>
      </c>
      <c r="T383" s="240">
        <f t="shared" ca="1" si="610"/>
        <v>-7.2087742838076248E-4</v>
      </c>
      <c r="U383" s="241">
        <f t="shared" ca="1" si="611"/>
        <v>-5.6921210009676891E-4</v>
      </c>
      <c r="V383" s="240">
        <f t="shared" ca="1" si="612"/>
        <v>-2.555815784419121E-4</v>
      </c>
      <c r="W383" s="240">
        <f t="shared" ca="1" si="613"/>
        <v>1.3077283605945523E-4</v>
      </c>
      <c r="X383" s="240">
        <f t="shared" ca="1" si="614"/>
        <v>4.7991678424005212E-4</v>
      </c>
      <c r="Y383" s="240">
        <f t="shared" ca="1" si="615"/>
        <v>6.9250387646458561E-4</v>
      </c>
      <c r="Z383" s="240">
        <f t="shared" ca="1" si="616"/>
        <v>7.0804399051948609E-4</v>
      </c>
      <c r="AA383" s="240">
        <f t="shared" ca="1" si="617"/>
        <v>5.2211529915006385E-4</v>
      </c>
      <c r="AB383" s="240">
        <f t="shared" ca="1" si="618"/>
        <v>1.8762246908023489E-4</v>
      </c>
      <c r="AC383" s="240">
        <f t="shared" ca="1" si="619"/>
        <v>-2.002569799320461E-4</v>
      </c>
      <c r="AD383" s="240">
        <f t="shared" ca="1" si="620"/>
        <v>-5.3115475116016742E-4</v>
      </c>
      <c r="AE383" s="240">
        <f t="shared" ca="1" si="621"/>
        <v>-7.1091627288325562E-4</v>
      </c>
      <c r="AF383" s="240">
        <f t="shared" ca="1" si="622"/>
        <v>-6.8839170197329048E-4</v>
      </c>
      <c r="AG383" s="240">
        <f t="shared" ca="1" si="623"/>
        <v>-4.6999024245528842E-4</v>
      </c>
      <c r="AH383" s="240">
        <f t="shared" ca="1" si="624"/>
        <v>-1.1785645277644031E-4</v>
      </c>
      <c r="AI383" s="240">
        <f t="shared" ca="1" si="625"/>
        <v>2.6781253961629059E-4</v>
      </c>
      <c r="AJ383" s="240">
        <f t="shared" ca="1" si="626"/>
        <v>5.7727740746788794E-4</v>
      </c>
      <c r="AK383" s="240">
        <f t="shared" ca="1" si="627"/>
        <v>7.2248215696769371E-4</v>
      </c>
      <c r="AL383" s="240">
        <f t="shared" ca="1" si="628"/>
        <v>6.6210982502390881E-4</v>
      </c>
      <c r="AM383" s="240">
        <f t="shared" ca="1" si="629"/>
        <v>4.1333892280286761E-4</v>
      </c>
      <c r="AN383" s="240">
        <f t="shared" ca="1" si="630"/>
        <v>4.6955414405518039E-5</v>
      </c>
      <c r="AO383" s="240">
        <f t="shared" ca="1" si="631"/>
        <v>-3.3278891814280407E-4</v>
      </c>
      <c r="AP383" s="240">
        <f t="shared" ca="1" si="632"/>
        <v>-6.1784056676976147E-4</v>
      </c>
      <c r="AQ383" s="240">
        <f t="shared" ca="1" si="633"/>
        <v>-7.2709014293161154E-4</v>
      </c>
      <c r="AR383" s="240">
        <f t="shared" ca="1" si="634"/>
        <v>-6.2945146851349921E-4</v>
      </c>
      <c r="AS383" s="240">
        <f t="shared" ca="1" si="635"/>
        <v>-3.5270692336981593E-4</v>
      </c>
      <c r="AT383" s="240">
        <f t="shared" ca="1" si="636"/>
        <v>2.4397830274569857E-5</v>
      </c>
      <c r="AU383" s="240">
        <f t="shared" ca="1" si="637"/>
        <v>3.9456035746667455E-4</v>
      </c>
      <c r="AV383" s="240">
        <f t="shared" ca="1" si="638"/>
        <v>6.5245358366763278E-4</v>
      </c>
      <c r="AW383" s="240">
        <f t="shared" ca="1" si="639"/>
        <v>7.2469585335119507E-4</v>
      </c>
      <c r="AX383" s="240">
        <f t="shared" ca="1" si="640"/>
        <v>5.9073115026813045E-4</v>
      </c>
      <c r="AY383" s="240">
        <f t="shared" ca="1" si="641"/>
        <v>2.8867816345549583E-4</v>
      </c>
      <c r="AZ383" s="240">
        <f t="shared" ca="1" si="642"/>
        <v>-9.5516110511902931E-5</v>
      </c>
      <c r="BA383" s="240">
        <f t="shared" ca="1" si="643"/>
        <v>-4.5253196485950961E-4</v>
      </c>
      <c r="BB383" s="240">
        <f t="shared" ca="1" si="644"/>
        <v>-6.8078311588737534E-4</v>
      </c>
      <c r="BC383" s="240">
        <f t="shared" ca="1" si="645"/>
        <v>-7.1532234654395576E-4</v>
      </c>
      <c r="BD383" s="240">
        <f t="shared" ca="1" si="646"/>
        <v>-5.4632176811918469E-4</v>
      </c>
      <c r="BE383" s="240">
        <f t="shared" ca="1" si="647"/>
        <v>-2.2186927501956292E-4</v>
      </c>
      <c r="BF383" s="240">
        <f t="shared" ca="1" si="648"/>
        <v>1.6571451839058918E-4</v>
      </c>
      <c r="BG383" s="240">
        <f t="shared" ca="1" si="649"/>
        <v>5.0614544205161206E-4</v>
      </c>
      <c r="BH383" s="240">
        <f t="shared" ca="1" si="650"/>
        <v>7.025563345472159E-4</v>
      </c>
      <c r="BI383" s="240">
        <f t="shared" ca="1" si="651"/>
        <v>6.9905989450452701E-4</v>
      </c>
      <c r="BJ383" s="240">
        <f t="shared" ca="1" si="652"/>
        <v>4.9665100869339396E-4</v>
      </c>
      <c r="BK383" s="240">
        <f t="shared" ca="1" si="653"/>
        <v>1.5292366417910856E-4</v>
      </c>
      <c r="BL383" s="240">
        <f t="shared" ca="1" si="654"/>
        <v>-2.3431700486840348E-4</v>
      </c>
      <c r="BM383" s="240">
        <f t="shared" ca="1" si="655"/>
        <v>-5.5488446194951408E-4</v>
      </c>
      <c r="BN383" s="240">
        <f t="shared" ca="1" si="656"/>
        <v>-7.1756355164900756E-4</v>
      </c>
      <c r="BO383" s="240">
        <f t="shared" ca="1" si="657"/>
        <v>-6.7606511353600948E-4</v>
      </c>
      <c r="BP383" s="240">
        <f t="shared" ca="1" si="658"/>
        <v>-4.4219722855682751E-4</v>
      </c>
      <c r="BQ383" s="240">
        <f t="shared" ca="1" si="659"/>
        <v>-8.2505314856031137E-5</v>
      </c>
      <c r="BR383" s="240">
        <f t="shared" ca="1" si="660"/>
        <v>3.0066289049863077E-4</v>
      </c>
      <c r="BS383" s="240">
        <f t="shared" ca="1" si="661"/>
        <v>5.9827964114814028E-4</v>
      </c>
      <c r="BT383" s="240">
        <f t="shared" ca="1" si="662"/>
        <v>7.2566023948828114E-4</v>
      </c>
      <c r="BU383" s="240">
        <f t="shared" ca="1" si="663"/>
        <v>6.4655945594935575E-4</v>
      </c>
      <c r="BV383" s="240">
        <f t="shared" ca="1" si="664"/>
        <v>3.8348484737966493E-4</v>
      </c>
      <c r="BW383" s="240">
        <f t="shared" ca="1" si="665"/>
        <v>1.1292394248897132E-5</v>
      </c>
      <c r="BX383" s="240">
        <f t="shared" ca="1" si="666"/>
        <v>-3.641132281343016E-4</v>
      </c>
      <c r="BY383" s="240">
        <f t="shared" ca="1" si="667"/>
        <v>-6.3591306034959023E-4</v>
      </c>
      <c r="BZ383" s="240">
        <f t="shared" ca="1" si="668"/>
        <v>-7.2676842253504453E-4</v>
      </c>
      <c r="CA383" s="240">
        <f t="shared" ca="1" si="669"/>
        <v>-6.1082707735655832E-4</v>
      </c>
      <c r="CB383" s="240">
        <f t="shared" ca="1" si="670"/>
        <v>-3.2107929748809437E-4</v>
      </c>
      <c r="CC383" s="240">
        <f t="shared" ca="1" si="671"/>
        <v>6.0029278287904294E-5</v>
      </c>
      <c r="CD383" s="240">
        <f t="shared" ca="1" si="672"/>
        <v>4.2405695633850168E-4</v>
      </c>
      <c r="CE383" s="240">
        <f t="shared" ca="1" si="673"/>
        <v>6.6742228915443388E-4</v>
      </c>
      <c r="CF383" s="240">
        <f t="shared" ca="1" si="674"/>
        <v>7.2087742838076291E-4</v>
      </c>
      <c r="CG383" s="240">
        <f t="shared" ca="1" si="675"/>
        <v>5.6921210009677108E-4</v>
      </c>
      <c r="CH383" s="240">
        <f t="shared" ca="1" si="676"/>
        <v>2.5558157844191552E-4</v>
      </c>
      <c r="CI383" s="240">
        <f t="shared" ca="1" si="677"/>
        <v>-1.3077283605945176E-4</v>
      </c>
      <c r="CJ383" s="240">
        <f t="shared" ca="1" si="678"/>
        <v>-4.7991678424004946E-4</v>
      </c>
      <c r="CK383" s="240">
        <f t="shared" ca="1" si="679"/>
        <v>-6.9250387646458442E-4</v>
      </c>
      <c r="CL383" s="240">
        <f t="shared" ca="1" si="680"/>
        <v>-7.0804399051948707E-4</v>
      </c>
      <c r="CM383" s="240">
        <f t="shared" ca="1" si="681"/>
        <v>-5.2211529915006634E-4</v>
      </c>
      <c r="CN383" s="240">
        <f t="shared" ca="1" si="682"/>
        <v>-1.876224690802383E-4</v>
      </c>
      <c r="CO383" s="240">
        <f t="shared" ca="1" si="683"/>
        <v>2.0025697993204263E-4</v>
      </c>
      <c r="CP383" s="240">
        <f t="shared" ca="1" si="684"/>
        <v>5.3115475116016493E-4</v>
      </c>
      <c r="CQ383" s="240">
        <f t="shared" ca="1" si="685"/>
        <v>7.1091627288325486E-4</v>
      </c>
      <c r="CR383" s="240">
        <f t="shared" ca="1" si="686"/>
        <v>6.8839170197329156E-4</v>
      </c>
      <c r="CS383" s="240">
        <f t="shared" ca="1" si="687"/>
        <v>4.6999024245529119E-4</v>
      </c>
      <c r="CT383" s="240">
        <f t="shared" ca="1" si="688"/>
        <v>1.1785645277644384E-4</v>
      </c>
      <c r="CU383" s="240">
        <f t="shared" ca="1" si="689"/>
        <v>-2.6781253961628734E-4</v>
      </c>
      <c r="CV383" s="240">
        <f t="shared" ca="1" si="690"/>
        <v>-5.7727740746788567E-4</v>
      </c>
      <c r="CW383" s="240">
        <f t="shared" ca="1" si="691"/>
        <v>-7.2248215696769339E-4</v>
      </c>
      <c r="CX383" s="240">
        <f t="shared" ca="1" si="692"/>
        <v>-6.6210982502391022E-4</v>
      </c>
      <c r="CY383" s="240">
        <f t="shared" ca="1" si="693"/>
        <v>-4.133389228028706E-4</v>
      </c>
      <c r="CZ383" s="240">
        <f t="shared" ca="1" si="694"/>
        <v>-4.6955414405521617E-5</v>
      </c>
      <c r="DA383" s="240">
        <f t="shared" ca="1" si="695"/>
        <v>3.3278891814280087E-4</v>
      </c>
      <c r="DB383" s="240">
        <f t="shared" ca="1" si="696"/>
        <v>6.1784056676975952E-4</v>
      </c>
      <c r="DC383" s="240">
        <f t="shared" ca="1" si="697"/>
        <v>7.2709014293161143E-4</v>
      </c>
      <c r="DD383" s="240">
        <f t="shared" ca="1" si="698"/>
        <v>6.2945146851350095E-4</v>
      </c>
      <c r="DE383" s="240">
        <f t="shared" ca="1" si="699"/>
        <v>3.5270692336981902E-4</v>
      </c>
      <c r="DF383" s="240">
        <f t="shared" ca="1" si="700"/>
        <v>-2.4397830274566334E-5</v>
      </c>
      <c r="DG383" s="240">
        <f t="shared" ca="1" si="701"/>
        <v>-3.9456035746667157E-4</v>
      </c>
      <c r="DH383" s="240">
        <f t="shared" ca="1" si="702"/>
        <v>-6.5245358366763115E-4</v>
      </c>
      <c r="DI383" s="240">
        <f t="shared" ca="1" si="703"/>
        <v>-7.246958533511954E-4</v>
      </c>
      <c r="DJ383" s="240">
        <f t="shared" ca="1" si="704"/>
        <v>-5.9073115026813251E-4</v>
      </c>
      <c r="DK383" s="240">
        <f t="shared" ca="1" si="705"/>
        <v>-2.8867816345549914E-4</v>
      </c>
      <c r="DL383" s="240">
        <f t="shared" ca="1" si="706"/>
        <v>9.551611051189938E-5</v>
      </c>
      <c r="DM383" s="240">
        <f t="shared" ca="1" si="707"/>
        <v>4.5253196485950679E-4</v>
      </c>
      <c r="DN383" s="240">
        <f t="shared" ca="1" si="708"/>
        <v>6.8078311588737415E-4</v>
      </c>
      <c r="DO383" s="240">
        <f t="shared" ca="1" si="709"/>
        <v>7.153223465439563E-4</v>
      </c>
      <c r="DP383" s="240">
        <f t="shared" ca="1" si="710"/>
        <v>5.4632176811918707E-4</v>
      </c>
      <c r="DQ383" s="240">
        <f t="shared" ca="1" si="711"/>
        <v>2.2186927501956628E-4</v>
      </c>
      <c r="DR383" s="240">
        <f t="shared" ca="1" si="712"/>
        <v>-1.6571451839058571E-4</v>
      </c>
      <c r="DS383" s="240">
        <f t="shared" ca="1" si="713"/>
        <v>-5.0614544205160946E-4</v>
      </c>
      <c r="DT383" s="240">
        <f t="shared" ca="1" si="714"/>
        <v>-7.0255633454721492E-4</v>
      </c>
      <c r="DU383" s="240">
        <f t="shared" ca="1" si="715"/>
        <v>-6.990598945045281E-4</v>
      </c>
      <c r="DV383" s="240">
        <f t="shared" ca="1" si="716"/>
        <v>-4.9665100869339656E-4</v>
      </c>
      <c r="DW383" s="240">
        <f t="shared" ca="1" si="717"/>
        <v>-1.5292366417911209E-4</v>
      </c>
      <c r="DX383" s="240">
        <f t="shared" ca="1" si="718"/>
        <v>2.3431700486840012E-4</v>
      </c>
      <c r="DY383" s="240">
        <f t="shared" ca="1" si="719"/>
        <v>5.5488446194951169E-4</v>
      </c>
      <c r="DZ383" s="240">
        <f t="shared" ca="1" si="720"/>
        <v>7.1756355164900713E-4</v>
      </c>
      <c r="EA383" s="240">
        <f t="shared" ca="1" si="721"/>
        <v>6.7606511353601078E-4</v>
      </c>
      <c r="EB383" s="240">
        <f t="shared" ca="1" si="722"/>
        <v>4.4219722855683033E-4</v>
      </c>
      <c r="EC383" s="240">
        <f t="shared" ca="1" si="723"/>
        <v>8.250531485603466E-5</v>
      </c>
      <c r="ED383" s="240">
        <f t="shared" ca="1" si="724"/>
        <v>-3.0066289049862752E-4</v>
      </c>
      <c r="EE383" s="240">
        <f t="shared" ca="1" si="725"/>
        <v>-5.9827964114813822E-4</v>
      </c>
      <c r="EF383" s="240">
        <f t="shared" ca="1" si="726"/>
        <v>-7.2566023948828103E-4</v>
      </c>
      <c r="EG383" s="240">
        <f t="shared" ca="1" si="727"/>
        <v>-6.4655945594935726E-4</v>
      </c>
      <c r="EH383" s="240">
        <f t="shared" ca="1" si="728"/>
        <v>-3.8348484737966797E-4</v>
      </c>
      <c r="EI383" s="240">
        <f t="shared" ca="1" si="729"/>
        <v>-1.129239424890071E-5</v>
      </c>
      <c r="EJ383" s="240">
        <f t="shared" ca="1" si="730"/>
        <v>3.6411322813429851E-4</v>
      </c>
      <c r="EK383" s="240">
        <f t="shared" ca="1" si="731"/>
        <v>6.3591306034958839E-4</v>
      </c>
      <c r="EL383" s="240">
        <f t="shared" ca="1" si="732"/>
        <v>7.2676842253504464E-4</v>
      </c>
      <c r="EM383" s="240">
        <f t="shared" ca="1" si="733"/>
        <v>6.1082707735656027E-4</v>
      </c>
      <c r="EN383" s="240">
        <f t="shared" ca="1" si="734"/>
        <v>3.2107929748809746E-4</v>
      </c>
      <c r="EO383" s="240">
        <f t="shared" ca="1" si="735"/>
        <v>-6.0029278287900716E-5</v>
      </c>
      <c r="EP383" s="240">
        <f t="shared" ca="1" si="736"/>
        <v>-4.2405695633849876E-4</v>
      </c>
      <c r="EQ383" s="240">
        <f t="shared" ca="1" si="737"/>
        <v>-6.6742228915443258E-4</v>
      </c>
      <c r="ER383" s="240">
        <f t="shared" ca="1" si="738"/>
        <v>-7.2087742838076346E-4</v>
      </c>
      <c r="ES383" s="240">
        <f t="shared" ca="1" si="739"/>
        <v>-5.6921210009677325E-4</v>
      </c>
      <c r="ET383" s="240">
        <f t="shared" ca="1" si="740"/>
        <v>-2.5558157844191888E-4</v>
      </c>
      <c r="EU383" s="240">
        <f t="shared" ca="1" si="741"/>
        <v>1.3077283605944821E-4</v>
      </c>
      <c r="EV383" s="240">
        <f t="shared" ca="1" si="742"/>
        <v>4.7991678424004675E-4</v>
      </c>
      <c r="EW383" s="240">
        <f t="shared" ca="1" si="743"/>
        <v>6.9250387646458355E-4</v>
      </c>
      <c r="EX383" s="240">
        <f t="shared" ca="1" si="744"/>
        <v>7.0804399051948783E-4</v>
      </c>
      <c r="EY383" s="240">
        <f t="shared" ca="1" si="745"/>
        <v>5.2211529915006873E-4</v>
      </c>
      <c r="EZ383" s="240">
        <f t="shared" ca="1" si="746"/>
        <v>1.8762246908024175E-4</v>
      </c>
      <c r="FA383" s="240">
        <f t="shared" ca="1" si="747"/>
        <v>-2.0025697993203922E-4</v>
      </c>
      <c r="FB383" s="240">
        <f t="shared" ca="1" si="748"/>
        <v>-5.3115475116016254E-4</v>
      </c>
      <c r="FC383" s="240">
        <f t="shared" ca="1" si="749"/>
        <v>-7.1091627288325399E-4</v>
      </c>
      <c r="FD383" s="240">
        <f t="shared" ca="1" si="750"/>
        <v>-6.8839170197329276E-4</v>
      </c>
      <c r="FE383" s="240">
        <f t="shared" ca="1" si="751"/>
        <v>-4.699902424552939E-4</v>
      </c>
      <c r="FF383" s="240">
        <f t="shared" ca="1" si="752"/>
        <v>-1.1785645277644742E-4</v>
      </c>
      <c r="FG383" s="240">
        <f t="shared" ca="1" si="753"/>
        <v>2.6781253961628403E-4</v>
      </c>
      <c r="FH383" s="240">
        <f t="shared" ca="1" si="754"/>
        <v>5.772774074678835E-4</v>
      </c>
      <c r="FI383" s="240">
        <f t="shared" ca="1" si="755"/>
        <v>7.2248215696769284E-4</v>
      </c>
      <c r="FJ383" s="240">
        <f t="shared" ca="1" si="756"/>
        <v>6.6210982502391174E-4</v>
      </c>
      <c r="FK383" s="240">
        <f t="shared" ca="1" si="757"/>
        <v>4.1333892280287347E-4</v>
      </c>
      <c r="FL383" s="240">
        <f t="shared" ca="1" si="758"/>
        <v>4.6955414405525195E-5</v>
      </c>
      <c r="FM383" s="240">
        <f t="shared" ca="1" si="759"/>
        <v>-3.3278891814279772E-4</v>
      </c>
      <c r="FN383" s="240">
        <f t="shared" ca="1" si="760"/>
        <v>-6.1784056676975757E-4</v>
      </c>
      <c r="FO383" s="240">
        <f t="shared" ca="1" si="761"/>
        <v>-7.2709014293161132E-4</v>
      </c>
      <c r="FP383" s="240">
        <f t="shared" ca="1" si="762"/>
        <v>-6.2945146851350279E-4</v>
      </c>
      <c r="FQ383" s="240">
        <f t="shared" ca="1" si="763"/>
        <v>-3.5270692336982206E-4</v>
      </c>
      <c r="FR383" s="240">
        <f t="shared" ca="1" si="764"/>
        <v>2.4397830274562702E-5</v>
      </c>
      <c r="FS383" s="240">
        <f t="shared" ca="1" si="765"/>
        <v>3.9456035746666859E-4</v>
      </c>
      <c r="FT383" s="240">
        <f t="shared" ca="1" si="766"/>
        <v>6.5245358366762952E-4</v>
      </c>
      <c r="FU383" s="240">
        <f t="shared" ca="1" si="767"/>
        <v>7.2469585335119572E-4</v>
      </c>
      <c r="FV383" s="240">
        <f t="shared" ca="1" si="768"/>
        <v>5.9073115026813468E-4</v>
      </c>
      <c r="FW383" s="240">
        <f t="shared" ca="1" si="769"/>
        <v>2.8867816345550239E-4</v>
      </c>
      <c r="FX383" s="240">
        <f t="shared" ca="1" si="770"/>
        <v>-9.5516110511895911E-5</v>
      </c>
      <c r="FY383" s="240">
        <f t="shared" ca="1" si="771"/>
        <v>-4.5253196485950403E-4</v>
      </c>
      <c r="FZ383" s="240">
        <f t="shared" ca="1" si="772"/>
        <v>-6.8078311588737285E-4</v>
      </c>
      <c r="GA383" s="240">
        <f t="shared" ca="1" si="773"/>
        <v>-7.1532234654395706E-4</v>
      </c>
      <c r="GB383" s="240">
        <f t="shared" ca="1" si="774"/>
        <v>-5.4632176811918946E-4</v>
      </c>
      <c r="GC383" s="240">
        <f t="shared" ca="1" si="775"/>
        <v>-2.2186927501956967E-4</v>
      </c>
      <c r="GD383" s="240">
        <f t="shared" ca="1" si="776"/>
        <v>1.6571451839058222E-4</v>
      </c>
      <c r="GE383" s="240">
        <f t="shared" ca="1" si="777"/>
        <v>5.0614544205160696E-4</v>
      </c>
      <c r="GF383" s="240">
        <f t="shared" ca="1" si="778"/>
        <v>7.0255633454721395E-4</v>
      </c>
      <c r="GG383" s="240">
        <f t="shared" ca="1" si="779"/>
        <v>6.9905989450452896E-4</v>
      </c>
      <c r="GH383" s="240">
        <f t="shared" ca="1" si="780"/>
        <v>4.9665100869339916E-4</v>
      </c>
      <c r="GI383" s="240">
        <f t="shared" ca="1" si="781"/>
        <v>1.529236641791155E-4</v>
      </c>
      <c r="GJ383" s="240">
        <f t="shared" ca="1" si="782"/>
        <v>-2.3431700486839676E-4</v>
      </c>
      <c r="GK383" s="240">
        <f t="shared" ca="1" si="783"/>
        <v>-5.5488446194950942E-4</v>
      </c>
      <c r="GL383" s="240">
        <f t="shared" ca="1" si="784"/>
        <v>-7.1756355164900648E-4</v>
      </c>
      <c r="GM383" s="240">
        <f t="shared" ca="1" si="785"/>
        <v>-6.7606511353601197E-4</v>
      </c>
      <c r="GN383" s="240">
        <f t="shared" ca="1" si="786"/>
        <v>-4.4219722855683315E-4</v>
      </c>
      <c r="GO383" s="240">
        <f t="shared" ca="1" si="787"/>
        <v>-8.2505314856038238E-5</v>
      </c>
      <c r="GP383" s="240">
        <f t="shared" ca="1" si="788"/>
        <v>3.0066289049862426E-4</v>
      </c>
      <c r="GQ383" s="240">
        <f t="shared" ca="1" si="789"/>
        <v>5.9827964114813627E-4</v>
      </c>
      <c r="GR383" s="240">
        <f t="shared" ca="1" si="790"/>
        <v>7.2566023948828081E-4</v>
      </c>
      <c r="GS383" s="240">
        <f t="shared" ca="1" si="791"/>
        <v>6.4655945594935889E-4</v>
      </c>
      <c r="GT383" s="240">
        <f t="shared" ca="1" si="792"/>
        <v>3.834848473796709E-4</v>
      </c>
      <c r="GU383" s="240">
        <f t="shared" ca="1" si="793"/>
        <v>1.1292394248904288E-5</v>
      </c>
      <c r="GV383" s="240">
        <f t="shared" ca="1" si="794"/>
        <v>-3.6411322813429542E-4</v>
      </c>
      <c r="GW383" s="240">
        <f t="shared" ca="1" si="795"/>
        <v>-6.3591306034958676E-4</v>
      </c>
      <c r="GX383" s="240">
        <f t="shared" ca="1" si="796"/>
        <v>-7.2676842253504485E-4</v>
      </c>
      <c r="GY383" s="240">
        <f t="shared" ca="1" si="797"/>
        <v>-6.1082707735656222E-4</v>
      </c>
      <c r="GZ383" s="240">
        <f t="shared" ca="1" si="798"/>
        <v>-3.2107929748810072E-4</v>
      </c>
      <c r="HA383" s="240">
        <f t="shared" ca="1" si="799"/>
        <v>6.0029278287897193E-5</v>
      </c>
      <c r="HB383" s="240">
        <f t="shared" ca="1" si="800"/>
        <v>4.2405695633849588E-4</v>
      </c>
      <c r="HC383" s="240">
        <f t="shared" ca="1" si="801"/>
        <v>6.6742228915443117E-4</v>
      </c>
      <c r="HD383" s="240">
        <f t="shared" ca="1" si="802"/>
        <v>7.2087742838076389E-4</v>
      </c>
      <c r="HE383" s="240">
        <f t="shared" ca="1" si="803"/>
        <v>5.6921210009677552E-4</v>
      </c>
      <c r="HF383" s="240">
        <f t="shared" ca="1" si="804"/>
        <v>2.5558157844192213E-4</v>
      </c>
      <c r="HG383" s="240">
        <f t="shared" ca="1" si="805"/>
        <v>-1.3077283605944471E-4</v>
      </c>
      <c r="HH383" s="240">
        <f t="shared" ca="1" si="806"/>
        <v>-4.7991678424004404E-4</v>
      </c>
      <c r="HI383" s="240">
        <f t="shared" ca="1" si="807"/>
        <v>-6.9250387646458225E-4</v>
      </c>
      <c r="HJ383" s="240">
        <f t="shared" ca="1" si="808"/>
        <v>-7.0804399051948858E-4</v>
      </c>
      <c r="HK383" s="240">
        <f t="shared" ca="1" si="809"/>
        <v>-5.2211529915007122E-4</v>
      </c>
      <c r="HL383" s="240">
        <f t="shared" ca="1" si="810"/>
        <v>-1.8762246908024516E-4</v>
      </c>
      <c r="HM383" s="240">
        <f t="shared" ca="1" si="811"/>
        <v>2.002569799320358E-4</v>
      </c>
      <c r="HN383" s="240">
        <f t="shared" ca="1" si="812"/>
        <v>5.3115475116016016E-4</v>
      </c>
      <c r="HO383" s="240">
        <f t="shared" ca="1" si="813"/>
        <v>7.1091627288325334E-4</v>
      </c>
      <c r="HP383" s="240">
        <f t="shared" ca="1" si="814"/>
        <v>6.8839170197329384E-4</v>
      </c>
      <c r="HQ383" s="240">
        <f t="shared" ca="1" si="815"/>
        <v>4.6999024245529655E-4</v>
      </c>
      <c r="HR383" s="240">
        <f t="shared" ca="1" si="816"/>
        <v>1.1785645277645089E-4</v>
      </c>
      <c r="HS383" s="240">
        <f t="shared" ca="1" si="817"/>
        <v>-2.6781253961628067E-4</v>
      </c>
      <c r="HT383" s="240">
        <f t="shared" ca="1" si="818"/>
        <v>-5.7727740746788133E-4</v>
      </c>
      <c r="HU383" s="240">
        <f t="shared" ca="1" si="819"/>
        <v>-7.2248215696769252E-4</v>
      </c>
      <c r="HV383" s="240">
        <f t="shared" ca="1" si="820"/>
        <v>-6.6210982502391325E-4</v>
      </c>
      <c r="HW383" s="240">
        <f t="shared" ca="1" si="821"/>
        <v>-4.133389228028764E-4</v>
      </c>
      <c r="HX383" s="240">
        <f t="shared" ca="1" si="822"/>
        <v>-4.6955414405528773E-5</v>
      </c>
      <c r="HY383" s="240">
        <f t="shared" ca="1" si="823"/>
        <v>3.3278891814279463E-4</v>
      </c>
      <c r="HZ383" s="240">
        <f t="shared" ca="1" si="824"/>
        <v>6.1784056676975584E-4</v>
      </c>
      <c r="IA383" s="240">
        <f t="shared" ca="1" si="825"/>
        <v>7.2709014293161132E-4</v>
      </c>
      <c r="IB383" s="240">
        <f t="shared" ca="1" si="826"/>
        <v>6.2945146851350442E-4</v>
      </c>
      <c r="IC383" s="240">
        <f t="shared" ca="1" si="827"/>
        <v>3.527069233698252E-4</v>
      </c>
      <c r="ID383" s="240">
        <f t="shared" ca="1" si="828"/>
        <v>-2.4397830274559178E-5</v>
      </c>
      <c r="IE383" s="240">
        <f t="shared" ca="1" si="829"/>
        <v>-8.6531920858463689E-4</v>
      </c>
      <c r="IF383" s="240">
        <f t="shared" ca="1" si="830"/>
        <v>-6.524535836676279E-4</v>
      </c>
      <c r="IG383" s="240">
        <f t="shared" ca="1" si="831"/>
        <v>-7.2469585335119594E-4</v>
      </c>
      <c r="IH383" s="240">
        <f t="shared" ca="1" si="832"/>
        <v>-5.9073115026813674E-4</v>
      </c>
      <c r="II383" s="240">
        <f t="shared" ca="1" si="833"/>
        <v>-2.8867816345550564E-4</v>
      </c>
      <c r="IJ383" s="240">
        <f t="shared" ca="1" si="834"/>
        <v>9.551611051189236E-5</v>
      </c>
      <c r="IK383" s="240">
        <f t="shared" ca="1" si="835"/>
        <v>4.5253196485950126E-4</v>
      </c>
      <c r="IL383" s="240">
        <f t="shared" ca="1" si="836"/>
        <v>6.8078311588737166E-4</v>
      </c>
      <c r="IM383" s="240">
        <f t="shared" ca="1" si="837"/>
        <v>7.153223465439576E-4</v>
      </c>
      <c r="IN383" s="240">
        <f t="shared" ca="1" si="838"/>
        <v>5.4632176811919184E-4</v>
      </c>
      <c r="IO383" s="240">
        <f t="shared" ca="1" si="839"/>
        <v>2.2186927501957311E-4</v>
      </c>
      <c r="IP383" s="240">
        <f t="shared" ca="1" si="840"/>
        <v>-1.6571451839057875E-4</v>
      </c>
      <c r="IQ383" s="240">
        <f t="shared" ca="1" si="841"/>
        <v>-5.0614544205160436E-4</v>
      </c>
      <c r="IR383" s="240">
        <f t="shared" ca="1" si="842"/>
        <v>-7.0255633454721308E-4</v>
      </c>
      <c r="IS383" s="240">
        <f t="shared" ca="1" si="843"/>
        <v>-6.9905989450453005E-4</v>
      </c>
      <c r="IT383" s="240">
        <f t="shared" ca="1" si="844"/>
        <v>-4.9665100869340176E-4</v>
      </c>
      <c r="IU383" s="240">
        <f t="shared" ca="1" si="845"/>
        <v>-1.5292366417911908E-4</v>
      </c>
      <c r="IV383" s="240">
        <f t="shared" ca="1" si="846"/>
        <v>2.3431700486839337E-4</v>
      </c>
      <c r="IW383" s="240">
        <f t="shared" ca="1" si="847"/>
        <v>5.5488446194950714E-4</v>
      </c>
      <c r="IX383" s="240">
        <f t="shared" ca="1" si="848"/>
        <v>7.1756355164900583E-4</v>
      </c>
      <c r="IY383" s="240">
        <f t="shared" ca="1" si="849"/>
        <v>6.7606511353601338E-4</v>
      </c>
      <c r="IZ383" s="240">
        <f t="shared" ca="1" si="850"/>
        <v>4.4219722855683597E-4</v>
      </c>
      <c r="JA383" s="240">
        <f t="shared" ca="1" si="851"/>
        <v>8.2505314856041708E-5</v>
      </c>
      <c r="JB383" s="240">
        <f t="shared" ca="1" si="852"/>
        <v>-3.0066289049862107E-4</v>
      </c>
    </row>
    <row r="384" spans="2:262">
      <c r="B384" s="248">
        <v>23</v>
      </c>
      <c r="C384" s="247">
        <f t="shared" si="853"/>
        <v>4.4921875000000013E-4</v>
      </c>
      <c r="D384" s="244">
        <f t="shared" ca="1" si="597"/>
        <v>12.509244055659018</v>
      </c>
      <c r="E384" s="243">
        <f ca="1">AC361</f>
        <v>0.50924405565901798</v>
      </c>
      <c r="F384" s="242">
        <v>23</v>
      </c>
      <c r="G384" s="240">
        <f t="shared" ca="1" si="854"/>
        <v>-6.2432613573117444E-3</v>
      </c>
      <c r="H384" s="240">
        <f t="shared" ca="1" si="598"/>
        <v>-7.4798997893198455E-3</v>
      </c>
      <c r="I384" s="240">
        <f t="shared" ca="1" si="599"/>
        <v>-6.3955786521230637E-3</v>
      </c>
      <c r="J384" s="240">
        <f t="shared" ca="1" si="600"/>
        <v>-3.3267550628423284E-3</v>
      </c>
      <c r="K384" s="240">
        <f t="shared" ca="1" si="601"/>
        <v>7.7433690101335381E-4</v>
      </c>
      <c r="L384" s="240">
        <f t="shared" ca="1" si="602"/>
        <v>4.6351576458934143E-3</v>
      </c>
      <c r="M384" s="240">
        <f t="shared" ca="1" si="603"/>
        <v>7.0577220242416232E-3</v>
      </c>
      <c r="N384" s="240">
        <f t="shared" ca="1" si="604"/>
        <v>7.2903255835504183E-3</v>
      </c>
      <c r="O384" s="240">
        <f t="shared" ca="1" si="605"/>
        <v>5.2607930979458213E-3</v>
      </c>
      <c r="P384" s="240">
        <f t="shared" ca="1" si="606"/>
        <v>1.5988740261307405E-3</v>
      </c>
      <c r="Q384" s="240">
        <f t="shared" ca="1" si="607"/>
        <v>-2.5591642552224027E-3</v>
      </c>
      <c r="R384" s="240">
        <f t="shared" ca="1" si="608"/>
        <v>-5.9231121162992614E-3</v>
      </c>
      <c r="S384" s="240">
        <f t="shared" ca="1" si="609"/>
        <v>-7.4491605224359294E-3</v>
      </c>
      <c r="T384" s="240">
        <f t="shared" ca="1" si="610"/>
        <v>-6.6637875346954702E-3</v>
      </c>
      <c r="U384" s="241">
        <f t="shared" ca="1" si="611"/>
        <v>-3.8106887910721267E-3</v>
      </c>
      <c r="V384" s="240">
        <f t="shared" ca="1" si="612"/>
        <v>2.2483951230671539E-4</v>
      </c>
      <c r="W384" s="240">
        <f t="shared" ca="1" si="613"/>
        <v>4.1906017182347941E-3</v>
      </c>
      <c r="X384" s="240">
        <f t="shared" ca="1" si="614"/>
        <v>6.8560500920777047E-3</v>
      </c>
      <c r="Y384" s="240">
        <f t="shared" ca="1" si="615"/>
        <v>7.3941150094100731E-3</v>
      </c>
      <c r="Z384" s="240">
        <f t="shared" ca="1" si="616"/>
        <v>5.6378387630552432E-3</v>
      </c>
      <c r="AA384" s="240">
        <f t="shared" ca="1" si="617"/>
        <v>2.13218134913036E-3</v>
      </c>
      <c r="AB384" s="240">
        <f t="shared" ca="1" si="618"/>
        <v>-2.0350767339118005E-3</v>
      </c>
      <c r="AC384" s="240">
        <f t="shared" ca="1" si="619"/>
        <v>-5.5708650175346E-3</v>
      </c>
      <c r="AD384" s="240">
        <f t="shared" ca="1" si="620"/>
        <v>-7.3780536092661522E-3</v>
      </c>
      <c r="AE384" s="240">
        <f t="shared" ca="1" si="621"/>
        <v>-6.8958847752493549E-3</v>
      </c>
      <c r="AF384" s="240">
        <f t="shared" ca="1" si="622"/>
        <v>-4.2739720665750302E-3</v>
      </c>
      <c r="AG384" s="240">
        <f t="shared" ca="1" si="623"/>
        <v>-3.2587630119780032E-4</v>
      </c>
      <c r="AH384" s="240">
        <f t="shared" ca="1" si="624"/>
        <v>3.7233365567803439E-3</v>
      </c>
      <c r="AI384" s="240">
        <f t="shared" ca="1" si="625"/>
        <v>6.6172246304386749E-3</v>
      </c>
      <c r="AJ384" s="240">
        <f t="shared" ca="1" si="626"/>
        <v>7.4578350853882446E-3</v>
      </c>
      <c r="AK384" s="240">
        <f t="shared" ca="1" si="627"/>
        <v>5.9843324914305397E-3</v>
      </c>
      <c r="AL384" s="240">
        <f t="shared" ca="1" si="628"/>
        <v>2.6539341966612721E-3</v>
      </c>
      <c r="AM384" s="240">
        <f t="shared" ca="1" si="629"/>
        <v>-1.4999609554557508E-3</v>
      </c>
      <c r="AN384" s="240">
        <f t="shared" ca="1" si="630"/>
        <v>-5.1884289185655883E-3</v>
      </c>
      <c r="AO384" s="240">
        <f t="shared" ca="1" si="631"/>
        <v>-7.2669643843338684E-3</v>
      </c>
      <c r="AP384" s="240">
        <f t="shared" ca="1" si="632"/>
        <v>-7.0906126187286426E-3</v>
      </c>
      <c r="AQ384" s="240">
        <f t="shared" ca="1" si="633"/>
        <v>-4.7140943171410498E-3</v>
      </c>
      <c r="AR384" s="240">
        <f t="shared" ca="1" si="634"/>
        <v>-8.7482616279133552E-4</v>
      </c>
      <c r="AS384" s="240">
        <f t="shared" ca="1" si="635"/>
        <v>3.2358943119250674E-3</v>
      </c>
      <c r="AT384" s="240">
        <f t="shared" ca="1" si="636"/>
        <v>6.342539855193622E-3</v>
      </c>
      <c r="AU384" s="240">
        <f t="shared" ca="1" si="637"/>
        <v>7.4811405068723226E-3</v>
      </c>
      <c r="AV384" s="240">
        <f t="shared" ca="1" si="638"/>
        <v>6.2983966035365388E-3</v>
      </c>
      <c r="AW384" s="240">
        <f t="shared" ca="1" si="639"/>
        <v>3.1613051448366649E-3</v>
      </c>
      <c r="AX384" s="240">
        <f t="shared" ca="1" si="640"/>
        <v>-9.567167586215391E-4</v>
      </c>
      <c r="AY384" s="240">
        <f t="shared" ca="1" si="641"/>
        <v>-4.7778762737477887E-3</v>
      </c>
      <c r="AZ384" s="240">
        <f t="shared" ca="1" si="642"/>
        <v>-7.1164948497740473E-3</v>
      </c>
      <c r="BA384" s="240">
        <f t="shared" ca="1" si="643"/>
        <v>-7.2469158180777857E-3</v>
      </c>
      <c r="BB384" s="240">
        <f t="shared" ca="1" si="644"/>
        <v>-5.128670482160971E-3</v>
      </c>
      <c r="BC384" s="240">
        <f t="shared" ca="1" si="645"/>
        <v>-1.4190352656114876E-3</v>
      </c>
      <c r="BD384" s="240">
        <f t="shared" ca="1" si="646"/>
        <v>2.7309164754271095E-3</v>
      </c>
      <c r="BE384" s="240">
        <f t="shared" ca="1" si="647"/>
        <v>6.0334843069390041E-3</v>
      </c>
      <c r="BF384" s="240">
        <f t="shared" ca="1" si="648"/>
        <v>7.4639049797640515E-3</v>
      </c>
      <c r="BG384" s="240">
        <f t="shared" ca="1" si="649"/>
        <v>6.5783291587383922E-3</v>
      </c>
      <c r="BH384" s="240">
        <f t="shared" ca="1" si="650"/>
        <v>3.6515447065284287E-3</v>
      </c>
      <c r="BI384" s="240">
        <f t="shared" ca="1" si="651"/>
        <v>-4.0828803077991131E-4</v>
      </c>
      <c r="BJ384" s="240">
        <f t="shared" ca="1" si="652"/>
        <v>-4.3414319034348319E-3</v>
      </c>
      <c r="BK384" s="240">
        <f t="shared" ca="1" si="653"/>
        <v>-6.927460413031555E-3</v>
      </c>
      <c r="BL384" s="240">
        <f t="shared" ca="1" si="654"/>
        <v>-7.3639473527169945E-3</v>
      </c>
      <c r="BM384" s="240">
        <f t="shared" ca="1" si="655"/>
        <v>-5.5154539374766354E-3</v>
      </c>
      <c r="BN384" s="240">
        <f t="shared" ca="1" si="656"/>
        <v>-1.9555544933783837E-3</v>
      </c>
      <c r="BO384" s="240">
        <f t="shared" ca="1" si="657"/>
        <v>2.2111395659350531E-3</v>
      </c>
      <c r="BP384" s="240">
        <f t="shared" ca="1" si="658"/>
        <v>5.6917327844682166E-3</v>
      </c>
      <c r="BQ384" s="240">
        <f t="shared" ca="1" si="659"/>
        <v>7.4062219048781543E-3</v>
      </c>
      <c r="BR384" s="240">
        <f t="shared" ca="1" si="660"/>
        <v>6.8226131782653694E-3</v>
      </c>
      <c r="BS384" s="240">
        <f t="shared" ca="1" si="661"/>
        <v>4.1219962310760933E-3</v>
      </c>
      <c r="BT384" s="240">
        <f t="shared" ca="1" si="662"/>
        <v>1.42353245275657E-4</v>
      </c>
      <c r="BU384" s="240">
        <f t="shared" ca="1" si="663"/>
        <v>-3.8814609374841274E-3</v>
      </c>
      <c r="BV384" s="240">
        <f t="shared" ca="1" si="664"/>
        <v>-6.7008854680975175E-3</v>
      </c>
      <c r="BW384" s="240">
        <f t="shared" ca="1" si="665"/>
        <v>-7.4410730186201405E-3</v>
      </c>
      <c r="BX384" s="240">
        <f t="shared" ca="1" si="666"/>
        <v>-5.872348670031737E-3</v>
      </c>
      <c r="BY384" s="240">
        <f t="shared" ca="1" si="667"/>
        <v>-2.481476401911271E-3</v>
      </c>
      <c r="BZ384" s="240">
        <f t="shared" ca="1" si="668"/>
        <v>1.6793802995562709E-3</v>
      </c>
      <c r="CA384" s="240">
        <f t="shared" ca="1" si="669"/>
        <v>5.3191372688917412E-3</v>
      </c>
      <c r="CB384" s="240">
        <f t="shared" ca="1" si="670"/>
        <v>7.3084038717952573E-3</v>
      </c>
      <c r="CC384" s="240">
        <f t="shared" ca="1" si="671"/>
        <v>7.029924865850249E-3</v>
      </c>
      <c r="CD384" s="240">
        <f t="shared" ca="1" si="672"/>
        <v>4.5701103009070272E-3</v>
      </c>
      <c r="CE384" s="240">
        <f t="shared" ca="1" si="673"/>
        <v>6.9222309676121889E-4</v>
      </c>
      <c r="CF384" s="240">
        <f t="shared" ca="1" si="674"/>
        <v>-3.4004559984132537E-3</v>
      </c>
      <c r="CG384" s="240">
        <f t="shared" ca="1" si="675"/>
        <v>-6.437997844229589E-3</v>
      </c>
      <c r="CH384" s="240">
        <f t="shared" ca="1" si="676"/>
        <v>-7.4778748651213233E-3</v>
      </c>
      <c r="CI384" s="240">
        <f t="shared" ca="1" si="677"/>
        <v>-6.1974206363482635E-3</v>
      </c>
      <c r="CJ384" s="240">
        <f t="shared" ca="1" si="678"/>
        <v>-2.9939509748205372E-3</v>
      </c>
      <c r="CK384" s="240">
        <f t="shared" ca="1" si="679"/>
        <v>1.138520325828285E-3</v>
      </c>
      <c r="CL384" s="240">
        <f t="shared" ca="1" si="680"/>
        <v>4.9177168875911533E-3</v>
      </c>
      <c r="CM384" s="240">
        <f t="shared" ca="1" si="681"/>
        <v>7.1709809649118435E-3</v>
      </c>
      <c r="CN384" s="240">
        <f t="shared" ca="1" si="682"/>
        <v>7.1991407814959787E-3</v>
      </c>
      <c r="CO384" s="240">
        <f t="shared" ca="1" si="683"/>
        <v>4.9934585470510183E-3</v>
      </c>
      <c r="CP384" s="240">
        <f t="shared" ca="1" si="684"/>
        <v>1.2383417313094089E-3</v>
      </c>
      <c r="CQ384" s="240">
        <f t="shared" ca="1" si="685"/>
        <v>-2.9010236936625627E-3</v>
      </c>
      <c r="CR384" s="240">
        <f t="shared" ca="1" si="686"/>
        <v>-6.1402221522387813E-3</v>
      </c>
      <c r="CS384" s="240">
        <f t="shared" ca="1" si="687"/>
        <v>-7.4741534598257459E-3</v>
      </c>
      <c r="CT384" s="240">
        <f t="shared" ca="1" si="688"/>
        <v>-6.4889082432756599E-3</v>
      </c>
      <c r="CU384" s="240">
        <f t="shared" ca="1" si="689"/>
        <v>-3.4902010679935449E-3</v>
      </c>
      <c r="CV384" s="240">
        <f t="shared" ca="1" si="690"/>
        <v>5.9149061181025184E-4</v>
      </c>
      <c r="CW384" s="240">
        <f t="shared" ca="1" si="691"/>
        <v>4.4896469723928346E-3</v>
      </c>
      <c r="CX384" s="240">
        <f t="shared" ca="1" si="692"/>
        <v>6.9946978908670149E-3</v>
      </c>
      <c r="CY384" s="240">
        <f t="shared" ca="1" si="693"/>
        <v>7.3293439294943646E-3</v>
      </c>
      <c r="CZ384" s="240">
        <f t="shared" ca="1" si="694"/>
        <v>5.3897468086822088E-3</v>
      </c>
      <c r="DA384" s="240">
        <f t="shared" ca="1" si="695"/>
        <v>1.7777496847224627E-3</v>
      </c>
      <c r="DB384" s="240">
        <f t="shared" ca="1" si="696"/>
        <v>-2.3858704901636211E-3</v>
      </c>
      <c r="DC384" s="240">
        <f t="shared" ca="1" si="697"/>
        <v>-5.8091720644000587E-3</v>
      </c>
      <c r="DD384" s="240">
        <f t="shared" ca="1" si="698"/>
        <v>-7.4299289693511381E-3</v>
      </c>
      <c r="DE384" s="240">
        <f t="shared" ca="1" si="699"/>
        <v>-6.7452318942167354E-3</v>
      </c>
      <c r="DF384" s="240">
        <f t="shared" ca="1" si="700"/>
        <v>-3.9675374591789329E-3</v>
      </c>
      <c r="DG384" s="240">
        <f t="shared" ca="1" si="701"/>
        <v>4.1255558918523033E-5</v>
      </c>
      <c r="DH384" s="240">
        <f t="shared" ca="1" si="702"/>
        <v>4.0372472712563437E-3</v>
      </c>
      <c r="DI384" s="240">
        <f t="shared" ca="1" si="703"/>
        <v>6.7805099429126131E-3</v>
      </c>
      <c r="DJ384" s="240">
        <f t="shared" ca="1" si="704"/>
        <v>7.4198287277052631E-3</v>
      </c>
      <c r="DK384" s="240">
        <f t="shared" ca="1" si="705"/>
        <v>5.756827565375368E-3</v>
      </c>
      <c r="DL384" s="240">
        <f t="shared" ca="1" si="706"/>
        <v>2.3075238585651132E-3</v>
      </c>
      <c r="DM384" s="240">
        <f t="shared" ca="1" si="707"/>
        <v>-1.8577880477604139E-3</v>
      </c>
      <c r="DN384" s="240">
        <f t="shared" ca="1" si="708"/>
        <v>-5.4466415698224656E-3</v>
      </c>
      <c r="DO384" s="240">
        <f t="shared" ca="1" si="709"/>
        <v>-7.3454410500431054E-3</v>
      </c>
      <c r="DP384" s="240">
        <f t="shared" ca="1" si="710"/>
        <v>-6.9650025490984695E-3</v>
      </c>
      <c r="DQ384" s="240">
        <f t="shared" ca="1" si="711"/>
        <v>-4.4233734211152325E-3</v>
      </c>
      <c r="DR384" s="240">
        <f t="shared" ca="1" si="712"/>
        <v>-5.0920306142147572E-4</v>
      </c>
      <c r="DS384" s="240">
        <f t="shared" ca="1" si="713"/>
        <v>3.5629693773592355E-3</v>
      </c>
      <c r="DT384" s="240">
        <f t="shared" ca="1" si="714"/>
        <v>6.5295778240964247E-3</v>
      </c>
      <c r="DU384" s="240">
        <f t="shared" ca="1" si="715"/>
        <v>7.4701048311673242E-3</v>
      </c>
      <c r="DV384" s="240">
        <f t="shared" ca="1" si="716"/>
        <v>6.0927115747051678E-3</v>
      </c>
      <c r="DW384" s="240">
        <f t="shared" ca="1" si="717"/>
        <v>2.8247933606882886E-3</v>
      </c>
      <c r="DX384" s="240">
        <f t="shared" ca="1" si="718"/>
        <v>-1.3196380909627687E-3</v>
      </c>
      <c r="DY384" s="240">
        <f t="shared" ca="1" si="719"/>
        <v>-5.0545952526667116E-3</v>
      </c>
      <c r="DZ384" s="240">
        <f t="shared" ca="1" si="720"/>
        <v>-7.2211475492566469E-3</v>
      </c>
      <c r="EA384" s="240">
        <f t="shared" ca="1" si="721"/>
        <v>-7.1470292517005962E-3</v>
      </c>
      <c r="EB384" s="240">
        <f t="shared" ca="1" si="722"/>
        <v>-4.8552387392298037E-3</v>
      </c>
      <c r="EC384" s="240">
        <f t="shared" ca="1" si="723"/>
        <v>-1.0569022662529435E-3</v>
      </c>
      <c r="ED384" s="240">
        <f t="shared" ca="1" si="724"/>
        <v>3.0693834437012166E-3</v>
      </c>
      <c r="EE384" s="240">
        <f t="shared" ca="1" si="725"/>
        <v>6.2432613573117288E-3</v>
      </c>
      <c r="EF384" s="240">
        <f t="shared" ca="1" si="726"/>
        <v>7.4798997893198455E-3</v>
      </c>
      <c r="EG384" s="240">
        <f t="shared" ca="1" si="727"/>
        <v>6.395578652123114E-3</v>
      </c>
      <c r="EH384" s="240">
        <f t="shared" ca="1" si="728"/>
        <v>3.3267550628423978E-3</v>
      </c>
      <c r="EI384" s="240">
        <f t="shared" ca="1" si="729"/>
        <v>-7.7433690101329613E-4</v>
      </c>
      <c r="EJ384" s="240">
        <f t="shared" ca="1" si="730"/>
        <v>-4.6351576458933813E-3</v>
      </c>
      <c r="EK384" s="240">
        <f t="shared" ca="1" si="731"/>
        <v>-7.0577220242416163E-3</v>
      </c>
      <c r="EL384" s="240">
        <f t="shared" ca="1" si="732"/>
        <v>-7.2903255835504183E-3</v>
      </c>
      <c r="EM384" s="240">
        <f t="shared" ca="1" si="733"/>
        <v>-5.2607930979458838E-3</v>
      </c>
      <c r="EN384" s="240">
        <f t="shared" ca="1" si="734"/>
        <v>-1.598874026130806E-3</v>
      </c>
      <c r="EO384" s="240">
        <f t="shared" ca="1" si="735"/>
        <v>2.5591642552223581E-3</v>
      </c>
      <c r="EP384" s="240">
        <f t="shared" ca="1" si="736"/>
        <v>5.9231121162992405E-3</v>
      </c>
      <c r="EQ384" s="240">
        <f t="shared" ca="1" si="737"/>
        <v>7.4491605224359277E-3</v>
      </c>
      <c r="ER384" s="240">
        <f t="shared" ca="1" si="738"/>
        <v>6.663787534695517E-3</v>
      </c>
      <c r="ES384" s="240">
        <f t="shared" ca="1" si="739"/>
        <v>3.8106887910721908E-3</v>
      </c>
      <c r="ET384" s="240">
        <f t="shared" ca="1" si="740"/>
        <v>-2.2483951230665425E-4</v>
      </c>
      <c r="EU384" s="240">
        <f t="shared" ca="1" si="741"/>
        <v>-4.1906017182347551E-3</v>
      </c>
      <c r="EV384" s="240">
        <f t="shared" ca="1" si="742"/>
        <v>-6.856050092077696E-3</v>
      </c>
      <c r="EW384" s="240">
        <f t="shared" ca="1" si="743"/>
        <v>-7.3941150094100749E-3</v>
      </c>
      <c r="EX384" s="240">
        <f t="shared" ca="1" si="744"/>
        <v>-5.6378387630553004E-3</v>
      </c>
      <c r="EY384" s="240">
        <f t="shared" ca="1" si="745"/>
        <v>-2.1321813491304324E-3</v>
      </c>
      <c r="EZ384" s="240">
        <f t="shared" ca="1" si="746"/>
        <v>2.0350767339117545E-3</v>
      </c>
      <c r="FA384" s="240">
        <f t="shared" ca="1" si="747"/>
        <v>5.5708650175345775E-3</v>
      </c>
      <c r="FB384" s="240">
        <f t="shared" ca="1" si="748"/>
        <v>7.3780536092661487E-3</v>
      </c>
      <c r="FC384" s="240">
        <f t="shared" ca="1" si="749"/>
        <v>6.895884775249354E-3</v>
      </c>
      <c r="FD384" s="240">
        <f t="shared" ca="1" si="750"/>
        <v>4.2739720665751022E-3</v>
      </c>
      <c r="FE384" s="240">
        <f t="shared" ca="1" si="751"/>
        <v>3.2587630119786104E-4</v>
      </c>
      <c r="FF384" s="240">
        <f t="shared" ca="1" si="752"/>
        <v>-3.7233365567803027E-3</v>
      </c>
      <c r="FG384" s="240">
        <f t="shared" ca="1" si="753"/>
        <v>-6.6172246304386645E-3</v>
      </c>
      <c r="FH384" s="240">
        <f t="shared" ca="1" si="754"/>
        <v>-7.4578350853882428E-3</v>
      </c>
      <c r="FI384" s="240">
        <f t="shared" ca="1" si="755"/>
        <v>-5.9843324914305995E-3</v>
      </c>
      <c r="FJ384" s="240">
        <f t="shared" ca="1" si="756"/>
        <v>-2.6539341966613414E-3</v>
      </c>
      <c r="FK384" s="240">
        <f t="shared" ca="1" si="757"/>
        <v>1.499960955455704E-3</v>
      </c>
      <c r="FL384" s="240">
        <f t="shared" ca="1" si="758"/>
        <v>5.1884289185655545E-3</v>
      </c>
      <c r="FM384" s="240">
        <f t="shared" ca="1" si="759"/>
        <v>7.2669643843338632E-3</v>
      </c>
      <c r="FN384" s="240">
        <f t="shared" ca="1" si="760"/>
        <v>7.09061261872864E-3</v>
      </c>
      <c r="FO384" s="240">
        <f t="shared" ca="1" si="761"/>
        <v>4.714094317141107E-3</v>
      </c>
      <c r="FP384" s="240">
        <f t="shared" ca="1" si="762"/>
        <v>8.7482616279140925E-4</v>
      </c>
      <c r="FQ384" s="240">
        <f t="shared" ca="1" si="763"/>
        <v>-3.2358943119250249E-3</v>
      </c>
      <c r="FR384" s="240">
        <f t="shared" ca="1" si="764"/>
        <v>-6.3425398551936098E-3</v>
      </c>
      <c r="FS384" s="240">
        <f t="shared" ca="1" si="765"/>
        <v>-7.4811405068723235E-3</v>
      </c>
      <c r="FT384" s="240">
        <f t="shared" ca="1" si="766"/>
        <v>-6.2983966035365926E-3</v>
      </c>
      <c r="FU384" s="240">
        <f t="shared" ca="1" si="767"/>
        <v>-3.1613051448367321E-3</v>
      </c>
      <c r="FV384" s="240">
        <f t="shared" ca="1" si="768"/>
        <v>9.5671675862149183E-4</v>
      </c>
      <c r="FW384" s="240">
        <f t="shared" ca="1" si="769"/>
        <v>4.7778762737477514E-3</v>
      </c>
      <c r="FX384" s="240">
        <f t="shared" ca="1" si="770"/>
        <v>7.1164948497740412E-3</v>
      </c>
      <c r="FY384" s="240">
        <f t="shared" ca="1" si="771"/>
        <v>7.2469158180777857E-3</v>
      </c>
      <c r="FZ384" s="240">
        <f t="shared" ca="1" si="772"/>
        <v>5.1286704821610447E-3</v>
      </c>
      <c r="GA384" s="240">
        <f t="shared" ca="1" si="773"/>
        <v>1.4190352656115604E-3</v>
      </c>
      <c r="GB384" s="240">
        <f t="shared" ca="1" si="774"/>
        <v>-2.7309164754270648E-3</v>
      </c>
      <c r="GC384" s="240">
        <f t="shared" ca="1" si="775"/>
        <v>-6.033484306938992E-3</v>
      </c>
      <c r="GD384" s="240">
        <f t="shared" ca="1" si="776"/>
        <v>-7.4639049797640498E-3</v>
      </c>
      <c r="GE384" s="240">
        <f t="shared" ca="1" si="777"/>
        <v>-6.5783291587384399E-3</v>
      </c>
      <c r="GF384" s="240">
        <f t="shared" ca="1" si="778"/>
        <v>-3.6515447065284933E-3</v>
      </c>
      <c r="GG384" s="240">
        <f t="shared" ca="1" si="779"/>
        <v>4.0828803077986361E-4</v>
      </c>
      <c r="GH384" s="240">
        <f t="shared" ca="1" si="780"/>
        <v>4.341431903434792E-3</v>
      </c>
      <c r="GI384" s="240">
        <f t="shared" ca="1" si="781"/>
        <v>6.9274604130315377E-3</v>
      </c>
      <c r="GJ384" s="240">
        <f t="shared" ca="1" si="782"/>
        <v>7.3639473527169945E-3</v>
      </c>
      <c r="GK384" s="240">
        <f t="shared" ca="1" si="783"/>
        <v>5.5154539374767039E-3</v>
      </c>
      <c r="GL384" s="240">
        <f t="shared" ca="1" si="784"/>
        <v>1.9555544933784292E-3</v>
      </c>
      <c r="GM384" s="240">
        <f t="shared" ca="1" si="785"/>
        <v>-2.211139565935008E-3</v>
      </c>
      <c r="GN384" s="240">
        <f t="shared" ca="1" si="786"/>
        <v>-5.6917327844681863E-3</v>
      </c>
      <c r="GO384" s="240">
        <f t="shared" ca="1" si="787"/>
        <v>-7.4062219048781552E-3</v>
      </c>
      <c r="GP384" s="240">
        <f t="shared" ca="1" si="788"/>
        <v>-6.8226131782653677E-3</v>
      </c>
      <c r="GQ384" s="240">
        <f t="shared" ca="1" si="789"/>
        <v>-4.1219962310761775E-3</v>
      </c>
      <c r="GR384" s="240">
        <f t="shared" ca="1" si="790"/>
        <v>-1.4235324527570514E-4</v>
      </c>
      <c r="GS384" s="240">
        <f t="shared" ca="1" si="791"/>
        <v>3.8814609374840867E-3</v>
      </c>
      <c r="GT384" s="240">
        <f t="shared" ca="1" si="792"/>
        <v>6.7008854680974967E-3</v>
      </c>
      <c r="GU384" s="240">
        <f t="shared" ca="1" si="793"/>
        <v>7.4410730186201396E-3</v>
      </c>
      <c r="GV384" s="240">
        <f t="shared" ca="1" si="794"/>
        <v>5.8723486700317995E-3</v>
      </c>
      <c r="GW384" s="240">
        <f t="shared" ca="1" si="795"/>
        <v>2.4814764019113165E-3</v>
      </c>
      <c r="GX384" s="240">
        <f t="shared" ca="1" si="796"/>
        <v>-1.6793802995562249E-3</v>
      </c>
      <c r="GY384" s="240">
        <f t="shared" ca="1" si="797"/>
        <v>-5.3191372688917073E-3</v>
      </c>
      <c r="GZ384" s="240">
        <f t="shared" ca="1" si="798"/>
        <v>-7.3084038717952573E-3</v>
      </c>
      <c r="HA384" s="240">
        <f t="shared" ca="1" si="799"/>
        <v>-7.0299248658502464E-3</v>
      </c>
      <c r="HB384" s="240">
        <f t="shared" ca="1" si="800"/>
        <v>-4.570110300907107E-3</v>
      </c>
      <c r="HC384" s="240">
        <f t="shared" ca="1" si="801"/>
        <v>-6.9222309676126616E-4</v>
      </c>
      <c r="HD384" s="240">
        <f t="shared" ca="1" si="802"/>
        <v>3.4004559984132112E-3</v>
      </c>
      <c r="HE384" s="240">
        <f t="shared" ca="1" si="803"/>
        <v>6.4379978442295647E-3</v>
      </c>
      <c r="HF384" s="240">
        <f t="shared" ca="1" si="804"/>
        <v>7.4778748651213233E-3</v>
      </c>
      <c r="HG384" s="240">
        <f t="shared" ca="1" si="805"/>
        <v>6.1974206363483199E-3</v>
      </c>
      <c r="HH384" s="240">
        <f t="shared" ca="1" si="806"/>
        <v>2.99395097482063E-3</v>
      </c>
      <c r="HI384" s="240">
        <f t="shared" ca="1" si="807"/>
        <v>-1.1385203258282382E-3</v>
      </c>
      <c r="HJ384" s="240">
        <f t="shared" ca="1" si="808"/>
        <v>-4.9177168875911169E-3</v>
      </c>
      <c r="HK384" s="240">
        <f t="shared" ca="1" si="809"/>
        <v>-7.1709809649118444E-3</v>
      </c>
      <c r="HL384" s="240">
        <f t="shared" ca="1" si="810"/>
        <v>-7.199140781495977E-3</v>
      </c>
      <c r="HM384" s="240">
        <f t="shared" ca="1" si="811"/>
        <v>-4.9934585470510929E-3</v>
      </c>
      <c r="HN384" s="240">
        <f t="shared" ca="1" si="812"/>
        <v>-1.2383417313094561E-3</v>
      </c>
      <c r="HO384" s="240">
        <f t="shared" ca="1" si="813"/>
        <v>2.9010236936625185E-3</v>
      </c>
      <c r="HP384" s="240">
        <f t="shared" ca="1" si="814"/>
        <v>6.1402221522387536E-3</v>
      </c>
      <c r="HQ384" s="240">
        <f t="shared" ca="1" si="815"/>
        <v>7.4741534598257468E-3</v>
      </c>
      <c r="HR384" s="240">
        <f t="shared" ca="1" si="816"/>
        <v>6.4889082432757093E-3</v>
      </c>
      <c r="HS384" s="240">
        <f t="shared" ca="1" si="817"/>
        <v>3.4902010679936347E-3</v>
      </c>
      <c r="HT384" s="240">
        <f t="shared" ca="1" si="818"/>
        <v>-5.9149061181020413E-4</v>
      </c>
      <c r="HU384" s="240">
        <f t="shared" ca="1" si="819"/>
        <v>-4.4896469723927964E-3</v>
      </c>
      <c r="HV384" s="240">
        <f t="shared" ca="1" si="820"/>
        <v>-6.9946978908669976E-3</v>
      </c>
      <c r="HW384" s="240">
        <f t="shared" ca="1" si="821"/>
        <v>-7.3293439294943637E-3</v>
      </c>
      <c r="HX384" s="240">
        <f t="shared" ca="1" si="822"/>
        <v>-5.3897468086822791E-3</v>
      </c>
      <c r="HY384" s="240">
        <f t="shared" ca="1" si="823"/>
        <v>-1.7777496847225082E-3</v>
      </c>
      <c r="HZ384" s="240">
        <f t="shared" ca="1" si="824"/>
        <v>2.385870490163677E-3</v>
      </c>
      <c r="IA384" s="240">
        <f t="shared" ca="1" si="825"/>
        <v>5.8091720644000283E-3</v>
      </c>
      <c r="IB384" s="240">
        <f t="shared" ca="1" si="826"/>
        <v>7.429928969351126E-3</v>
      </c>
      <c r="IC384" s="240">
        <f t="shared" ca="1" si="827"/>
        <v>6.7452318942167336E-3</v>
      </c>
      <c r="ID384" s="240">
        <f t="shared" ca="1" si="828"/>
        <v>3.9675374591790179E-3</v>
      </c>
      <c r="IE384" s="240">
        <f t="shared" ca="1" si="829"/>
        <v>-4.3009032966950678E-3</v>
      </c>
      <c r="IF384" s="240">
        <f t="shared" ca="1" si="830"/>
        <v>-4.0372472712563038E-3</v>
      </c>
      <c r="IG384" s="240">
        <f t="shared" ca="1" si="831"/>
        <v>-6.7805099429125481E-3</v>
      </c>
      <c r="IH384" s="240">
        <f t="shared" ca="1" si="832"/>
        <v>-7.4198287277052622E-3</v>
      </c>
      <c r="II384" s="240">
        <f t="shared" ca="1" si="833"/>
        <v>-5.7568275653754322E-3</v>
      </c>
      <c r="IJ384" s="240">
        <f t="shared" ca="1" si="834"/>
        <v>-2.3075238585650582E-3</v>
      </c>
      <c r="IK384" s="240">
        <f t="shared" ca="1" si="835"/>
        <v>1.8577880477603675E-3</v>
      </c>
      <c r="IL384" s="240">
        <f t="shared" ca="1" si="836"/>
        <v>5.4466415698223606E-3</v>
      </c>
      <c r="IM384" s="240">
        <f t="shared" ca="1" si="837"/>
        <v>7.3454410500431062E-3</v>
      </c>
      <c r="IN384" s="240">
        <f t="shared" ca="1" si="838"/>
        <v>6.9650025490985258E-3</v>
      </c>
      <c r="IO384" s="240">
        <f t="shared" ca="1" si="839"/>
        <v>4.4233734211151857E-3</v>
      </c>
      <c r="IP384" s="240">
        <f t="shared" ca="1" si="840"/>
        <v>5.0920306142152299E-4</v>
      </c>
      <c r="IQ384" s="240">
        <f t="shared" ca="1" si="841"/>
        <v>-3.5629693773590997E-3</v>
      </c>
      <c r="IR384" s="240">
        <f t="shared" ca="1" si="842"/>
        <v>-6.5295778240964004E-3</v>
      </c>
      <c r="IS384" s="240">
        <f t="shared" ca="1" si="843"/>
        <v>-7.4701048311673329E-3</v>
      </c>
      <c r="IT384" s="240">
        <f t="shared" ca="1" si="844"/>
        <v>-6.092711574705134E-3</v>
      </c>
      <c r="IU384" s="240">
        <f t="shared" ca="1" si="845"/>
        <v>-2.8247933606883333E-3</v>
      </c>
      <c r="IV384" s="240">
        <f t="shared" ca="1" si="846"/>
        <v>1.319638090962827E-3</v>
      </c>
      <c r="IW384" s="240">
        <f t="shared" ca="1" si="847"/>
        <v>5.054595252666676E-3</v>
      </c>
      <c r="IX384" s="240">
        <f t="shared" ca="1" si="848"/>
        <v>7.2211475492566079E-3</v>
      </c>
      <c r="IY384" s="240">
        <f t="shared" ca="1" si="849"/>
        <v>7.1470292517006109E-3</v>
      </c>
      <c r="IZ384" s="240">
        <f t="shared" ca="1" si="850"/>
        <v>4.8552387392298401E-3</v>
      </c>
      <c r="JA384" s="240">
        <f t="shared" ca="1" si="851"/>
        <v>1.0569022662528858E-3</v>
      </c>
      <c r="JB384" s="240">
        <f t="shared" ca="1" si="852"/>
        <v>-3.0693834437011732E-3</v>
      </c>
    </row>
    <row r="385" spans="2:262">
      <c r="B385" s="248">
        <v>24</v>
      </c>
      <c r="C385" s="247">
        <f t="shared" si="853"/>
        <v>4.6875000000000015E-4</v>
      </c>
      <c r="D385" s="244">
        <f t="shared" ca="1" si="597"/>
        <v>12.507163797247872</v>
      </c>
      <c r="E385" s="243">
        <f ca="1">AD361</f>
        <v>0.50716379724787086</v>
      </c>
      <c r="F385" s="242">
        <v>24</v>
      </c>
      <c r="G385" s="240">
        <f t="shared" ca="1" si="854"/>
        <v>-1.0516338580815882E-3</v>
      </c>
      <c r="H385" s="240">
        <f t="shared" ca="1" si="598"/>
        <v>-1.2676135881771642E-3</v>
      </c>
      <c r="I385" s="240">
        <f t="shared" ca="1" si="599"/>
        <v>-1.0563304993406217E-3</v>
      </c>
      <c r="J385" s="240">
        <f t="shared" ca="1" si="600"/>
        <v>-4.8899983332303715E-4</v>
      </c>
      <c r="K385" s="240">
        <f t="shared" ca="1" si="601"/>
        <v>2.4315349568239134E-4</v>
      </c>
      <c r="L385" s="240">
        <f t="shared" ca="1" si="602"/>
        <v>8.9334931889313075E-4</v>
      </c>
      <c r="M385" s="240">
        <f t="shared" ca="1" si="603"/>
        <v>1.2424321279792369E-3</v>
      </c>
      <c r="N385" s="240">
        <f t="shared" ca="1" si="604"/>
        <v>1.172739800633114E-3</v>
      </c>
      <c r="O385" s="240">
        <f t="shared" ca="1" si="605"/>
        <v>7.077628867491225E-4</v>
      </c>
      <c r="P385" s="240">
        <f t="shared" ca="1" si="606"/>
        <v>4.2268654617323058E-6</v>
      </c>
      <c r="Q385" s="240">
        <f t="shared" ca="1" si="607"/>
        <v>-7.0073386637568022E-4</v>
      </c>
      <c r="R385" s="240">
        <f t="shared" ca="1" si="608"/>
        <v>-1.1695046978670322E-3</v>
      </c>
      <c r="S385" s="240">
        <f t="shared" ca="1" si="609"/>
        <v>-1.2440813690673331E-3</v>
      </c>
      <c r="T385" s="240">
        <f t="shared" ca="1" si="610"/>
        <v>-8.9932700935543776E-4</v>
      </c>
      <c r="U385" s="241">
        <f t="shared" ca="1" si="611"/>
        <v>-2.514447905366139E-4</v>
      </c>
      <c r="V385" s="240">
        <f t="shared" ca="1" si="612"/>
        <v>4.8118960434949154E-4</v>
      </c>
      <c r="W385" s="240">
        <f t="shared" ca="1" si="613"/>
        <v>1.0516338580815877E-3</v>
      </c>
      <c r="X385" s="240">
        <f t="shared" ca="1" si="614"/>
        <v>1.267613588177164E-3</v>
      </c>
      <c r="Y385" s="240">
        <f t="shared" ca="1" si="615"/>
        <v>1.0563304993406223E-3</v>
      </c>
      <c r="Z385" s="240">
        <f t="shared" ca="1" si="616"/>
        <v>4.8899983332303866E-4</v>
      </c>
      <c r="AA385" s="240">
        <f t="shared" ca="1" si="617"/>
        <v>-2.4315349568239196E-4</v>
      </c>
      <c r="AB385" s="240">
        <f t="shared" ca="1" si="618"/>
        <v>-8.9334931889313075E-4</v>
      </c>
      <c r="AC385" s="240">
        <f t="shared" ca="1" si="619"/>
        <v>-1.2424321279792367E-3</v>
      </c>
      <c r="AD385" s="240">
        <f t="shared" ca="1" si="620"/>
        <v>-1.1727398006331142E-3</v>
      </c>
      <c r="AE385" s="240">
        <f t="shared" ca="1" si="621"/>
        <v>-7.0776288674912282E-4</v>
      </c>
      <c r="AF385" s="240">
        <f t="shared" ca="1" si="622"/>
        <v>-4.2268654617327395E-6</v>
      </c>
      <c r="AG385" s="240">
        <f t="shared" ca="1" si="623"/>
        <v>7.0073386637567892E-4</v>
      </c>
      <c r="AH385" s="240">
        <f t="shared" ca="1" si="624"/>
        <v>1.1695046978670324E-3</v>
      </c>
      <c r="AI385" s="240">
        <f t="shared" ca="1" si="625"/>
        <v>1.2440813690673333E-3</v>
      </c>
      <c r="AJ385" s="240">
        <f t="shared" ca="1" si="626"/>
        <v>8.9932700935543798E-4</v>
      </c>
      <c r="AK385" s="240">
        <f t="shared" ca="1" si="627"/>
        <v>2.514447905366165E-4</v>
      </c>
      <c r="AL385" s="240">
        <f t="shared" ca="1" si="628"/>
        <v>-4.8118960434949111E-4</v>
      </c>
      <c r="AM385" s="240">
        <f t="shared" ca="1" si="629"/>
        <v>-1.0516338580815888E-3</v>
      </c>
      <c r="AN385" s="240">
        <f t="shared" ca="1" si="630"/>
        <v>-1.267613588177164E-3</v>
      </c>
      <c r="AO385" s="240">
        <f t="shared" ca="1" si="631"/>
        <v>-1.0563304993406214E-3</v>
      </c>
      <c r="AP385" s="240">
        <f t="shared" ca="1" si="632"/>
        <v>-4.8899983332303899E-4</v>
      </c>
      <c r="AQ385" s="240">
        <f t="shared" ca="1" si="633"/>
        <v>2.4315349568239153E-4</v>
      </c>
      <c r="AR385" s="240">
        <f t="shared" ca="1" si="634"/>
        <v>8.933493188931288E-4</v>
      </c>
      <c r="AS385" s="240">
        <f t="shared" ca="1" si="635"/>
        <v>1.2424321279792367E-3</v>
      </c>
      <c r="AT385" s="240">
        <f t="shared" ca="1" si="636"/>
        <v>1.1727398006331153E-3</v>
      </c>
      <c r="AU385" s="240">
        <f t="shared" ca="1" si="637"/>
        <v>7.0776288674912326E-4</v>
      </c>
      <c r="AV385" s="240">
        <f t="shared" ca="1" si="638"/>
        <v>4.226865461731059E-6</v>
      </c>
      <c r="AW385" s="240">
        <f t="shared" ca="1" si="639"/>
        <v>-7.0073386637567849E-4</v>
      </c>
      <c r="AX385" s="240">
        <f t="shared" ca="1" si="640"/>
        <v>-1.1695046978670322E-3</v>
      </c>
      <c r="AY385" s="240">
        <f t="shared" ca="1" si="641"/>
        <v>-1.2440813690673333E-3</v>
      </c>
      <c r="AZ385" s="240">
        <f t="shared" ca="1" si="642"/>
        <v>-8.9932700935543841E-4</v>
      </c>
      <c r="BA385" s="240">
        <f t="shared" ca="1" si="643"/>
        <v>-2.5144479053661704E-4</v>
      </c>
      <c r="BB385" s="240">
        <f t="shared" ca="1" si="644"/>
        <v>4.8118960434949068E-4</v>
      </c>
      <c r="BC385" s="240">
        <f t="shared" ca="1" si="645"/>
        <v>1.0516338580815886E-3</v>
      </c>
      <c r="BD385" s="240">
        <f t="shared" ca="1" si="646"/>
        <v>1.2676135881771642E-3</v>
      </c>
      <c r="BE385" s="240">
        <f t="shared" ca="1" si="647"/>
        <v>1.0563304993406214E-3</v>
      </c>
      <c r="BF385" s="240">
        <f t="shared" ca="1" si="648"/>
        <v>4.8899983332303964E-4</v>
      </c>
      <c r="BG385" s="240">
        <f t="shared" ca="1" si="649"/>
        <v>-2.4315349568239107E-4</v>
      </c>
      <c r="BH385" s="240">
        <f t="shared" ca="1" si="650"/>
        <v>-8.9334931889312847E-4</v>
      </c>
      <c r="BI385" s="240">
        <f t="shared" ca="1" si="651"/>
        <v>-1.2424321279792358E-3</v>
      </c>
      <c r="BJ385" s="240">
        <f t="shared" ca="1" si="652"/>
        <v>-1.1727398006331137E-3</v>
      </c>
      <c r="BK385" s="240">
        <f t="shared" ca="1" si="653"/>
        <v>-7.0776288674912358E-4</v>
      </c>
      <c r="BL385" s="240">
        <f t="shared" ca="1" si="654"/>
        <v>-4.2268654617359379E-6</v>
      </c>
      <c r="BM385" s="240">
        <f t="shared" ca="1" si="655"/>
        <v>7.0073386637568185E-4</v>
      </c>
      <c r="BN385" s="240">
        <f t="shared" ca="1" si="656"/>
        <v>1.169504697867032E-3</v>
      </c>
      <c r="BO385" s="240">
        <f t="shared" ca="1" si="657"/>
        <v>1.2440813690673335E-3</v>
      </c>
      <c r="BP385" s="240">
        <f t="shared" ca="1" si="658"/>
        <v>8.9932700935544188E-4</v>
      </c>
      <c r="BQ385" s="240">
        <f t="shared" ca="1" si="659"/>
        <v>2.5144479053661303E-4</v>
      </c>
      <c r="BR385" s="240">
        <f t="shared" ca="1" si="660"/>
        <v>-4.8118960434949024E-4</v>
      </c>
      <c r="BS385" s="240">
        <f t="shared" ca="1" si="661"/>
        <v>-1.0516338580815856E-3</v>
      </c>
      <c r="BT385" s="240">
        <f t="shared" ca="1" si="662"/>
        <v>-1.267613588177164E-3</v>
      </c>
      <c r="BU385" s="240">
        <f t="shared" ca="1" si="663"/>
        <v>-1.0563304993406217E-3</v>
      </c>
      <c r="BV385" s="240">
        <f t="shared" ca="1" si="664"/>
        <v>-4.8899983332303986E-4</v>
      </c>
      <c r="BW385" s="240">
        <f t="shared" ca="1" si="665"/>
        <v>2.4315349568238616E-4</v>
      </c>
      <c r="BX385" s="240">
        <f t="shared" ca="1" si="666"/>
        <v>8.933493188931314E-4</v>
      </c>
      <c r="BY385" s="240">
        <f t="shared" ca="1" si="667"/>
        <v>1.2424321279792365E-3</v>
      </c>
      <c r="BZ385" s="240">
        <f t="shared" ca="1" si="668"/>
        <v>1.1727398006331157E-3</v>
      </c>
      <c r="CA385" s="240">
        <f t="shared" ca="1" si="669"/>
        <v>7.0776288674912033E-4</v>
      </c>
      <c r="CB385" s="240">
        <f t="shared" ca="1" si="670"/>
        <v>4.2268654617319264E-6</v>
      </c>
      <c r="CC385" s="240">
        <f t="shared" ca="1" si="671"/>
        <v>-7.0073386637567773E-4</v>
      </c>
      <c r="CD385" s="240">
        <f t="shared" ca="1" si="672"/>
        <v>-1.16950469786703E-3</v>
      </c>
      <c r="CE385" s="240">
        <f t="shared" ca="1" si="673"/>
        <v>-1.2440813690673326E-3</v>
      </c>
      <c r="CF385" s="240">
        <f t="shared" ca="1" si="674"/>
        <v>-8.9932700935543906E-4</v>
      </c>
      <c r="CG385" s="240">
        <f t="shared" ca="1" si="675"/>
        <v>-2.5144479053661802E-4</v>
      </c>
      <c r="CH385" s="240">
        <f t="shared" ca="1" si="676"/>
        <v>4.8118960434948563E-4</v>
      </c>
      <c r="CI385" s="240">
        <f t="shared" ca="1" si="677"/>
        <v>1.0516338580815879E-3</v>
      </c>
      <c r="CJ385" s="240">
        <f t="shared" ca="1" si="678"/>
        <v>1.267613588177164E-3</v>
      </c>
      <c r="CK385" s="240">
        <f t="shared" ca="1" si="679"/>
        <v>1.0563304993406247E-3</v>
      </c>
      <c r="CL385" s="240">
        <f t="shared" ca="1" si="680"/>
        <v>4.8899983332303617E-4</v>
      </c>
      <c r="CM385" s="240">
        <f t="shared" ca="1" si="681"/>
        <v>-2.4315349568239017E-4</v>
      </c>
      <c r="CN385" s="240">
        <f t="shared" ca="1" si="682"/>
        <v>-8.9334931889312793E-4</v>
      </c>
      <c r="CO385" s="240">
        <f t="shared" ca="1" si="683"/>
        <v>-1.2424321279792354E-3</v>
      </c>
      <c r="CP385" s="240">
        <f t="shared" ca="1" si="684"/>
        <v>-1.1727398006331142E-3</v>
      </c>
      <c r="CQ385" s="240">
        <f t="shared" ca="1" si="685"/>
        <v>-7.0776288674912445E-4</v>
      </c>
      <c r="CR385" s="240">
        <f t="shared" ca="1" si="686"/>
        <v>-4.2268654617368595E-6</v>
      </c>
      <c r="CS385" s="240">
        <f t="shared" ca="1" si="687"/>
        <v>7.0073386637568109E-4</v>
      </c>
      <c r="CT385" s="240">
        <f t="shared" ca="1" si="688"/>
        <v>1.1695046978670316E-3</v>
      </c>
      <c r="CU385" s="240">
        <f t="shared" ca="1" si="689"/>
        <v>1.2440813690673337E-3</v>
      </c>
      <c r="CV385" s="240">
        <f t="shared" ca="1" si="690"/>
        <v>8.9932700935544253E-4</v>
      </c>
      <c r="CW385" s="240">
        <f t="shared" ca="1" si="691"/>
        <v>2.5144479053661401E-4</v>
      </c>
      <c r="CX385" s="240">
        <f t="shared" ca="1" si="692"/>
        <v>-4.8118960434948937E-4</v>
      </c>
      <c r="CY385" s="240">
        <f t="shared" ca="1" si="693"/>
        <v>-1.0516338580815851E-3</v>
      </c>
      <c r="CZ385" s="240">
        <f t="shared" ca="1" si="694"/>
        <v>-1.2676135881771642E-3</v>
      </c>
      <c r="DA385" s="240">
        <f t="shared" ca="1" si="695"/>
        <v>-1.0563304993406223E-3</v>
      </c>
      <c r="DB385" s="240">
        <f t="shared" ca="1" si="696"/>
        <v>-4.8899983332304083E-4</v>
      </c>
      <c r="DC385" s="240">
        <f t="shared" ca="1" si="697"/>
        <v>2.4315349568238527E-4</v>
      </c>
      <c r="DD385" s="240">
        <f t="shared" ca="1" si="698"/>
        <v>8.9334931889313075E-4</v>
      </c>
      <c r="DE385" s="240">
        <f t="shared" ca="1" si="699"/>
        <v>1.2424321279792363E-3</v>
      </c>
      <c r="DF385" s="240">
        <f t="shared" ca="1" si="700"/>
        <v>1.1727398006331159E-3</v>
      </c>
      <c r="DG385" s="240">
        <f t="shared" ca="1" si="701"/>
        <v>7.0776288674912098E-4</v>
      </c>
      <c r="DH385" s="240">
        <f t="shared" ca="1" si="702"/>
        <v>4.2268654617328479E-6</v>
      </c>
      <c r="DI385" s="240">
        <f t="shared" ca="1" si="703"/>
        <v>-7.0073386637567697E-4</v>
      </c>
      <c r="DJ385" s="240">
        <f t="shared" ca="1" si="704"/>
        <v>-1.1695046978670298E-3</v>
      </c>
      <c r="DK385" s="240">
        <f t="shared" ca="1" si="705"/>
        <v>-1.2440813690673331E-3</v>
      </c>
      <c r="DL385" s="240">
        <f t="shared" ca="1" si="706"/>
        <v>-8.99327009355446E-4</v>
      </c>
      <c r="DM385" s="240">
        <f t="shared" ca="1" si="707"/>
        <v>-2.5144479053661889E-4</v>
      </c>
      <c r="DN385" s="240">
        <f t="shared" ca="1" si="708"/>
        <v>4.8118960434949311E-4</v>
      </c>
      <c r="DO385" s="240">
        <f t="shared" ca="1" si="709"/>
        <v>1.0516338580815823E-3</v>
      </c>
      <c r="DP385" s="240">
        <f t="shared" ca="1" si="710"/>
        <v>1.2676135881771642E-3</v>
      </c>
      <c r="DQ385" s="240">
        <f t="shared" ca="1" si="711"/>
        <v>1.0563304993406201E-3</v>
      </c>
      <c r="DR385" s="240">
        <f t="shared" ca="1" si="712"/>
        <v>4.8899983332304549E-4</v>
      </c>
      <c r="DS385" s="240">
        <f t="shared" ca="1" si="713"/>
        <v>-2.4315349568238925E-4</v>
      </c>
      <c r="DT385" s="240">
        <f t="shared" ca="1" si="714"/>
        <v>-8.9334931889313357E-4</v>
      </c>
      <c r="DU385" s="240">
        <f t="shared" ca="1" si="715"/>
        <v>-1.2424321279792354E-3</v>
      </c>
      <c r="DV385" s="240">
        <f t="shared" ca="1" si="716"/>
        <v>-1.1727398006331144E-3</v>
      </c>
      <c r="DW385" s="240">
        <f t="shared" ca="1" si="717"/>
        <v>-7.0776288674911751E-4</v>
      </c>
      <c r="DX385" s="240">
        <f t="shared" ca="1" si="718"/>
        <v>-4.226865461737781E-6</v>
      </c>
      <c r="DY385" s="240">
        <f t="shared" ca="1" si="719"/>
        <v>7.0073386637568033E-4</v>
      </c>
      <c r="DZ385" s="240">
        <f t="shared" ca="1" si="720"/>
        <v>1.1695046978670279E-3</v>
      </c>
      <c r="EA385" s="240">
        <f t="shared" ca="1" si="721"/>
        <v>1.2440813690673339E-3</v>
      </c>
      <c r="EB385" s="240">
        <f t="shared" ca="1" si="722"/>
        <v>8.9932700935543668E-4</v>
      </c>
      <c r="EC385" s="240">
        <f t="shared" ca="1" si="723"/>
        <v>2.5144479053662382E-4</v>
      </c>
      <c r="ED385" s="240">
        <f t="shared" ca="1" si="724"/>
        <v>-4.8118960434948851E-4</v>
      </c>
      <c r="EE385" s="240">
        <f t="shared" ca="1" si="725"/>
        <v>-1.0516338580815897E-3</v>
      </c>
      <c r="EF385" s="240">
        <f t="shared" ca="1" si="726"/>
        <v>-1.267613588177164E-3</v>
      </c>
      <c r="EG385" s="240">
        <f t="shared" ca="1" si="727"/>
        <v>-1.0563304993406227E-3</v>
      </c>
      <c r="EH385" s="240">
        <f t="shared" ca="1" si="728"/>
        <v>-4.8899983332303335E-4</v>
      </c>
      <c r="EI385" s="240">
        <f t="shared" ca="1" si="729"/>
        <v>2.4315349568238435E-4</v>
      </c>
      <c r="EJ385" s="240">
        <f t="shared" ca="1" si="730"/>
        <v>8.933493188931301E-4</v>
      </c>
      <c r="EK385" s="240">
        <f t="shared" ca="1" si="731"/>
        <v>1.2424321279792343E-3</v>
      </c>
      <c r="EL385" s="240">
        <f t="shared" ca="1" si="732"/>
        <v>1.1727398006331163E-3</v>
      </c>
      <c r="EM385" s="240">
        <f t="shared" ca="1" si="733"/>
        <v>7.0776288674912174E-4</v>
      </c>
      <c r="EN385" s="240">
        <f t="shared" ca="1" si="734"/>
        <v>4.2268654617428226E-6</v>
      </c>
      <c r="EO385" s="240">
        <f t="shared" ca="1" si="735"/>
        <v>-7.0073386637567621E-4</v>
      </c>
      <c r="EP385" s="240">
        <f t="shared" ca="1" si="736"/>
        <v>-1.1695046978670329E-3</v>
      </c>
      <c r="EQ385" s="240">
        <f t="shared" ca="1" si="737"/>
        <v>-1.2440813690673348E-3</v>
      </c>
      <c r="ER385" s="240">
        <f t="shared" ca="1" si="738"/>
        <v>-8.9932700935544036E-4</v>
      </c>
      <c r="ES385" s="240">
        <f t="shared" ca="1" si="739"/>
        <v>-2.5144479053661086E-4</v>
      </c>
      <c r="ET385" s="240">
        <f t="shared" ca="1" si="740"/>
        <v>4.8118960434948395E-4</v>
      </c>
      <c r="EU385" s="240">
        <f t="shared" ca="1" si="741"/>
        <v>1.0516338580815869E-3</v>
      </c>
      <c r="EV385" s="240">
        <f t="shared" ca="1" si="742"/>
        <v>1.2676135881771642E-3</v>
      </c>
      <c r="EW385" s="240">
        <f t="shared" ca="1" si="743"/>
        <v>1.0563304993406256E-3</v>
      </c>
      <c r="EX385" s="240">
        <f t="shared" ca="1" si="744"/>
        <v>4.8899983332303791E-4</v>
      </c>
      <c r="EY385" s="240">
        <f t="shared" ca="1" si="745"/>
        <v>-2.431534956823795E-4</v>
      </c>
      <c r="EZ385" s="240">
        <f t="shared" ca="1" si="746"/>
        <v>-8.9334931889312652E-4</v>
      </c>
      <c r="FA385" s="240">
        <f t="shared" ca="1" si="747"/>
        <v>-1.2424321279792369E-3</v>
      </c>
      <c r="FB385" s="240">
        <f t="shared" ca="1" si="748"/>
        <v>-1.1727398006331183E-3</v>
      </c>
      <c r="FC385" s="240">
        <f t="shared" ca="1" si="749"/>
        <v>-7.0776288674912597E-4</v>
      </c>
      <c r="FD385" s="240">
        <f t="shared" ca="1" si="750"/>
        <v>-4.2268654617297037E-6</v>
      </c>
      <c r="FE385" s="240">
        <f t="shared" ca="1" si="751"/>
        <v>7.0073386637567209E-4</v>
      </c>
      <c r="FF385" s="240">
        <f t="shared" ca="1" si="752"/>
        <v>1.1695046978670309E-3</v>
      </c>
      <c r="FG385" s="240">
        <f t="shared" ca="1" si="753"/>
        <v>1.2440813690673322E-3</v>
      </c>
      <c r="FH385" s="240">
        <f t="shared" ca="1" si="754"/>
        <v>8.9932700935544383E-4</v>
      </c>
      <c r="FI385" s="240">
        <f t="shared" ca="1" si="755"/>
        <v>2.514447905366158E-4</v>
      </c>
      <c r="FJ385" s="240">
        <f t="shared" ca="1" si="756"/>
        <v>-4.8118960434947935E-4</v>
      </c>
      <c r="FK385" s="240">
        <f t="shared" ca="1" si="757"/>
        <v>-1.0516338580815843E-3</v>
      </c>
      <c r="FL385" s="240">
        <f t="shared" ca="1" si="758"/>
        <v>-1.2676135881771642E-3</v>
      </c>
      <c r="FM385" s="240">
        <f t="shared" ca="1" si="759"/>
        <v>-1.0563304993406282E-3</v>
      </c>
      <c r="FN385" s="240">
        <f t="shared" ca="1" si="760"/>
        <v>-4.8899983332304246E-4</v>
      </c>
      <c r="FO385" s="240">
        <f t="shared" ca="1" si="761"/>
        <v>2.4315349568239229E-4</v>
      </c>
      <c r="FP385" s="240">
        <f t="shared" ca="1" si="762"/>
        <v>8.9334931889312294E-4</v>
      </c>
      <c r="FQ385" s="240">
        <f t="shared" ca="1" si="763"/>
        <v>1.2424321279792361E-3</v>
      </c>
      <c r="FR385" s="240">
        <f t="shared" ca="1" si="764"/>
        <v>1.1727398006331133E-3</v>
      </c>
      <c r="FS385" s="240">
        <f t="shared" ca="1" si="765"/>
        <v>7.0776288674912998E-4</v>
      </c>
      <c r="FT385" s="240">
        <f t="shared" ca="1" si="766"/>
        <v>4.2268654617347453E-6</v>
      </c>
      <c r="FU385" s="240">
        <f t="shared" ca="1" si="767"/>
        <v>-7.0073386637568293E-4</v>
      </c>
      <c r="FV385" s="240">
        <f t="shared" ca="1" si="768"/>
        <v>-1.169504697867029E-3</v>
      </c>
      <c r="FW385" s="240">
        <f t="shared" ca="1" si="769"/>
        <v>-1.2440813690673333E-3</v>
      </c>
      <c r="FX385" s="240">
        <f t="shared" ca="1" si="770"/>
        <v>-8.9932700935544741E-4</v>
      </c>
      <c r="FY385" s="240">
        <f t="shared" ca="1" si="771"/>
        <v>-2.5144479053662068E-4</v>
      </c>
      <c r="FZ385" s="240">
        <f t="shared" ca="1" si="772"/>
        <v>4.8118960434949138E-4</v>
      </c>
      <c r="GA385" s="240">
        <f t="shared" ca="1" si="773"/>
        <v>1.0516338580815812E-3</v>
      </c>
      <c r="GB385" s="240">
        <f t="shared" ca="1" si="774"/>
        <v>1.2676135881771642E-3</v>
      </c>
      <c r="GC385" s="240">
        <f t="shared" ca="1" si="775"/>
        <v>1.056330499340621E-3</v>
      </c>
      <c r="GD385" s="240">
        <f t="shared" ca="1" si="776"/>
        <v>4.8899983332304701E-4</v>
      </c>
      <c r="GE385" s="240">
        <f t="shared" ca="1" si="777"/>
        <v>-2.4315349568238741E-4</v>
      </c>
      <c r="GF385" s="240">
        <f t="shared" ca="1" si="778"/>
        <v>-8.9334931889313227E-4</v>
      </c>
      <c r="GG385" s="240">
        <f t="shared" ca="1" si="779"/>
        <v>-1.242432127979235E-3</v>
      </c>
      <c r="GH385" s="240">
        <f t="shared" ca="1" si="780"/>
        <v>-1.172739800633115E-3</v>
      </c>
      <c r="GI385" s="240">
        <f t="shared" ca="1" si="781"/>
        <v>-7.0776288674911925E-4</v>
      </c>
      <c r="GJ385" s="240">
        <f t="shared" ca="1" si="782"/>
        <v>-4.2268654617396784E-6</v>
      </c>
      <c r="GK385" s="240">
        <f t="shared" ca="1" si="783"/>
        <v>7.0073386637567881E-4</v>
      </c>
      <c r="GL385" s="240">
        <f t="shared" ca="1" si="784"/>
        <v>1.169504697867027E-3</v>
      </c>
      <c r="GM385" s="240">
        <f t="shared" ca="1" si="785"/>
        <v>1.2440813690673342E-3</v>
      </c>
      <c r="GN385" s="240">
        <f t="shared" ca="1" si="786"/>
        <v>8.9932700935543798E-4</v>
      </c>
      <c r="GO385" s="240">
        <f t="shared" ca="1" si="787"/>
        <v>2.5144479053662555E-4</v>
      </c>
      <c r="GP385" s="240">
        <f t="shared" ca="1" si="788"/>
        <v>-4.8118960434948683E-4</v>
      </c>
      <c r="GQ385" s="240">
        <f t="shared" ca="1" si="789"/>
        <v>-1.0516338580815886E-3</v>
      </c>
      <c r="GR385" s="240">
        <f t="shared" ca="1" si="790"/>
        <v>-1.267613588177164E-3</v>
      </c>
      <c r="GS385" s="240">
        <f t="shared" ca="1" si="791"/>
        <v>-1.0563304993406238E-3</v>
      </c>
      <c r="GT385" s="240">
        <f t="shared" ca="1" si="792"/>
        <v>-4.8899983332303509E-4</v>
      </c>
      <c r="GU385" s="240">
        <f t="shared" ca="1" si="793"/>
        <v>2.431534956823825E-4</v>
      </c>
      <c r="GV385" s="240">
        <f t="shared" ca="1" si="794"/>
        <v>8.9334931889312869E-4</v>
      </c>
      <c r="GW385" s="240">
        <f t="shared" ca="1" si="795"/>
        <v>1.2424321279792341E-3</v>
      </c>
      <c r="GX385" s="240">
        <f t="shared" ca="1" si="796"/>
        <v>1.172739800633117E-3</v>
      </c>
      <c r="GY385" s="240">
        <f t="shared" ca="1" si="797"/>
        <v>7.0776288674912337E-4</v>
      </c>
      <c r="GZ385" s="240">
        <f t="shared" ca="1" si="798"/>
        <v>4.2268654617446657E-6</v>
      </c>
      <c r="HA385" s="240">
        <f t="shared" ca="1" si="799"/>
        <v>-7.0073386637567469E-4</v>
      </c>
      <c r="HB385" s="240">
        <f t="shared" ca="1" si="800"/>
        <v>-1.1695046978670322E-3</v>
      </c>
      <c r="HC385" s="240">
        <f t="shared" ca="1" si="801"/>
        <v>-1.2440813690673352E-3</v>
      </c>
      <c r="HD385" s="240">
        <f t="shared" ca="1" si="802"/>
        <v>-8.9932700935544177E-4</v>
      </c>
      <c r="HE385" s="240">
        <f t="shared" ca="1" si="803"/>
        <v>-2.5144479053661265E-4</v>
      </c>
      <c r="HF385" s="240">
        <f t="shared" ca="1" si="804"/>
        <v>4.8118960434948222E-4</v>
      </c>
      <c r="HG385" s="240">
        <f t="shared" ca="1" si="805"/>
        <v>1.051633858081586E-3</v>
      </c>
      <c r="HH385" s="240">
        <f t="shared" ca="1" si="806"/>
        <v>1.267613588177164E-3</v>
      </c>
      <c r="HI385" s="240">
        <f t="shared" ca="1" si="807"/>
        <v>1.0563304993406266E-3</v>
      </c>
      <c r="HJ385" s="240">
        <f t="shared" ca="1" si="808"/>
        <v>4.8899983332303964E-4</v>
      </c>
      <c r="HK385" s="240">
        <f t="shared" ca="1" si="809"/>
        <v>-2.4315349568237762E-4</v>
      </c>
      <c r="HL385" s="240">
        <f t="shared" ca="1" si="810"/>
        <v>-8.9334931889312522E-4</v>
      </c>
      <c r="HM385" s="240">
        <f t="shared" ca="1" si="811"/>
        <v>-1.2424321279792365E-3</v>
      </c>
      <c r="HN385" s="240">
        <f t="shared" ca="1" si="812"/>
        <v>-1.1727398006331189E-3</v>
      </c>
      <c r="HO385" s="240">
        <f t="shared" ca="1" si="813"/>
        <v>-7.0776288674912749E-4</v>
      </c>
      <c r="HP385" s="240">
        <f t="shared" ca="1" si="814"/>
        <v>-4.2268654617316011E-6</v>
      </c>
      <c r="HQ385" s="240">
        <f t="shared" ca="1" si="815"/>
        <v>7.0073386637568554E-4</v>
      </c>
      <c r="HR385" s="240">
        <f t="shared" ca="1" si="816"/>
        <v>1.1695046978670233E-3</v>
      </c>
      <c r="HS385" s="240">
        <f t="shared" ca="1" si="817"/>
        <v>1.2440813690673363E-3</v>
      </c>
      <c r="HT385" s="240">
        <f t="shared" ca="1" si="818"/>
        <v>8.9932700935544524E-4</v>
      </c>
      <c r="HU385" s="240">
        <f t="shared" ca="1" si="819"/>
        <v>2.5144479053661764E-4</v>
      </c>
      <c r="HV385" s="240">
        <f t="shared" ca="1" si="820"/>
        <v>-4.8118960434949425E-4</v>
      </c>
      <c r="HW385" s="240">
        <f t="shared" ca="1" si="821"/>
        <v>-1.0516338580815931E-3</v>
      </c>
      <c r="HX385" s="240">
        <f t="shared" ca="1" si="822"/>
        <v>-1.267613588177164E-3</v>
      </c>
      <c r="HY385" s="240">
        <f t="shared" ca="1" si="823"/>
        <v>-1.0563304993406295E-3</v>
      </c>
      <c r="HZ385" s="240">
        <f t="shared" ca="1" si="824"/>
        <v>-4.889998333230443E-4</v>
      </c>
      <c r="IA385" s="240">
        <f t="shared" ca="1" si="825"/>
        <v>2.4315349568239042E-4</v>
      </c>
      <c r="IB385" s="240">
        <f t="shared" ca="1" si="826"/>
        <v>8.9334931889313443E-4</v>
      </c>
      <c r="IC385" s="240">
        <f t="shared" ca="1" si="827"/>
        <v>1.2424321279792319E-3</v>
      </c>
      <c r="ID385" s="240">
        <f t="shared" ca="1" si="828"/>
        <v>1.1727398006331209E-3</v>
      </c>
      <c r="IE385" s="240">
        <f t="shared" ca="1" si="829"/>
        <v>3.8420470369405021E-4</v>
      </c>
      <c r="IF385" s="240">
        <f t="shared" ca="1" si="830"/>
        <v>4.2268654617365342E-6</v>
      </c>
      <c r="IG385" s="240">
        <f t="shared" ca="1" si="831"/>
        <v>-7.0073386637568131E-4</v>
      </c>
      <c r="IH385" s="240">
        <f t="shared" ca="1" si="832"/>
        <v>-1.1695046978670355E-3</v>
      </c>
      <c r="II385" s="240">
        <f t="shared" ca="1" si="833"/>
        <v>-1.2440813690673372E-3</v>
      </c>
      <c r="IJ385" s="240">
        <f t="shared" ca="1" si="834"/>
        <v>-8.9932700935544871E-4</v>
      </c>
      <c r="IK385" s="240">
        <f t="shared" ca="1" si="835"/>
        <v>-2.5144479053662246E-4</v>
      </c>
      <c r="IL385" s="240">
        <f t="shared" ca="1" si="836"/>
        <v>4.811896043494897E-4</v>
      </c>
      <c r="IM385" s="240">
        <f t="shared" ca="1" si="837"/>
        <v>1.0516338580815903E-3</v>
      </c>
      <c r="IN385" s="240">
        <f t="shared" ca="1" si="838"/>
        <v>1.2676135881771642E-3</v>
      </c>
      <c r="IO385" s="240">
        <f t="shared" ca="1" si="839"/>
        <v>1.0563304993406321E-3</v>
      </c>
      <c r="IP385" s="240">
        <f t="shared" ca="1" si="840"/>
        <v>4.8899983332304886E-4</v>
      </c>
      <c r="IQ385" s="240">
        <f t="shared" ca="1" si="841"/>
        <v>-2.4315349568238554E-4</v>
      </c>
      <c r="IR385" s="240">
        <f t="shared" ca="1" si="842"/>
        <v>-8.9334931889313096E-4</v>
      </c>
      <c r="IS385" s="240">
        <f t="shared" ca="1" si="843"/>
        <v>-1.2424321279792382E-3</v>
      </c>
      <c r="IT385" s="240">
        <f t="shared" ca="1" si="844"/>
        <v>-1.1727398006331226E-3</v>
      </c>
      <c r="IU385" s="240">
        <f t="shared" ca="1" si="845"/>
        <v>-7.0776288674913573E-4</v>
      </c>
      <c r="IV385" s="240">
        <f t="shared" ca="1" si="846"/>
        <v>-4.2268654617414673E-6</v>
      </c>
      <c r="IW385" s="240">
        <f t="shared" ca="1" si="847"/>
        <v>7.0073386637567719E-4</v>
      </c>
      <c r="IX385" s="240">
        <f t="shared" ca="1" si="848"/>
        <v>1.1695046978670335E-3</v>
      </c>
      <c r="IY385" s="240">
        <f t="shared" ca="1" si="849"/>
        <v>1.2440813690673313E-3</v>
      </c>
      <c r="IZ385" s="240">
        <f t="shared" ca="1" si="850"/>
        <v>8.9932700935545218E-4</v>
      </c>
      <c r="JA385" s="240">
        <f t="shared" ca="1" si="851"/>
        <v>2.514447905366274E-4</v>
      </c>
      <c r="JB385" s="240">
        <f t="shared" ca="1" si="852"/>
        <v>-4.8118960434948509E-4</v>
      </c>
    </row>
    <row r="386" spans="2:262">
      <c r="B386" s="248">
        <v>25</v>
      </c>
      <c r="C386" s="247">
        <f t="shared" si="853"/>
        <v>4.8828125000000011E-4</v>
      </c>
      <c r="D386" s="244">
        <f t="shared" ca="1" si="597"/>
        <v>12.500632901712759</v>
      </c>
      <c r="E386" s="243">
        <f ca="1">AE361</f>
        <v>0.50063290171275987</v>
      </c>
      <c r="F386" s="242">
        <v>25</v>
      </c>
      <c r="G386" s="240">
        <f t="shared" ca="1" si="854"/>
        <v>3.9328765188614678E-3</v>
      </c>
      <c r="H386" s="240">
        <f t="shared" ca="1" si="598"/>
        <v>4.5307016899079292E-3</v>
      </c>
      <c r="I386" s="240">
        <f t="shared" ca="1" si="599"/>
        <v>3.4755892703164106E-3</v>
      </c>
      <c r="J386" s="240">
        <f t="shared" ca="1" si="600"/>
        <v>1.1524763184186538E-3</v>
      </c>
      <c r="K386" s="240">
        <f t="shared" ca="1" si="601"/>
        <v>-1.5910949994045304E-3</v>
      </c>
      <c r="L386" s="240">
        <f t="shared" ca="1" si="602"/>
        <v>-3.7541865340077973E-3</v>
      </c>
      <c r="M386" s="240">
        <f t="shared" ca="1" si="603"/>
        <v>-4.5476367924813842E-3</v>
      </c>
      <c r="N386" s="240">
        <f t="shared" ca="1" si="604"/>
        <v>-3.6819710205165217E-3</v>
      </c>
      <c r="O386" s="240">
        <f t="shared" ca="1" si="605"/>
        <v>-1.47301038519571E-3</v>
      </c>
      <c r="P386" s="240">
        <f t="shared" ca="1" si="606"/>
        <v>1.2733491794153715E-3</v>
      </c>
      <c r="Q386" s="240">
        <f t="shared" ca="1" si="607"/>
        <v>3.5551522870537842E-3</v>
      </c>
      <c r="R386" s="240">
        <f t="shared" ca="1" si="608"/>
        <v>4.5399278572572166E-3</v>
      </c>
      <c r="S386" s="240">
        <f t="shared" ca="1" si="609"/>
        <v>3.8683998507408387E-3</v>
      </c>
      <c r="T386" s="240">
        <f t="shared" ca="1" si="610"/>
        <v>1.7855620810699063E-3</v>
      </c>
      <c r="U386" s="241">
        <f t="shared" ca="1" si="611"/>
        <v>-9.4870296989664775E-4</v>
      </c>
      <c r="V386" s="240">
        <f t="shared" ca="1" si="612"/>
        <v>-3.3368523618285194E-3</v>
      </c>
      <c r="W386" s="240">
        <f t="shared" ca="1" si="613"/>
        <v>-4.5076166596233324E-3</v>
      </c>
      <c r="X386" s="240">
        <f t="shared" ca="1" si="614"/>
        <v>-4.0338654870056955E-3</v>
      </c>
      <c r="Y386" s="240">
        <f t="shared" ca="1" si="615"/>
        <v>-2.0884376613210156E-3</v>
      </c>
      <c r="Z386" s="240">
        <f t="shared" ca="1" si="616"/>
        <v>6.1891565678595163E-4</v>
      </c>
      <c r="AA386" s="240">
        <f t="shared" ca="1" si="617"/>
        <v>3.1004697445408732E-3</v>
      </c>
      <c r="AB386" s="240">
        <f t="shared" ca="1" si="618"/>
        <v>4.450878296759231E-3</v>
      </c>
      <c r="AC386" s="240">
        <f t="shared" ca="1" si="619"/>
        <v>4.1774712566917931E-3</v>
      </c>
      <c r="AD386" s="240">
        <f t="shared" ca="1" si="620"/>
        <v>2.3799958169377165E-3</v>
      </c>
      <c r="AE386" s="240">
        <f t="shared" ca="1" si="621"/>
        <v>-2.857743861066507E-4</v>
      </c>
      <c r="AF386" s="240">
        <f t="shared" ca="1" si="622"/>
        <v>-2.8472854130747452E-3</v>
      </c>
      <c r="AG386" s="240">
        <f t="shared" ca="1" si="623"/>
        <v>-4.3700202387692384E-3</v>
      </c>
      <c r="AH386" s="240">
        <f t="shared" ca="1" si="624"/>
        <v>-4.2984389476908259E-3</v>
      </c>
      <c r="AI386" s="240">
        <f t="shared" ca="1" si="625"/>
        <v>-2.6586565690133604E-3</v>
      </c>
      <c r="AJ386" s="240">
        <f t="shared" ca="1" si="626"/>
        <v>-4.8915520731203452E-5</v>
      </c>
      <c r="AK386" s="240">
        <f t="shared" ca="1" si="627"/>
        <v>2.5786713952588927E-3</v>
      </c>
      <c r="AL386" s="240">
        <f t="shared" ca="1" si="628"/>
        <v>4.2654806624753527E-3</v>
      </c>
      <c r="AM386" s="240">
        <f t="shared" ca="1" si="629"/>
        <v>4.3961130256043139E-3</v>
      </c>
      <c r="AN386" s="240">
        <f t="shared" ca="1" si="630"/>
        <v>2.9229098307885374E-3</v>
      </c>
      <c r="AO386" s="240">
        <f t="shared" ca="1" si="631"/>
        <v>3.8334035012403049E-4</v>
      </c>
      <c r="AP386" s="240">
        <f t="shared" ca="1" si="632"/>
        <v>-2.2960833337292872E-3</v>
      </c>
      <c r="AQ386" s="240">
        <f t="shared" ca="1" si="633"/>
        <v>-4.1378260768990946E-3</v>
      </c>
      <c r="AR386" s="240">
        <f t="shared" ca="1" si="634"/>
        <v>-4.4699641861413036E-3</v>
      </c>
      <c r="AS386" s="240">
        <f t="shared" ca="1" si="635"/>
        <v>-3.1713235909421201E-3</v>
      </c>
      <c r="AT386" s="240">
        <f t="shared" ca="1" si="636"/>
        <v>-7.1568782494593947E-4</v>
      </c>
      <c r="AU386" s="240">
        <f t="shared" ca="1" si="637"/>
        <v>2.001052597675542E-3</v>
      </c>
      <c r="AV386" s="240">
        <f t="shared" ca="1" si="638"/>
        <v>3.9877482533000287E-3</v>
      </c>
      <c r="AW386" s="240">
        <f t="shared" ca="1" si="639"/>
        <v>4.5195922234641866E-3</v>
      </c>
      <c r="AX386" s="240">
        <f t="shared" ca="1" si="640"/>
        <v>3.402551673784603E-3</v>
      </c>
      <c r="AY386" s="240">
        <f t="shared" ca="1" si="641"/>
        <v>1.0441569254353981E-3</v>
      </c>
      <c r="AZ386" s="240">
        <f t="shared" ca="1" si="642"/>
        <v>-1.6951779842185395E-3</v>
      </c>
      <c r="BA386" s="240">
        <f t="shared" ca="1" si="643"/>
        <v>-3.8160604764073828E-3</v>
      </c>
      <c r="BB386" s="240">
        <f t="shared" ca="1" si="644"/>
        <v>-4.544728198938806E-3</v>
      </c>
      <c r="BC386" s="240">
        <f t="shared" ca="1" si="645"/>
        <v>-3.6153410343008579E-3</v>
      </c>
      <c r="BD386" s="240">
        <f t="shared" ca="1" si="646"/>
        <v>-1.3669676490774313E-3</v>
      </c>
      <c r="BE386" s="240">
        <f t="shared" ca="1" si="647"/>
        <v>1.380117054390396E-3</v>
      </c>
      <c r="BF386" s="240">
        <f t="shared" ca="1" si="648"/>
        <v>3.6236931371596021E-3</v>
      </c>
      <c r="BG386" s="240">
        <f t="shared" ca="1" si="649"/>
        <v>4.545235898536221E-3</v>
      </c>
      <c r="BH386" s="240">
        <f t="shared" ca="1" si="650"/>
        <v>3.8085385485096082E-3</v>
      </c>
      <c r="BI386" s="240">
        <f t="shared" ca="1" si="651"/>
        <v>1.6823706565914406E-3</v>
      </c>
      <c r="BJ386" s="240">
        <f t="shared" ca="1" si="652"/>
        <v>-1.0575771506675692E-3</v>
      </c>
      <c r="BK386" s="240">
        <f t="shared" ca="1" si="653"/>
        <v>-3.4116886908352973E-3</v>
      </c>
      <c r="BL386" s="240">
        <f t="shared" ca="1" si="654"/>
        <v>-4.5211125709883207E-3</v>
      </c>
      <c r="BM386" s="240">
        <f t="shared" ca="1" si="655"/>
        <v>-3.9810972623422454E-3</v>
      </c>
      <c r="BN386" s="240">
        <f t="shared" ca="1" si="656"/>
        <v>-1.9886567517524096E-3</v>
      </c>
      <c r="BO386" s="240">
        <f t="shared" ca="1" si="657"/>
        <v>7.2930614473398899E-4</v>
      </c>
      <c r="BP386" s="240">
        <f t="shared" ca="1" si="658"/>
        <v>3.1811960078976893E-3</v>
      </c>
      <c r="BQ386" s="240">
        <f t="shared" ca="1" si="659"/>
        <v>4.4724889426972017E-3</v>
      </c>
      <c r="BR386" s="240">
        <f t="shared" ca="1" si="660"/>
        <v>4.1320820651775392E-3</v>
      </c>
      <c r="BS386" s="240">
        <f t="shared" ca="1" si="661"/>
        <v>2.284166143673173E-3</v>
      </c>
      <c r="BT386" s="240">
        <f t="shared" ca="1" si="662"/>
        <v>-3.9708296561313176E-4</v>
      </c>
      <c r="BU386" s="240">
        <f t="shared" ca="1" si="663"/>
        <v>-2.9334641481661514E-3</v>
      </c>
      <c r="BV386" s="240">
        <f t="shared" ca="1" si="664"/>
        <v>-4.3996285093174502E-3</v>
      </c>
      <c r="BW386" s="240">
        <f t="shared" ca="1" si="665"/>
        <v>-4.2606747572872233E-3</v>
      </c>
      <c r="BX386" s="240">
        <f t="shared" ca="1" si="666"/>
        <v>-2.5672974413552341E-3</v>
      </c>
      <c r="BY386" s="240">
        <f t="shared" ca="1" si="667"/>
        <v>6.2707959497276724E-5</v>
      </c>
      <c r="BZ386" s="240">
        <f t="shared" ca="1" si="668"/>
        <v>2.6698355920526566E-3</v>
      </c>
      <c r="CA386" s="240">
        <f t="shared" ca="1" si="669"/>
        <v>4.30292610785036E-3</v>
      </c>
      <c r="CB386" s="240">
        <f t="shared" ca="1" si="670"/>
        <v>4.3661784837311559E-3</v>
      </c>
      <c r="CC386" s="240">
        <f t="shared" ca="1" si="671"/>
        <v>2.8365163317652419E-3</v>
      </c>
      <c r="CD386" s="240">
        <f t="shared" ca="1" si="672"/>
        <v>2.7200686648424371E-4</v>
      </c>
      <c r="CE386" s="240">
        <f t="shared" ca="1" si="673"/>
        <v>-2.391738965544306E-3</v>
      </c>
      <c r="CF386" s="240">
        <f t="shared" ca="1" si="674"/>
        <v>-4.1829057769880483E-3</v>
      </c>
      <c r="CG386" s="240">
        <f t="shared" ca="1" si="675"/>
        <v>-4.4480215106745997E-3</v>
      </c>
      <c r="CH386" s="240">
        <f t="shared" ca="1" si="676"/>
        <v>-3.0903638944101831E-3</v>
      </c>
      <c r="CI386" s="240">
        <f t="shared" ca="1" si="677"/>
        <v>-6.0524766368889871E-4</v>
      </c>
      <c r="CJ386" s="240">
        <f t="shared" ca="1" si="678"/>
        <v>2.1006812983551414E-3</v>
      </c>
      <c r="CK386" s="240">
        <f t="shared" ca="1" si="679"/>
        <v>4.0402179173023266E-3</v>
      </c>
      <c r="CL386" s="240">
        <f t="shared" ca="1" si="680"/>
        <v>4.5057603236634668E-3</v>
      </c>
      <c r="CM386" s="240">
        <f t="shared" ca="1" si="681"/>
        <v>3.3274645073541153E-3</v>
      </c>
      <c r="CN386" s="240">
        <f t="shared" ca="1" si="682"/>
        <v>9.3520857136381247E-4</v>
      </c>
      <c r="CO386" s="240">
        <f t="shared" ca="1" si="683"/>
        <v>-1.7982398572016318E-3</v>
      </c>
      <c r="CP386" s="240">
        <f t="shared" ca="1" si="684"/>
        <v>-3.8756357666676648E-3</v>
      </c>
      <c r="CQ386" s="240">
        <f t="shared" ca="1" si="685"/>
        <v>-4.5390820310675208E-3</v>
      </c>
      <c r="CR386" s="240">
        <f t="shared" ca="1" si="686"/>
        <v>-3.5465333018324316E-3</v>
      </c>
      <c r="CS386" s="240">
        <f t="shared" ca="1" si="687"/>
        <v>-1.2601015027615531E-3</v>
      </c>
      <c r="CT386" s="240">
        <f t="shared" ca="1" si="688"/>
        <v>1.486053598457764E-3</v>
      </c>
      <c r="CU386" s="240">
        <f t="shared" ca="1" si="689"/>
        <v>3.6900512100182118E-3</v>
      </c>
      <c r="CV386" s="240">
        <f t="shared" ca="1" si="690"/>
        <v>4.5478060596672639E-3</v>
      </c>
      <c r="CW386" s="240">
        <f t="shared" ca="1" si="691"/>
        <v>3.7463831250671847E-3</v>
      </c>
      <c r="CX386" s="240">
        <f t="shared" ca="1" si="692"/>
        <v>1.5781658349373654E-3</v>
      </c>
      <c r="CY386" s="240">
        <f t="shared" ca="1" si="693"/>
        <v>-1.165814286508246E-3</v>
      </c>
      <c r="CZ386" s="240">
        <f t="shared" ca="1" si="694"/>
        <v>-3.4844699461459476E-3</v>
      </c>
      <c r="DA386" s="240">
        <f t="shared" ca="1" si="695"/>
        <v>-4.5318851331958383E-3</v>
      </c>
      <c r="DB386" s="240">
        <f t="shared" ca="1" si="696"/>
        <v>-3.9259309735507671E-3</v>
      </c>
      <c r="DC386" s="240">
        <f t="shared" ca="1" si="697"/>
        <v>-1.8876779497171993E-3</v>
      </c>
      <c r="DD386" s="240">
        <f t="shared" ca="1" si="698"/>
        <v>8.3925732593096748E-4</v>
      </c>
      <c r="DE386" s="240">
        <f t="shared" ca="1" si="699"/>
        <v>3.2600060377319341E-3</v>
      </c>
      <c r="DF386" s="240">
        <f t="shared" ca="1" si="700"/>
        <v>4.4914055285332263E-3</v>
      </c>
      <c r="DG386" s="240">
        <f t="shared" ca="1" si="701"/>
        <v>4.0842038619357335E-3</v>
      </c>
      <c r="DH386" s="240">
        <f t="shared" ca="1" si="702"/>
        <v>2.1869605741341542E-3</v>
      </c>
      <c r="DI386" s="240">
        <f t="shared" ca="1" si="703"/>
        <v>-5.0815235718898368E-4</v>
      </c>
      <c r="DJ386" s="240">
        <f t="shared" ca="1" si="704"/>
        <v>-3.0178758741439904E-3</v>
      </c>
      <c r="DK386" s="240">
        <f t="shared" ca="1" si="705"/>
        <v>-4.4265866081643485E-3</v>
      </c>
      <c r="DL386" s="240">
        <f t="shared" ca="1" si="706"/>
        <v>-4.2203440957267217E-3</v>
      </c>
      <c r="DM386" s="240">
        <f t="shared" ca="1" si="707"/>
        <v>-2.4743918697159107E-3</v>
      </c>
      <c r="DN386" s="240">
        <f t="shared" ca="1" si="708"/>
        <v>1.7429366679580613E-4</v>
      </c>
      <c r="DO386" s="240">
        <f t="shared" ca="1" si="709"/>
        <v>2.7593915797173643E-3</v>
      </c>
      <c r="DP386" s="240">
        <f t="shared" ca="1" si="710"/>
        <v>4.3377796314347837E-3</v>
      </c>
      <c r="DQ386" s="240">
        <f t="shared" ca="1" si="711"/>
        <v>4.3336139192013236E-3</v>
      </c>
      <c r="DR386" s="240">
        <f t="shared" ca="1" si="712"/>
        <v>2.7484142213678817E-3</v>
      </c>
      <c r="DS386" s="240">
        <f t="shared" ca="1" si="713"/>
        <v>1.6050953607906252E-4</v>
      </c>
      <c r="DT386" s="240">
        <f t="shared" ca="1" si="714"/>
        <v>-2.485953903239334E-3</v>
      </c>
      <c r="DU386" s="240">
        <f t="shared" ca="1" si="715"/>
        <v>-4.2254658510458669E-3</v>
      </c>
      <c r="DV386" s="240">
        <f t="shared" ca="1" si="716"/>
        <v>-4.4233995133721093E-3</v>
      </c>
      <c r="DW386" s="240">
        <f t="shared" ca="1" si="717"/>
        <v>-3.0075426782244022E-3</v>
      </c>
      <c r="DX386" s="240">
        <f t="shared" ca="1" si="718"/>
        <v>-4.9444292387095185E-4</v>
      </c>
      <c r="DY386" s="240">
        <f t="shared" ca="1" si="719"/>
        <v>2.1990446271701455E-3</v>
      </c>
      <c r="DZ386" s="240">
        <f t="shared" ca="1" si="720"/>
        <v>4.0902539051046998E-3</v>
      </c>
      <c r="EA386" s="240">
        <f t="shared" ca="1" si="721"/>
        <v>4.4892143223249966E-3</v>
      </c>
      <c r="EB386" s="240">
        <f t="shared" ca="1" si="722"/>
        <v>3.2503730007262983E-3</v>
      </c>
      <c r="EC386" s="240">
        <f t="shared" ca="1" si="723"/>
        <v>8.2569688261849034E-4</v>
      </c>
      <c r="ED386" s="240">
        <f t="shared" ca="1" si="724"/>
        <v>-1.9002185377352799E-3</v>
      </c>
      <c r="EE386" s="240">
        <f t="shared" ca="1" si="725"/>
        <v>-3.932876518861453E-3</v>
      </c>
      <c r="EF386" s="240">
        <f t="shared" ca="1" si="726"/>
        <v>-4.5307016899079292E-3</v>
      </c>
      <c r="EG386" s="240">
        <f t="shared" ca="1" si="727"/>
        <v>-3.4755892703164253E-3</v>
      </c>
      <c r="EH386" s="240">
        <f t="shared" ca="1" si="728"/>
        <v>-1.1524763184186419E-3</v>
      </c>
      <c r="EI386" s="240">
        <f t="shared" ca="1" si="729"/>
        <v>1.5910949994045137E-3</v>
      </c>
      <c r="EJ386" s="240">
        <f t="shared" ca="1" si="730"/>
        <v>3.7541865340078077E-3</v>
      </c>
      <c r="EK386" s="240">
        <f t="shared" ca="1" si="731"/>
        <v>4.5476367924813842E-3</v>
      </c>
      <c r="EL386" s="240">
        <f t="shared" ca="1" si="732"/>
        <v>3.6819710205165078E-3</v>
      </c>
      <c r="EM386" s="240">
        <f t="shared" ca="1" si="733"/>
        <v>1.4730103851957152E-3</v>
      </c>
      <c r="EN386" s="240">
        <f t="shared" ca="1" si="734"/>
        <v>-1.2733491794153966E-3</v>
      </c>
      <c r="EO386" s="240">
        <f t="shared" ca="1" si="735"/>
        <v>-3.5551522870537833E-3</v>
      </c>
      <c r="EP386" s="240">
        <f t="shared" ca="1" si="736"/>
        <v>-4.5399278572572184E-3</v>
      </c>
      <c r="EQ386" s="240">
        <f t="shared" ca="1" si="737"/>
        <v>-3.8683998507408378E-3</v>
      </c>
      <c r="ER386" s="240">
        <f t="shared" ca="1" si="738"/>
        <v>-1.7855620810699338E-3</v>
      </c>
      <c r="ES386" s="240">
        <f t="shared" ca="1" si="739"/>
        <v>9.4870296989665772E-4</v>
      </c>
      <c r="ET386" s="240">
        <f t="shared" ca="1" si="740"/>
        <v>3.3368523618285042E-3</v>
      </c>
      <c r="EU386" s="240">
        <f t="shared" ca="1" si="741"/>
        <v>4.5076166596233333E-3</v>
      </c>
      <c r="EV386" s="240">
        <f t="shared" ca="1" si="742"/>
        <v>4.0338654870057033E-3</v>
      </c>
      <c r="EW386" s="240">
        <f t="shared" ca="1" si="743"/>
        <v>2.0884376613209991E-3</v>
      </c>
      <c r="EX386" s="240">
        <f t="shared" ca="1" si="744"/>
        <v>-6.1891565678593797E-4</v>
      </c>
      <c r="EY386" s="240">
        <f t="shared" ca="1" si="745"/>
        <v>-3.1004697445408923E-3</v>
      </c>
      <c r="EZ386" s="240">
        <f t="shared" ca="1" si="746"/>
        <v>-4.4508782967592293E-3</v>
      </c>
      <c r="FA386" s="240">
        <f t="shared" ca="1" si="747"/>
        <v>-4.1774712566917836E-3</v>
      </c>
      <c r="FB386" s="240">
        <f t="shared" ca="1" si="748"/>
        <v>-2.3799958169377147E-3</v>
      </c>
      <c r="FC386" s="240">
        <f t="shared" ca="1" si="749"/>
        <v>2.8577438610668518E-4</v>
      </c>
      <c r="FD386" s="240">
        <f t="shared" ca="1" si="750"/>
        <v>2.8472854130747469E-3</v>
      </c>
      <c r="FE386" s="240">
        <f t="shared" ca="1" si="751"/>
        <v>4.3700202387692306E-3</v>
      </c>
      <c r="FF386" s="240">
        <f t="shared" ca="1" si="752"/>
        <v>4.298438947690825E-3</v>
      </c>
      <c r="FG386" s="240">
        <f t="shared" ca="1" si="753"/>
        <v>2.6586565690133708E-3</v>
      </c>
      <c r="FH386" s="240">
        <f t="shared" ca="1" si="754"/>
        <v>4.8915520731185455E-5</v>
      </c>
      <c r="FI386" s="240">
        <f t="shared" ca="1" si="755"/>
        <v>-2.5786713952588814E-3</v>
      </c>
      <c r="FJ386" s="240">
        <f t="shared" ca="1" si="756"/>
        <v>-4.2654806624753587E-3</v>
      </c>
      <c r="FK386" s="240">
        <f t="shared" ca="1" si="757"/>
        <v>-4.3961130256043182E-3</v>
      </c>
      <c r="FL386" s="240">
        <f t="shared" ca="1" si="758"/>
        <v>-2.9229098307885235E-3</v>
      </c>
      <c r="FM386" s="240">
        <f t="shared" ca="1" si="759"/>
        <v>-3.8334035012404458E-4</v>
      </c>
      <c r="FN386" s="240">
        <f t="shared" ca="1" si="760"/>
        <v>2.2960833337293167E-3</v>
      </c>
      <c r="FO386" s="240">
        <f t="shared" ca="1" si="761"/>
        <v>4.1378260768990954E-3</v>
      </c>
      <c r="FP386" s="240">
        <f t="shared" ca="1" si="762"/>
        <v>4.4699641861412976E-3</v>
      </c>
      <c r="FQ386" s="240">
        <f t="shared" ca="1" si="763"/>
        <v>3.1713235909421184E-3</v>
      </c>
      <c r="FR386" s="240">
        <f t="shared" ca="1" si="764"/>
        <v>7.1568782494596918E-4</v>
      </c>
      <c r="FS386" s="240">
        <f t="shared" ca="1" si="765"/>
        <v>-2.0010525976755437E-3</v>
      </c>
      <c r="FT386" s="240">
        <f t="shared" ca="1" si="766"/>
        <v>-3.9877482533000217E-3</v>
      </c>
      <c r="FU386" s="240">
        <f t="shared" ca="1" si="767"/>
        <v>-4.519592223464184E-3</v>
      </c>
      <c r="FV386" s="240">
        <f t="shared" ca="1" si="768"/>
        <v>-3.4025516737846129E-3</v>
      </c>
      <c r="FW386" s="240">
        <f t="shared" ca="1" si="769"/>
        <v>-1.0441569254353807E-3</v>
      </c>
      <c r="FX386" s="240">
        <f t="shared" ca="1" si="770"/>
        <v>1.6951779842185267E-3</v>
      </c>
      <c r="FY386" s="240">
        <f t="shared" ca="1" si="771"/>
        <v>3.8160604764073932E-3</v>
      </c>
      <c r="FZ386" s="240">
        <f t="shared" ca="1" si="772"/>
        <v>4.544728198938806E-3</v>
      </c>
      <c r="GA386" s="240">
        <f t="shared" ca="1" si="773"/>
        <v>3.6153410343008367E-3</v>
      </c>
      <c r="GB386" s="240">
        <f t="shared" ca="1" si="774"/>
        <v>1.3669676490774294E-3</v>
      </c>
      <c r="GC386" s="240">
        <f t="shared" ca="1" si="775"/>
        <v>-1.3801170543904287E-3</v>
      </c>
      <c r="GD386" s="240">
        <f t="shared" ca="1" si="776"/>
        <v>-3.6236931371596034E-3</v>
      </c>
      <c r="GE386" s="240">
        <f t="shared" ca="1" si="777"/>
        <v>-4.5452358985362193E-3</v>
      </c>
      <c r="GF386" s="240">
        <f t="shared" ca="1" si="778"/>
        <v>-3.8085385485096073E-3</v>
      </c>
      <c r="GG386" s="240">
        <f t="shared" ca="1" si="779"/>
        <v>-1.6823706565914681E-3</v>
      </c>
      <c r="GH386" s="240">
        <f t="shared" ca="1" si="780"/>
        <v>1.0575771506675714E-3</v>
      </c>
      <c r="GI386" s="240">
        <f t="shared" ca="1" si="781"/>
        <v>3.4116886908352774E-3</v>
      </c>
      <c r="GJ386" s="240">
        <f t="shared" ca="1" si="782"/>
        <v>4.5211125709883242E-3</v>
      </c>
      <c r="GK386" s="240">
        <f t="shared" ca="1" si="783"/>
        <v>3.9810972623422446E-3</v>
      </c>
      <c r="GL386" s="240">
        <f t="shared" ca="1" si="784"/>
        <v>1.9886567517523783E-3</v>
      </c>
      <c r="GM386" s="240">
        <f t="shared" ca="1" si="785"/>
        <v>-7.2930614473399095E-4</v>
      </c>
      <c r="GN386" s="240">
        <f t="shared" ca="1" si="786"/>
        <v>-3.181196007897714E-3</v>
      </c>
      <c r="GO386" s="240">
        <f t="shared" ca="1" si="787"/>
        <v>-4.4724889426972017E-3</v>
      </c>
      <c r="GP386" s="240">
        <f t="shared" ca="1" si="788"/>
        <v>-4.1320820651775522E-3</v>
      </c>
      <c r="GQ386" s="240">
        <f t="shared" ca="1" si="789"/>
        <v>-2.2841661436731713E-3</v>
      </c>
      <c r="GR386" s="240">
        <f t="shared" ca="1" si="790"/>
        <v>3.9708296561310184E-4</v>
      </c>
      <c r="GS386" s="240">
        <f t="shared" ca="1" si="791"/>
        <v>2.9334641481661523E-3</v>
      </c>
      <c r="GT386" s="240">
        <f t="shared" ca="1" si="792"/>
        <v>4.3996285093174433E-3</v>
      </c>
      <c r="GU386" s="240">
        <f t="shared" ca="1" si="793"/>
        <v>4.2606747572872215E-3</v>
      </c>
      <c r="GV386" s="240">
        <f t="shared" ca="1" si="794"/>
        <v>2.5672974413552593E-3</v>
      </c>
      <c r="GW386" s="240">
        <f t="shared" ca="1" si="795"/>
        <v>-6.2707959497311202E-5</v>
      </c>
      <c r="GX386" s="240">
        <f t="shared" ca="1" si="796"/>
        <v>-2.6698355920526588E-3</v>
      </c>
      <c r="GY386" s="240">
        <f t="shared" ca="1" si="797"/>
        <v>-4.3029261078503713E-3</v>
      </c>
      <c r="GZ386" s="240">
        <f t="shared" ca="1" si="798"/>
        <v>-4.3661784837311559E-3</v>
      </c>
      <c r="HA386" s="240">
        <f t="shared" ca="1" si="799"/>
        <v>-2.836516331765215E-3</v>
      </c>
      <c r="HB386" s="240">
        <f t="shared" ca="1" si="800"/>
        <v>-2.7200686648424155E-4</v>
      </c>
      <c r="HC386" s="240">
        <f t="shared" ca="1" si="801"/>
        <v>2.39173896554428E-3</v>
      </c>
      <c r="HD386" s="240">
        <f t="shared" ca="1" si="802"/>
        <v>4.1829057769880492E-3</v>
      </c>
      <c r="HE386" s="240">
        <f t="shared" ca="1" si="803"/>
        <v>4.4480215106746058E-3</v>
      </c>
      <c r="HF386" s="240">
        <f t="shared" ca="1" si="804"/>
        <v>3.0903638944101814E-3</v>
      </c>
      <c r="HG386" s="240">
        <f t="shared" ca="1" si="805"/>
        <v>6.0524766368892885E-4</v>
      </c>
      <c r="HH386" s="240">
        <f t="shared" ca="1" si="806"/>
        <v>-2.1006812983550864E-3</v>
      </c>
      <c r="HI386" s="240">
        <f t="shared" ca="1" si="807"/>
        <v>-4.0402179173023431E-3</v>
      </c>
      <c r="HJ386" s="240">
        <f t="shared" ca="1" si="808"/>
        <v>-4.5057603236634634E-3</v>
      </c>
      <c r="HK386" s="240">
        <f t="shared" ca="1" si="809"/>
        <v>-3.3274645073541145E-3</v>
      </c>
      <c r="HL386" s="240">
        <f t="shared" ca="1" si="810"/>
        <v>-9.3520857136384218E-4</v>
      </c>
      <c r="HM386" s="240">
        <f t="shared" ca="1" si="811"/>
        <v>1.7982398572016934E-3</v>
      </c>
      <c r="HN386" s="240">
        <f t="shared" ca="1" si="812"/>
        <v>3.875635766667683E-3</v>
      </c>
      <c r="HO386" s="240">
        <f t="shared" ca="1" si="813"/>
        <v>4.5390820310675208E-3</v>
      </c>
      <c r="HP386" s="240">
        <f t="shared" ca="1" si="814"/>
        <v>3.5465333018324507E-3</v>
      </c>
      <c r="HQ386" s="240">
        <f t="shared" ca="1" si="815"/>
        <v>1.2601015027616134E-3</v>
      </c>
      <c r="HR386" s="240">
        <f t="shared" ca="1" si="816"/>
        <v>-1.4860535984577968E-3</v>
      </c>
      <c r="HS386" s="240">
        <f t="shared" ca="1" si="817"/>
        <v>-3.6900512100182126E-3</v>
      </c>
      <c r="HT386" s="240">
        <f t="shared" ca="1" si="818"/>
        <v>-4.547806059667263E-3</v>
      </c>
      <c r="HU386" s="240">
        <f t="shared" ca="1" si="819"/>
        <v>-3.7463831250672199E-3</v>
      </c>
      <c r="HV386" s="240">
        <f t="shared" ca="1" si="820"/>
        <v>-1.5781658349373025E-3</v>
      </c>
      <c r="HW386" s="240">
        <f t="shared" ca="1" si="821"/>
        <v>1.1658142865082796E-3</v>
      </c>
      <c r="HX386" s="240">
        <f t="shared" ca="1" si="822"/>
        <v>3.4844699461459485E-3</v>
      </c>
      <c r="HY386" s="240">
        <f t="shared" ca="1" si="823"/>
        <v>4.5318851331958357E-3</v>
      </c>
      <c r="HZ386" s="240">
        <f t="shared" ca="1" si="824"/>
        <v>3.9259309735507333E-3</v>
      </c>
      <c r="IA386" s="240">
        <f t="shared" ca="1" si="825"/>
        <v>1.8876779497171675E-3</v>
      </c>
      <c r="IB386" s="240">
        <f t="shared" ca="1" si="826"/>
        <v>-8.3925732593096965E-4</v>
      </c>
      <c r="IC386" s="240">
        <f t="shared" ca="1" si="827"/>
        <v>-3.2600060377319133E-3</v>
      </c>
      <c r="ID386" s="240">
        <f t="shared" ca="1" si="828"/>
        <v>-4.4914055285332176E-3</v>
      </c>
      <c r="IE386" s="240">
        <f t="shared" ca="1" si="829"/>
        <v>-4.0246143779577078E-3</v>
      </c>
      <c r="IF386" s="240">
        <f t="shared" ca="1" si="830"/>
        <v>-2.1869605741341516E-3</v>
      </c>
      <c r="IG386" s="240">
        <f t="shared" ca="1" si="831"/>
        <v>5.0815235718898607E-4</v>
      </c>
      <c r="IH386" s="240">
        <f t="shared" ca="1" si="832"/>
        <v>3.0178758741439436E-3</v>
      </c>
      <c r="II386" s="240">
        <f t="shared" ca="1" si="833"/>
        <v>4.4265866081643632E-3</v>
      </c>
      <c r="IJ386" s="240">
        <f t="shared" ca="1" si="834"/>
        <v>4.2203440957267208E-3</v>
      </c>
      <c r="IK386" s="240">
        <f t="shared" ca="1" si="835"/>
        <v>2.4743918697159085E-3</v>
      </c>
      <c r="IL386" s="240">
        <f t="shared" ca="1" si="836"/>
        <v>-1.742936667957439E-4</v>
      </c>
      <c r="IM386" s="240">
        <f t="shared" ca="1" si="837"/>
        <v>-2.7593915797174177E-3</v>
      </c>
      <c r="IN386" s="240">
        <f t="shared" ca="1" si="838"/>
        <v>-4.3377796314347846E-3</v>
      </c>
      <c r="IO386" s="240">
        <f t="shared" ca="1" si="839"/>
        <v>-4.3336139192013227E-3</v>
      </c>
      <c r="IP386" s="240">
        <f t="shared" ca="1" si="840"/>
        <v>-2.74841422136788E-3</v>
      </c>
      <c r="IQ386" s="240">
        <f t="shared" ca="1" si="841"/>
        <v>-1.6050953607912497E-4</v>
      </c>
      <c r="IR386" s="240">
        <f t="shared" ca="1" si="842"/>
        <v>2.4859539032393895E-3</v>
      </c>
      <c r="IS386" s="240">
        <f t="shared" ca="1" si="843"/>
        <v>4.2254658510458678E-3</v>
      </c>
      <c r="IT386" s="240">
        <f t="shared" ca="1" si="844"/>
        <v>4.4233995133721093E-3</v>
      </c>
      <c r="IU386" s="240">
        <f t="shared" ca="1" si="845"/>
        <v>3.007542678224449E-3</v>
      </c>
      <c r="IV386" s="240">
        <f t="shared" ca="1" si="846"/>
        <v>4.944429238708855E-4</v>
      </c>
      <c r="IW386" s="240">
        <f t="shared" ca="1" si="847"/>
        <v>-2.1990446271701477E-3</v>
      </c>
      <c r="IX386" s="240">
        <f t="shared" ca="1" si="848"/>
        <v>-4.0902539051046998E-3</v>
      </c>
      <c r="IY386" s="240">
        <f t="shared" ca="1" si="849"/>
        <v>-4.4892143223250061E-3</v>
      </c>
      <c r="IZ386" s="240">
        <f t="shared" ca="1" si="850"/>
        <v>-3.2503730007262515E-3</v>
      </c>
      <c r="JA386" s="240">
        <f t="shared" ca="1" si="851"/>
        <v>-8.2569688261848796E-4</v>
      </c>
      <c r="JB386" s="240">
        <f t="shared" ca="1" si="852"/>
        <v>1.900218537735282E-3</v>
      </c>
    </row>
    <row r="387" spans="2:262">
      <c r="B387" s="248">
        <v>26</v>
      </c>
      <c r="C387" s="247">
        <f t="shared" si="853"/>
        <v>5.0781250000000013E-4</v>
      </c>
      <c r="D387" s="244">
        <f t="shared" ca="1" si="597"/>
        <v>12.495321585556688</v>
      </c>
      <c r="E387" s="243">
        <f ca="1">AF361</f>
        <v>0.49532158555668898</v>
      </c>
      <c r="F387" s="242">
        <v>26</v>
      </c>
      <c r="G387" s="240">
        <f t="shared" ca="1" si="854"/>
        <v>-5.4837991681009083E-4</v>
      </c>
      <c r="H387" s="240">
        <f t="shared" ca="1" si="598"/>
        <v>-6.2427980727481301E-4</v>
      </c>
      <c r="I387" s="240">
        <f t="shared" ca="1" si="599"/>
        <v>-4.5447256909873963E-4</v>
      </c>
      <c r="J387" s="240">
        <f t="shared" ca="1" si="600"/>
        <v>-1.0579177342811801E-4</v>
      </c>
      <c r="K387" s="240">
        <f t="shared" ca="1" si="601"/>
        <v>2.84527070726423E-4</v>
      </c>
      <c r="L387" s="240">
        <f t="shared" ca="1" si="602"/>
        <v>5.6286034566329604E-4</v>
      </c>
      <c r="M387" s="240">
        <f t="shared" ca="1" si="603"/>
        <v>6.1966026689069418E-4</v>
      </c>
      <c r="N387" s="240">
        <f t="shared" ca="1" si="604"/>
        <v>4.3257124098852805E-4</v>
      </c>
      <c r="O387" s="240">
        <f t="shared" ca="1" si="605"/>
        <v>7.522869043713557E-5</v>
      </c>
      <c r="P387" s="240">
        <f t="shared" ca="1" si="606"/>
        <v>-3.1172273950346189E-4</v>
      </c>
      <c r="Q387" s="240">
        <f t="shared" ca="1" si="607"/>
        <v>-5.759847946430549E-4</v>
      </c>
      <c r="R387" s="240">
        <f t="shared" ca="1" si="608"/>
        <v>-6.1354791064780661E-4</v>
      </c>
      <c r="S387" s="240">
        <f t="shared" ca="1" si="609"/>
        <v>-4.096278108700094E-4</v>
      </c>
      <c r="T387" s="240">
        <f t="shared" ca="1" si="610"/>
        <v>-4.4484374941633964E-5</v>
      </c>
      <c r="U387" s="241">
        <f t="shared" ca="1" si="611"/>
        <v>3.3816744089734999E-4</v>
      </c>
      <c r="V387" s="240">
        <f t="shared" ca="1" si="612"/>
        <v>5.8772164580220883E-4</v>
      </c>
      <c r="W387" s="240">
        <f t="shared" ca="1" si="613"/>
        <v>6.0595746374771857E-4</v>
      </c>
      <c r="X387" s="240">
        <f t="shared" ca="1" si="614"/>
        <v>3.8569755147594613E-4</v>
      </c>
      <c r="Y387" s="240">
        <f t="shared" ca="1" si="615"/>
        <v>1.3632892690527938E-5</v>
      </c>
      <c r="Z387" s="240">
        <f t="shared" ca="1" si="616"/>
        <v>-3.6379746730614632E-4</v>
      </c>
      <c r="AA387" s="240">
        <f t="shared" ca="1" si="617"/>
        <v>-5.9804262403828894E-4</v>
      </c>
      <c r="AB387" s="240">
        <f t="shared" ca="1" si="618"/>
        <v>-5.969072122418565E-4</v>
      </c>
      <c r="AC387" s="240">
        <f t="shared" ca="1" si="619"/>
        <v>-3.6083811289726092E-4</v>
      </c>
      <c r="AD387" s="240">
        <f t="shared" ca="1" si="620"/>
        <v>1.7251432393169909E-5</v>
      </c>
      <c r="AE387" s="240">
        <f t="shared" ca="1" si="621"/>
        <v>3.8855107375130742E-4</v>
      </c>
      <c r="AF387" s="240">
        <f t="shared" ca="1" si="622"/>
        <v>6.0692286521071359E-4</v>
      </c>
      <c r="AG387" s="240">
        <f t="shared" ca="1" si="623"/>
        <v>5.8641895897880772E-4</v>
      </c>
      <c r="AH387" s="240">
        <f t="shared" ca="1" si="624"/>
        <v>3.3510938369892029E-4</v>
      </c>
      <c r="AI387" s="240">
        <f t="shared" ca="1" si="625"/>
        <v>-4.8094197265186706E-5</v>
      </c>
      <c r="AJ387" s="240">
        <f t="shared" ca="1" si="626"/>
        <v>-4.1236862662674787E-4</v>
      </c>
      <c r="AK387" s="240">
        <f t="shared" ca="1" si="627"/>
        <v>-6.1434097604068133E-4</v>
      </c>
      <c r="AL387" s="240">
        <f t="shared" ca="1" si="628"/>
        <v>-5.7451797107934376E-4</v>
      </c>
      <c r="AM387" s="240">
        <f t="shared" ca="1" si="629"/>
        <v>-3.0857334664313539E-4</v>
      </c>
      <c r="AN387" s="240">
        <f t="shared" ca="1" si="630"/>
        <v>7.8821099003435329E-5</v>
      </c>
      <c r="AO387" s="240">
        <f t="shared" ca="1" si="631"/>
        <v>4.3519274736141705E-4</v>
      </c>
      <c r="AP387" s="240">
        <f t="shared" ca="1" si="632"/>
        <v>6.2027908564945232E-4</v>
      </c>
      <c r="AQ387" s="240">
        <f t="shared" ca="1" si="633"/>
        <v>5.6123291906571844E-4</v>
      </c>
      <c r="AR387" s="240">
        <f t="shared" ca="1" si="634"/>
        <v>2.8129392936745225E-4</v>
      </c>
      <c r="AS387" s="240">
        <f t="shared" ca="1" si="635"/>
        <v>-1.09358113810274E-4</v>
      </c>
      <c r="AT387" s="240">
        <f t="shared" ca="1" si="636"/>
        <v>-4.5696845064931147E-4</v>
      </c>
      <c r="AU387" s="240">
        <f t="shared" ca="1" si="637"/>
        <v>-6.2472288861086292E-4</v>
      </c>
      <c r="AV387" s="240">
        <f t="shared" ca="1" si="638"/>
        <v>-5.4659580779186712E-4</v>
      </c>
      <c r="AW387" s="240">
        <f t="shared" ca="1" si="639"/>
        <v>-2.5333685037748658E-4</v>
      </c>
      <c r="AX387" s="240">
        <f t="shared" ca="1" si="640"/>
        <v>1.3963167534230419E-4</v>
      </c>
      <c r="AY387" s="240">
        <f t="shared" ca="1" si="641"/>
        <v>4.7764327691388254E-4</v>
      </c>
      <c r="AZ387" s="240">
        <f t="shared" ca="1" si="642"/>
        <v>6.2766167941434754E-4</v>
      </c>
      <c r="BA387" s="240">
        <f t="shared" ca="1" si="643"/>
        <v>5.3064189934090577E-4</v>
      </c>
      <c r="BB387" s="240">
        <f t="shared" ca="1" si="644"/>
        <v>2.2476946072527224E-4</v>
      </c>
      <c r="BC387" s="240">
        <f t="shared" ca="1" si="645"/>
        <v>-1.6956885193814225E-4</v>
      </c>
      <c r="BD387" s="240">
        <f t="shared" ca="1" si="646"/>
        <v>-4.9716741868775674E-4</v>
      </c>
      <c r="BE387" s="240">
        <f t="shared" ca="1" si="647"/>
        <v>-6.2908837825545287E-4</v>
      </c>
      <c r="BF387" s="240">
        <f t="shared" ca="1" si="648"/>
        <v>-5.134096280756923E-4</v>
      </c>
      <c r="BG387" s="240">
        <f t="shared" ca="1" si="649"/>
        <v>-1.9566058175469106E-4</v>
      </c>
      <c r="BH387" s="240">
        <f t="shared" ca="1" si="650"/>
        <v>1.9909752231718415E-4</v>
      </c>
      <c r="BI387" s="240">
        <f t="shared" ca="1" si="651"/>
        <v>5.1549384060329076E-4</v>
      </c>
      <c r="BJ387" s="240">
        <f t="shared" ca="1" si="652"/>
        <v>6.2899954809170634E-4</v>
      </c>
      <c r="BK387" s="240">
        <f t="shared" ca="1" si="653"/>
        <v>4.9494050804707091E-4</v>
      </c>
      <c r="BL387" s="240">
        <f t="shared" ca="1" si="654"/>
        <v>1.6608033930481987E-4</v>
      </c>
      <c r="BM387" s="240">
        <f t="shared" ca="1" si="655"/>
        <v>-2.2814654932608276E-4</v>
      </c>
      <c r="BN387" s="240">
        <f t="shared" ca="1" si="656"/>
        <v>-5.325783927048835E-4</v>
      </c>
      <c r="BO387" s="240">
        <f t="shared" ca="1" si="657"/>
        <v>-6.2739540292275375E-4</v>
      </c>
      <c r="BP387" s="240">
        <f t="shared" ca="1" si="658"/>
        <v>-4.7527903298289555E-4</v>
      </c>
      <c r="BQ387" s="240">
        <f t="shared" ca="1" si="659"/>
        <v>-1.3609999477064808E-4</v>
      </c>
      <c r="BR387" s="240">
        <f t="shared" ca="1" si="660"/>
        <v>2.5664595131437716E-4</v>
      </c>
      <c r="BS387" s="240">
        <f t="shared" ca="1" si="661"/>
        <v>5.4837991681009246E-4</v>
      </c>
      <c r="BT387" s="240">
        <f t="shared" ca="1" si="662"/>
        <v>6.242798072748128E-4</v>
      </c>
      <c r="BU387" s="240">
        <f t="shared" ca="1" si="663"/>
        <v>4.544725690987379E-4</v>
      </c>
      <c r="BV387" s="240">
        <f t="shared" ca="1" si="664"/>
        <v>1.0579177342811787E-4</v>
      </c>
      <c r="BW387" s="240">
        <f t="shared" ca="1" si="665"/>
        <v>-2.8452707072642479E-4</v>
      </c>
      <c r="BX387" s="240">
        <f t="shared" ca="1" si="666"/>
        <v>-5.6286034566329583E-4</v>
      </c>
      <c r="BY387" s="240">
        <f t="shared" ca="1" si="667"/>
        <v>-6.1966026689069397E-4</v>
      </c>
      <c r="BZ387" s="240">
        <f t="shared" ca="1" si="668"/>
        <v>-4.3257124098852875E-4</v>
      </c>
      <c r="CA387" s="240">
        <f t="shared" ca="1" si="669"/>
        <v>-7.5228690437134405E-5</v>
      </c>
      <c r="CB387" s="240">
        <f t="shared" ca="1" si="670"/>
        <v>3.1172273950346444E-4</v>
      </c>
      <c r="CC387" s="240">
        <f t="shared" ca="1" si="671"/>
        <v>5.75984794643055E-4</v>
      </c>
      <c r="CD387" s="240">
        <f t="shared" ca="1" si="672"/>
        <v>6.1354791064780595E-4</v>
      </c>
      <c r="CE387" s="240">
        <f t="shared" ca="1" si="673"/>
        <v>4.0962781087000924E-4</v>
      </c>
      <c r="CF387" s="240">
        <f t="shared" ca="1" si="674"/>
        <v>4.4484374941632717E-5</v>
      </c>
      <c r="CG387" s="240">
        <f t="shared" ca="1" si="675"/>
        <v>-3.3816744089734912E-4</v>
      </c>
      <c r="CH387" s="240">
        <f t="shared" ca="1" si="676"/>
        <v>-5.8772164580220927E-4</v>
      </c>
      <c r="CI387" s="240">
        <f t="shared" ca="1" si="677"/>
        <v>-6.0595746374771759E-4</v>
      </c>
      <c r="CJ387" s="240">
        <f t="shared" ca="1" si="678"/>
        <v>-3.8569755147594515E-4</v>
      </c>
      <c r="CK387" s="240">
        <f t="shared" ca="1" si="679"/>
        <v>-1.3632892690525607E-5</v>
      </c>
      <c r="CL387" s="240">
        <f t="shared" ca="1" si="680"/>
        <v>3.6379746730614643E-4</v>
      </c>
      <c r="CM387" s="240">
        <f t="shared" ca="1" si="681"/>
        <v>5.9804262403828959E-4</v>
      </c>
      <c r="CN387" s="240">
        <f t="shared" ca="1" si="682"/>
        <v>5.9690721224185683E-4</v>
      </c>
      <c r="CO387" s="240">
        <f t="shared" ca="1" si="683"/>
        <v>3.6083811289725994E-4</v>
      </c>
      <c r="CP387" s="240">
        <f t="shared" ca="1" si="684"/>
        <v>-1.7251432393173378E-5</v>
      </c>
      <c r="CQ387" s="240">
        <f t="shared" ca="1" si="685"/>
        <v>-3.8855107375130839E-4</v>
      </c>
      <c r="CR387" s="240">
        <f t="shared" ca="1" si="686"/>
        <v>-6.0692286521071446E-4</v>
      </c>
      <c r="CS387" s="240">
        <f t="shared" ca="1" si="687"/>
        <v>-5.8641895897880729E-4</v>
      </c>
      <c r="CT387" s="240">
        <f t="shared" ca="1" si="688"/>
        <v>-3.351093836989192E-4</v>
      </c>
      <c r="CU387" s="240">
        <f t="shared" ca="1" si="689"/>
        <v>4.8094197265185758E-5</v>
      </c>
      <c r="CV387" s="240">
        <f t="shared" ca="1" si="690"/>
        <v>4.1236862662674884E-4</v>
      </c>
      <c r="CW387" s="240">
        <f t="shared" ca="1" si="691"/>
        <v>6.1434097604068112E-4</v>
      </c>
      <c r="CX387" s="240">
        <f t="shared" ca="1" si="692"/>
        <v>5.7451797107934321E-4</v>
      </c>
      <c r="CY387" s="240">
        <f t="shared" ca="1" si="693"/>
        <v>3.0857334664313236E-4</v>
      </c>
      <c r="CZ387" s="240">
        <f t="shared" ca="1" si="694"/>
        <v>-7.8821099003436522E-5</v>
      </c>
      <c r="DA387" s="240">
        <f t="shared" ca="1" si="695"/>
        <v>-4.3519274736141954E-4</v>
      </c>
      <c r="DB387" s="240">
        <f t="shared" ca="1" si="696"/>
        <v>-6.2027908564945243E-4</v>
      </c>
      <c r="DC387" s="240">
        <f t="shared" ca="1" si="697"/>
        <v>-5.6123291906572006E-4</v>
      </c>
      <c r="DD387" s="240">
        <f t="shared" ca="1" si="698"/>
        <v>-2.8129392936744905E-4</v>
      </c>
      <c r="DE387" s="240">
        <f t="shared" ca="1" si="699"/>
        <v>1.0935811381027519E-4</v>
      </c>
      <c r="DF387" s="240">
        <f t="shared" ca="1" si="700"/>
        <v>4.5696845064931071E-4</v>
      </c>
      <c r="DG387" s="240">
        <f t="shared" ca="1" si="701"/>
        <v>6.2472288861086358E-4</v>
      </c>
      <c r="DH387" s="240">
        <f t="shared" ca="1" si="702"/>
        <v>5.4659580779186539E-4</v>
      </c>
      <c r="DI387" s="240">
        <f t="shared" ca="1" si="703"/>
        <v>2.533368503774855E-4</v>
      </c>
      <c r="DJ387" s="240">
        <f t="shared" ca="1" si="704"/>
        <v>-1.3963167534230102E-4</v>
      </c>
      <c r="DK387" s="240">
        <f t="shared" ca="1" si="705"/>
        <v>-4.7764327691388476E-4</v>
      </c>
      <c r="DL387" s="240">
        <f t="shared" ca="1" si="706"/>
        <v>-6.2766167941434765E-4</v>
      </c>
      <c r="DM387" s="240">
        <f t="shared" ca="1" si="707"/>
        <v>-5.3064189934090621E-4</v>
      </c>
      <c r="DN387" s="240">
        <f t="shared" ca="1" si="708"/>
        <v>-2.2476946072526685E-4</v>
      </c>
      <c r="DO387" s="240">
        <f t="shared" ca="1" si="709"/>
        <v>1.6956885193814559E-4</v>
      </c>
      <c r="DP387" s="240">
        <f t="shared" ca="1" si="710"/>
        <v>4.971674186877575E-4</v>
      </c>
      <c r="DQ387" s="240">
        <f t="shared" ca="1" si="711"/>
        <v>6.2908837825545265E-4</v>
      </c>
      <c r="DR387" s="240">
        <f t="shared" ca="1" si="712"/>
        <v>5.1340962807568894E-4</v>
      </c>
      <c r="DS387" s="240">
        <f t="shared" ca="1" si="713"/>
        <v>1.9566058175468989E-4</v>
      </c>
      <c r="DT387" s="240">
        <f t="shared" ca="1" si="714"/>
        <v>-1.9909752231718529E-4</v>
      </c>
      <c r="DU387" s="240">
        <f t="shared" ca="1" si="715"/>
        <v>-5.1549384060328891E-4</v>
      </c>
      <c r="DV387" s="240">
        <f t="shared" ca="1" si="716"/>
        <v>-6.2899954809170634E-4</v>
      </c>
      <c r="DW387" s="240">
        <f t="shared" ca="1" si="717"/>
        <v>-4.9494050804707015E-4</v>
      </c>
      <c r="DX387" s="240">
        <f t="shared" ca="1" si="718"/>
        <v>-1.6608033930482304E-4</v>
      </c>
      <c r="DY387" s="240">
        <f t="shared" ca="1" si="719"/>
        <v>2.2814654932608807E-4</v>
      </c>
      <c r="DZ387" s="240">
        <f t="shared" ca="1" si="720"/>
        <v>5.3257839270488415E-4</v>
      </c>
      <c r="EA387" s="240">
        <f t="shared" ca="1" si="721"/>
        <v>6.2739540292275364E-4</v>
      </c>
      <c r="EB387" s="240">
        <f t="shared" ca="1" si="722"/>
        <v>4.7527903298289783E-4</v>
      </c>
      <c r="EC387" s="240">
        <f t="shared" ca="1" si="723"/>
        <v>1.3609999477064258E-4</v>
      </c>
      <c r="ED387" s="240">
        <f t="shared" ca="1" si="724"/>
        <v>-2.566459513143783E-4</v>
      </c>
      <c r="EE387" s="240">
        <f t="shared" ca="1" si="725"/>
        <v>-5.4837991681009083E-4</v>
      </c>
      <c r="EF387" s="240">
        <f t="shared" ca="1" si="726"/>
        <v>-6.2427980727481215E-4</v>
      </c>
      <c r="EG387" s="240">
        <f t="shared" ca="1" si="727"/>
        <v>-4.5447256909873692E-4</v>
      </c>
      <c r="EH387" s="240">
        <f t="shared" ca="1" si="728"/>
        <v>-1.0579177342811665E-4</v>
      </c>
      <c r="EI387" s="240">
        <f t="shared" ca="1" si="729"/>
        <v>2.8452707072642192E-4</v>
      </c>
      <c r="EJ387" s="240">
        <f t="shared" ca="1" si="730"/>
        <v>5.6286034566329843E-4</v>
      </c>
      <c r="EK387" s="240">
        <f t="shared" ca="1" si="731"/>
        <v>6.1966026689069364E-4</v>
      </c>
      <c r="EL387" s="240">
        <f t="shared" ca="1" si="732"/>
        <v>4.3257124098852783E-4</v>
      </c>
      <c r="EM387" s="240">
        <f t="shared" ca="1" si="733"/>
        <v>7.5228690437128713E-5</v>
      </c>
      <c r="EN387" s="240">
        <f t="shared" ca="1" si="734"/>
        <v>-3.1172273950346552E-4</v>
      </c>
      <c r="EO387" s="240">
        <f t="shared" ca="1" si="735"/>
        <v>-5.7598479464305544E-4</v>
      </c>
      <c r="EP387" s="240">
        <f t="shared" ca="1" si="736"/>
        <v>-6.1354791064780671E-4</v>
      </c>
      <c r="EQ387" s="240">
        <f t="shared" ca="1" si="737"/>
        <v>-4.0962781087000496E-4</v>
      </c>
      <c r="ER387" s="240">
        <f t="shared" ca="1" si="738"/>
        <v>-4.448437494163147E-5</v>
      </c>
      <c r="ES387" s="240">
        <f t="shared" ca="1" si="739"/>
        <v>3.3816744089735021E-4</v>
      </c>
      <c r="ET387" s="240">
        <f t="shared" ca="1" si="740"/>
        <v>5.8772164580220808E-4</v>
      </c>
      <c r="EU387" s="240">
        <f t="shared" ca="1" si="741"/>
        <v>6.0595746374771727E-4</v>
      </c>
      <c r="EV387" s="240">
        <f t="shared" ca="1" si="742"/>
        <v>3.8569755147594429E-4</v>
      </c>
      <c r="EW387" s="240">
        <f t="shared" ca="1" si="743"/>
        <v>1.3632892690528832E-5</v>
      </c>
      <c r="EX387" s="240">
        <f t="shared" ca="1" si="744"/>
        <v>-3.6379746730615104E-4</v>
      </c>
      <c r="EY387" s="240">
        <f t="shared" ca="1" si="745"/>
        <v>-5.9804262403829003E-4</v>
      </c>
      <c r="EZ387" s="240">
        <f t="shared" ca="1" si="746"/>
        <v>-5.969072122418564E-4</v>
      </c>
      <c r="FA387" s="240">
        <f t="shared" ca="1" si="747"/>
        <v>-3.608381128972626E-4</v>
      </c>
      <c r="FB387" s="240">
        <f t="shared" ca="1" si="748"/>
        <v>1.7251432393174625E-5</v>
      </c>
      <c r="FC387" s="240">
        <f t="shared" ca="1" si="749"/>
        <v>3.8855107375130937E-4</v>
      </c>
      <c r="FD387" s="240">
        <f t="shared" ca="1" si="750"/>
        <v>6.0692286521071359E-4</v>
      </c>
      <c r="FE387" s="240">
        <f t="shared" ca="1" si="751"/>
        <v>5.8641895897880523E-4</v>
      </c>
      <c r="FF387" s="240">
        <f t="shared" ca="1" si="752"/>
        <v>3.3510938369891817E-4</v>
      </c>
      <c r="FG387" s="240">
        <f t="shared" ca="1" si="753"/>
        <v>-4.809419726518695E-5</v>
      </c>
      <c r="FH387" s="240">
        <f t="shared" ca="1" si="754"/>
        <v>-4.1236862662674635E-4</v>
      </c>
      <c r="FI387" s="240">
        <f t="shared" ca="1" si="755"/>
        <v>-6.1434097604068231E-4</v>
      </c>
      <c r="FJ387" s="240">
        <f t="shared" ca="1" si="756"/>
        <v>-5.7451797107934267E-4</v>
      </c>
      <c r="FK387" s="240">
        <f t="shared" ca="1" si="757"/>
        <v>-3.0857334664313523E-4</v>
      </c>
      <c r="FL387" s="240">
        <f t="shared" ca="1" si="758"/>
        <v>7.8821099003442187E-5</v>
      </c>
      <c r="FM387" s="240">
        <f t="shared" ca="1" si="759"/>
        <v>4.3519274736142041E-4</v>
      </c>
      <c r="FN387" s="240">
        <f t="shared" ca="1" si="760"/>
        <v>6.2027908564945276E-4</v>
      </c>
      <c r="FO387" s="240">
        <f t="shared" ca="1" si="761"/>
        <v>5.6123291906571941E-4</v>
      </c>
      <c r="FP387" s="240">
        <f t="shared" ca="1" si="762"/>
        <v>2.8129392936744808E-4</v>
      </c>
      <c r="FQ387" s="240">
        <f t="shared" ca="1" si="763"/>
        <v>-1.0935811381027638E-4</v>
      </c>
      <c r="FR387" s="240">
        <f t="shared" ca="1" si="764"/>
        <v>-4.5696845064931157E-4</v>
      </c>
      <c r="FS387" s="240">
        <f t="shared" ca="1" si="765"/>
        <v>-6.2472288861086379E-4</v>
      </c>
      <c r="FT387" s="240">
        <f t="shared" ca="1" si="766"/>
        <v>-5.4659580779186485E-4</v>
      </c>
      <c r="FU387" s="240">
        <f t="shared" ca="1" si="767"/>
        <v>-2.5333685037748436E-4</v>
      </c>
      <c r="FV387" s="240">
        <f t="shared" ca="1" si="768"/>
        <v>1.3963167534230219E-4</v>
      </c>
      <c r="FW387" s="240">
        <f t="shared" ca="1" si="769"/>
        <v>4.7764327691388563E-4</v>
      </c>
      <c r="FX387" s="240">
        <f t="shared" ca="1" si="770"/>
        <v>6.2766167941434776E-4</v>
      </c>
      <c r="FY387" s="240">
        <f t="shared" ca="1" si="771"/>
        <v>5.3064189934090567E-4</v>
      </c>
      <c r="FZ387" s="240">
        <f t="shared" ca="1" si="772"/>
        <v>2.2476946072526576E-4</v>
      </c>
      <c r="GA387" s="240">
        <f t="shared" ca="1" si="773"/>
        <v>-1.6956885193814681E-4</v>
      </c>
      <c r="GB387" s="240">
        <f t="shared" ca="1" si="774"/>
        <v>-4.9716741868775826E-4</v>
      </c>
      <c r="GC387" s="240">
        <f t="shared" ca="1" si="775"/>
        <v>-6.2908837825545265E-4</v>
      </c>
      <c r="GD387" s="240">
        <f t="shared" ca="1" si="776"/>
        <v>-5.1340962807568829E-4</v>
      </c>
      <c r="GE387" s="240">
        <f t="shared" ca="1" si="777"/>
        <v>-1.9566058175468873E-4</v>
      </c>
      <c r="GF387" s="240">
        <f t="shared" ca="1" si="778"/>
        <v>1.9909752231718646E-4</v>
      </c>
      <c r="GG387" s="240">
        <f t="shared" ca="1" si="779"/>
        <v>5.1549384060328956E-4</v>
      </c>
      <c r="GH387" s="240">
        <f t="shared" ca="1" si="780"/>
        <v>6.2899954809170623E-4</v>
      </c>
      <c r="GI387" s="240">
        <f t="shared" ca="1" si="781"/>
        <v>4.9494050804706939E-4</v>
      </c>
      <c r="GJ387" s="240">
        <f t="shared" ca="1" si="782"/>
        <v>1.660803393048218E-4</v>
      </c>
      <c r="GK387" s="240">
        <f t="shared" ca="1" si="783"/>
        <v>-2.2814654932608918E-4</v>
      </c>
      <c r="GL387" s="240">
        <f t="shared" ca="1" si="784"/>
        <v>-5.3257839270488491E-4</v>
      </c>
      <c r="GM387" s="240">
        <f t="shared" ca="1" si="785"/>
        <v>-6.2739540292275353E-4</v>
      </c>
      <c r="GN387" s="240">
        <f t="shared" ca="1" si="786"/>
        <v>-4.7527903298289691E-4</v>
      </c>
      <c r="GO387" s="240">
        <f t="shared" ca="1" si="787"/>
        <v>-1.3609999477064133E-4</v>
      </c>
      <c r="GP387" s="240">
        <f t="shared" ca="1" si="788"/>
        <v>2.5664595131437938E-4</v>
      </c>
      <c r="GQ387" s="240">
        <f t="shared" ca="1" si="789"/>
        <v>5.4837991681009148E-4</v>
      </c>
      <c r="GR387" s="240">
        <f t="shared" ca="1" si="790"/>
        <v>6.2427980727481193E-4</v>
      </c>
      <c r="GS387" s="240">
        <f t="shared" ca="1" si="791"/>
        <v>4.5447256909873616E-4</v>
      </c>
      <c r="GT387" s="240">
        <f t="shared" ca="1" si="792"/>
        <v>1.0579177342811549E-4</v>
      </c>
      <c r="GU387" s="240">
        <f t="shared" ca="1" si="793"/>
        <v>-2.8452707072642306E-4</v>
      </c>
      <c r="GV387" s="240">
        <f t="shared" ca="1" si="794"/>
        <v>-5.6286034566329908E-4</v>
      </c>
      <c r="GW387" s="240">
        <f t="shared" ca="1" si="795"/>
        <v>-6.1966026689069353E-4</v>
      </c>
      <c r="GX387" s="240">
        <f t="shared" ca="1" si="796"/>
        <v>-4.3257124098852696E-4</v>
      </c>
      <c r="GY387" s="240">
        <f t="shared" ca="1" si="797"/>
        <v>-7.522869043712752E-5</v>
      </c>
      <c r="GZ387" s="240">
        <f t="shared" ca="1" si="798"/>
        <v>3.117227395034588E-4</v>
      </c>
      <c r="HA387" s="240">
        <f t="shared" ca="1" si="799"/>
        <v>5.7598479464305598E-4</v>
      </c>
      <c r="HB387" s="240">
        <f t="shared" ca="1" si="800"/>
        <v>6.1354791064780455E-4</v>
      </c>
      <c r="HC387" s="240">
        <f t="shared" ca="1" si="801"/>
        <v>4.0962781087001087E-4</v>
      </c>
      <c r="HD387" s="240">
        <f t="shared" ca="1" si="802"/>
        <v>4.448437494163025E-5</v>
      </c>
      <c r="HE387" s="240">
        <f t="shared" ca="1" si="803"/>
        <v>-3.3816744089735877E-4</v>
      </c>
      <c r="HF387" s="240">
        <f t="shared" ca="1" si="804"/>
        <v>-5.8772164580220851E-4</v>
      </c>
      <c r="HG387" s="240">
        <f t="shared" ca="1" si="805"/>
        <v>-6.0595746374771694E-4</v>
      </c>
      <c r="HH387" s="240">
        <f t="shared" ca="1" si="806"/>
        <v>-3.8569755147593616E-4</v>
      </c>
      <c r="HI387" s="240">
        <f t="shared" ca="1" si="807"/>
        <v>-1.3632892690527558E-5</v>
      </c>
      <c r="HJ387" s="240">
        <f t="shared" ca="1" si="808"/>
        <v>3.6379746730615201E-4</v>
      </c>
      <c r="HK387" s="240">
        <f t="shared" ca="1" si="809"/>
        <v>5.9804262403828764E-4</v>
      </c>
      <c r="HL387" s="240">
        <f t="shared" ca="1" si="810"/>
        <v>5.9690721224185607E-4</v>
      </c>
      <c r="HM387" s="240">
        <f t="shared" ca="1" si="811"/>
        <v>3.6083811289725425E-4</v>
      </c>
      <c r="HN387" s="240">
        <f t="shared" ca="1" si="812"/>
        <v>-1.72514323931669E-5</v>
      </c>
      <c r="HO387" s="240">
        <f t="shared" ca="1" si="813"/>
        <v>-3.8855107375131034E-4</v>
      </c>
      <c r="HP387" s="240">
        <f t="shared" ca="1" si="814"/>
        <v>-6.0692286521071631E-4</v>
      </c>
      <c r="HQ387" s="240">
        <f t="shared" ca="1" si="815"/>
        <v>-5.8641895897880794E-4</v>
      </c>
      <c r="HR387" s="240">
        <f t="shared" ca="1" si="816"/>
        <v>-3.3510938369891714E-4</v>
      </c>
      <c r="HS387" s="240">
        <f t="shared" ca="1" si="817"/>
        <v>4.8094197265197115E-5</v>
      </c>
      <c r="HT387" s="240">
        <f t="shared" ca="1" si="818"/>
        <v>4.1236862662674732E-4</v>
      </c>
      <c r="HU387" s="240">
        <f t="shared" ca="1" si="819"/>
        <v>6.1434097604068263E-4</v>
      </c>
      <c r="HV387" s="240">
        <f t="shared" ca="1" si="820"/>
        <v>5.7451797107933855E-4</v>
      </c>
      <c r="HW387" s="240">
        <f t="shared" ca="1" si="821"/>
        <v>3.0857334664313415E-4</v>
      </c>
      <c r="HX387" s="240">
        <f t="shared" ca="1" si="822"/>
        <v>-7.8821099003443433E-5</v>
      </c>
      <c r="HY387" s="240">
        <f t="shared" ca="1" si="823"/>
        <v>-4.3519274736141488E-4</v>
      </c>
      <c r="HZ387" s="240">
        <f t="shared" ca="1" si="824"/>
        <v>-6.2027908564945297E-4</v>
      </c>
      <c r="IA387" s="240">
        <f t="shared" ca="1" si="825"/>
        <v>-5.6123291906571486E-4</v>
      </c>
      <c r="IB387" s="240">
        <f t="shared" ca="1" si="826"/>
        <v>-2.8129392936745491E-4</v>
      </c>
      <c r="IC387" s="240">
        <f t="shared" ca="1" si="827"/>
        <v>1.0935811381027757E-4</v>
      </c>
      <c r="ID387" s="240">
        <f t="shared" ca="1" si="828"/>
        <v>4.5696845064931862E-4</v>
      </c>
      <c r="IE387" s="240">
        <f t="shared" ca="1" si="829"/>
        <v>5.9339954919871286E-4</v>
      </c>
      <c r="IF387" s="240">
        <f t="shared" ca="1" si="830"/>
        <v>5.465958077918643E-4</v>
      </c>
      <c r="IG387" s="240">
        <f t="shared" ca="1" si="831"/>
        <v>2.5333685037747509E-4</v>
      </c>
      <c r="IH387" s="240">
        <f t="shared" ca="1" si="832"/>
        <v>-1.3963167534230338E-4</v>
      </c>
      <c r="II387" s="240">
        <f t="shared" ca="1" si="833"/>
        <v>-4.7764327691388639E-4</v>
      </c>
      <c r="IJ387" s="240">
        <f t="shared" ca="1" si="834"/>
        <v>-6.2766167941434711E-4</v>
      </c>
      <c r="IK387" s="240">
        <f t="shared" ca="1" si="835"/>
        <v>-5.3064189934090491E-4</v>
      </c>
      <c r="IL387" s="240">
        <f t="shared" ca="1" si="836"/>
        <v>-2.2476946072526457E-4</v>
      </c>
      <c r="IM387" s="240">
        <f t="shared" ca="1" si="837"/>
        <v>1.6956885193813935E-4</v>
      </c>
      <c r="IN387" s="240">
        <f t="shared" ca="1" si="838"/>
        <v>4.9716741868775902E-4</v>
      </c>
      <c r="IO387" s="240">
        <f t="shared" ca="1" si="839"/>
        <v>6.2908837825545298E-4</v>
      </c>
      <c r="IP387" s="240">
        <f t="shared" ca="1" si="840"/>
        <v>5.1340962807569274E-4</v>
      </c>
      <c r="IQ387" s="240">
        <f t="shared" ca="1" si="841"/>
        <v>1.9566058175468756E-4</v>
      </c>
      <c r="IR387" s="240">
        <f t="shared" ca="1" si="842"/>
        <v>-1.9909752231719614E-4</v>
      </c>
      <c r="IS387" s="240">
        <f t="shared" ca="1" si="843"/>
        <v>-5.1549384060329032E-4</v>
      </c>
      <c r="IT387" s="240">
        <f t="shared" ca="1" si="844"/>
        <v>-6.2899954809170623E-4</v>
      </c>
      <c r="IU387" s="240">
        <f t="shared" ca="1" si="845"/>
        <v>-4.9494050804706311E-4</v>
      </c>
      <c r="IV387" s="240">
        <f t="shared" ca="1" si="846"/>
        <v>-1.6608033930482066E-4</v>
      </c>
      <c r="IW387" s="240">
        <f t="shared" ca="1" si="847"/>
        <v>2.2814654932609037E-4</v>
      </c>
      <c r="IX387" s="240">
        <f t="shared" ca="1" si="848"/>
        <v>5.3257839270488079E-4</v>
      </c>
      <c r="IY387" s="240">
        <f t="shared" ca="1" si="849"/>
        <v>6.2739540292275353E-4</v>
      </c>
      <c r="IZ387" s="240">
        <f t="shared" ca="1" si="850"/>
        <v>4.7527903298289018E-4</v>
      </c>
      <c r="JA387" s="240">
        <f t="shared" ca="1" si="851"/>
        <v>1.3609999477064884E-4</v>
      </c>
      <c r="JB387" s="240">
        <f t="shared" ca="1" si="852"/>
        <v>-2.5664595131438052E-4</v>
      </c>
    </row>
    <row r="388" spans="2:262">
      <c r="B388" s="248">
        <v>27</v>
      </c>
      <c r="C388" s="247">
        <f t="shared" si="853"/>
        <v>5.2734375000000014E-4</v>
      </c>
      <c r="D388" s="244">
        <f t="shared" ca="1" si="597"/>
        <v>12.487674211061812</v>
      </c>
      <c r="E388" s="243">
        <f ca="1">AG361</f>
        <v>0.48767421106181214</v>
      </c>
      <c r="F388" s="242">
        <v>27</v>
      </c>
      <c r="G388" s="240">
        <f t="shared" ca="1" si="854"/>
        <v>-4.9357345326971093E-3</v>
      </c>
      <c r="H388" s="240">
        <f t="shared" ca="1" si="598"/>
        <v>-5.4930922153075658E-3</v>
      </c>
      <c r="I388" s="240">
        <f t="shared" ca="1" si="599"/>
        <v>-3.7251847164253716E-3</v>
      </c>
      <c r="J388" s="240">
        <f t="shared" ca="1" si="600"/>
        <v>-3.8037991157878264E-4</v>
      </c>
      <c r="K388" s="240">
        <f t="shared" ca="1" si="601"/>
        <v>3.1254424275572569E-3</v>
      </c>
      <c r="L388" s="240">
        <f t="shared" ca="1" si="602"/>
        <v>5.3082426566135651E-3</v>
      </c>
      <c r="M388" s="240">
        <f t="shared" ca="1" si="603"/>
        <v>5.244025843075685E-3</v>
      </c>
      <c r="N388" s="240">
        <f t="shared" ca="1" si="604"/>
        <v>2.9599754229270706E-3</v>
      </c>
      <c r="O388" s="240">
        <f t="shared" ca="1" si="605"/>
        <v>-5.7705374202146847E-4</v>
      </c>
      <c r="P388" s="240">
        <f t="shared" ca="1" si="606"/>
        <v>-3.8698119350694463E-3</v>
      </c>
      <c r="Q388" s="240">
        <f t="shared" ca="1" si="607"/>
        <v>-5.5244510871761392E-3</v>
      </c>
      <c r="R388" s="240">
        <f t="shared" ca="1" si="608"/>
        <v>-4.840550623277015E-3</v>
      </c>
      <c r="S388" s="240">
        <f t="shared" ca="1" si="609"/>
        <v>-2.1076104960362132E-3</v>
      </c>
      <c r="T388" s="240">
        <f t="shared" ca="1" si="610"/>
        <v>1.5174962125200299E-3</v>
      </c>
      <c r="U388" s="241">
        <f t="shared" ca="1" si="611"/>
        <v>4.5002359321903631E-3</v>
      </c>
      <c r="V388" s="240">
        <f t="shared" ca="1" si="612"/>
        <v>5.5779936287182943E-3</v>
      </c>
      <c r="W388" s="240">
        <f t="shared" ca="1" si="613"/>
        <v>4.2945467688577099E-3</v>
      </c>
      <c r="X388" s="240">
        <f t="shared" ca="1" si="614"/>
        <v>1.1931875782904234E-3</v>
      </c>
      <c r="Y388" s="240">
        <f t="shared" ca="1" si="615"/>
        <v>-2.4132564391903073E-3</v>
      </c>
      <c r="Z388" s="240">
        <f t="shared" ca="1" si="616"/>
        <v>-4.9981517638555987E-3</v>
      </c>
      <c r="AA388" s="240">
        <f t="shared" ca="1" si="617"/>
        <v>-5.4672937363520538E-3</v>
      </c>
      <c r="AB388" s="240">
        <f t="shared" ca="1" si="618"/>
        <v>-3.6220912078213314E-3</v>
      </c>
      <c r="AC388" s="240">
        <f t="shared" ca="1" si="619"/>
        <v>-2.4363159209531441E-4</v>
      </c>
      <c r="AD388" s="240">
        <f t="shared" ca="1" si="620"/>
        <v>3.2379590172506847E-3</v>
      </c>
      <c r="AE388" s="240">
        <f t="shared" ca="1" si="621"/>
        <v>5.3488984401971768E-3</v>
      </c>
      <c r="AF388" s="240">
        <f t="shared" ca="1" si="622"/>
        <v>5.19561093688326E-3</v>
      </c>
      <c r="AG388" s="240">
        <f t="shared" ca="1" si="623"/>
        <v>2.8429842026621117E-3</v>
      </c>
      <c r="AH388" s="240">
        <f t="shared" ca="1" si="624"/>
        <v>-7.1309805694815269E-4</v>
      </c>
      <c r="AI388" s="240">
        <f t="shared" ca="1" si="625"/>
        <v>-3.9673208141472278E-3</v>
      </c>
      <c r="AJ388" s="240">
        <f t="shared" ca="1" si="626"/>
        <v>-5.5421483252151267E-3</v>
      </c>
      <c r="AK388" s="240">
        <f t="shared" ca="1" si="627"/>
        <v>-4.7709448529730195E-3</v>
      </c>
      <c r="AL388" s="240">
        <f t="shared" ca="1" si="628"/>
        <v>-1.9801663372745267E-3</v>
      </c>
      <c r="AM388" s="240">
        <f t="shared" ca="1" si="629"/>
        <v>1.6488307367793459E-3</v>
      </c>
      <c r="AN388" s="240">
        <f t="shared" ca="1" si="630"/>
        <v>4.579865979476426E-3</v>
      </c>
      <c r="AO388" s="240">
        <f t="shared" ca="1" si="631"/>
        <v>5.57221123107838E-3</v>
      </c>
      <c r="AP388" s="240">
        <f t="shared" ca="1" si="632"/>
        <v>4.2057996565265602E-3</v>
      </c>
      <c r="AQ388" s="240">
        <f t="shared" ca="1" si="633"/>
        <v>1.0590430379934705E-3</v>
      </c>
      <c r="AR388" s="240">
        <f t="shared" ca="1" si="634"/>
        <v>-2.5360140651165966E-3</v>
      </c>
      <c r="AS388" s="240">
        <f t="shared" ca="1" si="635"/>
        <v>-5.0575582952844768E-3</v>
      </c>
      <c r="AT388" s="240">
        <f t="shared" ca="1" si="636"/>
        <v>-5.4382019640850446E-3</v>
      </c>
      <c r="AU388" s="240">
        <f t="shared" ca="1" si="637"/>
        <v>-3.5168158869124115E-3</v>
      </c>
      <c r="AV388" s="240">
        <f t="shared" ca="1" si="638"/>
        <v>-1.0673651805072955E-4</v>
      </c>
      <c r="AW388" s="240">
        <f t="shared" ca="1" si="639"/>
        <v>3.3485251815072049E-3</v>
      </c>
      <c r="AX388" s="240">
        <f t="shared" ca="1" si="640"/>
        <v>5.3863322473686123E-3</v>
      </c>
      <c r="AY388" s="240">
        <f t="shared" ca="1" si="641"/>
        <v>5.1440663889388664E-3</v>
      </c>
      <c r="AZ388" s="240">
        <f t="shared" ca="1" si="642"/>
        <v>2.7242804750194955E-3</v>
      </c>
      <c r="BA388" s="240">
        <f t="shared" ca="1" si="643"/>
        <v>-8.4871282826981466E-4</v>
      </c>
      <c r="BB388" s="240">
        <f t="shared" ca="1" si="644"/>
        <v>-4.0624399275142435E-3</v>
      </c>
      <c r="BC388" s="240">
        <f t="shared" ca="1" si="645"/>
        <v>-5.5565071803372786E-3</v>
      </c>
      <c r="BD388" s="240">
        <f t="shared" ca="1" si="646"/>
        <v>-4.6984652438867265E-3</v>
      </c>
      <c r="BE388" s="240">
        <f t="shared" ca="1" si="647"/>
        <v>-1.8515294003544362E-3</v>
      </c>
      <c r="BF388" s="240">
        <f t="shared" ca="1" si="648"/>
        <v>1.7791720670565971E-3</v>
      </c>
      <c r="BG388" s="240">
        <f t="shared" ca="1" si="649"/>
        <v>4.6567372867486658E-3</v>
      </c>
      <c r="BH388" s="240">
        <f t="shared" ca="1" si="650"/>
        <v>5.5630723417512623E-3</v>
      </c>
      <c r="BI388" s="240">
        <f t="shared" ca="1" si="651"/>
        <v>4.1145191277473176E-3</v>
      </c>
      <c r="BJ388" s="240">
        <f t="shared" ca="1" si="652"/>
        <v>9.2426056977061946E-4</v>
      </c>
      <c r="BK388" s="240">
        <f t="shared" ca="1" si="653"/>
        <v>-2.6572440909977514E-3</v>
      </c>
      <c r="BL388" s="240">
        <f t="shared" ca="1" si="654"/>
        <v>-5.1139183427105564E-3</v>
      </c>
      <c r="BM388" s="240">
        <f t="shared" ca="1" si="655"/>
        <v>-5.4058344223023424E-3</v>
      </c>
      <c r="BN388" s="240">
        <f t="shared" ca="1" si="656"/>
        <v>-3.4094221676154324E-3</v>
      </c>
      <c r="BO388" s="240">
        <f t="shared" ca="1" si="657"/>
        <v>3.0222850081163335E-5</v>
      </c>
      <c r="BP388" s="240">
        <f t="shared" ca="1" si="658"/>
        <v>3.4570743194038221E-3</v>
      </c>
      <c r="BQ388" s="240">
        <f t="shared" ca="1" si="659"/>
        <v>5.4205215294021725E-3</v>
      </c>
      <c r="BR388" s="240">
        <f t="shared" ca="1" si="660"/>
        <v>5.0894232477508078E-3</v>
      </c>
      <c r="BS388" s="240">
        <f t="shared" ca="1" si="661"/>
        <v>2.6039357426861365E-3</v>
      </c>
      <c r="BT388" s="240">
        <f t="shared" ca="1" si="662"/>
        <v>-9.8381636671910516E-4</v>
      </c>
      <c r="BU388" s="240">
        <f t="shared" ca="1" si="663"/>
        <v>-4.1551119789733516E-3</v>
      </c>
      <c r="BV388" s="240">
        <f t="shared" ca="1" si="664"/>
        <v>-5.5675190033051833E-3</v>
      </c>
      <c r="BW388" s="240">
        <f t="shared" ca="1" si="665"/>
        <v>-4.6231554550244264E-3</v>
      </c>
      <c r="BX388" s="240">
        <f t="shared" ca="1" si="666"/>
        <v>-1.7217771713567539E-3</v>
      </c>
      <c r="BY388" s="240">
        <f t="shared" ca="1" si="667"/>
        <v>1.9084416906081443E-3</v>
      </c>
      <c r="BZ388" s="240">
        <f t="shared" ca="1" si="668"/>
        <v>4.7308035496060018E-3</v>
      </c>
      <c r="CA388" s="240">
        <f t="shared" ca="1" si="669"/>
        <v>5.5505824656621452E-3</v>
      </c>
      <c r="CB388" s="240">
        <f t="shared" ca="1" si="670"/>
        <v>4.0207601664972725E-3</v>
      </c>
      <c r="CC388" s="240">
        <f t="shared" ca="1" si="671"/>
        <v>7.8892136154082781E-4</v>
      </c>
      <c r="CD388" s="240">
        <f t="shared" ca="1" si="672"/>
        <v>-2.7768734923992104E-3</v>
      </c>
      <c r="CE388" s="240">
        <f t="shared" ca="1" si="673"/>
        <v>-5.1671979569487044E-3</v>
      </c>
      <c r="CF388" s="240">
        <f t="shared" ca="1" si="674"/>
        <v>-5.3702106080008062E-3</v>
      </c>
      <c r="CG388" s="240">
        <f t="shared" ca="1" si="675"/>
        <v>-3.2999747398911716E-3</v>
      </c>
      <c r="CH388" s="240">
        <f t="shared" ca="1" si="676"/>
        <v>1.6716401309831174E-4</v>
      </c>
      <c r="CI388" s="240">
        <f t="shared" ca="1" si="677"/>
        <v>3.5635410449987347E-3</v>
      </c>
      <c r="CJ388" s="240">
        <f t="shared" ca="1" si="678"/>
        <v>5.4514456919527669E-3</v>
      </c>
      <c r="CK388" s="240">
        <f t="shared" ca="1" si="679"/>
        <v>5.0317144283040889E-3</v>
      </c>
      <c r="CL388" s="240">
        <f t="shared" ca="1" si="680"/>
        <v>2.4820224968287933E-3</v>
      </c>
      <c r="CM388" s="240">
        <f t="shared" ca="1" si="681"/>
        <v>-1.1183272909763859E-3</v>
      </c>
      <c r="CN388" s="240">
        <f t="shared" ca="1" si="682"/>
        <v>-4.2452811463459441E-3</v>
      </c>
      <c r="CO388" s="240">
        <f t="shared" ca="1" si="683"/>
        <v>-5.575177161008439E-3</v>
      </c>
      <c r="CP388" s="240">
        <f t="shared" ca="1" si="684"/>
        <v>-4.5450608501869608E-3</v>
      </c>
      <c r="CQ388" s="240">
        <f t="shared" ca="1" si="685"/>
        <v>-1.5909878081724026E-3</v>
      </c>
      <c r="CR388" s="240">
        <f t="shared" ca="1" si="686"/>
        <v>2.0365617402465382E-3</v>
      </c>
      <c r="CS388" s="240">
        <f t="shared" ca="1" si="687"/>
        <v>4.802020153301171E-3</v>
      </c>
      <c r="CT388" s="240">
        <f t="shared" ca="1" si="688"/>
        <v>5.5347491262453643E-3</v>
      </c>
      <c r="CU388" s="240">
        <f t="shared" ca="1" si="689"/>
        <v>3.9245792496688638E-3</v>
      </c>
      <c r="CV388" s="240">
        <f t="shared" ca="1" si="690"/>
        <v>6.5310693658251475E-4</v>
      </c>
      <c r="CW388" s="240">
        <f t="shared" ca="1" si="691"/>
        <v>-2.8948302090428704E-3</v>
      </c>
      <c r="CX388" s="240">
        <f t="shared" ca="1" si="692"/>
        <v>-5.2173650443515778E-3</v>
      </c>
      <c r="CY388" s="240">
        <f t="shared" ca="1" si="693"/>
        <v>-5.3313519796341306E-3</v>
      </c>
      <c r="CZ388" s="240">
        <f t="shared" ca="1" si="694"/>
        <v>-3.188539530777636E-3</v>
      </c>
      <c r="DA388" s="240">
        <f t="shared" ca="1" si="695"/>
        <v>3.0400448276459574E-4</v>
      </c>
      <c r="DB388" s="240">
        <f t="shared" ca="1" si="696"/>
        <v>3.6678612267175229E-3</v>
      </c>
      <c r="DC388" s="240">
        <f t="shared" ca="1" si="697"/>
        <v>5.4790861074612129E-3</v>
      </c>
      <c r="DD388" s="240">
        <f t="shared" ca="1" si="698"/>
        <v>4.9709746922336805E-3</v>
      </c>
      <c r="DE388" s="240">
        <f t="shared" ca="1" si="699"/>
        <v>2.3586141734281609E-3</v>
      </c>
      <c r="DF388" s="240">
        <f t="shared" ca="1" si="700"/>
        <v>-1.2521645766905337E-3</v>
      </c>
      <c r="DG388" s="240">
        <f t="shared" ca="1" si="701"/>
        <v>-4.3328931150972902E-3</v>
      </c>
      <c r="DH388" s="240">
        <f t="shared" ca="1" si="702"/>
        <v>-5.5794770404592065E-3</v>
      </c>
      <c r="DI388" s="240">
        <f t="shared" ca="1" si="703"/>
        <v>-4.4642284706440903E-3</v>
      </c>
      <c r="DJ388" s="240">
        <f t="shared" ca="1" si="704"/>
        <v>-1.4592400934233137E-3</v>
      </c>
      <c r="DK388" s="240">
        <f t="shared" ca="1" si="705"/>
        <v>2.163455041244519E-3</v>
      </c>
      <c r="DL388" s="240">
        <f t="shared" ca="1" si="706"/>
        <v>4.870344199615094E-3</v>
      </c>
      <c r="DM388" s="240">
        <f t="shared" ca="1" si="707"/>
        <v>5.5155818609125343E-3</v>
      </c>
      <c r="DN388" s="240">
        <f t="shared" ca="1" si="708"/>
        <v>3.8260343130499261E-3</v>
      </c>
      <c r="DO388" s="240">
        <f t="shared" ca="1" si="709"/>
        <v>5.1689910442684513E-4</v>
      </c>
      <c r="DP388" s="240">
        <f t="shared" ca="1" si="710"/>
        <v>-3.0110431882132771E-3</v>
      </c>
      <c r="DQ388" s="240">
        <f t="shared" ca="1" si="711"/>
        <v>-5.2643893861415783E-3</v>
      </c>
      <c r="DR388" s="240">
        <f t="shared" ca="1" si="712"/>
        <v>-5.2892819441870036E-3</v>
      </c>
      <c r="DS388" s="240">
        <f t="shared" ca="1" si="713"/>
        <v>-3.0751836646779004E-3</v>
      </c>
      <c r="DT388" s="240">
        <f t="shared" ca="1" si="714"/>
        <v>4.4066183149796181E-4</v>
      </c>
      <c r="DU388" s="240">
        <f t="shared" ca="1" si="715"/>
        <v>3.7699720259835321E-3</v>
      </c>
      <c r="DV388" s="240">
        <f t="shared" ca="1" si="716"/>
        <v>5.5034261263747584E-3</v>
      </c>
      <c r="DW388" s="240">
        <f t="shared" ca="1" si="717"/>
        <v>4.9072406268854231E-3</v>
      </c>
      <c r="DX388" s="240">
        <f t="shared" ca="1" si="718"/>
        <v>2.2337851090437912E-3</v>
      </c>
      <c r="DY388" s="240">
        <f t="shared" ca="1" si="719"/>
        <v>-1.3852476052851315E-3</v>
      </c>
      <c r="DZ388" s="240">
        <f t="shared" ca="1" si="720"/>
        <v>-4.4178951110534111E-3</v>
      </c>
      <c r="EA388" s="240">
        <f t="shared" ca="1" si="721"/>
        <v>-5.580416051570886E-3</v>
      </c>
      <c r="EB388" s="240">
        <f t="shared" ca="1" si="722"/>
        <v>-4.380707006798757E-3</v>
      </c>
      <c r="EC388" s="240">
        <f t="shared" ca="1" si="723"/>
        <v>-1.326613387006409E-3</v>
      </c>
      <c r="ED388" s="240">
        <f t="shared" ca="1" si="724"/>
        <v>2.2890451578224851E-3</v>
      </c>
      <c r="EE388" s="240">
        <f t="shared" ca="1" si="725"/>
        <v>4.9357345326970876E-3</v>
      </c>
      <c r="EF388" s="240">
        <f t="shared" ca="1" si="726"/>
        <v>5.4930922153075754E-3</v>
      </c>
      <c r="EG388" s="240">
        <f t="shared" ca="1" si="727"/>
        <v>3.7251847164254167E-3</v>
      </c>
      <c r="EH388" s="240">
        <f t="shared" ca="1" si="728"/>
        <v>3.803799115788503E-4</v>
      </c>
      <c r="EI388" s="240">
        <f t="shared" ca="1" si="729"/>
        <v>-3.1254424275571941E-3</v>
      </c>
      <c r="EJ388" s="240">
        <f t="shared" ca="1" si="730"/>
        <v>-5.3082426566135642E-3</v>
      </c>
      <c r="EK388" s="240">
        <f t="shared" ca="1" si="731"/>
        <v>-5.2440258430756885E-3</v>
      </c>
      <c r="EL388" s="240">
        <f t="shared" ca="1" si="732"/>
        <v>-2.9599754229270867E-3</v>
      </c>
      <c r="EM388" s="240">
        <f t="shared" ca="1" si="733"/>
        <v>5.7705374202143985E-4</v>
      </c>
      <c r="EN388" s="240">
        <f t="shared" ca="1" si="734"/>
        <v>3.8698119350694224E-3</v>
      </c>
      <c r="EO388" s="240">
        <f t="shared" ca="1" si="735"/>
        <v>5.5244510871761332E-3</v>
      </c>
      <c r="EP388" s="240">
        <f t="shared" ca="1" si="736"/>
        <v>4.8405506232770392E-3</v>
      </c>
      <c r="EQ388" s="240">
        <f t="shared" ca="1" si="737"/>
        <v>2.1076104960362674E-3</v>
      </c>
      <c r="ER388" s="240">
        <f t="shared" ca="1" si="738"/>
        <v>-1.517496212519974E-3</v>
      </c>
      <c r="ES388" s="240">
        <f t="shared" ca="1" si="739"/>
        <v>-4.5002359321903232E-3</v>
      </c>
      <c r="ET388" s="240">
        <f t="shared" ca="1" si="740"/>
        <v>-5.5779936287182951E-3</v>
      </c>
      <c r="EU388" s="240">
        <f t="shared" ca="1" si="741"/>
        <v>-4.2945467688577151E-3</v>
      </c>
      <c r="EV388" s="240">
        <f t="shared" ca="1" si="742"/>
        <v>-1.1931875782904412E-3</v>
      </c>
      <c r="EW388" s="240">
        <f t="shared" ca="1" si="743"/>
        <v>2.4132564391902904E-3</v>
      </c>
      <c r="EX388" s="240">
        <f t="shared" ca="1" si="744"/>
        <v>4.9981517638555857E-3</v>
      </c>
      <c r="EY388" s="240">
        <f t="shared" ca="1" si="745"/>
        <v>5.4672937363520616E-3</v>
      </c>
      <c r="EZ388" s="240">
        <f t="shared" ca="1" si="746"/>
        <v>3.62209120782136E-3</v>
      </c>
      <c r="FA388" s="240">
        <f t="shared" ca="1" si="747"/>
        <v>2.4363159209536212E-4</v>
      </c>
      <c r="FB388" s="240">
        <f t="shared" ca="1" si="748"/>
        <v>-3.237959017250637E-3</v>
      </c>
      <c r="FC388" s="240">
        <f t="shared" ca="1" si="749"/>
        <v>-5.3488984401971612E-3</v>
      </c>
      <c r="FD388" s="240">
        <f t="shared" ca="1" si="750"/>
        <v>-5.1956109368832878E-3</v>
      </c>
      <c r="FE388" s="240">
        <f t="shared" ca="1" si="751"/>
        <v>-2.84298420266211E-3</v>
      </c>
      <c r="FF388" s="240">
        <f t="shared" ca="1" si="752"/>
        <v>7.1309805694815378E-4</v>
      </c>
      <c r="FG388" s="240">
        <f t="shared" ca="1" si="753"/>
        <v>3.9673208141472148E-3</v>
      </c>
      <c r="FH388" s="240">
        <f t="shared" ca="1" si="754"/>
        <v>5.5421483252151241E-3</v>
      </c>
      <c r="FI388" s="240">
        <f t="shared" ca="1" si="755"/>
        <v>4.7709448529730386E-3</v>
      </c>
      <c r="FJ388" s="240">
        <f t="shared" ca="1" si="756"/>
        <v>1.9801663372745627E-3</v>
      </c>
      <c r="FK388" s="240">
        <f t="shared" ca="1" si="757"/>
        <v>-1.6488307367793094E-3</v>
      </c>
      <c r="FL388" s="240">
        <f t="shared" ca="1" si="758"/>
        <v>-4.579865979476393E-3</v>
      </c>
      <c r="FM388" s="240">
        <f t="shared" ca="1" si="759"/>
        <v>-5.5722112310783826E-3</v>
      </c>
      <c r="FN388" s="240">
        <f t="shared" ca="1" si="760"/>
        <v>-4.2057996565266105E-3</v>
      </c>
      <c r="FO388" s="240">
        <f t="shared" ca="1" si="761"/>
        <v>-1.0590430379935471E-3</v>
      </c>
      <c r="FP388" s="240">
        <f t="shared" ca="1" si="762"/>
        <v>2.5360140651165975E-3</v>
      </c>
      <c r="FQ388" s="240">
        <f t="shared" ca="1" si="763"/>
        <v>5.0575582952844689E-3</v>
      </c>
      <c r="FR388" s="240">
        <f t="shared" ca="1" si="764"/>
        <v>5.4382019640850498E-3</v>
      </c>
      <c r="FS388" s="240">
        <f t="shared" ca="1" si="765"/>
        <v>3.5168158869124258E-3</v>
      </c>
      <c r="FT388" s="240">
        <f t="shared" ca="1" si="766"/>
        <v>1.0673651805076772E-4</v>
      </c>
      <c r="FU388" s="240">
        <f t="shared" ca="1" si="767"/>
        <v>-3.3485251815071741E-3</v>
      </c>
      <c r="FV388" s="240">
        <f t="shared" ca="1" si="768"/>
        <v>-5.3863322473686019E-3</v>
      </c>
      <c r="FW388" s="240">
        <f t="shared" ca="1" si="769"/>
        <v>-5.144066388938889E-3</v>
      </c>
      <c r="FX388" s="240">
        <f t="shared" ca="1" si="770"/>
        <v>-2.7242804750195471E-3</v>
      </c>
      <c r="FY388" s="240">
        <f t="shared" ca="1" si="771"/>
        <v>8.4871282826973812E-4</v>
      </c>
      <c r="FZ388" s="240">
        <f t="shared" ca="1" si="772"/>
        <v>4.0624399275141906E-3</v>
      </c>
      <c r="GA388" s="240">
        <f t="shared" ca="1" si="773"/>
        <v>5.5565071803372786E-3</v>
      </c>
      <c r="GB388" s="240">
        <f t="shared" ca="1" si="774"/>
        <v>4.6984652438867257E-3</v>
      </c>
      <c r="GC388" s="240">
        <f t="shared" ca="1" si="775"/>
        <v>1.8515294003544722E-3</v>
      </c>
      <c r="GD388" s="240">
        <f t="shared" ca="1" si="776"/>
        <v>-1.7791720670565607E-3</v>
      </c>
      <c r="GE388" s="240">
        <f t="shared" ca="1" si="777"/>
        <v>-4.6567372867486441E-3</v>
      </c>
      <c r="GF388" s="240">
        <f t="shared" ca="1" si="778"/>
        <v>-5.5630723417512649E-3</v>
      </c>
      <c r="GG388" s="240">
        <f t="shared" ca="1" si="779"/>
        <v>-4.1145191277473427E-3</v>
      </c>
      <c r="GH388" s="240">
        <f t="shared" ca="1" si="780"/>
        <v>-9.2426056977065719E-4</v>
      </c>
      <c r="GI388" s="240">
        <f t="shared" ca="1" si="781"/>
        <v>2.6572440909976825E-3</v>
      </c>
      <c r="GJ388" s="240">
        <f t="shared" ca="1" si="782"/>
        <v>5.113918342710526E-3</v>
      </c>
      <c r="GK388" s="240">
        <f t="shared" ca="1" si="783"/>
        <v>5.4058344223023415E-3</v>
      </c>
      <c r="GL388" s="240">
        <f t="shared" ca="1" si="784"/>
        <v>3.4094221676154311E-3</v>
      </c>
      <c r="GM388" s="240">
        <f t="shared" ca="1" si="785"/>
        <v>-3.0222850081164203E-5</v>
      </c>
      <c r="GN388" s="240">
        <f t="shared" ca="1" si="786"/>
        <v>-3.4570743194037926E-3</v>
      </c>
      <c r="GO388" s="240">
        <f t="shared" ca="1" si="787"/>
        <v>-5.4205215294021621E-3</v>
      </c>
      <c r="GP388" s="240">
        <f t="shared" ca="1" si="788"/>
        <v>-5.0894232477508234E-3</v>
      </c>
      <c r="GQ388" s="240">
        <f t="shared" ca="1" si="789"/>
        <v>-2.6039357426861694E-3</v>
      </c>
      <c r="GR388" s="240">
        <f t="shared" ca="1" si="790"/>
        <v>9.8381636671906743E-4</v>
      </c>
      <c r="GS388" s="240">
        <f t="shared" ca="1" si="791"/>
        <v>4.1551119789732995E-3</v>
      </c>
      <c r="GT388" s="240">
        <f t="shared" ca="1" si="792"/>
        <v>5.5675190033051773E-3</v>
      </c>
      <c r="GU388" s="240">
        <f t="shared" ca="1" si="793"/>
        <v>4.6231554550244707E-3</v>
      </c>
      <c r="GV388" s="240">
        <f t="shared" ca="1" si="794"/>
        <v>1.7217771713568279E-3</v>
      </c>
      <c r="GW388" s="240">
        <f t="shared" ca="1" si="795"/>
        <v>-1.9084416906080713E-3</v>
      </c>
      <c r="GX388" s="240">
        <f t="shared" ca="1" si="796"/>
        <v>-4.7308035496059385E-3</v>
      </c>
      <c r="GY388" s="240">
        <f t="shared" ca="1" si="797"/>
        <v>-5.5505824656621574E-3</v>
      </c>
      <c r="GZ388" s="240">
        <f t="shared" ca="1" si="798"/>
        <v>-4.0207601664973541E-3</v>
      </c>
      <c r="HA388" s="240">
        <f t="shared" ca="1" si="799"/>
        <v>-7.8892136154078791E-4</v>
      </c>
      <c r="HB388" s="240">
        <f t="shared" ca="1" si="800"/>
        <v>2.776873492399246E-3</v>
      </c>
      <c r="HC388" s="240">
        <f t="shared" ca="1" si="801"/>
        <v>5.16719795694872E-3</v>
      </c>
      <c r="HD388" s="240">
        <f t="shared" ca="1" si="802"/>
        <v>5.3702106080008062E-3</v>
      </c>
      <c r="HE388" s="240">
        <f t="shared" ca="1" si="803"/>
        <v>3.2999747398911703E-3</v>
      </c>
      <c r="HF388" s="240">
        <f t="shared" ca="1" si="804"/>
        <v>-1.6716401309831326E-4</v>
      </c>
      <c r="HG388" s="240">
        <f t="shared" ca="1" si="805"/>
        <v>-3.5635410449987356E-3</v>
      </c>
      <c r="HH388" s="240">
        <f t="shared" ca="1" si="806"/>
        <v>-5.451445691952766E-3</v>
      </c>
      <c r="HI388" s="240">
        <f t="shared" ca="1" si="807"/>
        <v>-5.0317144283041062E-3</v>
      </c>
      <c r="HJ388" s="240">
        <f t="shared" ca="1" si="808"/>
        <v>-2.4820224968288285E-3</v>
      </c>
      <c r="HK388" s="240">
        <f t="shared" ca="1" si="809"/>
        <v>1.1183272909763484E-3</v>
      </c>
      <c r="HL388" s="240">
        <f t="shared" ca="1" si="810"/>
        <v>4.2452811463459189E-3</v>
      </c>
      <c r="HM388" s="240">
        <f t="shared" ca="1" si="811"/>
        <v>5.5751771610084364E-3</v>
      </c>
      <c r="HN388" s="240">
        <f t="shared" ca="1" si="812"/>
        <v>4.5450608501869834E-3</v>
      </c>
      <c r="HO388" s="240">
        <f t="shared" ca="1" si="813"/>
        <v>1.5909878081724776E-3</v>
      </c>
      <c r="HP388" s="240">
        <f t="shared" ca="1" si="814"/>
        <v>-2.0365617402464654E-3</v>
      </c>
      <c r="HQ388" s="240">
        <f t="shared" ca="1" si="815"/>
        <v>-4.8020201533011328E-3</v>
      </c>
      <c r="HR388" s="240">
        <f t="shared" ca="1" si="816"/>
        <v>-5.5347491262453738E-3</v>
      </c>
      <c r="HS388" s="240">
        <f t="shared" ca="1" si="817"/>
        <v>-3.9245792496689193E-3</v>
      </c>
      <c r="HT388" s="240">
        <f t="shared" ca="1" si="818"/>
        <v>-6.5310693658263185E-4</v>
      </c>
      <c r="HU388" s="240">
        <f t="shared" ca="1" si="819"/>
        <v>2.8948302090427702E-3</v>
      </c>
      <c r="HV388" s="240">
        <f t="shared" ca="1" si="820"/>
        <v>5.2173650443515362E-3</v>
      </c>
      <c r="HW388" s="240">
        <f t="shared" ca="1" si="821"/>
        <v>5.3313519796341193E-3</v>
      </c>
      <c r="HX388" s="240">
        <f t="shared" ca="1" si="822"/>
        <v>3.1885395307776026E-3</v>
      </c>
      <c r="HY388" s="240">
        <f t="shared" ca="1" si="823"/>
        <v>-3.0400448276463672E-4</v>
      </c>
      <c r="HZ388" s="240">
        <f t="shared" ca="1" si="824"/>
        <v>-3.6678612267175541E-3</v>
      </c>
      <c r="IA388" s="240">
        <f t="shared" ca="1" si="825"/>
        <v>-5.4790861074612198E-3</v>
      </c>
      <c r="IB388" s="240">
        <f t="shared" ca="1" si="826"/>
        <v>-4.9709746922336978E-3</v>
      </c>
      <c r="IC388" s="240">
        <f t="shared" ca="1" si="827"/>
        <v>-2.3586141734281956E-3</v>
      </c>
      <c r="ID388" s="240">
        <f t="shared" ca="1" si="828"/>
        <v>1.2521645766904964E-3</v>
      </c>
      <c r="IE388" s="240">
        <f t="shared" ca="1" si="829"/>
        <v>2.6676304976326472E-3</v>
      </c>
      <c r="IF388" s="240">
        <f t="shared" ca="1" si="830"/>
        <v>5.5794770404592065E-3</v>
      </c>
      <c r="IG388" s="240">
        <f t="shared" ca="1" si="831"/>
        <v>4.4642284706441137E-3</v>
      </c>
      <c r="IH388" s="240">
        <f t="shared" ca="1" si="832"/>
        <v>1.4592400934233505E-3</v>
      </c>
      <c r="II388" s="240">
        <f t="shared" ca="1" si="833"/>
        <v>-2.1634550412444834E-3</v>
      </c>
      <c r="IJ388" s="240">
        <f t="shared" ca="1" si="834"/>
        <v>-4.8703441996150757E-3</v>
      </c>
      <c r="IK388" s="240">
        <f t="shared" ca="1" si="835"/>
        <v>-5.5155818609125403E-3</v>
      </c>
      <c r="IL388" s="240">
        <f t="shared" ca="1" si="836"/>
        <v>-3.8260343130499543E-3</v>
      </c>
      <c r="IM388" s="240">
        <f t="shared" ca="1" si="837"/>
        <v>-5.1689910442696222E-4</v>
      </c>
      <c r="IN388" s="240">
        <f t="shared" ca="1" si="838"/>
        <v>3.0110431882131778E-3</v>
      </c>
      <c r="IO388" s="240">
        <f t="shared" ca="1" si="839"/>
        <v>5.2643893861415384E-3</v>
      </c>
      <c r="IP388" s="240">
        <f t="shared" ca="1" si="840"/>
        <v>5.2892819441870409E-3</v>
      </c>
      <c r="IQ388" s="240">
        <f t="shared" ca="1" si="841"/>
        <v>3.0751836646779984E-3</v>
      </c>
      <c r="IR388" s="240">
        <f t="shared" ca="1" si="842"/>
        <v>-4.4066183149800236E-4</v>
      </c>
      <c r="IS388" s="240">
        <f t="shared" ca="1" si="843"/>
        <v>-3.7699720259835624E-3</v>
      </c>
      <c r="IT388" s="240">
        <f t="shared" ca="1" si="844"/>
        <v>-5.5034261263747653E-3</v>
      </c>
      <c r="IU388" s="240">
        <f t="shared" ca="1" si="845"/>
        <v>-4.9072406268854032E-3</v>
      </c>
      <c r="IV388" s="240">
        <f t="shared" ca="1" si="846"/>
        <v>-2.2337851090437539E-3</v>
      </c>
      <c r="IW388" s="240">
        <f t="shared" ca="1" si="847"/>
        <v>1.3852476052850947E-3</v>
      </c>
      <c r="IX388" s="240">
        <f t="shared" ca="1" si="848"/>
        <v>4.4178951110533868E-3</v>
      </c>
      <c r="IY388" s="240">
        <f t="shared" ca="1" si="849"/>
        <v>5.580416051570886E-3</v>
      </c>
      <c r="IZ388" s="240">
        <f t="shared" ca="1" si="850"/>
        <v>4.3807070067987813E-3</v>
      </c>
      <c r="JA388" s="240">
        <f t="shared" ca="1" si="851"/>
        <v>1.3266133870064466E-3</v>
      </c>
      <c r="JB388" s="240">
        <f t="shared" ca="1" si="852"/>
        <v>-2.2890451578224504E-3</v>
      </c>
    </row>
    <row r="389" spans="2:262">
      <c r="B389" s="248">
        <v>28</v>
      </c>
      <c r="C389" s="247">
        <f t="shared" si="853"/>
        <v>5.4687500000000016E-4</v>
      </c>
      <c r="D389" s="244">
        <f t="shared" ca="1" si="597"/>
        <v>12.483908776962839</v>
      </c>
      <c r="E389" s="243">
        <f ca="1">AH361</f>
        <v>0.48390877696283874</v>
      </c>
      <c r="F389" s="242">
        <v>28</v>
      </c>
      <c r="G389" s="240">
        <f t="shared" ca="1" si="854"/>
        <v>-9.767678668485939E-4</v>
      </c>
      <c r="H389" s="240">
        <f t="shared" ca="1" si="598"/>
        <v>-1.0901842803770082E-3</v>
      </c>
      <c r="I389" s="240">
        <f t="shared" ca="1" si="599"/>
        <v>-7.0867982279772636E-4</v>
      </c>
      <c r="J389" s="240">
        <f t="shared" ca="1" si="600"/>
        <v>-5.4495418427812905E-6</v>
      </c>
      <c r="K389" s="240">
        <f t="shared" ca="1" si="601"/>
        <v>7.0025471717671123E-4</v>
      </c>
      <c r="L389" s="240">
        <f t="shared" ca="1" si="602"/>
        <v>1.088057974631111E-3</v>
      </c>
      <c r="M389" s="240">
        <f t="shared" ca="1" si="603"/>
        <v>9.8190565933236164E-4</v>
      </c>
      <c r="N389" s="240">
        <f t="shared" ca="1" si="604"/>
        <v>4.2998870312878091E-4</v>
      </c>
      <c r="O389" s="240">
        <f t="shared" ca="1" si="605"/>
        <v>-3.1713413463949341E-4</v>
      </c>
      <c r="P389" s="240">
        <f t="shared" ca="1" si="606"/>
        <v>-9.2028470551772839E-4</v>
      </c>
      <c r="Q389" s="240">
        <f t="shared" ca="1" si="607"/>
        <v>-1.1056452602306111E-3</v>
      </c>
      <c r="R389" s="240">
        <f t="shared" ca="1" si="608"/>
        <v>-7.8906598222072352E-4</v>
      </c>
      <c r="S389" s="240">
        <f t="shared" ca="1" si="609"/>
        <v>-1.1426724506849895E-4</v>
      </c>
      <c r="T389" s="240">
        <f t="shared" ca="1" si="610"/>
        <v>6.1240643239090066E-4</v>
      </c>
      <c r="U389" s="241">
        <f t="shared" ca="1" si="611"/>
        <v>1.0610603929579929E-3</v>
      </c>
      <c r="V389" s="240">
        <f t="shared" ca="1" si="612"/>
        <v>1.0280151184205023E-3</v>
      </c>
      <c r="W389" s="240">
        <f t="shared" ca="1" si="613"/>
        <v>5.2827247254996822E-4</v>
      </c>
      <c r="X389" s="240">
        <f t="shared" ca="1" si="614"/>
        <v>-2.1129483141069379E-4</v>
      </c>
      <c r="Y389" s="240">
        <f t="shared" ca="1" si="615"/>
        <v>-8.5493869939393379E-4</v>
      </c>
      <c r="Z389" s="240">
        <f t="shared" ca="1" si="616"/>
        <v>-1.1104582718210135E-3</v>
      </c>
      <c r="AA389" s="240">
        <f t="shared" ca="1" si="617"/>
        <v>-8.6185300488759206E-4</v>
      </c>
      <c r="AB389" s="240">
        <f t="shared" ca="1" si="618"/>
        <v>-2.2198449225937648E-4</v>
      </c>
      <c r="AC389" s="240">
        <f t="shared" ca="1" si="619"/>
        <v>5.186603388857568E-4</v>
      </c>
      <c r="AD389" s="240">
        <f t="shared" ca="1" si="620"/>
        <v>1.0238442196660769E-3</v>
      </c>
      <c r="AE389" s="240">
        <f t="shared" ca="1" si="621"/>
        <v>1.0642242299480262E-3</v>
      </c>
      <c r="AF389" s="240">
        <f t="shared" ca="1" si="622"/>
        <v>6.2146868927738996E-4</v>
      </c>
      <c r="AG389" s="240">
        <f t="shared" ca="1" si="623"/>
        <v>-1.0342064344990508E-4</v>
      </c>
      <c r="AH389" s="240">
        <f t="shared" ca="1" si="624"/>
        <v>-7.8135916623794108E-4</v>
      </c>
      <c r="AI389" s="240">
        <f t="shared" ca="1" si="625"/>
        <v>-1.1045769632155398E-3</v>
      </c>
      <c r="AJ389" s="240">
        <f t="shared" ca="1" si="626"/>
        <v>-9.2633991198061644E-4</v>
      </c>
      <c r="AK389" s="240">
        <f t="shared" ca="1" si="627"/>
        <v>-3.275639074407308E-4</v>
      </c>
      <c r="AL389" s="240">
        <f t="shared" ca="1" si="628"/>
        <v>4.1991926278856114E-4</v>
      </c>
      <c r="AM389" s="240">
        <f t="shared" ca="1" si="629"/>
        <v>9.767678668485939E-4</v>
      </c>
      <c r="AN389" s="240">
        <f t="shared" ca="1" si="630"/>
        <v>1.0901842803770084E-3</v>
      </c>
      <c r="AO389" s="240">
        <f t="shared" ca="1" si="631"/>
        <v>7.0867982279772701E-4</v>
      </c>
      <c r="AP389" s="240">
        <f t="shared" ca="1" si="632"/>
        <v>5.4495418427807484E-6</v>
      </c>
      <c r="AQ389" s="240">
        <f t="shared" ca="1" si="633"/>
        <v>-7.0025471717670982E-4</v>
      </c>
      <c r="AR389" s="240">
        <f t="shared" ca="1" si="634"/>
        <v>-1.0880579746311108E-3</v>
      </c>
      <c r="AS389" s="240">
        <f t="shared" ca="1" si="635"/>
        <v>-9.8190565933236121E-4</v>
      </c>
      <c r="AT389" s="240">
        <f t="shared" ca="1" si="636"/>
        <v>-4.2998870312878265E-4</v>
      </c>
      <c r="AU389" s="240">
        <f t="shared" ca="1" si="637"/>
        <v>3.1713413463949248E-4</v>
      </c>
      <c r="AV389" s="240">
        <f t="shared" ca="1" si="638"/>
        <v>9.2028470551772882E-4</v>
      </c>
      <c r="AW389" s="240">
        <f t="shared" ca="1" si="639"/>
        <v>1.1056452602306115E-3</v>
      </c>
      <c r="AX389" s="240">
        <f t="shared" ca="1" si="640"/>
        <v>7.8906598222072417E-4</v>
      </c>
      <c r="AY389" s="240">
        <f t="shared" ca="1" si="641"/>
        <v>1.1426724506849797E-4</v>
      </c>
      <c r="AZ389" s="240">
        <f t="shared" ca="1" si="642"/>
        <v>-6.124064323908998E-4</v>
      </c>
      <c r="BA389" s="240">
        <f t="shared" ca="1" si="643"/>
        <v>-1.0610603929579925E-3</v>
      </c>
      <c r="BB389" s="240">
        <f t="shared" ca="1" si="644"/>
        <v>-1.0280151184205019E-3</v>
      </c>
      <c r="BC389" s="240">
        <f t="shared" ca="1" si="645"/>
        <v>-5.2827247254996562E-4</v>
      </c>
      <c r="BD389" s="240">
        <f t="shared" ca="1" si="646"/>
        <v>2.1129483141068902E-4</v>
      </c>
      <c r="BE389" s="240">
        <f t="shared" ca="1" si="647"/>
        <v>8.5493869939393184E-4</v>
      </c>
      <c r="BF389" s="240">
        <f t="shared" ca="1" si="648"/>
        <v>1.1104582718210135E-3</v>
      </c>
      <c r="BG389" s="240">
        <f t="shared" ca="1" si="649"/>
        <v>8.618530048875926E-4</v>
      </c>
      <c r="BH389" s="240">
        <f t="shared" ca="1" si="650"/>
        <v>2.2198449225937545E-4</v>
      </c>
      <c r="BI389" s="240">
        <f t="shared" ca="1" si="651"/>
        <v>-5.186603388857594E-4</v>
      </c>
      <c r="BJ389" s="240">
        <f t="shared" ca="1" si="652"/>
        <v>-1.0238442196660749E-3</v>
      </c>
      <c r="BK389" s="240">
        <f t="shared" ca="1" si="653"/>
        <v>-1.0642242299480267E-3</v>
      </c>
      <c r="BL389" s="240">
        <f t="shared" ca="1" si="654"/>
        <v>-6.2146868927739061E-4</v>
      </c>
      <c r="BM389" s="240">
        <f t="shared" ca="1" si="655"/>
        <v>1.0342064344990415E-4</v>
      </c>
      <c r="BN389" s="240">
        <f t="shared" ca="1" si="656"/>
        <v>7.8135916623794325E-4</v>
      </c>
      <c r="BO389" s="240">
        <f t="shared" ca="1" si="657"/>
        <v>1.10457696321554E-3</v>
      </c>
      <c r="BP389" s="240">
        <f t="shared" ca="1" si="658"/>
        <v>9.2633991198061915E-4</v>
      </c>
      <c r="BQ389" s="240">
        <f t="shared" ca="1" si="659"/>
        <v>3.2756390744073172E-4</v>
      </c>
      <c r="BR389" s="240">
        <f t="shared" ca="1" si="660"/>
        <v>-4.1991926278856022E-4</v>
      </c>
      <c r="BS389" s="240">
        <f t="shared" ca="1" si="661"/>
        <v>-9.7676786684859369E-4</v>
      </c>
      <c r="BT389" s="240">
        <f t="shared" ca="1" si="662"/>
        <v>-1.0901842803770078E-3</v>
      </c>
      <c r="BU389" s="240">
        <f t="shared" ca="1" si="663"/>
        <v>-7.0867982279773081E-4</v>
      </c>
      <c r="BV389" s="240">
        <f t="shared" ca="1" si="664"/>
        <v>-5.4495418427856273E-6</v>
      </c>
      <c r="BW389" s="240">
        <f t="shared" ca="1" si="665"/>
        <v>7.0025471717670906E-4</v>
      </c>
      <c r="BX389" s="240">
        <f t="shared" ca="1" si="666"/>
        <v>1.0880579746311105E-3</v>
      </c>
      <c r="BY389" s="240">
        <f t="shared" ca="1" si="667"/>
        <v>9.8190565933236164E-4</v>
      </c>
      <c r="BZ389" s="240">
        <f t="shared" ca="1" si="668"/>
        <v>4.2998870312877988E-4</v>
      </c>
      <c r="CA389" s="240">
        <f t="shared" ca="1" si="669"/>
        <v>-3.1713413463948777E-4</v>
      </c>
      <c r="CB389" s="240">
        <f t="shared" ca="1" si="670"/>
        <v>-9.2028470551772611E-4</v>
      </c>
      <c r="CC389" s="240">
        <f t="shared" ca="1" si="671"/>
        <v>-1.1056452602306115E-3</v>
      </c>
      <c r="CD389" s="240">
        <f t="shared" ca="1" si="672"/>
        <v>-7.8906598222072482E-4</v>
      </c>
      <c r="CE389" s="240">
        <f t="shared" ca="1" si="673"/>
        <v>-1.142672450684989E-4</v>
      </c>
      <c r="CF389" s="240">
        <f t="shared" ca="1" si="674"/>
        <v>6.124064323909024E-4</v>
      </c>
      <c r="CG389" s="240">
        <f t="shared" ca="1" si="675"/>
        <v>1.061060392957991E-3</v>
      </c>
      <c r="CH389" s="240">
        <f t="shared" ca="1" si="676"/>
        <v>1.0280151184205038E-3</v>
      </c>
      <c r="CI389" s="240">
        <f t="shared" ca="1" si="677"/>
        <v>5.2827247254996995E-4</v>
      </c>
      <c r="CJ389" s="240">
        <f t="shared" ca="1" si="678"/>
        <v>-2.1129483141069189E-4</v>
      </c>
      <c r="CK389" s="240">
        <f t="shared" ca="1" si="679"/>
        <v>-8.5493869939393379E-4</v>
      </c>
      <c r="CL389" s="240">
        <f t="shared" ca="1" si="680"/>
        <v>-1.1104582718210135E-3</v>
      </c>
      <c r="CM389" s="240">
        <f t="shared" ca="1" si="681"/>
        <v>-8.6185300488759585E-4</v>
      </c>
      <c r="CN389" s="240">
        <f t="shared" ca="1" si="682"/>
        <v>-2.2198449225938017E-4</v>
      </c>
      <c r="CO389" s="240">
        <f t="shared" ca="1" si="683"/>
        <v>5.1866033888575507E-4</v>
      </c>
      <c r="CP389" s="240">
        <f t="shared" ca="1" si="684"/>
        <v>1.023844219666076E-3</v>
      </c>
      <c r="CQ389" s="240">
        <f t="shared" ca="1" si="685"/>
        <v>1.0642242299480258E-3</v>
      </c>
      <c r="CR389" s="240">
        <f t="shared" ca="1" si="686"/>
        <v>6.2146868927738822E-4</v>
      </c>
      <c r="CS389" s="240">
        <f t="shared" ca="1" si="687"/>
        <v>-1.0342064344989922E-4</v>
      </c>
      <c r="CT389" s="240">
        <f t="shared" ca="1" si="688"/>
        <v>-7.8135916623793978E-4</v>
      </c>
      <c r="CU389" s="240">
        <f t="shared" ca="1" si="689"/>
        <v>-1.1045769632155396E-3</v>
      </c>
      <c r="CV389" s="240">
        <f t="shared" ca="1" si="690"/>
        <v>-9.2633991198061731E-4</v>
      </c>
      <c r="CW389" s="240">
        <f t="shared" ca="1" si="691"/>
        <v>-3.2756390744072896E-4</v>
      </c>
      <c r="CX389" s="240">
        <f t="shared" ca="1" si="692"/>
        <v>4.1991926278856303E-4</v>
      </c>
      <c r="CY389" s="240">
        <f t="shared" ca="1" si="693"/>
        <v>9.7676786684859499E-4</v>
      </c>
      <c r="CZ389" s="240">
        <f t="shared" ca="1" si="694"/>
        <v>1.0901842803770073E-3</v>
      </c>
      <c r="DA389" s="240">
        <f t="shared" ca="1" si="695"/>
        <v>7.0867982279773471E-4</v>
      </c>
      <c r="DB389" s="240">
        <f t="shared" ca="1" si="696"/>
        <v>5.4495418427905605E-6</v>
      </c>
      <c r="DC389" s="240">
        <f t="shared" ca="1" si="697"/>
        <v>-7.0025471717670537E-4</v>
      </c>
      <c r="DD389" s="240">
        <f t="shared" ca="1" si="698"/>
        <v>-1.0880579746311097E-3</v>
      </c>
      <c r="DE389" s="240">
        <f t="shared" ca="1" si="699"/>
        <v>-9.8190565933236381E-4</v>
      </c>
      <c r="DF389" s="240">
        <f t="shared" ca="1" si="700"/>
        <v>-4.2998870312878443E-4</v>
      </c>
      <c r="DG389" s="240">
        <f t="shared" ca="1" si="701"/>
        <v>3.1713413463949059E-4</v>
      </c>
      <c r="DH389" s="240">
        <f t="shared" ca="1" si="702"/>
        <v>9.2028470551772774E-4</v>
      </c>
      <c r="DI389" s="240">
        <f t="shared" ca="1" si="703"/>
        <v>1.1056452602306111E-3</v>
      </c>
      <c r="DJ389" s="240">
        <f t="shared" ca="1" si="704"/>
        <v>7.8906598222072254E-4</v>
      </c>
      <c r="DK389" s="240">
        <f t="shared" ca="1" si="705"/>
        <v>1.1426724506849591E-4</v>
      </c>
      <c r="DL389" s="240">
        <f t="shared" ca="1" si="706"/>
        <v>-6.1240643239090478E-4</v>
      </c>
      <c r="DM389" s="240">
        <f t="shared" ca="1" si="707"/>
        <v>-1.0610603929579897E-3</v>
      </c>
      <c r="DN389" s="240">
        <f t="shared" ca="1" si="708"/>
        <v>-1.0280151184205056E-3</v>
      </c>
      <c r="DO389" s="240">
        <f t="shared" ca="1" si="709"/>
        <v>-5.2827247254997418E-4</v>
      </c>
      <c r="DP389" s="240">
        <f t="shared" ca="1" si="710"/>
        <v>2.1129483141068712E-4</v>
      </c>
      <c r="DQ389" s="240">
        <f t="shared" ca="1" si="711"/>
        <v>8.5493869939393065E-4</v>
      </c>
      <c r="DR389" s="240">
        <f t="shared" ca="1" si="712"/>
        <v>1.1104582718210135E-3</v>
      </c>
      <c r="DS389" s="240">
        <f t="shared" ca="1" si="713"/>
        <v>8.618530048875939E-4</v>
      </c>
      <c r="DT389" s="240">
        <f t="shared" ca="1" si="714"/>
        <v>2.219844922593773E-4</v>
      </c>
      <c r="DU389" s="240">
        <f t="shared" ca="1" si="715"/>
        <v>-5.1866033888575778E-4</v>
      </c>
      <c r="DV389" s="240">
        <f t="shared" ca="1" si="716"/>
        <v>-1.0238442196660773E-3</v>
      </c>
      <c r="DW389" s="240">
        <f t="shared" ca="1" si="717"/>
        <v>-1.0642242299480249E-3</v>
      </c>
      <c r="DX389" s="240">
        <f t="shared" ca="1" si="718"/>
        <v>-6.2146868927738573E-4</v>
      </c>
      <c r="DY389" s="240">
        <f t="shared" ca="1" si="719"/>
        <v>1.034206434498944E-4</v>
      </c>
      <c r="DZ389" s="240">
        <f t="shared" ca="1" si="720"/>
        <v>7.8135916623793631E-4</v>
      </c>
      <c r="EA389" s="240">
        <f t="shared" ca="1" si="721"/>
        <v>1.1045769632155391E-3</v>
      </c>
      <c r="EB389" s="240">
        <f t="shared" ca="1" si="722"/>
        <v>9.2633991198062002E-4</v>
      </c>
      <c r="EC389" s="240">
        <f t="shared" ca="1" si="723"/>
        <v>3.2756390744073357E-4</v>
      </c>
      <c r="ED389" s="240">
        <f t="shared" ca="1" si="724"/>
        <v>-4.1991926278855848E-4</v>
      </c>
      <c r="EE389" s="240">
        <f t="shared" ca="1" si="725"/>
        <v>-9.767678668485926E-4</v>
      </c>
      <c r="EF389" s="240">
        <f t="shared" ca="1" si="726"/>
        <v>-1.0901842803770082E-3</v>
      </c>
      <c r="EG389" s="240">
        <f t="shared" ca="1" si="727"/>
        <v>-7.0867982279772626E-4</v>
      </c>
      <c r="EH389" s="240">
        <f t="shared" ca="1" si="728"/>
        <v>-5.4495418427795558E-6</v>
      </c>
      <c r="EI389" s="240">
        <f t="shared" ca="1" si="729"/>
        <v>7.0025471717671361E-4</v>
      </c>
      <c r="EJ389" s="240">
        <f t="shared" ca="1" si="730"/>
        <v>1.0880579746311088E-3</v>
      </c>
      <c r="EK389" s="240">
        <f t="shared" ca="1" si="731"/>
        <v>9.819056593323662E-4</v>
      </c>
      <c r="EL389" s="240">
        <f t="shared" ca="1" si="732"/>
        <v>4.2998870312878888E-4</v>
      </c>
      <c r="EM389" s="240">
        <f t="shared" ca="1" si="733"/>
        <v>-3.1713413463948592E-4</v>
      </c>
      <c r="EN389" s="240">
        <f t="shared" ca="1" si="734"/>
        <v>-9.2028470551772513E-4</v>
      </c>
      <c r="EO389" s="240">
        <f t="shared" ca="1" si="735"/>
        <v>-1.1056452602306117E-3</v>
      </c>
      <c r="EP389" s="240">
        <f t="shared" ca="1" si="736"/>
        <v>-7.8906598222072612E-4</v>
      </c>
      <c r="EQ389" s="240">
        <f t="shared" ca="1" si="737"/>
        <v>-1.1426724506850079E-4</v>
      </c>
      <c r="ER389" s="240">
        <f t="shared" ca="1" si="738"/>
        <v>6.1240643239090077E-4</v>
      </c>
      <c r="ES389" s="240">
        <f t="shared" ca="1" si="739"/>
        <v>1.0610603929579929E-3</v>
      </c>
      <c r="ET389" s="240">
        <f t="shared" ca="1" si="740"/>
        <v>1.0280151184205014E-3</v>
      </c>
      <c r="EU389" s="240">
        <f t="shared" ca="1" si="741"/>
        <v>5.2827247254996464E-4</v>
      </c>
      <c r="EV389" s="240">
        <f t="shared" ca="1" si="742"/>
        <v>-2.112948314106823E-4</v>
      </c>
      <c r="EW389" s="240">
        <f t="shared" ca="1" si="743"/>
        <v>-8.549386993939275E-4</v>
      </c>
      <c r="EX389" s="240">
        <f t="shared" ca="1" si="744"/>
        <v>-1.1104582718210135E-3</v>
      </c>
      <c r="EY389" s="240">
        <f t="shared" ca="1" si="745"/>
        <v>-8.6185300488759704E-4</v>
      </c>
      <c r="EZ389" s="240">
        <f t="shared" ca="1" si="746"/>
        <v>-2.2198449225938212E-4</v>
      </c>
      <c r="FA389" s="240">
        <f t="shared" ca="1" si="747"/>
        <v>5.1866033888575344E-4</v>
      </c>
      <c r="FB389" s="240">
        <f t="shared" ca="1" si="748"/>
        <v>1.0238442196660754E-3</v>
      </c>
      <c r="FC389" s="240">
        <f t="shared" ca="1" si="749"/>
        <v>1.0642242299480262E-3</v>
      </c>
      <c r="FD389" s="240">
        <f t="shared" ca="1" si="750"/>
        <v>6.2146868927738974E-4</v>
      </c>
      <c r="FE389" s="240">
        <f t="shared" ca="1" si="751"/>
        <v>-1.0342064344990518E-4</v>
      </c>
      <c r="FF389" s="240">
        <f t="shared" ca="1" si="752"/>
        <v>-7.8135916623794412E-4</v>
      </c>
      <c r="FG389" s="240">
        <f t="shared" ca="1" si="753"/>
        <v>-1.1045769632155402E-3</v>
      </c>
      <c r="FH389" s="240">
        <f t="shared" ca="1" si="754"/>
        <v>-9.2633991198062273E-4</v>
      </c>
      <c r="FI389" s="240">
        <f t="shared" ca="1" si="755"/>
        <v>-3.2756390744073823E-4</v>
      </c>
      <c r="FJ389" s="240">
        <f t="shared" ca="1" si="756"/>
        <v>4.1991926278855393E-4</v>
      </c>
      <c r="FK389" s="240">
        <f t="shared" ca="1" si="757"/>
        <v>9.7676786684859043E-4</v>
      </c>
      <c r="FL389" s="240">
        <f t="shared" ca="1" si="758"/>
        <v>1.0901842803770093E-3</v>
      </c>
      <c r="FM389" s="240">
        <f t="shared" ca="1" si="759"/>
        <v>7.0867982279773005E-4</v>
      </c>
      <c r="FN389" s="240">
        <f t="shared" ca="1" si="760"/>
        <v>5.4495418427844889E-6</v>
      </c>
      <c r="FO389" s="240">
        <f t="shared" ca="1" si="761"/>
        <v>-7.0025471717670993E-4</v>
      </c>
      <c r="FP389" s="240">
        <f t="shared" ca="1" si="762"/>
        <v>-1.088057974631111E-3</v>
      </c>
      <c r="FQ389" s="240">
        <f t="shared" ca="1" si="763"/>
        <v>-9.8190565933236121E-4</v>
      </c>
      <c r="FR389" s="240">
        <f t="shared" ca="1" si="764"/>
        <v>-4.2998870312877896E-4</v>
      </c>
      <c r="FS389" s="240">
        <f t="shared" ca="1" si="765"/>
        <v>3.1713413463948126E-4</v>
      </c>
      <c r="FT389" s="240">
        <f t="shared" ca="1" si="766"/>
        <v>9.2028470551772231E-4</v>
      </c>
      <c r="FU389" s="240">
        <f t="shared" ca="1" si="767"/>
        <v>1.1056452602306122E-3</v>
      </c>
      <c r="FV389" s="240">
        <f t="shared" ca="1" si="768"/>
        <v>7.8906598222072959E-4</v>
      </c>
      <c r="FW389" s="240">
        <f t="shared" ca="1" si="769"/>
        <v>1.1426724506850573E-4</v>
      </c>
      <c r="FX389" s="240">
        <f t="shared" ca="1" si="770"/>
        <v>-6.1240643239089665E-4</v>
      </c>
      <c r="FY389" s="240">
        <f t="shared" ca="1" si="771"/>
        <v>-1.0610603929579914E-3</v>
      </c>
      <c r="FZ389" s="240">
        <f t="shared" ca="1" si="772"/>
        <v>-1.0280151184205034E-3</v>
      </c>
      <c r="GA389" s="240">
        <f t="shared" ca="1" si="773"/>
        <v>-5.2827247254996908E-4</v>
      </c>
      <c r="GB389" s="240">
        <f t="shared" ca="1" si="774"/>
        <v>2.11294831410693E-4</v>
      </c>
      <c r="GC389" s="240">
        <f t="shared" ca="1" si="775"/>
        <v>8.5493869939393444E-4</v>
      </c>
      <c r="GD389" s="240">
        <f t="shared" ca="1" si="776"/>
        <v>1.1104582718210135E-3</v>
      </c>
      <c r="GE389" s="240">
        <f t="shared" ca="1" si="777"/>
        <v>8.6185300488760008E-4</v>
      </c>
      <c r="GF389" s="240">
        <f t="shared" ca="1" si="778"/>
        <v>2.2198449225938695E-4</v>
      </c>
      <c r="GG389" s="240">
        <f t="shared" ca="1" si="779"/>
        <v>-5.186603388857491E-4</v>
      </c>
      <c r="GH389" s="240">
        <f t="shared" ca="1" si="780"/>
        <v>-1.0238442196660734E-3</v>
      </c>
      <c r="GI389" s="240">
        <f t="shared" ca="1" si="781"/>
        <v>-1.0642242299480277E-3</v>
      </c>
      <c r="GJ389" s="240">
        <f t="shared" ca="1" si="782"/>
        <v>-6.2146868927739386E-4</v>
      </c>
      <c r="GK389" s="240">
        <f t="shared" ca="1" si="783"/>
        <v>1.0342064344988464E-4</v>
      </c>
      <c r="GL389" s="240">
        <f t="shared" ca="1" si="784"/>
        <v>7.8135916623794065E-4</v>
      </c>
      <c r="GM389" s="240">
        <f t="shared" ca="1" si="785"/>
        <v>1.1045769632155381E-3</v>
      </c>
      <c r="GN389" s="240">
        <f t="shared" ca="1" si="786"/>
        <v>9.2633991198061677E-4</v>
      </c>
      <c r="GO389" s="240">
        <f t="shared" ca="1" si="787"/>
        <v>3.2756390744074294E-4</v>
      </c>
      <c r="GP389" s="240">
        <f t="shared" ca="1" si="788"/>
        <v>-4.1991926278856401E-4</v>
      </c>
      <c r="GQ389" s="240">
        <f t="shared" ca="1" si="789"/>
        <v>-9.7676786684858805E-4</v>
      </c>
      <c r="GR389" s="240">
        <f t="shared" ca="1" si="790"/>
        <v>-1.0901842803770071E-3</v>
      </c>
      <c r="GS389" s="240">
        <f t="shared" ca="1" si="791"/>
        <v>-7.0867982279773385E-4</v>
      </c>
      <c r="GT389" s="240">
        <f t="shared" ca="1" si="792"/>
        <v>-5.4495418427737011E-6</v>
      </c>
      <c r="GU389" s="240">
        <f t="shared" ca="1" si="793"/>
        <v>7.0025471717670602E-4</v>
      </c>
      <c r="GV389" s="240">
        <f t="shared" ca="1" si="794"/>
        <v>1.0880579746311066E-3</v>
      </c>
      <c r="GW389" s="240">
        <f t="shared" ca="1" si="795"/>
        <v>9.8190565933236338E-4</v>
      </c>
      <c r="GX389" s="240">
        <f t="shared" ca="1" si="796"/>
        <v>4.2998870312879793E-4</v>
      </c>
      <c r="GY389" s="240">
        <f t="shared" ca="1" si="797"/>
        <v>-3.1713413463949167E-4</v>
      </c>
      <c r="GZ389" s="240">
        <f t="shared" ca="1" si="798"/>
        <v>-9.202847055177196E-4</v>
      </c>
      <c r="HA389" s="240">
        <f t="shared" ca="1" si="799"/>
        <v>-1.1056452602306111E-3</v>
      </c>
      <c r="HB389" s="240">
        <f t="shared" ca="1" si="800"/>
        <v>-7.8906598222073306E-4</v>
      </c>
      <c r="HC389" s="240">
        <f t="shared" ca="1" si="801"/>
        <v>-1.1426724506849488E-4</v>
      </c>
      <c r="HD389" s="240">
        <f t="shared" ca="1" si="802"/>
        <v>6.1240643239089264E-4</v>
      </c>
      <c r="HE389" s="240">
        <f t="shared" ca="1" si="803"/>
        <v>1.0610603929579947E-3</v>
      </c>
      <c r="HF389" s="240">
        <f t="shared" ca="1" si="804"/>
        <v>1.0280151184205051E-3</v>
      </c>
      <c r="HG389" s="240">
        <f t="shared" ca="1" si="805"/>
        <v>5.2827247254995954E-4</v>
      </c>
      <c r="HH389" s="240">
        <f t="shared" ca="1" si="806"/>
        <v>-2.1129483141068818E-4</v>
      </c>
      <c r="HI389" s="240">
        <f t="shared" ca="1" si="807"/>
        <v>-8.5493869939392121E-4</v>
      </c>
      <c r="HJ389" s="240">
        <f t="shared" ca="1" si="808"/>
        <v>-1.1104582718210135E-3</v>
      </c>
      <c r="HK389" s="240">
        <f t="shared" ca="1" si="809"/>
        <v>-8.6185300488760322E-4</v>
      </c>
      <c r="HL389" s="240">
        <f t="shared" ca="1" si="810"/>
        <v>-2.2198449225937632E-4</v>
      </c>
      <c r="HM389" s="240">
        <f t="shared" ca="1" si="811"/>
        <v>5.1866033888574477E-4</v>
      </c>
      <c r="HN389" s="240">
        <f t="shared" ca="1" si="812"/>
        <v>1.0238442196660777E-3</v>
      </c>
      <c r="HO389" s="240">
        <f t="shared" ca="1" si="813"/>
        <v>1.0642242299480291E-3</v>
      </c>
      <c r="HP389" s="240">
        <f t="shared" ca="1" si="814"/>
        <v>6.2146868927738486E-4</v>
      </c>
      <c r="HQ389" s="240">
        <f t="shared" ca="1" si="815"/>
        <v>-1.0342064344989548E-4</v>
      </c>
      <c r="HR389" s="240">
        <f t="shared" ca="1" si="816"/>
        <v>-7.8135916623794835E-4</v>
      </c>
      <c r="HS389" s="240">
        <f t="shared" ca="1" si="817"/>
        <v>-1.1045769632155391E-3</v>
      </c>
      <c r="HT389" s="240">
        <f t="shared" ca="1" si="818"/>
        <v>-9.2633991198062837E-4</v>
      </c>
      <c r="HU389" s="240">
        <f t="shared" ca="1" si="819"/>
        <v>-3.2756390744073243E-4</v>
      </c>
      <c r="HV389" s="240">
        <f t="shared" ca="1" si="820"/>
        <v>4.1991926278854487E-4</v>
      </c>
      <c r="HW389" s="240">
        <f t="shared" ca="1" si="821"/>
        <v>9.7676786684859325E-4</v>
      </c>
      <c r="HX389" s="240">
        <f t="shared" ca="1" si="822"/>
        <v>1.0901842803770112E-3</v>
      </c>
      <c r="HY389" s="240">
        <f t="shared" ca="1" si="823"/>
        <v>7.086798227977255E-4</v>
      </c>
      <c r="HZ389" s="240">
        <f t="shared" ca="1" si="824"/>
        <v>5.4495418427943552E-6</v>
      </c>
      <c r="IA389" s="240">
        <f t="shared" ca="1" si="825"/>
        <v>-7.0025471717671448E-4</v>
      </c>
      <c r="IB389" s="240">
        <f t="shared" ca="1" si="826"/>
        <v>-1.0880579746311088E-3</v>
      </c>
      <c r="IC389" s="240">
        <f t="shared" ca="1" si="827"/>
        <v>-9.8190565933235817E-4</v>
      </c>
      <c r="ID389" s="240">
        <f t="shared" ca="1" si="828"/>
        <v>-4.2998870312878796E-4</v>
      </c>
      <c r="IE389" s="240">
        <f t="shared" ca="1" si="829"/>
        <v>-2.3426865038203939E-4</v>
      </c>
      <c r="IF389" s="240">
        <f t="shared" ca="1" si="830"/>
        <v>9.2028470551772568E-4</v>
      </c>
      <c r="IG389" s="240">
        <f t="shared" ca="1" si="831"/>
        <v>1.105645260230613E-3</v>
      </c>
      <c r="IH389" s="240">
        <f t="shared" ca="1" si="832"/>
        <v>7.8906598222072536E-4</v>
      </c>
      <c r="II389" s="240">
        <f t="shared" ca="1" si="833"/>
        <v>1.1426724506851543E-4</v>
      </c>
      <c r="IJ389" s="240">
        <f t="shared" ca="1" si="834"/>
        <v>-6.1240643239090164E-4</v>
      </c>
      <c r="IK389" s="240">
        <f t="shared" ca="1" si="835"/>
        <v>-1.0610603929579886E-3</v>
      </c>
      <c r="IL389" s="240">
        <f t="shared" ca="1" si="836"/>
        <v>-1.028015118420501E-3</v>
      </c>
      <c r="IM389" s="240">
        <f t="shared" ca="1" si="837"/>
        <v>-5.2827247254997765E-4</v>
      </c>
      <c r="IN389" s="240">
        <f t="shared" ca="1" si="838"/>
        <v>2.1129483141069891E-4</v>
      </c>
      <c r="IO389" s="240">
        <f t="shared" ca="1" si="839"/>
        <v>8.5493869939392815E-4</v>
      </c>
      <c r="IP389" s="240">
        <f t="shared" ca="1" si="840"/>
        <v>1.1104582718210135E-3</v>
      </c>
      <c r="IQ389" s="240">
        <f t="shared" ca="1" si="841"/>
        <v>8.6185300488759639E-4</v>
      </c>
      <c r="IR389" s="240">
        <f t="shared" ca="1" si="842"/>
        <v>2.2198449225939649E-4</v>
      </c>
      <c r="IS389" s="240">
        <f t="shared" ca="1" si="843"/>
        <v>-5.1866033888575442E-4</v>
      </c>
      <c r="IT389" s="240">
        <f t="shared" ca="1" si="844"/>
        <v>-1.0238442196660697E-3</v>
      </c>
      <c r="IU389" s="240">
        <f t="shared" ca="1" si="845"/>
        <v>-1.064224229948026E-3</v>
      </c>
      <c r="IV389" s="240">
        <f t="shared" ca="1" si="846"/>
        <v>-6.2146868927740189E-4</v>
      </c>
      <c r="IW389" s="240">
        <f t="shared" ca="1" si="847"/>
        <v>1.0342064344990632E-4</v>
      </c>
      <c r="IX389" s="240">
        <f t="shared" ca="1" si="848"/>
        <v>7.813591662379336E-4</v>
      </c>
      <c r="IY389" s="240">
        <f t="shared" ca="1" si="849"/>
        <v>1.1045769632155402E-3</v>
      </c>
      <c r="IZ389" s="240">
        <f t="shared" ca="1" si="850"/>
        <v>9.2633991198062208E-4</v>
      </c>
      <c r="JA389" s="240">
        <f t="shared" ca="1" si="851"/>
        <v>3.2756390744072213E-4</v>
      </c>
      <c r="JB389" s="240">
        <f t="shared" ca="1" si="852"/>
        <v>-4.1991926278855496E-4</v>
      </c>
    </row>
    <row r="390" spans="2:262">
      <c r="B390" s="248">
        <v>29</v>
      </c>
      <c r="C390" s="247">
        <f t="shared" si="853"/>
        <v>5.6640625000000018E-4</v>
      </c>
      <c r="D390" s="244">
        <f t="shared" ca="1" si="597"/>
        <v>12.480006134661142</v>
      </c>
      <c r="E390" s="243">
        <f ca="1">AI361</f>
        <v>0.48000613466114289</v>
      </c>
      <c r="F390" s="242">
        <v>29</v>
      </c>
      <c r="G390" s="240">
        <f t="shared" ca="1" si="854"/>
        <v>-9.6047617798883009E-4</v>
      </c>
      <c r="H390" s="240">
        <f t="shared" ca="1" si="598"/>
        <v>-1.0467362335871179E-3</v>
      </c>
      <c r="I390" s="240">
        <f t="shared" ca="1" si="599"/>
        <v>-6.2471969407325756E-4</v>
      </c>
      <c r="J390" s="240">
        <f t="shared" ca="1" si="600"/>
        <v>1.0064967570892769E-4</v>
      </c>
      <c r="K390" s="240">
        <f t="shared" ca="1" si="601"/>
        <v>7.7714534376287529E-4</v>
      </c>
      <c r="L390" s="240">
        <f t="shared" ca="1" si="602"/>
        <v>1.0762729829282163E-3</v>
      </c>
      <c r="M390" s="240">
        <f t="shared" ca="1" si="603"/>
        <v>8.5278150409546117E-4</v>
      </c>
      <c r="N390" s="240">
        <f t="shared" ca="1" si="604"/>
        <v>2.1519441514816149E-4</v>
      </c>
      <c r="O390" s="240">
        <f t="shared" ca="1" si="605"/>
        <v>-5.2688727435750717E-4</v>
      </c>
      <c r="P390" s="240">
        <f t="shared" ca="1" si="606"/>
        <v>-1.013121825658549E-3</v>
      </c>
      <c r="Q390" s="240">
        <f t="shared" ca="1" si="607"/>
        <v>-1.0074023435974E-3</v>
      </c>
      <c r="R390" s="240">
        <f t="shared" ca="1" si="608"/>
        <v>-5.1250610746808481E-4</v>
      </c>
      <c r="S390" s="240">
        <f t="shared" ca="1" si="609"/>
        <v>2.3125402667052667E-4</v>
      </c>
      <c r="T390" s="240">
        <f t="shared" ca="1" si="610"/>
        <v>8.6272129703842326E-4</v>
      </c>
      <c r="U390" s="241">
        <f t="shared" ca="1" si="611"/>
        <v>1.0752663697035586E-3</v>
      </c>
      <c r="V390" s="240">
        <f t="shared" ca="1" si="612"/>
        <v>7.6568111794246985E-4</v>
      </c>
      <c r="W390" s="240">
        <f t="shared" ca="1" si="613"/>
        <v>8.4294662514467552E-5</v>
      </c>
      <c r="X390" s="240">
        <f t="shared" ca="1" si="614"/>
        <v>-6.380237896040031E-4</v>
      </c>
      <c r="Y390" s="240">
        <f t="shared" ca="1" si="615"/>
        <v>-1.0505291780539537E-3</v>
      </c>
      <c r="Z390" s="240">
        <f t="shared" ca="1" si="616"/>
        <v>-9.5291618466727588E-4</v>
      </c>
      <c r="AA390" s="240">
        <f t="shared" ca="1" si="617"/>
        <v>-3.9258395196458399E-4</v>
      </c>
      <c r="AB390" s="240">
        <f t="shared" ca="1" si="618"/>
        <v>3.5838010181915721E-4</v>
      </c>
      <c r="AC390" s="240">
        <f t="shared" ca="1" si="619"/>
        <v>9.3532111898330587E-4</v>
      </c>
      <c r="AD390" s="240">
        <f t="shared" ca="1" si="620"/>
        <v>1.0580867494178485E-3</v>
      </c>
      <c r="AE390" s="240">
        <f t="shared" ca="1" si="621"/>
        <v>6.6706417507766513E-4</v>
      </c>
      <c r="AF390" s="240">
        <f t="shared" ca="1" si="622"/>
        <v>-4.7872960305131603E-5</v>
      </c>
      <c r="AG390" s="240">
        <f t="shared" ca="1" si="623"/>
        <v>-7.3956383318066394E-4</v>
      </c>
      <c r="AH390" s="240">
        <f t="shared" ca="1" si="624"/>
        <v>-1.0721355937761577E-3</v>
      </c>
      <c r="AI390" s="240">
        <f t="shared" ca="1" si="625"/>
        <v>-8.8409727934291417E-4</v>
      </c>
      <c r="AJ390" s="240">
        <f t="shared" ca="1" si="626"/>
        <v>-2.6675696840538067E-4</v>
      </c>
      <c r="AK390" s="240">
        <f t="shared" ca="1" si="627"/>
        <v>4.8011580665530416E-4</v>
      </c>
      <c r="AL390" s="240">
        <f t="shared" ca="1" si="628"/>
        <v>9.9385284069936704E-4</v>
      </c>
      <c r="AM390" s="240">
        <f t="shared" ca="1" si="629"/>
        <v>1.0249925195510168E-3</v>
      </c>
      <c r="AN390" s="240">
        <f t="shared" ca="1" si="630"/>
        <v>5.5841396611463405E-4</v>
      </c>
      <c r="AO390" s="240">
        <f t="shared" ca="1" si="631"/>
        <v>-1.793205292414704E-4</v>
      </c>
      <c r="AP390" s="240">
        <f t="shared" ca="1" si="632"/>
        <v>-8.299801483183664E-4</v>
      </c>
      <c r="AQ390" s="240">
        <f t="shared" ca="1" si="633"/>
        <v>-1.0776160922213915E-3</v>
      </c>
      <c r="AR390" s="240">
        <f t="shared" ca="1" si="634"/>
        <v>-8.0198072801720424E-4</v>
      </c>
      <c r="AS390" s="240">
        <f t="shared" ca="1" si="635"/>
        <v>-1.3691771174328401E-4</v>
      </c>
      <c r="AT390" s="240">
        <f t="shared" ca="1" si="636"/>
        <v>5.9463012286632548E-4</v>
      </c>
      <c r="AU390" s="240">
        <f t="shared" ca="1" si="637"/>
        <v>1.0374360906105218E-3</v>
      </c>
      <c r="AV390" s="240">
        <f t="shared" ca="1" si="638"/>
        <v>9.7648144812445721E-4</v>
      </c>
      <c r="AW390" s="240">
        <f t="shared" ca="1" si="639"/>
        <v>4.4136469132808188E-4</v>
      </c>
      <c r="AX390" s="240">
        <f t="shared" ca="1" si="640"/>
        <v>-3.0807095050600243E-4</v>
      </c>
      <c r="AY390" s="240">
        <f t="shared" ca="1" si="641"/>
        <v>-9.0791278947769468E-4</v>
      </c>
      <c r="AZ390" s="240">
        <f t="shared" ca="1" si="642"/>
        <v>-1.0668882415917765E-3</v>
      </c>
      <c r="BA390" s="240">
        <f t="shared" ca="1" si="643"/>
        <v>-7.0780164005638732E-4</v>
      </c>
      <c r="BB390" s="240">
        <f t="shared" ca="1" si="644"/>
        <v>-5.0190852532165826E-6</v>
      </c>
      <c r="BC390" s="240">
        <f t="shared" ca="1" si="645"/>
        <v>7.0020064854618138E-4</v>
      </c>
      <c r="BD390" s="240">
        <f t="shared" ca="1" si="646"/>
        <v>1.0654153360707048E-3</v>
      </c>
      <c r="BE390" s="240">
        <f t="shared" ca="1" si="647"/>
        <v>9.1328318680665313E-4</v>
      </c>
      <c r="BF390" s="240">
        <f t="shared" ca="1" si="648"/>
        <v>3.1767688076056211E-4</v>
      </c>
      <c r="BG390" s="240">
        <f t="shared" ca="1" si="649"/>
        <v>-4.3218769792169223E-4</v>
      </c>
      <c r="BH390" s="240">
        <f t="shared" ca="1" si="650"/>
        <v>-9.7218957719571184E-4</v>
      </c>
      <c r="BI390" s="240">
        <f t="shared" ca="1" si="651"/>
        <v>-1.0401133987462936E-3</v>
      </c>
      <c r="BJ390" s="240">
        <f t="shared" ca="1" si="652"/>
        <v>-6.0297655660552997E-4</v>
      </c>
      <c r="BK390" s="240">
        <f t="shared" ca="1" si="653"/>
        <v>1.269550329508481E-4</v>
      </c>
      <c r="BL390" s="240">
        <f t="shared" ca="1" si="654"/>
        <v>7.9523950472333289E-4</v>
      </c>
      <c r="BM390" s="240">
        <f t="shared" ca="1" si="655"/>
        <v>1.0773697431850416E-3</v>
      </c>
      <c r="BN390" s="240">
        <f t="shared" ca="1" si="656"/>
        <v>8.3634829627293229E-4</v>
      </c>
      <c r="BO390" s="240">
        <f t="shared" ca="1" si="657"/>
        <v>1.8921091421193574E-4</v>
      </c>
      <c r="BP390" s="240">
        <f t="shared" ca="1" si="658"/>
        <v>-5.4980394007921203E-4</v>
      </c>
      <c r="BQ390" s="240">
        <f t="shared" ca="1" si="659"/>
        <v>-1.0218437287561415E-3</v>
      </c>
      <c r="BR390" s="240">
        <f t="shared" ca="1" si="660"/>
        <v>-9.9769428224343189E-4</v>
      </c>
      <c r="BS390" s="240">
        <f t="shared" ca="1" si="661"/>
        <v>-4.8908214449119099E-4</v>
      </c>
      <c r="BT390" s="240">
        <f t="shared" ca="1" si="662"/>
        <v>2.5701962928925226E-4</v>
      </c>
      <c r="BU390" s="240">
        <f t="shared" ca="1" si="663"/>
        <v>8.7831721853846314E-4</v>
      </c>
      <c r="BV390" s="240">
        <f t="shared" ca="1" si="664"/>
        <v>1.0731195065433381E-3</v>
      </c>
      <c r="BW390" s="240">
        <f t="shared" ca="1" si="665"/>
        <v>7.4683394888811492E-4</v>
      </c>
      <c r="BX390" s="240">
        <f t="shared" ca="1" si="666"/>
        <v>5.7899039395562153E-5</v>
      </c>
      <c r="BY390" s="240">
        <f t="shared" ca="1" si="667"/>
        <v>-6.5915061921901488E-4</v>
      </c>
      <c r="BZ390" s="240">
        <f t="shared" ca="1" si="668"/>
        <v>-1.056128399501297E-3</v>
      </c>
      <c r="CA390" s="240">
        <f t="shared" ca="1" si="669"/>
        <v>-9.4026891507921733E-4</v>
      </c>
      <c r="CB390" s="240">
        <f t="shared" ca="1" si="670"/>
        <v>-3.6783148168477556E-4</v>
      </c>
      <c r="CC390" s="240">
        <f t="shared" ca="1" si="671"/>
        <v>3.8321841116861202E-4</v>
      </c>
      <c r="CD390" s="240">
        <f t="shared" ca="1" si="672"/>
        <v>9.4818422384684571E-4</v>
      </c>
      <c r="CE390" s="240">
        <f t="shared" ca="1" si="673"/>
        <v>1.0527285536608177E-3</v>
      </c>
      <c r="CF390" s="240">
        <f t="shared" ca="1" si="674"/>
        <v>6.4608652375704786E-4</v>
      </c>
      <c r="CG390" s="240">
        <f t="shared" ca="1" si="675"/>
        <v>-7.4283690865895871E-5</v>
      </c>
      <c r="CH390" s="240">
        <f t="shared" ca="1" si="676"/>
        <v>-7.5858305950667233E-4</v>
      </c>
      <c r="CI390" s="240">
        <f t="shared" ca="1" si="677"/>
        <v>-1.0745279160709143E-3</v>
      </c>
      <c r="CJ390" s="240">
        <f t="shared" ca="1" si="678"/>
        <v>-8.6870102822747964E-4</v>
      </c>
      <c r="CK390" s="240">
        <f t="shared" ca="1" si="679"/>
        <v>-2.4104829101533602E-4</v>
      </c>
      <c r="CL390" s="240">
        <f t="shared" ca="1" si="680"/>
        <v>5.0365323144331022E-4</v>
      </c>
      <c r="CM390" s="240">
        <f t="shared" ca="1" si="681"/>
        <v>1.0037896558562458E-3</v>
      </c>
      <c r="CN390" s="240">
        <f t="shared" ca="1" si="682"/>
        <v>1.0165035834487854E-3</v>
      </c>
      <c r="CO390" s="240">
        <f t="shared" ca="1" si="683"/>
        <v>5.3562135592967756E-4</v>
      </c>
      <c r="CP390" s="240">
        <f t="shared" ca="1" si="684"/>
        <v>-2.053491252732798E-4</v>
      </c>
      <c r="CQ390" s="240">
        <f t="shared" ca="1" si="685"/>
        <v>-8.4660570448827474E-4</v>
      </c>
      <c r="CR390" s="240">
        <f t="shared" ca="1" si="686"/>
        <v>-1.0767655326094688E-3</v>
      </c>
      <c r="CS390" s="240">
        <f t="shared" ca="1" si="687"/>
        <v>-7.8406706932203742E-4</v>
      </c>
      <c r="CT390" s="240">
        <f t="shared" ca="1" si="688"/>
        <v>-1.1063950968064697E-4</v>
      </c>
      <c r="CU390" s="240">
        <f t="shared" ca="1" si="689"/>
        <v>6.1651263831537391E-4</v>
      </c>
      <c r="CV390" s="240">
        <f t="shared" ca="1" si="690"/>
        <v>1.0442971571115668E-3</v>
      </c>
      <c r="CW390" s="240">
        <f t="shared" ca="1" si="691"/>
        <v>9.6498945317752217E-4</v>
      </c>
      <c r="CX390" s="240">
        <f t="shared" ca="1" si="692"/>
        <v>4.170999443513921E-4</v>
      </c>
      <c r="CY390" s="240">
        <f t="shared" ca="1" si="693"/>
        <v>-3.3332591769705803E-4</v>
      </c>
      <c r="CZ390" s="240">
        <f t="shared" ca="1" si="694"/>
        <v>-9.2189461165159985E-4</v>
      </c>
      <c r="DA390" s="240">
        <f t="shared" ca="1" si="695"/>
        <v>-1.0628075932814403E-3</v>
      </c>
      <c r="DB390" s="240">
        <f t="shared" ca="1" si="696"/>
        <v>-6.8764001188235144E-4</v>
      </c>
      <c r="DC390" s="240">
        <f t="shared" ca="1" si="697"/>
        <v>2.1433392863164807E-5</v>
      </c>
      <c r="DD390" s="240">
        <f t="shared" ca="1" si="698"/>
        <v>7.2009912125562607E-4</v>
      </c>
      <c r="DE390" s="240">
        <f t="shared" ca="1" si="699"/>
        <v>1.0690974570894431E-3</v>
      </c>
      <c r="DF390" s="240">
        <f t="shared" ca="1" si="700"/>
        <v>8.9896098331580332E-4</v>
      </c>
      <c r="DG390" s="240">
        <f t="shared" ca="1" si="701"/>
        <v>2.9230496137234345E-4</v>
      </c>
      <c r="DH390" s="240">
        <f t="shared" ca="1" si="702"/>
        <v>-4.5628917805805541E-4</v>
      </c>
      <c r="DI390" s="240">
        <f t="shared" ca="1" si="703"/>
        <v>-9.8331736575380533E-4</v>
      </c>
      <c r="DJ390" s="240">
        <f t="shared" ca="1" si="704"/>
        <v>-1.0328640384864118E-3</v>
      </c>
      <c r="DK390" s="240">
        <f t="shared" ca="1" si="705"/>
        <v>-5.8087020860684636E-4</v>
      </c>
      <c r="DL390" s="240">
        <f t="shared" ca="1" si="706"/>
        <v>1.5318391722807245E-4</v>
      </c>
      <c r="DM390" s="240">
        <f t="shared" ca="1" si="707"/>
        <v>8.1285464314207259E-4</v>
      </c>
      <c r="DN390" s="240">
        <f t="shared" ca="1" si="708"/>
        <v>1.0778175361940215E-3</v>
      </c>
      <c r="DO390" s="240">
        <f t="shared" ca="1" si="709"/>
        <v>8.1941130350980434E-4</v>
      </c>
      <c r="DP390" s="240">
        <f t="shared" ca="1" si="710"/>
        <v>1.6311343969604232E-4</v>
      </c>
      <c r="DQ390" s="240">
        <f t="shared" ca="1" si="711"/>
        <v>-5.7238942446590185E-4</v>
      </c>
      <c r="DR390" s="240">
        <f t="shared" ca="1" si="712"/>
        <v>-1.0299501114007267E-3</v>
      </c>
      <c r="DS390" s="240">
        <f t="shared" ca="1" si="713"/>
        <v>-9.8738524716003215E-4</v>
      </c>
      <c r="DT390" s="240">
        <f t="shared" ca="1" si="714"/>
        <v>-4.6536357671840464E-4</v>
      </c>
      <c r="DU390" s="240">
        <f t="shared" ca="1" si="715"/>
        <v>2.8263041289386945E-4</v>
      </c>
      <c r="DV390" s="240">
        <f t="shared" ca="1" si="716"/>
        <v>8.9338407458845379E-4</v>
      </c>
      <c r="DW390" s="240">
        <f t="shared" ca="1" si="717"/>
        <v>1.0703262363188986E-3</v>
      </c>
      <c r="DX390" s="240">
        <f t="shared" ca="1" si="718"/>
        <v>7.2753691498886135E-4</v>
      </c>
      <c r="DY390" s="240">
        <f t="shared" ca="1" si="719"/>
        <v>3.1468540060317096E-5</v>
      </c>
      <c r="DZ390" s="240">
        <f t="shared" ca="1" si="720"/>
        <v>-6.7988040114824115E-4</v>
      </c>
      <c r="EA390" s="240">
        <f t="shared" ca="1" si="721"/>
        <v>-1.0610914486919652E-3</v>
      </c>
      <c r="EB390" s="240">
        <f t="shared" ca="1" si="722"/>
        <v>-9.2705526265562867E-4</v>
      </c>
      <c r="EC390" s="240">
        <f t="shared" ca="1" si="723"/>
        <v>-3.4285744347451418E-4</v>
      </c>
      <c r="ED390" s="240">
        <f t="shared" ca="1" si="724"/>
        <v>4.0782588407664003E-4</v>
      </c>
      <c r="EE390" s="240">
        <f t="shared" ca="1" si="725"/>
        <v>9.6047617798883194E-4</v>
      </c>
      <c r="EF390" s="240">
        <f t="shared" ca="1" si="726"/>
        <v>1.0467362335871196E-3</v>
      </c>
      <c r="EG390" s="240">
        <f t="shared" ca="1" si="727"/>
        <v>6.2471969407325995E-4</v>
      </c>
      <c r="EH390" s="240">
        <f t="shared" ca="1" si="728"/>
        <v>-1.0064967570892866E-4</v>
      </c>
      <c r="EI390" s="240">
        <f t="shared" ca="1" si="729"/>
        <v>-7.7714534376287854E-4</v>
      </c>
      <c r="EJ390" s="240">
        <f t="shared" ca="1" si="730"/>
        <v>-1.0762729829282161E-3</v>
      </c>
      <c r="EK390" s="240">
        <f t="shared" ca="1" si="731"/>
        <v>-8.5278150409546236E-4</v>
      </c>
      <c r="EL390" s="240">
        <f t="shared" ca="1" si="732"/>
        <v>-2.151944151481597E-4</v>
      </c>
      <c r="EM390" s="240">
        <f t="shared" ca="1" si="733"/>
        <v>5.2688727435751227E-4</v>
      </c>
      <c r="EN390" s="240">
        <f t="shared" ca="1" si="734"/>
        <v>1.0131218256585468E-3</v>
      </c>
      <c r="EO390" s="240">
        <f t="shared" ca="1" si="735"/>
        <v>1.0074023435974E-3</v>
      </c>
      <c r="EP390" s="240">
        <f t="shared" ca="1" si="736"/>
        <v>5.1250610746808134E-4</v>
      </c>
      <c r="EQ390" s="240">
        <f t="shared" ca="1" si="737"/>
        <v>-2.3125402667053413E-4</v>
      </c>
      <c r="ER390" s="240">
        <f t="shared" ca="1" si="738"/>
        <v>-8.6272129703842109E-4</v>
      </c>
      <c r="ES390" s="240">
        <f t="shared" ca="1" si="739"/>
        <v>-1.0752663697035586E-3</v>
      </c>
      <c r="ET390" s="240">
        <f t="shared" ca="1" si="740"/>
        <v>-7.6568111794246714E-4</v>
      </c>
      <c r="EU390" s="240">
        <f t="shared" ca="1" si="741"/>
        <v>-8.4294662514475141E-5</v>
      </c>
      <c r="EV390" s="240">
        <f t="shared" ca="1" si="742"/>
        <v>6.3802378960400006E-4</v>
      </c>
      <c r="EW390" s="240">
        <f t="shared" ca="1" si="743"/>
        <v>1.0505291780539537E-3</v>
      </c>
      <c r="EX390" s="240">
        <f t="shared" ca="1" si="744"/>
        <v>9.5291618466727403E-4</v>
      </c>
      <c r="EY390" s="240">
        <f t="shared" ca="1" si="745"/>
        <v>3.9258395196458941E-4</v>
      </c>
      <c r="EZ390" s="240">
        <f t="shared" ca="1" si="746"/>
        <v>-3.5838010181915537E-4</v>
      </c>
      <c r="FA390" s="240">
        <f t="shared" ca="1" si="747"/>
        <v>-9.3532111898330587E-4</v>
      </c>
      <c r="FB390" s="240">
        <f t="shared" ca="1" si="748"/>
        <v>-1.0580867494178468E-3</v>
      </c>
      <c r="FC390" s="240">
        <f t="shared" ca="1" si="749"/>
        <v>-6.6706417507766806E-4</v>
      </c>
      <c r="FD390" s="240">
        <f t="shared" ca="1" si="750"/>
        <v>4.7872960305131603E-5</v>
      </c>
      <c r="FE390" s="240">
        <f t="shared" ca="1" si="751"/>
        <v>7.3956383318066676E-4</v>
      </c>
      <c r="FF390" s="240">
        <f t="shared" ca="1" si="752"/>
        <v>1.0721355937761583E-3</v>
      </c>
      <c r="FG390" s="240">
        <f t="shared" ca="1" si="753"/>
        <v>8.8409727934291634E-4</v>
      </c>
      <c r="FH390" s="240">
        <f t="shared" ca="1" si="754"/>
        <v>2.6675696840538067E-4</v>
      </c>
      <c r="FI390" s="240">
        <f t="shared" ca="1" si="755"/>
        <v>-4.8011580665530763E-4</v>
      </c>
      <c r="FJ390" s="240">
        <f t="shared" ca="1" si="756"/>
        <v>-9.9385284069936986E-4</v>
      </c>
      <c r="FK390" s="240">
        <f t="shared" ca="1" si="757"/>
        <v>-1.0249925195510181E-3</v>
      </c>
      <c r="FL390" s="240">
        <f t="shared" ca="1" si="758"/>
        <v>-5.5841396611463405E-4</v>
      </c>
      <c r="FM390" s="240">
        <f t="shared" ca="1" si="759"/>
        <v>1.7932052924147414E-4</v>
      </c>
      <c r="FN390" s="240">
        <f t="shared" ca="1" si="760"/>
        <v>8.2998014831836141E-4</v>
      </c>
      <c r="FO390" s="240">
        <f t="shared" ca="1" si="761"/>
        <v>1.0776160922213918E-3</v>
      </c>
      <c r="FP390" s="240">
        <f t="shared" ca="1" si="762"/>
        <v>8.0198072801720424E-4</v>
      </c>
      <c r="FQ390" s="240">
        <f t="shared" ca="1" si="763"/>
        <v>1.3691771174328016E-4</v>
      </c>
      <c r="FR390" s="240">
        <f t="shared" ca="1" si="764"/>
        <v>-5.9463012286631897E-4</v>
      </c>
      <c r="FS390" s="240">
        <f t="shared" ca="1" si="765"/>
        <v>-1.0374360906105218E-3</v>
      </c>
      <c r="FT390" s="240">
        <f t="shared" ca="1" si="766"/>
        <v>-9.7648144812445569E-4</v>
      </c>
      <c r="FU390" s="240">
        <f t="shared" ca="1" si="767"/>
        <v>-4.4136469132807489E-4</v>
      </c>
      <c r="FV390" s="240">
        <f t="shared" ca="1" si="768"/>
        <v>3.0807095050599875E-4</v>
      </c>
      <c r="FW390" s="240">
        <f t="shared" ca="1" si="769"/>
        <v>9.0791278947769468E-4</v>
      </c>
      <c r="FX390" s="240">
        <f t="shared" ca="1" si="770"/>
        <v>1.0668882415917765E-3</v>
      </c>
      <c r="FY390" s="240">
        <f t="shared" ca="1" si="771"/>
        <v>7.0780164005638147E-4</v>
      </c>
      <c r="FZ390" s="240">
        <f t="shared" ca="1" si="772"/>
        <v>5.0190852532165826E-6</v>
      </c>
      <c r="GA390" s="240">
        <f t="shared" ca="1" si="773"/>
        <v>-7.0020064854618138E-4</v>
      </c>
      <c r="GB390" s="240">
        <f t="shared" ca="1" si="774"/>
        <v>-1.0654153360707061E-3</v>
      </c>
      <c r="GC390" s="240">
        <f t="shared" ca="1" si="775"/>
        <v>-9.1328318680665714E-4</v>
      </c>
      <c r="GD390" s="240">
        <f t="shared" ca="1" si="776"/>
        <v>-3.1767688076056211E-4</v>
      </c>
      <c r="GE390" s="240">
        <f t="shared" ca="1" si="777"/>
        <v>4.3218769792169223E-4</v>
      </c>
      <c r="GF390" s="240">
        <f t="shared" ca="1" si="778"/>
        <v>9.7218957719571509E-4</v>
      </c>
      <c r="GG390" s="240">
        <f t="shared" ca="1" si="779"/>
        <v>1.0401133987462915E-3</v>
      </c>
      <c r="GH390" s="240">
        <f t="shared" ca="1" si="780"/>
        <v>6.0297655660551718E-4</v>
      </c>
      <c r="GI390" s="240">
        <f t="shared" ca="1" si="781"/>
        <v>-1.2695503295083292E-4</v>
      </c>
      <c r="GJ390" s="240">
        <f t="shared" ca="1" si="782"/>
        <v>-7.952395047233278E-4</v>
      </c>
      <c r="GK390" s="240">
        <f t="shared" ca="1" si="783"/>
        <v>-1.0773697431850414E-3</v>
      </c>
      <c r="GL390" s="240">
        <f t="shared" ca="1" si="784"/>
        <v>-8.3634829627293229E-4</v>
      </c>
      <c r="GM390" s="240">
        <f t="shared" ca="1" si="785"/>
        <v>-1.8921091421193574E-4</v>
      </c>
      <c r="GN390" s="240">
        <f t="shared" ca="1" si="786"/>
        <v>5.4980394007921865E-4</v>
      </c>
      <c r="GO390" s="240">
        <f t="shared" ca="1" si="787"/>
        <v>1.0218437287561441E-3</v>
      </c>
      <c r="GP390" s="240">
        <f t="shared" ca="1" si="788"/>
        <v>9.9769428224343775E-4</v>
      </c>
      <c r="GQ390" s="240">
        <f t="shared" ca="1" si="789"/>
        <v>4.8908214449119771E-4</v>
      </c>
      <c r="GR390" s="240">
        <f t="shared" ca="1" si="790"/>
        <v>-2.5701962928924478E-4</v>
      </c>
      <c r="GS390" s="240">
        <f t="shared" ca="1" si="791"/>
        <v>-8.7831721853846314E-4</v>
      </c>
      <c r="GT390" s="240">
        <f t="shared" ca="1" si="792"/>
        <v>-1.0731195065433381E-3</v>
      </c>
      <c r="GU390" s="240">
        <f t="shared" ca="1" si="793"/>
        <v>-7.4683394888810928E-4</v>
      </c>
      <c r="GV390" s="240">
        <f t="shared" ca="1" si="794"/>
        <v>-5.7899039395554563E-5</v>
      </c>
      <c r="GW390" s="240">
        <f t="shared" ca="1" si="795"/>
        <v>6.5915061921902691E-4</v>
      </c>
      <c r="GX390" s="240">
        <f t="shared" ca="1" si="796"/>
        <v>1.056128399501294E-3</v>
      </c>
      <c r="GY390" s="240">
        <f t="shared" ca="1" si="797"/>
        <v>9.4026891507922102E-4</v>
      </c>
      <c r="GZ390" s="240">
        <f t="shared" ca="1" si="798"/>
        <v>3.6783148168478271E-4</v>
      </c>
      <c r="HA390" s="240">
        <f t="shared" ca="1" si="799"/>
        <v>-3.8321841116861202E-4</v>
      </c>
      <c r="HB390" s="240">
        <f t="shared" ca="1" si="800"/>
        <v>-9.4818422384684571E-4</v>
      </c>
      <c r="HC390" s="240">
        <f t="shared" ca="1" si="801"/>
        <v>-1.0527285536608159E-3</v>
      </c>
      <c r="HD390" s="240">
        <f t="shared" ca="1" si="802"/>
        <v>-6.4608652375704179E-4</v>
      </c>
      <c r="HE390" s="240">
        <f t="shared" ca="1" si="803"/>
        <v>7.4283690865911104E-5</v>
      </c>
      <c r="HF390" s="240">
        <f t="shared" ca="1" si="804"/>
        <v>7.5858305950666138E-4</v>
      </c>
      <c r="HG390" s="240">
        <f t="shared" ca="1" si="805"/>
        <v>1.0745279160709136E-3</v>
      </c>
      <c r="HH390" s="240">
        <f t="shared" ca="1" si="806"/>
        <v>8.6870102822747964E-4</v>
      </c>
      <c r="HI390" s="240">
        <f t="shared" ca="1" si="807"/>
        <v>2.4104829101533602E-4</v>
      </c>
      <c r="HJ390" s="240">
        <f t="shared" ca="1" si="808"/>
        <v>-5.0365323144331694E-4</v>
      </c>
      <c r="HK390" s="240">
        <f t="shared" ca="1" si="809"/>
        <v>-1.0037896558562486E-3</v>
      </c>
      <c r="HL390" s="240">
        <f t="shared" ca="1" si="810"/>
        <v>-1.0165035834487802E-3</v>
      </c>
      <c r="HM390" s="240">
        <f t="shared" ca="1" si="811"/>
        <v>-5.3562135592969079E-4</v>
      </c>
      <c r="HN390" s="240">
        <f t="shared" ca="1" si="812"/>
        <v>2.0534912527327229E-4</v>
      </c>
      <c r="HO390" s="240">
        <f t="shared" ca="1" si="813"/>
        <v>8.4660570448826997E-4</v>
      </c>
      <c r="HP390" s="240">
        <f t="shared" ca="1" si="814"/>
        <v>1.0767655326094688E-3</v>
      </c>
      <c r="HQ390" s="240">
        <f t="shared" ca="1" si="815"/>
        <v>7.8406706932203742E-4</v>
      </c>
      <c r="HR390" s="240">
        <f t="shared" ca="1" si="816"/>
        <v>1.1063950968064697E-4</v>
      </c>
      <c r="HS390" s="240">
        <f t="shared" ca="1" si="817"/>
        <v>-6.1651263831538649E-4</v>
      </c>
      <c r="HT390" s="240">
        <f t="shared" ca="1" si="818"/>
        <v>-1.0442971571115707E-3</v>
      </c>
      <c r="HU390" s="240">
        <f t="shared" ca="1" si="819"/>
        <v>-9.6498945317752879E-4</v>
      </c>
      <c r="HV390" s="240">
        <f t="shared" ca="1" si="820"/>
        <v>-4.170999443513921E-4</v>
      </c>
      <c r="HW390" s="240">
        <f t="shared" ca="1" si="821"/>
        <v>3.3332591769705803E-4</v>
      </c>
      <c r="HX390" s="240">
        <f t="shared" ca="1" si="822"/>
        <v>9.2189461165159985E-4</v>
      </c>
      <c r="HY390" s="240">
        <f t="shared" ca="1" si="823"/>
        <v>1.0628075932814403E-3</v>
      </c>
      <c r="HZ390" s="240">
        <f t="shared" ca="1" si="824"/>
        <v>6.8764001188233973E-4</v>
      </c>
      <c r="IA390" s="240">
        <f t="shared" ca="1" si="825"/>
        <v>-2.1433392863180148E-5</v>
      </c>
      <c r="IB390" s="240">
        <f t="shared" ca="1" si="826"/>
        <v>-7.2009912125561479E-4</v>
      </c>
      <c r="IC390" s="240">
        <f t="shared" ca="1" si="827"/>
        <v>-1.0690974570894411E-3</v>
      </c>
      <c r="ID390" s="240">
        <f t="shared" ca="1" si="828"/>
        <v>-8.9896098331580332E-4</v>
      </c>
      <c r="IE390" s="240">
        <f t="shared" ca="1" si="829"/>
        <v>-6.7348290755878972E-4</v>
      </c>
      <c r="IF390" s="240">
        <f t="shared" ca="1" si="830"/>
        <v>4.5628917805805541E-4</v>
      </c>
      <c r="IG390" s="240">
        <f t="shared" ca="1" si="831"/>
        <v>9.8331736575380533E-4</v>
      </c>
      <c r="IH390" s="240">
        <f t="shared" ca="1" si="832"/>
        <v>1.0328640384864075E-3</v>
      </c>
      <c r="II390" s="240">
        <f t="shared" ca="1" si="833"/>
        <v>5.8087020860683345E-4</v>
      </c>
      <c r="IJ390" s="240">
        <f t="shared" ca="1" si="834"/>
        <v>-1.5318391722805727E-4</v>
      </c>
      <c r="IK390" s="240">
        <f t="shared" ca="1" si="835"/>
        <v>-8.1285464314206262E-4</v>
      </c>
      <c r="IL390" s="240">
        <f t="shared" ca="1" si="836"/>
        <v>-1.0778175361940215E-3</v>
      </c>
      <c r="IM390" s="240">
        <f t="shared" ca="1" si="837"/>
        <v>-8.1941130350980434E-4</v>
      </c>
      <c r="IN390" s="240">
        <f t="shared" ca="1" si="838"/>
        <v>-1.6311343969604232E-4</v>
      </c>
      <c r="IO390" s="240">
        <f t="shared" ca="1" si="839"/>
        <v>5.7238942446591486E-4</v>
      </c>
      <c r="IP390" s="240">
        <f t="shared" ca="1" si="840"/>
        <v>1.0299501114007313E-3</v>
      </c>
      <c r="IQ390" s="240">
        <f t="shared" ca="1" si="841"/>
        <v>9.8738524716003822E-4</v>
      </c>
      <c r="IR390" s="240">
        <f t="shared" ca="1" si="842"/>
        <v>4.6536357671841846E-4</v>
      </c>
      <c r="IS390" s="240">
        <f t="shared" ca="1" si="843"/>
        <v>-2.8263041289386945E-4</v>
      </c>
      <c r="IT390" s="240">
        <f t="shared" ca="1" si="844"/>
        <v>-8.9338407458845379E-4</v>
      </c>
      <c r="IU390" s="240">
        <f t="shared" ca="1" si="845"/>
        <v>-1.0703262363188986E-3</v>
      </c>
      <c r="IV390" s="240">
        <f t="shared" ca="1" si="846"/>
        <v>-7.2753691498886135E-4</v>
      </c>
      <c r="IW390" s="240">
        <f t="shared" ca="1" si="847"/>
        <v>-3.1468540060301754E-5</v>
      </c>
      <c r="IX390" s="240">
        <f t="shared" ca="1" si="848"/>
        <v>6.7988040114825296E-4</v>
      </c>
      <c r="IY390" s="240">
        <f t="shared" ca="1" si="849"/>
        <v>1.0610914486919624E-3</v>
      </c>
      <c r="IZ390" s="240">
        <f t="shared" ca="1" si="850"/>
        <v>9.2705526265563659E-4</v>
      </c>
      <c r="JA390" s="240">
        <f t="shared" ca="1" si="851"/>
        <v>3.4285744347451418E-4</v>
      </c>
      <c r="JB390" s="240">
        <f t="shared" ca="1" si="852"/>
        <v>-4.0782588407664003E-4</v>
      </c>
    </row>
    <row r="391" spans="2:262">
      <c r="B391" s="248">
        <v>30</v>
      </c>
      <c r="C391" s="247">
        <f t="shared" si="853"/>
        <v>5.859375000000002E-4</v>
      </c>
      <c r="D391" s="244">
        <f t="shared" ca="1" si="597"/>
        <v>12.479754721280774</v>
      </c>
      <c r="E391" s="243">
        <f ca="1">AJ361</f>
        <v>0.47975472128077346</v>
      </c>
      <c r="F391" s="242">
        <v>30</v>
      </c>
      <c r="G391" s="240">
        <f t="shared" ca="1" si="854"/>
        <v>-5.0971081616940932E-4</v>
      </c>
      <c r="H391" s="240">
        <f t="shared" ca="1" si="598"/>
        <v>-5.2839155613522903E-4</v>
      </c>
      <c r="I391" s="240">
        <f t="shared" ca="1" si="599"/>
        <v>-2.7331382012350287E-4</v>
      </c>
      <c r="J391" s="240">
        <f t="shared" ca="1" si="600"/>
        <v>1.2336719094408453E-4</v>
      </c>
      <c r="K391" s="240">
        <f t="shared" ca="1" si="601"/>
        <v>4.5613193804730192E-4</v>
      </c>
      <c r="L391" s="240">
        <f t="shared" ca="1" si="602"/>
        <v>5.5257575466888915E-4</v>
      </c>
      <c r="M391" s="240">
        <f t="shared" ca="1" si="603"/>
        <v>3.627313164842567E-4</v>
      </c>
      <c r="N391" s="240">
        <f t="shared" ca="1" si="604"/>
        <v>-1.5043400367897647E-5</v>
      </c>
      <c r="O391" s="240">
        <f t="shared" ca="1" si="605"/>
        <v>-3.8502416534777462E-4</v>
      </c>
      <c r="P391" s="240">
        <f t="shared" ca="1" si="606"/>
        <v>-5.555247768386771E-4</v>
      </c>
      <c r="Q391" s="240">
        <f t="shared" ca="1" si="607"/>
        <v>-4.3820925177458637E-4</v>
      </c>
      <c r="R391" s="240">
        <f t="shared" ca="1" si="608"/>
        <v>-9.3858499647991948E-5</v>
      </c>
      <c r="S391" s="240">
        <f t="shared" ca="1" si="609"/>
        <v>2.9912012989797172E-4</v>
      </c>
      <c r="T391" s="240">
        <f t="shared" ca="1" si="610"/>
        <v>5.3712529337643865E-4</v>
      </c>
      <c r="U391" s="241">
        <f t="shared" ca="1" si="611"/>
        <v>4.9684705126979789E-4</v>
      </c>
      <c r="V391" s="240">
        <f t="shared" ca="1" si="612"/>
        <v>1.9915347015886123E-4</v>
      </c>
      <c r="W391" s="240">
        <f t="shared" ca="1" si="613"/>
        <v>-2.0172107560469072E-4</v>
      </c>
      <c r="X391" s="240">
        <f t="shared" ca="1" si="614"/>
        <v>-4.9808438611307867E-4</v>
      </c>
      <c r="Y391" s="240">
        <f t="shared" ca="1" si="615"/>
        <v>-5.3639129721974794E-4</v>
      </c>
      <c r="Z391" s="240">
        <f t="shared" ca="1" si="616"/>
        <v>-2.9679508449807833E-4</v>
      </c>
      <c r="AA391" s="240">
        <f t="shared" ca="1" si="617"/>
        <v>9.6569993502404846E-5</v>
      </c>
      <c r="AB391" s="240">
        <f t="shared" ca="1" si="618"/>
        <v>4.3990237522033434E-4</v>
      </c>
      <c r="AC391" s="240">
        <f t="shared" ca="1" si="619"/>
        <v>5.5532232642924802E-4</v>
      </c>
      <c r="AD391" s="240">
        <f t="shared" ca="1" si="620"/>
        <v>3.8303103018463668E-4</v>
      </c>
      <c r="AE391" s="240">
        <f t="shared" ca="1" si="621"/>
        <v>1.2292219293102161E-5</v>
      </c>
      <c r="AF391" s="240">
        <f t="shared" ca="1" si="622"/>
        <v>-3.6481516274796728E-4</v>
      </c>
      <c r="AG391" s="240">
        <f t="shared" ca="1" si="623"/>
        <v>-5.5291263006242034E-4</v>
      </c>
      <c r="AH391" s="240">
        <f t="shared" ca="1" si="624"/>
        <v>-4.5454730818747432E-4</v>
      </c>
      <c r="AI391" s="240">
        <f t="shared" ca="1" si="625"/>
        <v>-1.206820489947332E-4</v>
      </c>
      <c r="AJ391" s="240">
        <f t="shared" ca="1" si="626"/>
        <v>2.7570830816189623E-4</v>
      </c>
      <c r="AK391" s="240">
        <f t="shared" ca="1" si="627"/>
        <v>5.2925481139926922E-4</v>
      </c>
      <c r="AL391" s="240">
        <f t="shared" ca="1" si="628"/>
        <v>5.085955880497347E-4</v>
      </c>
      <c r="AM391" s="240">
        <f t="shared" ca="1" si="629"/>
        <v>2.2443413523276742E-4</v>
      </c>
      <c r="AN391" s="240">
        <f t="shared" ca="1" si="630"/>
        <v>-1.7600613791216219E-4</v>
      </c>
      <c r="AO391" s="240">
        <f t="shared" ca="1" si="631"/>
        <v>-4.8525802714356205E-4</v>
      </c>
      <c r="AP391" s="240">
        <f t="shared" ca="1" si="632"/>
        <v>-5.4309882468693549E-4</v>
      </c>
      <c r="AQ391" s="240">
        <f t="shared" ca="1" si="633"/>
        <v>-3.1956134351791962E-4</v>
      </c>
      <c r="AR391" s="240">
        <f t="shared" ca="1" si="634"/>
        <v>6.9540150487844911E-5</v>
      </c>
      <c r="AS391" s="240">
        <f t="shared" ca="1" si="635"/>
        <v>4.2261304904056345E-4</v>
      </c>
      <c r="AT391" s="240">
        <f t="shared" ca="1" si="636"/>
        <v>5.5673107806474735E-4</v>
      </c>
      <c r="AU391" s="240">
        <f t="shared" ca="1" si="637"/>
        <v>4.0240798858374424E-4</v>
      </c>
      <c r="AV391" s="240">
        <f t="shared" ca="1" si="638"/>
        <v>3.9598225921154596E-5</v>
      </c>
      <c r="AW391" s="240">
        <f t="shared" ca="1" si="639"/>
        <v>-3.4372728846706534E-4</v>
      </c>
      <c r="AX391" s="240">
        <f t="shared" ca="1" si="640"/>
        <v>-5.4896846833091641E-4</v>
      </c>
      <c r="AY391" s="240">
        <f t="shared" ca="1" si="641"/>
        <v>-4.6979032032129665E-4</v>
      </c>
      <c r="AZ391" s="240">
        <f t="shared" ca="1" si="642"/>
        <v>-1.4721486471494706E-4</v>
      </c>
      <c r="BA391" s="240">
        <f t="shared" ca="1" si="643"/>
        <v>2.5163228096226041E-4</v>
      </c>
      <c r="BB391" s="240">
        <f t="shared" ca="1" si="644"/>
        <v>5.2010930822419144E-4</v>
      </c>
      <c r="BC391" s="240">
        <f t="shared" ca="1" si="645"/>
        <v>5.1911887351034647E-4</v>
      </c>
      <c r="BD391" s="240">
        <f t="shared" ca="1" si="646"/>
        <v>2.4917411881678753E-4</v>
      </c>
      <c r="BE391" s="240">
        <f t="shared" ca="1" si="647"/>
        <v>-1.4986718601708827E-4</v>
      </c>
      <c r="BF391" s="240">
        <f t="shared" ca="1" si="648"/>
        <v>-4.7126263908307277E-4</v>
      </c>
      <c r="BG391" s="240">
        <f t="shared" ca="1" si="649"/>
        <v>-5.4849797951561359E-4</v>
      </c>
      <c r="BH391" s="240">
        <f t="shared" ca="1" si="650"/>
        <v>-3.4155775127095819E-4</v>
      </c>
      <c r="BI391" s="240">
        <f t="shared" ca="1" si="651"/>
        <v>4.234277915976192E-5</v>
      </c>
      <c r="BJ391" s="240">
        <f t="shared" ca="1" si="652"/>
        <v>4.0430561100912246E-4</v>
      </c>
      <c r="BK391" s="240">
        <f t="shared" ca="1" si="653"/>
        <v>5.5679861576930572E-4</v>
      </c>
      <c r="BL391" s="240">
        <f t="shared" ca="1" si="654"/>
        <v>4.2081551089157915E-4</v>
      </c>
      <c r="BM391" s="240">
        <f t="shared" ca="1" si="655"/>
        <v>6.6808836954566079E-5</v>
      </c>
      <c r="BN391" s="240">
        <f t="shared" ca="1" si="656"/>
        <v>-3.2181134504129309E-4</v>
      </c>
      <c r="BO391" s="240">
        <f t="shared" ca="1" si="657"/>
        <v>-5.4370179347524477E-4</v>
      </c>
      <c r="BP391" s="240">
        <f t="shared" ca="1" si="658"/>
        <v>-4.8390156642469167E-4</v>
      </c>
      <c r="BQ391" s="240">
        <f t="shared" ca="1" si="659"/>
        <v>-1.7339302693156138E-4</v>
      </c>
      <c r="BR391" s="240">
        <f t="shared" ca="1" si="660"/>
        <v>2.2695004955740526E-4</v>
      </c>
      <c r="BS391" s="240">
        <f t="shared" ca="1" si="661"/>
        <v>5.0971081616940791E-4</v>
      </c>
      <c r="BT391" s="240">
        <f t="shared" ca="1" si="662"/>
        <v>5.2839155613523033E-4</v>
      </c>
      <c r="BU391" s="240">
        <f t="shared" ca="1" si="663"/>
        <v>2.7331382012350634E-4</v>
      </c>
      <c r="BV391" s="240">
        <f t="shared" ca="1" si="664"/>
        <v>-1.2336719094408014E-4</v>
      </c>
      <c r="BW391" s="240">
        <f t="shared" ca="1" si="665"/>
        <v>-4.5613193804729904E-4</v>
      </c>
      <c r="BX391" s="240">
        <f t="shared" ca="1" si="666"/>
        <v>-5.5257575466888926E-4</v>
      </c>
      <c r="BY391" s="240">
        <f t="shared" ca="1" si="667"/>
        <v>-3.6273131648425783E-4</v>
      </c>
      <c r="BZ391" s="240">
        <f t="shared" ca="1" si="668"/>
        <v>1.5043400367895614E-5</v>
      </c>
      <c r="CA391" s="240">
        <f t="shared" ca="1" si="669"/>
        <v>3.8502416534777278E-4</v>
      </c>
      <c r="CB391" s="240">
        <f t="shared" ca="1" si="670"/>
        <v>5.5552477683867688E-4</v>
      </c>
      <c r="CC391" s="240">
        <f t="shared" ca="1" si="671"/>
        <v>4.3820925177458811E-4</v>
      </c>
      <c r="CD391" s="240">
        <f t="shared" ca="1" si="672"/>
        <v>9.3858499647994929E-5</v>
      </c>
      <c r="CE391" s="240">
        <f t="shared" ca="1" si="673"/>
        <v>-2.9912012989796835E-4</v>
      </c>
      <c r="CF391" s="240">
        <f t="shared" ca="1" si="674"/>
        <v>-5.3712529337643757E-4</v>
      </c>
      <c r="CG391" s="240">
        <f t="shared" ca="1" si="675"/>
        <v>-4.9684705126980017E-4</v>
      </c>
      <c r="CH391" s="240">
        <f t="shared" ca="1" si="676"/>
        <v>-1.9915347015886224E-4</v>
      </c>
      <c r="CI391" s="240">
        <f t="shared" ca="1" si="677"/>
        <v>2.0172107560468975E-4</v>
      </c>
      <c r="CJ391" s="240">
        <f t="shared" ca="1" si="678"/>
        <v>4.9808438611307769E-4</v>
      </c>
      <c r="CK391" s="240">
        <f t="shared" ca="1" si="679"/>
        <v>5.3639129721974848E-4</v>
      </c>
      <c r="CL391" s="240">
        <f t="shared" ca="1" si="680"/>
        <v>2.9679508449808082E-4</v>
      </c>
      <c r="CM391" s="240">
        <f t="shared" ca="1" si="681"/>
        <v>-9.6569993502401892E-5</v>
      </c>
      <c r="CN391" s="240">
        <f t="shared" ca="1" si="682"/>
        <v>-4.3990237522033244E-4</v>
      </c>
      <c r="CO391" s="240">
        <f t="shared" ca="1" si="683"/>
        <v>-5.5532232642924791E-4</v>
      </c>
      <c r="CP391" s="240">
        <f t="shared" ca="1" si="684"/>
        <v>-3.830310301846389E-4</v>
      </c>
      <c r="CQ391" s="240">
        <f t="shared" ca="1" si="685"/>
        <v>-1.2292219293103191E-5</v>
      </c>
      <c r="CR391" s="240">
        <f t="shared" ca="1" si="686"/>
        <v>3.6481516274796349E-4</v>
      </c>
      <c r="CS391" s="240">
        <f t="shared" ca="1" si="687"/>
        <v>5.5291263006242012E-4</v>
      </c>
      <c r="CT391" s="240">
        <f t="shared" ca="1" si="688"/>
        <v>4.5454730818747719E-4</v>
      </c>
      <c r="CU391" s="240">
        <f t="shared" ca="1" si="689"/>
        <v>1.2068204899473418E-4</v>
      </c>
      <c r="CV391" s="240">
        <f t="shared" ca="1" si="690"/>
        <v>-2.7570830816189015E-4</v>
      </c>
      <c r="CW391" s="240">
        <f t="shared" ca="1" si="691"/>
        <v>-5.2925481139926836E-4</v>
      </c>
      <c r="CX391" s="240">
        <f t="shared" ca="1" si="692"/>
        <v>-5.0859558804973752E-4</v>
      </c>
      <c r="CY391" s="240">
        <f t="shared" ca="1" si="693"/>
        <v>-2.2443413523277019E-4</v>
      </c>
      <c r="CZ391" s="240">
        <f t="shared" ca="1" si="694"/>
        <v>1.7600613791216312E-4</v>
      </c>
      <c r="DA391" s="240">
        <f t="shared" ca="1" si="695"/>
        <v>4.8525802714355956E-4</v>
      </c>
      <c r="DB391" s="240">
        <f t="shared" ca="1" si="696"/>
        <v>5.4309882468693571E-4</v>
      </c>
      <c r="DC391" s="240">
        <f t="shared" ca="1" si="697"/>
        <v>3.1956134351792363E-4</v>
      </c>
      <c r="DD391" s="240">
        <f t="shared" ca="1" si="698"/>
        <v>-6.9540150487843881E-5</v>
      </c>
      <c r="DE391" s="240">
        <f t="shared" ca="1" si="699"/>
        <v>-4.2261304904056015E-4</v>
      </c>
      <c r="DF391" s="240">
        <f t="shared" ca="1" si="700"/>
        <v>-5.5673107806474746E-4</v>
      </c>
      <c r="DG391" s="240">
        <f t="shared" ca="1" si="701"/>
        <v>-4.0240798858374901E-4</v>
      </c>
      <c r="DH391" s="240">
        <f t="shared" ca="1" si="702"/>
        <v>-3.9598225921157632E-5</v>
      </c>
      <c r="DI391" s="240">
        <f t="shared" ca="1" si="703"/>
        <v>3.4372728846706604E-4</v>
      </c>
      <c r="DJ391" s="240">
        <f t="shared" ca="1" si="704"/>
        <v>5.4896846833091587E-4</v>
      </c>
      <c r="DK391" s="240">
        <f t="shared" ca="1" si="705"/>
        <v>4.6979032032129617E-4</v>
      </c>
      <c r="DL391" s="240">
        <f t="shared" ca="1" si="706"/>
        <v>1.472148647149499E-4</v>
      </c>
      <c r="DM391" s="240">
        <f t="shared" ca="1" si="707"/>
        <v>-2.5163228096226122E-4</v>
      </c>
      <c r="DN391" s="240">
        <f t="shared" ca="1" si="708"/>
        <v>-5.2010930822419046E-4</v>
      </c>
      <c r="DO391" s="240">
        <f t="shared" ca="1" si="709"/>
        <v>-5.1911887351034766E-4</v>
      </c>
      <c r="DP391" s="240">
        <f t="shared" ca="1" si="710"/>
        <v>-2.4917411881679376E-4</v>
      </c>
      <c r="DQ391" s="240">
        <f t="shared" ca="1" si="711"/>
        <v>1.498671860170854E-4</v>
      </c>
      <c r="DR391" s="240">
        <f t="shared" ca="1" si="712"/>
        <v>4.7126263908306909E-4</v>
      </c>
      <c r="DS391" s="240">
        <f t="shared" ca="1" si="713"/>
        <v>5.4849797951561413E-4</v>
      </c>
      <c r="DT391" s="240">
        <f t="shared" ca="1" si="714"/>
        <v>3.4155775127095748E-4</v>
      </c>
      <c r="DU391" s="240">
        <f t="shared" ca="1" si="715"/>
        <v>-4.2342779159758911E-5</v>
      </c>
      <c r="DV391" s="240">
        <f t="shared" ca="1" si="716"/>
        <v>-4.0430561100912311E-4</v>
      </c>
      <c r="DW391" s="240">
        <f t="shared" ca="1" si="717"/>
        <v>-5.5679861576930561E-4</v>
      </c>
      <c r="DX391" s="240">
        <f t="shared" ca="1" si="718"/>
        <v>-4.2081551089157856E-4</v>
      </c>
      <c r="DY391" s="240">
        <f t="shared" ca="1" si="719"/>
        <v>-6.6808836954573018E-5</v>
      </c>
      <c r="DZ391" s="240">
        <f t="shared" ca="1" si="720"/>
        <v>3.2181134504129065E-4</v>
      </c>
      <c r="EA391" s="240">
        <f t="shared" ca="1" si="721"/>
        <v>5.4370179347524314E-4</v>
      </c>
      <c r="EB391" s="240">
        <f t="shared" ca="1" si="722"/>
        <v>4.8390156642469319E-4</v>
      </c>
      <c r="EC391" s="240">
        <f t="shared" ca="1" si="723"/>
        <v>1.7339302693156802E-4</v>
      </c>
      <c r="ED391" s="240">
        <f t="shared" ca="1" si="724"/>
        <v>-2.2695004955740252E-4</v>
      </c>
      <c r="EE391" s="240">
        <f t="shared" ca="1" si="725"/>
        <v>-5.0971081616940834E-4</v>
      </c>
      <c r="EF391" s="240">
        <f t="shared" ca="1" si="726"/>
        <v>-5.283915561352312E-4</v>
      </c>
      <c r="EG391" s="240">
        <f t="shared" ca="1" si="727"/>
        <v>-2.7331382012350553E-4</v>
      </c>
      <c r="EH391" s="240">
        <f t="shared" ca="1" si="728"/>
        <v>1.2336719094407721E-4</v>
      </c>
      <c r="EI391" s="240">
        <f t="shared" ca="1" si="729"/>
        <v>4.5613193804729964E-4</v>
      </c>
      <c r="EJ391" s="240">
        <f t="shared" ca="1" si="730"/>
        <v>5.5257575466889012E-4</v>
      </c>
      <c r="EK391" s="240">
        <f t="shared" ca="1" si="731"/>
        <v>3.6273131648426011E-4</v>
      </c>
      <c r="EL391" s="240">
        <f t="shared" ca="1" si="732"/>
        <v>-1.5043400367888648E-5</v>
      </c>
      <c r="EM391" s="240">
        <f t="shared" ca="1" si="733"/>
        <v>-3.8502416534777061E-4</v>
      </c>
      <c r="EN391" s="240">
        <f t="shared" ca="1" si="734"/>
        <v>-5.5552477683867645E-4</v>
      </c>
      <c r="EO391" s="240">
        <f t="shared" ca="1" si="735"/>
        <v>-4.3820925177459006E-4</v>
      </c>
      <c r="EP391" s="240">
        <f t="shared" ca="1" si="736"/>
        <v>-9.3858499647993954E-5</v>
      </c>
      <c r="EQ391" s="240">
        <f t="shared" ca="1" si="737"/>
        <v>2.9912012989796581E-4</v>
      </c>
      <c r="ER391" s="240">
        <f t="shared" ca="1" si="738"/>
        <v>5.3712529337643779E-4</v>
      </c>
      <c r="ES391" s="240">
        <f t="shared" ca="1" si="739"/>
        <v>4.9684705126980147E-4</v>
      </c>
      <c r="ET391" s="240">
        <f t="shared" ca="1" si="740"/>
        <v>1.9915347015886497E-4</v>
      </c>
      <c r="EU391" s="240">
        <f t="shared" ca="1" si="741"/>
        <v>-2.0172107560468327E-4</v>
      </c>
      <c r="EV391" s="240">
        <f t="shared" ca="1" si="742"/>
        <v>-4.9808438611307639E-4</v>
      </c>
      <c r="EW391" s="240">
        <f t="shared" ca="1" si="743"/>
        <v>-5.3639129721975043E-4</v>
      </c>
      <c r="EX391" s="240">
        <f t="shared" ca="1" si="744"/>
        <v>-2.9679508449808342E-4</v>
      </c>
      <c r="EY391" s="240">
        <f t="shared" ca="1" si="745"/>
        <v>9.6569993502395007E-5</v>
      </c>
      <c r="EZ391" s="240">
        <f t="shared" ca="1" si="746"/>
        <v>4.399023752203306E-4</v>
      </c>
      <c r="FA391" s="240">
        <f t="shared" ca="1" si="747"/>
        <v>5.5532232642924813E-4</v>
      </c>
      <c r="FB391" s="240">
        <f t="shared" ca="1" si="748"/>
        <v>3.8303103018464107E-4</v>
      </c>
      <c r="FC391" s="240">
        <f t="shared" ca="1" si="749"/>
        <v>1.22922192931062E-5</v>
      </c>
      <c r="FD391" s="240">
        <f t="shared" ca="1" si="750"/>
        <v>-3.6481516274796121E-4</v>
      </c>
      <c r="FE391" s="240">
        <f t="shared" ca="1" si="751"/>
        <v>-5.5291263006241979E-4</v>
      </c>
      <c r="FF391" s="240">
        <f t="shared" ca="1" si="752"/>
        <v>-4.5454730818747892E-4</v>
      </c>
      <c r="FG391" s="240">
        <f t="shared" ca="1" si="753"/>
        <v>-1.2068204899473714E-4</v>
      </c>
      <c r="FH391" s="240">
        <f t="shared" ca="1" si="754"/>
        <v>2.7570830816188755E-4</v>
      </c>
      <c r="FI391" s="240">
        <f t="shared" ca="1" si="755"/>
        <v>5.2925481139926738E-4</v>
      </c>
      <c r="FJ391" s="240">
        <f t="shared" ca="1" si="756"/>
        <v>5.0859558804973546E-4</v>
      </c>
      <c r="FK391" s="240">
        <f t="shared" ca="1" si="757"/>
        <v>2.2443413523277292E-4</v>
      </c>
      <c r="FL391" s="240">
        <f t="shared" ca="1" si="758"/>
        <v>-1.760061379121603E-4</v>
      </c>
      <c r="FM391" s="240">
        <f t="shared" ca="1" si="759"/>
        <v>-4.8525802714355815E-4</v>
      </c>
      <c r="FN391" s="240">
        <f t="shared" ca="1" si="760"/>
        <v>-5.4309882468693647E-4</v>
      </c>
      <c r="FO391" s="240">
        <f t="shared" ca="1" si="761"/>
        <v>-3.1956134351792613E-4</v>
      </c>
      <c r="FP391" s="240">
        <f t="shared" ca="1" si="762"/>
        <v>6.95401504878409E-5</v>
      </c>
      <c r="FQ391" s="240">
        <f t="shared" ca="1" si="763"/>
        <v>4.226130490405582E-4</v>
      </c>
      <c r="FR391" s="240">
        <f t="shared" ca="1" si="764"/>
        <v>5.5673107806474757E-4</v>
      </c>
      <c r="FS391" s="240">
        <f t="shared" ca="1" si="765"/>
        <v>4.0240798858375113E-4</v>
      </c>
      <c r="FT391" s="240">
        <f t="shared" ca="1" si="766"/>
        <v>3.9598225921160614E-5</v>
      </c>
      <c r="FU391" s="240">
        <f t="shared" ca="1" si="767"/>
        <v>-3.4372728846706371E-4</v>
      </c>
      <c r="FV391" s="240">
        <f t="shared" ca="1" si="768"/>
        <v>-5.4896846833091544E-4</v>
      </c>
      <c r="FW391" s="240">
        <f t="shared" ca="1" si="769"/>
        <v>-4.6979032032129779E-4</v>
      </c>
      <c r="FX391" s="240">
        <f t="shared" ca="1" si="770"/>
        <v>-1.4721486471494521E-4</v>
      </c>
      <c r="FY391" s="240">
        <f t="shared" ca="1" si="771"/>
        <v>2.5163228096225856E-4</v>
      </c>
      <c r="FZ391" s="240">
        <f t="shared" ca="1" si="772"/>
        <v>5.2010930822418938E-4</v>
      </c>
      <c r="GA391" s="240">
        <f t="shared" ca="1" si="773"/>
        <v>5.1911887351035167E-4</v>
      </c>
      <c r="GB391" s="240">
        <f t="shared" ca="1" si="774"/>
        <v>2.4917411881678932E-4</v>
      </c>
      <c r="GC391" s="240">
        <f t="shared" ca="1" si="775"/>
        <v>-1.4986718601708247E-4</v>
      </c>
      <c r="GD391" s="240">
        <f t="shared" ca="1" si="776"/>
        <v>-4.7126263908306746E-4</v>
      </c>
      <c r="GE391" s="240">
        <f t="shared" ca="1" si="777"/>
        <v>-5.4849797951561608E-4</v>
      </c>
      <c r="GF391" s="240">
        <f t="shared" ca="1" si="778"/>
        <v>-3.4155775127095987E-4</v>
      </c>
      <c r="GG391" s="240">
        <f t="shared" ca="1" si="779"/>
        <v>4.2342779159755929E-5</v>
      </c>
      <c r="GH391" s="240">
        <f t="shared" ca="1" si="780"/>
        <v>4.0430561100911558E-4</v>
      </c>
      <c r="GI391" s="240">
        <f t="shared" ca="1" si="781"/>
        <v>5.5679861576930572E-4</v>
      </c>
      <c r="GJ391" s="240">
        <f t="shared" ca="1" si="782"/>
        <v>4.2081551089158056E-4</v>
      </c>
      <c r="GK391" s="240">
        <f t="shared" ca="1" si="783"/>
        <v>6.6808836954575972E-5</v>
      </c>
      <c r="GL391" s="240">
        <f t="shared" ca="1" si="784"/>
        <v>-3.2181134504128176E-4</v>
      </c>
      <c r="GM391" s="240">
        <f t="shared" ca="1" si="785"/>
        <v>-5.4370179347524423E-4</v>
      </c>
      <c r="GN391" s="240">
        <f t="shared" ca="1" si="786"/>
        <v>-4.8390156642469476E-4</v>
      </c>
      <c r="GO391" s="240">
        <f t="shared" ca="1" si="787"/>
        <v>-1.7339302693157084E-4</v>
      </c>
      <c r="GP391" s="240">
        <f t="shared" ca="1" si="788"/>
        <v>2.2695004955739255E-4</v>
      </c>
      <c r="GQ391" s="240">
        <f t="shared" ca="1" si="789"/>
        <v>5.0971081616940704E-4</v>
      </c>
      <c r="GR391" s="240">
        <f t="shared" ca="1" si="790"/>
        <v>5.2839155613523218E-4</v>
      </c>
      <c r="GS391" s="240">
        <f t="shared" ca="1" si="791"/>
        <v>2.7331382012351507E-4</v>
      </c>
      <c r="GT391" s="240">
        <f t="shared" ca="1" si="792"/>
        <v>-1.2336719094408201E-4</v>
      </c>
      <c r="GU391" s="240">
        <f t="shared" ca="1" si="793"/>
        <v>-4.5613193804729796E-4</v>
      </c>
      <c r="GV391" s="240">
        <f t="shared" ca="1" si="794"/>
        <v>-5.5257575466889056E-4</v>
      </c>
      <c r="GW391" s="240">
        <f t="shared" ca="1" si="795"/>
        <v>-3.6273131648426841E-4</v>
      </c>
      <c r="GX391" s="240">
        <f t="shared" ca="1" si="796"/>
        <v>1.5043400367893581E-5</v>
      </c>
      <c r="GY391" s="240">
        <f t="shared" ca="1" si="797"/>
        <v>3.8502416534776844E-4</v>
      </c>
      <c r="GZ391" s="240">
        <f t="shared" ca="1" si="798"/>
        <v>5.5552477683867623E-4</v>
      </c>
      <c r="HA391" s="240">
        <f t="shared" ca="1" si="799"/>
        <v>4.3820925177458702E-4</v>
      </c>
      <c r="HB391" s="240">
        <f t="shared" ca="1" si="800"/>
        <v>9.3858499647996962E-5</v>
      </c>
      <c r="HC391" s="240">
        <f t="shared" ca="1" si="801"/>
        <v>-2.9912012989796331E-4</v>
      </c>
      <c r="HD391" s="240">
        <f t="shared" ca="1" si="802"/>
        <v>-5.3712529337643497E-4</v>
      </c>
      <c r="HE391" s="240">
        <f t="shared" ca="1" si="803"/>
        <v>-4.968470512697993E-4</v>
      </c>
      <c r="HF391" s="240">
        <f t="shared" ca="1" si="804"/>
        <v>-1.9915347015886785E-4</v>
      </c>
      <c r="HG391" s="240">
        <f t="shared" ca="1" si="805"/>
        <v>2.0172107560468045E-4</v>
      </c>
      <c r="HH391" s="240">
        <f t="shared" ca="1" si="806"/>
        <v>4.980843861130714E-4</v>
      </c>
      <c r="HI391" s="240">
        <f t="shared" ca="1" si="807"/>
        <v>5.3639129721974913E-4</v>
      </c>
      <c r="HJ391" s="240">
        <f t="shared" ca="1" si="808"/>
        <v>2.9679508449808597E-4</v>
      </c>
      <c r="HK391" s="240">
        <f t="shared" ca="1" si="809"/>
        <v>-9.6569993502392052E-5</v>
      </c>
      <c r="HL391" s="240">
        <f t="shared" ca="1" si="810"/>
        <v>-4.3990237522033358E-4</v>
      </c>
      <c r="HM391" s="240">
        <f t="shared" ca="1" si="811"/>
        <v>-5.5532232642924834E-4</v>
      </c>
      <c r="HN391" s="240">
        <f t="shared" ca="1" si="812"/>
        <v>-3.8303103018464324E-4</v>
      </c>
      <c r="HO391" s="240">
        <f t="shared" ca="1" si="813"/>
        <v>-1.2292219293117123E-5</v>
      </c>
      <c r="HP391" s="240">
        <f t="shared" ca="1" si="814"/>
        <v>3.6481516274796495E-4</v>
      </c>
      <c r="HQ391" s="240">
        <f t="shared" ca="1" si="815"/>
        <v>5.5291263006241947E-4</v>
      </c>
      <c r="HR391" s="240">
        <f t="shared" ca="1" si="816"/>
        <v>4.5454730818748066E-4</v>
      </c>
      <c r="HS391" s="240">
        <f t="shared" ca="1" si="817"/>
        <v>1.2068204899474779E-4</v>
      </c>
      <c r="HT391" s="240">
        <f t="shared" ca="1" si="818"/>
        <v>-2.7570830816189183E-4</v>
      </c>
      <c r="HU391" s="240">
        <f t="shared" ca="1" si="819"/>
        <v>-5.2925481139926641E-4</v>
      </c>
      <c r="HV391" s="240">
        <f t="shared" ca="1" si="820"/>
        <v>-5.085955880497399E-4</v>
      </c>
      <c r="HW391" s="240">
        <f t="shared" ca="1" si="821"/>
        <v>-2.2443413523276845E-4</v>
      </c>
      <c r="HX391" s="240">
        <f t="shared" ca="1" si="822"/>
        <v>1.7600613791215742E-4</v>
      </c>
      <c r="HY391" s="240">
        <f t="shared" ca="1" si="823"/>
        <v>4.8525802714355663E-4</v>
      </c>
      <c r="HZ391" s="240">
        <f t="shared" ca="1" si="824"/>
        <v>5.4309882468693885E-4</v>
      </c>
      <c r="IA391" s="240">
        <f t="shared" ca="1" si="825"/>
        <v>3.1956134351792206E-4</v>
      </c>
      <c r="IB391" s="240">
        <f t="shared" ca="1" si="826"/>
        <v>-6.9540150487837918E-5</v>
      </c>
      <c r="IC391" s="240">
        <f t="shared" ca="1" si="827"/>
        <v>-4.2261304904055619E-4</v>
      </c>
      <c r="ID391" s="240">
        <f t="shared" ca="1" si="828"/>
        <v>-5.567310780647479E-4</v>
      </c>
      <c r="IE391" s="240">
        <f t="shared" ca="1" si="829"/>
        <v>-3.0038730439326162E-4</v>
      </c>
      <c r="IF391" s="240">
        <f t="shared" ca="1" si="830"/>
        <v>-3.9598225921163622E-5</v>
      </c>
      <c r="IG391" s="240">
        <f t="shared" ca="1" si="831"/>
        <v>3.4372728846705514E-4</v>
      </c>
      <c r="IH391" s="240">
        <f t="shared" ca="1" si="832"/>
        <v>5.489684683309162E-4</v>
      </c>
      <c r="II391" s="240">
        <f t="shared" ca="1" si="833"/>
        <v>4.6979032032129931E-4</v>
      </c>
      <c r="IJ391" s="240">
        <f t="shared" ca="1" si="834"/>
        <v>1.4721486471495568E-4</v>
      </c>
      <c r="IK391" s="240">
        <f t="shared" ca="1" si="835"/>
        <v>-2.5163228096224886E-4</v>
      </c>
      <c r="IL391" s="240">
        <f t="shared" ca="1" si="836"/>
        <v>-5.2010930822419111E-4</v>
      </c>
      <c r="IM391" s="240">
        <f t="shared" ca="1" si="837"/>
        <v>-5.1911887351034983E-4</v>
      </c>
      <c r="IN391" s="240">
        <f t="shared" ca="1" si="838"/>
        <v>-2.4917411881679918E-4</v>
      </c>
      <c r="IO391" s="240">
        <f t="shared" ca="1" si="839"/>
        <v>1.4986718601707195E-4</v>
      </c>
      <c r="IP391" s="240">
        <f t="shared" ca="1" si="840"/>
        <v>4.7126263908307006E-4</v>
      </c>
      <c r="IQ391" s="240">
        <f t="shared" ca="1" si="841"/>
        <v>5.4849797951561521E-4</v>
      </c>
      <c r="IR391" s="240">
        <f t="shared" ca="1" si="842"/>
        <v>3.4155775127096843E-4</v>
      </c>
      <c r="IS391" s="240">
        <f t="shared" ca="1" si="843"/>
        <v>-4.2342779159760808E-5</v>
      </c>
      <c r="IT391" s="240">
        <f t="shared" ca="1" si="844"/>
        <v>-4.0430561100911894E-4</v>
      </c>
      <c r="IU391" s="240">
        <f t="shared" ca="1" si="845"/>
        <v>-5.567986157693055E-4</v>
      </c>
      <c r="IV391" s="240">
        <f t="shared" ca="1" si="846"/>
        <v>-4.2081551089158766E-4</v>
      </c>
      <c r="IW391" s="240">
        <f t="shared" ca="1" si="847"/>
        <v>-6.6808836954571093E-5</v>
      </c>
      <c r="IX391" s="240">
        <f t="shared" ca="1" si="848"/>
        <v>3.2181134504128577E-4</v>
      </c>
      <c r="IY391" s="240">
        <f t="shared" ca="1" si="849"/>
        <v>5.4370179347524195E-4</v>
      </c>
      <c r="IZ391" s="240">
        <f t="shared" ca="1" si="850"/>
        <v>4.8390156642470002E-4</v>
      </c>
      <c r="JA391" s="240">
        <f t="shared" ca="1" si="851"/>
        <v>1.733930269315662E-4</v>
      </c>
      <c r="JB391" s="240">
        <f t="shared" ca="1" si="852"/>
        <v>-2.2695004955739702E-4</v>
      </c>
    </row>
    <row r="392" spans="2:262">
      <c r="B392" s="248">
        <v>31</v>
      </c>
      <c r="C392" s="247">
        <f t="shared" si="853"/>
        <v>6.0546875000000021E-4</v>
      </c>
      <c r="D392" s="244">
        <f t="shared" ca="1" si="597"/>
        <v>12.478265867811023</v>
      </c>
      <c r="E392" s="243">
        <f ca="1">AK361</f>
        <v>0.47826586781102376</v>
      </c>
      <c r="F392" s="242">
        <v>31</v>
      </c>
      <c r="G392" s="240">
        <f t="shared" ca="1" si="854"/>
        <v>-4.02955412767578E-3</v>
      </c>
      <c r="H392" s="240">
        <f t="shared" ca="1" si="598"/>
        <v>-4.0362069876566011E-3</v>
      </c>
      <c r="I392" s="240">
        <f t="shared" ca="1" si="599"/>
        <v>-1.8168681463214622E-3</v>
      </c>
      <c r="J392" s="240">
        <f t="shared" ca="1" si="600"/>
        <v>1.4044840774950851E-3</v>
      </c>
      <c r="K392" s="240">
        <f t="shared" ca="1" si="601"/>
        <v>3.8512551386766574E-3</v>
      </c>
      <c r="L392" s="240">
        <f t="shared" ca="1" si="602"/>
        <v>4.1740365222817473E-3</v>
      </c>
      <c r="M392" s="240">
        <f t="shared" ca="1" si="603"/>
        <v>2.1948124121142264E-3</v>
      </c>
      <c r="N392" s="240">
        <f t="shared" ca="1" si="604"/>
        <v>-9.9486354808294569E-4</v>
      </c>
      <c r="O392" s="240">
        <f t="shared" ca="1" si="605"/>
        <v>-3.6358664573818656E-3</v>
      </c>
      <c r="P392" s="240">
        <f t="shared" ca="1" si="606"/>
        <v>-4.2716678034368542E-3</v>
      </c>
      <c r="Q392" s="240">
        <f t="shared" ca="1" si="607"/>
        <v>-2.551619434571821E-3</v>
      </c>
      <c r="R392" s="240">
        <f t="shared" ca="1" si="608"/>
        <v>5.7566193885502941E-4</v>
      </c>
      <c r="S392" s="240">
        <f t="shared" ca="1" si="609"/>
        <v>3.3854623945357028E-3</v>
      </c>
      <c r="T392" s="240">
        <f t="shared" ca="1" si="610"/>
        <v>4.3281605885137128E-3</v>
      </c>
      <c r="U392" s="241">
        <f t="shared" ca="1" si="611"/>
        <v>2.8838529670174176E-3</v>
      </c>
      <c r="V392" s="240">
        <f t="shared" ca="1" si="612"/>
        <v>-1.5091639046711704E-4</v>
      </c>
      <c r="W392" s="240">
        <f t="shared" ca="1" si="613"/>
        <v>-3.1024544781481657E-3</v>
      </c>
      <c r="X392" s="240">
        <f t="shared" ca="1" si="614"/>
        <v>-4.3429708211099316E-3</v>
      </c>
      <c r="Y392" s="240">
        <f t="shared" ca="1" si="615"/>
        <v>-3.1883134189162449E-3</v>
      </c>
      <c r="Z392" s="240">
        <f t="shared" ca="1" si="616"/>
        <v>-2.7528256526028472E-4</v>
      </c>
      <c r="AA392" s="240">
        <f t="shared" ca="1" si="617"/>
        <v>2.7895682291619282E-3</v>
      </c>
      <c r="AB392" s="240">
        <f t="shared" ca="1" si="618"/>
        <v>4.3159558705895161E-3</v>
      </c>
      <c r="AC392" s="240">
        <f t="shared" ca="1" si="619"/>
        <v>3.4620686696815034E-3</v>
      </c>
      <c r="AD392" s="240">
        <f t="shared" ca="1" si="620"/>
        <v>6.9883039939947975E-4</v>
      </c>
      <c r="AE392" s="240">
        <f t="shared" ca="1" si="621"/>
        <v>-2.4498169131957504E-3</v>
      </c>
      <c r="AF392" s="240">
        <f t="shared" ca="1" si="622"/>
        <v>-4.2473759056938492E-3</v>
      </c>
      <c r="AG392" s="240">
        <f t="shared" ca="1" si="623"/>
        <v>-3.7024823065984818E-3</v>
      </c>
      <c r="AH392" s="240">
        <f t="shared" ca="1" si="624"/>
        <v>-1.1156481147728946E-3</v>
      </c>
      <c r="AI392" s="240">
        <f t="shared" ca="1" si="625"/>
        <v>2.0864725211493479E-3</v>
      </c>
      <c r="AJ392" s="240">
        <f t="shared" ca="1" si="626"/>
        <v>4.1378913889745014E-3</v>
      </c>
      <c r="AK392" s="240">
        <f t="shared" ca="1" si="627"/>
        <v>3.9072390149202081E-3</v>
      </c>
      <c r="AL392" s="240">
        <f t="shared" ca="1" si="628"/>
        <v>1.5217215289257502E-3</v>
      </c>
      <c r="AM392" s="240">
        <f t="shared" ca="1" si="629"/>
        <v>-1.7030342581423618E-3</v>
      </c>
      <c r="AN392" s="240">
        <f t="shared" ca="1" si="630"/>
        <v>-3.9885567161778027E-3</v>
      </c>
      <c r="AO392" s="240">
        <f t="shared" ca="1" si="631"/>
        <v>-4.0743668756141448E-3</v>
      </c>
      <c r="AP392" s="240">
        <f t="shared" ca="1" si="632"/>
        <v>-1.913139932897446E-3</v>
      </c>
      <c r="AQ392" s="240">
        <f t="shared" ca="1" si="633"/>
        <v>1.3031948442562536E-3</v>
      </c>
      <c r="AR392" s="240">
        <f t="shared" ca="1" si="634"/>
        <v>3.8008100618374227E-3</v>
      </c>
      <c r="AS392" s="240">
        <f t="shared" ca="1" si="635"/>
        <v>4.2022563560204168E-3</v>
      </c>
      <c r="AT392" s="240">
        <f t="shared" ca="1" si="636"/>
        <v>2.2861337534866698E-3</v>
      </c>
      <c r="AU392" s="240">
        <f t="shared" ca="1" si="637"/>
        <v>-8.908049516211903E-4</v>
      </c>
      <c r="AV392" s="240">
        <f t="shared" ca="1" si="638"/>
        <v>-3.5764595288674201E-3</v>
      </c>
      <c r="AW392" s="240">
        <f t="shared" ca="1" si="639"/>
        <v>-4.2896758105312139E-3</v>
      </c>
      <c r="AX392" s="240">
        <f t="shared" ca="1" si="640"/>
        <v>-2.6371108563019961E-3</v>
      </c>
      <c r="AY392" s="240">
        <f t="shared" ca="1" si="641"/>
        <v>4.698361203384939E-4</v>
      </c>
      <c r="AZ392" s="240">
        <f t="shared" ca="1" si="642"/>
        <v>3.3176657355427717E-3</v>
      </c>
      <c r="BA392" s="240">
        <f t="shared" ca="1" si="643"/>
        <v>4.3357833420112693E-3</v>
      </c>
      <c r="BB392" s="240">
        <f t="shared" ca="1" si="644"/>
        <v>2.9626911399796875E-3</v>
      </c>
      <c r="BC392" s="240">
        <f t="shared" ca="1" si="645"/>
        <v>-4.4342510378388589E-5</v>
      </c>
      <c r="BD392" s="240">
        <f t="shared" ca="1" si="646"/>
        <v>-3.0269210075642736E-3</v>
      </c>
      <c r="BE392" s="240">
        <f t="shared" ca="1" si="647"/>
        <v>-4.3401349097274833E-3</v>
      </c>
      <c r="BF392" s="240">
        <f t="shared" ca="1" si="648"/>
        <v>-3.2597390884076534E-3</v>
      </c>
      <c r="BG392" s="240">
        <f t="shared" ca="1" si="649"/>
        <v>-3.8157814219674205E-4</v>
      </c>
      <c r="BH392" s="240">
        <f t="shared" ca="1" si="650"/>
        <v>2.7070253755995932E-3</v>
      </c>
      <c r="BI392" s="240">
        <f t="shared" ca="1" si="651"/>
        <v>4.30268860570394E-3</v>
      </c>
      <c r="BJ392" s="240">
        <f t="shared" ca="1" si="652"/>
        <v>3.5253939674596058E-3</v>
      </c>
      <c r="BK392" s="240">
        <f t="shared" ca="1" si="653"/>
        <v>8.0382398867068802E-4</v>
      </c>
      <c r="BL392" s="240">
        <f t="shared" ca="1" si="654"/>
        <v>-2.3610596094572906E-3</v>
      </c>
      <c r="BM392" s="240">
        <f t="shared" ca="1" si="655"/>
        <v>-4.2238050583186196E-3</v>
      </c>
      <c r="BN392" s="240">
        <f t="shared" ca="1" si="656"/>
        <v>-3.7570973754285464E-3</v>
      </c>
      <c r="BO392" s="240">
        <f t="shared" ca="1" si="657"/>
        <v>-1.2183285707188451E-3</v>
      </c>
      <c r="BP392" s="240">
        <f t="shared" ca="1" si="658"/>
        <v>1.992355548589442E-3</v>
      </c>
      <c r="BQ392" s="240">
        <f t="shared" ca="1" si="659"/>
        <v>4.1042439592549763E-3</v>
      </c>
      <c r="BR392" s="240">
        <f t="shared" ca="1" si="660"/>
        <v>3.9526178818337669E-3</v>
      </c>
      <c r="BS392" s="240">
        <f t="shared" ca="1" si="661"/>
        <v>1.6210999826248365E-3</v>
      </c>
      <c r="BT392" s="240">
        <f t="shared" ca="1" si="662"/>
        <v>-1.604464014656319E-3</v>
      </c>
      <c r="BU392" s="240">
        <f t="shared" ca="1" si="663"/>
        <v>-3.9451567472557382E-3</v>
      </c>
      <c r="BV392" s="240">
        <f t="shared" ca="1" si="664"/>
        <v>-4.110072517316204E-3</v>
      </c>
      <c r="BW392" s="240">
        <f t="shared" ca="1" si="665"/>
        <v>-2.0082593155147568E-3</v>
      </c>
      <c r="BX392" s="240">
        <f t="shared" ca="1" si="666"/>
        <v>1.2011206151728341E-3</v>
      </c>
      <c r="BY392" s="240">
        <f t="shared" ca="1" si="667"/>
        <v>3.7480755191383742E-3</v>
      </c>
      <c r="BZ392" s="240">
        <f t="shared" ca="1" si="668"/>
        <v>4.227944907662701E-3</v>
      </c>
      <c r="CA392" s="240">
        <f t="shared" ca="1" si="669"/>
        <v>2.3760780133700566E-3</v>
      </c>
      <c r="CB392" s="240">
        <f t="shared" ca="1" si="670"/>
        <v>-7.8620976756591692E-4</v>
      </c>
      <c r="CC392" s="240">
        <f t="shared" ca="1" si="671"/>
        <v>-3.5148982748652129E-3</v>
      </c>
      <c r="CD392" s="240">
        <f t="shared" ca="1" si="672"/>
        <v>-4.305099877318622E-3</v>
      </c>
      <c r="CE392" s="240">
        <f t="shared" ca="1" si="673"/>
        <v>-2.7210137810602364E-3</v>
      </c>
      <c r="CF392" s="240">
        <f t="shared" ca="1" si="674"/>
        <v>3.6372729011136277E-4</v>
      </c>
      <c r="CG392" s="240">
        <f t="shared" ca="1" si="675"/>
        <v>3.2478706387662525E-3</v>
      </c>
      <c r="CH392" s="240">
        <f t="shared" ca="1" si="676"/>
        <v>4.3407943817489799E-3</v>
      </c>
      <c r="CI392" s="240">
        <f t="shared" ca="1" si="677"/>
        <v>3.0397446985813898E-3</v>
      </c>
      <c r="CJ392" s="240">
        <f t="shared" ca="1" si="678"/>
        <v>6.2258079980525823E-5</v>
      </c>
      <c r="CK392" s="240">
        <f t="shared" ca="1" si="679"/>
        <v>-2.9495642329492797E-3</v>
      </c>
      <c r="CL392" s="240">
        <f t="shared" ca="1" si="680"/>
        <v>-4.3346846633635127E-3</v>
      </c>
      <c r="CM392" s="240">
        <f t="shared" ca="1" si="681"/>
        <v>-3.3292012129616999E-3</v>
      </c>
      <c r="CN392" s="240">
        <f t="shared" ca="1" si="682"/>
        <v>-4.8764387072844275E-4</v>
      </c>
      <c r="CO392" s="240">
        <f t="shared" ca="1" si="683"/>
        <v>2.6228519111731823E-3</v>
      </c>
      <c r="CP392" s="240">
        <f t="shared" ca="1" si="684"/>
        <v>4.2868295620901772E-3</v>
      </c>
      <c r="CQ392" s="240">
        <f t="shared" ca="1" si="685"/>
        <v>3.586595699734664E-3</v>
      </c>
      <c r="CR392" s="240">
        <f t="shared" ca="1" si="686"/>
        <v>9.0833338442805069E-4</v>
      </c>
      <c r="CS392" s="240">
        <f t="shared" ca="1" si="687"/>
        <v>-2.2708800916957589E-3</v>
      </c>
      <c r="CT392" s="240">
        <f t="shared" ca="1" si="688"/>
        <v>-4.197689948714509E-3</v>
      </c>
      <c r="CU392" s="240">
        <f t="shared" ca="1" si="689"/>
        <v>-3.8094493092865711E-3</v>
      </c>
      <c r="CV392" s="240">
        <f t="shared" ca="1" si="690"/>
        <v>-1.3202751510900193E-3</v>
      </c>
      <c r="CW392" s="240">
        <f t="shared" ca="1" si="691"/>
        <v>1.8970384555460249E-3</v>
      </c>
      <c r="CX392" s="240">
        <f t="shared" ca="1" si="692"/>
        <v>4.0681242864419624E-3</v>
      </c>
      <c r="CY392" s="240">
        <f t="shared" ca="1" si="693"/>
        <v>3.9956158395331991E-3</v>
      </c>
      <c r="CZ392" s="240">
        <f t="shared" ca="1" si="694"/>
        <v>1.7195019463112364E-3</v>
      </c>
      <c r="DA392" s="240">
        <f t="shared" ca="1" si="695"/>
        <v>-1.5049273020426204E-3</v>
      </c>
      <c r="DB392" s="240">
        <f t="shared" ca="1" si="696"/>
        <v>-3.8993803634280524E-3</v>
      </c>
      <c r="DC392" s="240">
        <f t="shared" ca="1" si="697"/>
        <v>-4.1433024050193459E-3</v>
      </c>
      <c r="DD392" s="240">
        <f t="shared" ca="1" si="698"/>
        <v>-2.102168997814095E-3</v>
      </c>
      <c r="DE392" s="240">
        <f t="shared" ca="1" si="699"/>
        <v>1.0983228759436565E-3</v>
      </c>
      <c r="DF392" s="240">
        <f t="shared" ca="1" si="700"/>
        <v>3.6930832758961668E-3</v>
      </c>
      <c r="DG392" s="240">
        <f t="shared" ca="1" si="701"/>
        <v>4.2510867033856503E-3</v>
      </c>
      <c r="DH392" s="240">
        <f t="shared" ca="1" si="702"/>
        <v>2.4645910127054824E-3</v>
      </c>
      <c r="DI392" s="240">
        <f t="shared" ca="1" si="703"/>
        <v>-6.8114100014493844E-4</v>
      </c>
      <c r="DJ392" s="240">
        <f t="shared" ca="1" si="704"/>
        <v>-3.4512197775727572E-3</v>
      </c>
      <c r="DK392" s="240">
        <f t="shared" ca="1" si="705"/>
        <v>-4.3179307129179853E-3</v>
      </c>
      <c r="DL392" s="240">
        <f t="shared" ca="1" si="706"/>
        <v>-2.8032776688620724E-3</v>
      </c>
      <c r="DM392" s="240">
        <f t="shared" ca="1" si="707"/>
        <v>2.5739936416533868E-4</v>
      </c>
      <c r="DN392" s="240">
        <f t="shared" ca="1" si="708"/>
        <v>3.1761191461626447E-3</v>
      </c>
      <c r="DO392" s="240">
        <f t="shared" ca="1" si="709"/>
        <v>4.3431906892638823E-3</v>
      </c>
      <c r="DP392" s="240">
        <f t="shared" ca="1" si="710"/>
        <v>3.1149672286400207E-3</v>
      </c>
      <c r="DQ392" s="240">
        <f t="shared" ca="1" si="711"/>
        <v>1.6882116840003999E-4</v>
      </c>
      <c r="DR392" s="240">
        <f t="shared" ca="1" si="712"/>
        <v>-2.8704307511316909E-3</v>
      </c>
      <c r="DS392" s="240">
        <f t="shared" ca="1" si="713"/>
        <v>-4.3266233650426297E-3</v>
      </c>
      <c r="DT392" s="240">
        <f t="shared" ca="1" si="714"/>
        <v>-3.3966579511919091E-3</v>
      </c>
      <c r="DU392" s="240">
        <f t="shared" ca="1" si="715"/>
        <v>-5.9341586082662669E-4</v>
      </c>
      <c r="DV392" s="240">
        <f t="shared" ca="1" si="716"/>
        <v>2.5370985388302302E-3</v>
      </c>
      <c r="DW392" s="240">
        <f t="shared" ca="1" si="717"/>
        <v>4.2683882926430917E-3</v>
      </c>
      <c r="DX392" s="240">
        <f t="shared" ca="1" si="718"/>
        <v>3.6456370008716701E-3</v>
      </c>
      <c r="DY392" s="240">
        <f t="shared" ca="1" si="719"/>
        <v>1.012295634119407E-3</v>
      </c>
      <c r="DZ392" s="240">
        <f t="shared" ca="1" si="720"/>
        <v>-2.1793326806807448E-3</v>
      </c>
      <c r="EA392" s="240">
        <f t="shared" ca="1" si="721"/>
        <v>-4.1690463076470233E-3</v>
      </c>
      <c r="EB392" s="240">
        <f t="shared" ca="1" si="722"/>
        <v>-3.8595065733251659E-3</v>
      </c>
      <c r="EC392" s="240">
        <f t="shared" ca="1" si="723"/>
        <v>-1.4214264470784736E-3</v>
      </c>
      <c r="ED392" s="240">
        <f t="shared" ca="1" si="724"/>
        <v>1.800578657471823E-3</v>
      </c>
      <c r="EE392" s="240">
        <f t="shared" ca="1" si="725"/>
        <v>4.0295541276757591E-3</v>
      </c>
      <c r="EF392" s="240">
        <f t="shared" ca="1" si="726"/>
        <v>4.0362069876566072E-3</v>
      </c>
      <c r="EG392" s="240">
        <f t="shared" ca="1" si="727"/>
        <v>1.8168681463214971E-3</v>
      </c>
      <c r="EH392" s="240">
        <f t="shared" ca="1" si="728"/>
        <v>-1.4044840774950277E-3</v>
      </c>
      <c r="EI392" s="240">
        <f t="shared" ca="1" si="729"/>
        <v>-3.851255138676647E-3</v>
      </c>
      <c r="EJ392" s="240">
        <f t="shared" ca="1" si="730"/>
        <v>-4.1740365222817594E-3</v>
      </c>
      <c r="EK392" s="240">
        <f t="shared" ca="1" si="731"/>
        <v>-2.1948124121142299E-3</v>
      </c>
      <c r="EL392" s="240">
        <f t="shared" ca="1" si="732"/>
        <v>9.9486354808291837E-4</v>
      </c>
      <c r="EM392" s="240">
        <f t="shared" ca="1" si="733"/>
        <v>3.6358664573818379E-3</v>
      </c>
      <c r="EN392" s="240">
        <f t="shared" ca="1" si="734"/>
        <v>4.2716678034368568E-3</v>
      </c>
      <c r="EO392" s="240">
        <f t="shared" ca="1" si="735"/>
        <v>2.5516194345718475E-3</v>
      </c>
      <c r="EP392" s="240">
        <f t="shared" ca="1" si="736"/>
        <v>-5.7566193885497476E-4</v>
      </c>
      <c r="EQ392" s="240">
        <f t="shared" ca="1" si="737"/>
        <v>-3.3854623945356929E-3</v>
      </c>
      <c r="ER392" s="240">
        <f t="shared" ca="1" si="738"/>
        <v>-4.3281605885137154E-3</v>
      </c>
      <c r="ES392" s="240">
        <f t="shared" ca="1" si="739"/>
        <v>-2.8838529670174185E-3</v>
      </c>
      <c r="ET392" s="240">
        <f t="shared" ca="1" si="740"/>
        <v>1.5091639046709276E-4</v>
      </c>
      <c r="EU392" s="240">
        <f t="shared" ca="1" si="741"/>
        <v>3.1024544781481328E-3</v>
      </c>
      <c r="EV392" s="240">
        <f t="shared" ca="1" si="742"/>
        <v>4.3429708211099316E-3</v>
      </c>
      <c r="EW392" s="240">
        <f t="shared" ca="1" si="743"/>
        <v>3.1883134189162666E-3</v>
      </c>
      <c r="EX392" s="240">
        <f t="shared" ca="1" si="744"/>
        <v>2.7528256526034001E-4</v>
      </c>
      <c r="EY392" s="240">
        <f t="shared" ca="1" si="745"/>
        <v>-2.7895682291619161E-3</v>
      </c>
      <c r="EZ392" s="240">
        <f t="shared" ca="1" si="746"/>
        <v>-4.3159558705895117E-3</v>
      </c>
      <c r="FA392" s="240">
        <f t="shared" ca="1" si="747"/>
        <v>-3.4620686696815416E-3</v>
      </c>
      <c r="FB392" s="240">
        <f t="shared" ca="1" si="748"/>
        <v>-6.9883039939949623E-4</v>
      </c>
      <c r="FC392" s="240">
        <f t="shared" ca="1" si="749"/>
        <v>2.4498169131957114E-3</v>
      </c>
      <c r="FD392" s="240">
        <f t="shared" ca="1" si="750"/>
        <v>4.2473759056938492E-3</v>
      </c>
      <c r="FE392" s="240">
        <f t="shared" ca="1" si="751"/>
        <v>3.7024823065984988E-3</v>
      </c>
      <c r="FF392" s="240">
        <f t="shared" ca="1" si="752"/>
        <v>1.1156481147729404E-3</v>
      </c>
      <c r="FG392" s="240">
        <f t="shared" ca="1" si="753"/>
        <v>-2.0864725211493331E-3</v>
      </c>
      <c r="FH392" s="240">
        <f t="shared" ca="1" si="754"/>
        <v>-4.1378913889744909E-3</v>
      </c>
      <c r="FI392" s="240">
        <f t="shared" ca="1" si="755"/>
        <v>-3.907239014920235E-3</v>
      </c>
      <c r="FJ392" s="240">
        <f t="shared" ca="1" si="756"/>
        <v>-1.5217215289257658E-3</v>
      </c>
      <c r="FK392" s="240">
        <f t="shared" ca="1" si="757"/>
        <v>1.7030342581423324E-3</v>
      </c>
      <c r="FL392" s="240">
        <f t="shared" ca="1" si="758"/>
        <v>3.9885567161777784E-3</v>
      </c>
      <c r="FM392" s="240">
        <f t="shared" ca="1" si="759"/>
        <v>4.07436687561415E-3</v>
      </c>
      <c r="FN392" s="240">
        <f t="shared" ca="1" si="760"/>
        <v>1.9131399328974885E-3</v>
      </c>
      <c r="FO392" s="240">
        <f t="shared" ca="1" si="761"/>
        <v>-1.3031948442562525E-3</v>
      </c>
      <c r="FP392" s="240">
        <f t="shared" ca="1" si="762"/>
        <v>-3.8008100618374075E-3</v>
      </c>
      <c r="FQ392" s="240">
        <f t="shared" ca="1" si="763"/>
        <v>-4.2022563560204281E-3</v>
      </c>
      <c r="FR392" s="240">
        <f t="shared" ca="1" si="764"/>
        <v>-2.2861337534866837E-3</v>
      </c>
      <c r="FS392" s="240">
        <f t="shared" ca="1" si="765"/>
        <v>8.9080495162121936E-4</v>
      </c>
      <c r="FT392" s="240">
        <f t="shared" ca="1" si="766"/>
        <v>3.5764595288673845E-3</v>
      </c>
      <c r="FU392" s="240">
        <f t="shared" ca="1" si="767"/>
        <v>4.2896758105312191E-3</v>
      </c>
      <c r="FV392" s="240">
        <f t="shared" ca="1" si="768"/>
        <v>2.6371108563019727E-3</v>
      </c>
      <c r="FW392" s="240">
        <f t="shared" ca="1" si="769"/>
        <v>-4.6983612033843166E-4</v>
      </c>
      <c r="FX392" s="240">
        <f t="shared" ca="1" si="770"/>
        <v>-3.3176657355427513E-3</v>
      </c>
      <c r="FY392" s="240">
        <f t="shared" ca="1" si="771"/>
        <v>-4.3357833420112693E-3</v>
      </c>
      <c r="FZ392" s="240">
        <f t="shared" ca="1" si="772"/>
        <v>-2.9626911399797335E-3</v>
      </c>
      <c r="GA392" s="240">
        <f t="shared" ca="1" si="773"/>
        <v>4.4342510378356714E-5</v>
      </c>
      <c r="GB392" s="240">
        <f t="shared" ca="1" si="774"/>
        <v>3.0269210075642727E-3</v>
      </c>
      <c r="GC392" s="240">
        <f t="shared" ca="1" si="775"/>
        <v>4.3401349097274807E-3</v>
      </c>
      <c r="GD392" s="240">
        <f t="shared" ca="1" si="776"/>
        <v>3.2597390884076746E-3</v>
      </c>
      <c r="GE392" s="240">
        <f t="shared" ca="1" si="777"/>
        <v>3.8157814219674335E-4</v>
      </c>
      <c r="GF392" s="240">
        <f t="shared" ca="1" si="778"/>
        <v>-2.7070253755995194E-3</v>
      </c>
      <c r="GG392" s="240">
        <f t="shared" ca="1" si="779"/>
        <v>-4.3026886057039356E-3</v>
      </c>
      <c r="GH392" s="240">
        <f t="shared" ca="1" si="780"/>
        <v>-3.5253939674596067E-3</v>
      </c>
      <c r="GI392" s="240">
        <f t="shared" ca="1" si="781"/>
        <v>-8.0382398867077974E-4</v>
      </c>
      <c r="GJ392" s="240">
        <f t="shared" ca="1" si="782"/>
        <v>2.3610596094572377E-3</v>
      </c>
      <c r="GK392" s="240">
        <f t="shared" ca="1" si="783"/>
        <v>4.2238050583186196E-3</v>
      </c>
      <c r="GL392" s="240">
        <f t="shared" ca="1" si="784"/>
        <v>3.7570973754285316E-3</v>
      </c>
      <c r="GM392" s="240">
        <f t="shared" ca="1" si="785"/>
        <v>1.2183285707189056E-3</v>
      </c>
      <c r="GN392" s="240">
        <f t="shared" ca="1" si="786"/>
        <v>-1.9923555485894138E-3</v>
      </c>
      <c r="GO392" s="240">
        <f t="shared" ca="1" si="787"/>
        <v>-4.1042439592549858E-3</v>
      </c>
      <c r="GP392" s="240">
        <f t="shared" ca="1" si="788"/>
        <v>-3.9526178818337929E-3</v>
      </c>
      <c r="GQ392" s="240">
        <f t="shared" ca="1" si="789"/>
        <v>-1.621099982624866E-3</v>
      </c>
      <c r="GR392" s="240">
        <f t="shared" ca="1" si="790"/>
        <v>1.6044640146563466E-3</v>
      </c>
      <c r="GS392" s="240">
        <f t="shared" ca="1" si="791"/>
        <v>3.9451567472557122E-3</v>
      </c>
      <c r="GT392" s="240">
        <f t="shared" ca="1" si="792"/>
        <v>4.1100725173162135E-3</v>
      </c>
      <c r="GU392" s="240">
        <f t="shared" ca="1" si="793"/>
        <v>2.0082593155147576E-3</v>
      </c>
      <c r="GV392" s="240">
        <f t="shared" ca="1" si="794"/>
        <v>-1.2011206151727736E-3</v>
      </c>
      <c r="GW392" s="240">
        <f t="shared" ca="1" si="795"/>
        <v>-3.7480755191383582E-3</v>
      </c>
      <c r="GX392" s="240">
        <f t="shared" ca="1" si="796"/>
        <v>-4.2279449076627019E-3</v>
      </c>
      <c r="GY392" s="240">
        <f t="shared" ca="1" si="797"/>
        <v>-2.3760780133701351E-3</v>
      </c>
      <c r="GZ392" s="240">
        <f t="shared" ca="1" si="798"/>
        <v>7.8620976756588537E-4</v>
      </c>
      <c r="HA392" s="240">
        <f t="shared" ca="1" si="799"/>
        <v>3.514898274865212E-3</v>
      </c>
      <c r="HB392" s="240">
        <f t="shared" ca="1" si="800"/>
        <v>4.3050998773186341E-3</v>
      </c>
      <c r="HC392" s="240">
        <f t="shared" ca="1" si="801"/>
        <v>2.721013781060285E-3</v>
      </c>
      <c r="HD392" s="240">
        <f t="shared" ca="1" si="802"/>
        <v>-3.6372729011136169E-4</v>
      </c>
      <c r="HE392" s="240">
        <f t="shared" ca="1" si="803"/>
        <v>-3.2478706387662724E-3</v>
      </c>
      <c r="HF392" s="240">
        <f t="shared" ca="1" si="804"/>
        <v>-4.3407943817489834E-3</v>
      </c>
      <c r="HG392" s="240">
        <f t="shared" ca="1" si="805"/>
        <v>-3.0397446985813903E-3</v>
      </c>
      <c r="HH392" s="240">
        <f t="shared" ca="1" si="806"/>
        <v>-6.2258079980496116E-5</v>
      </c>
      <c r="HI392" s="240">
        <f t="shared" ca="1" si="807"/>
        <v>2.9495642329492337E-3</v>
      </c>
      <c r="HJ392" s="240">
        <f t="shared" ca="1" si="808"/>
        <v>4.3346846633635109E-3</v>
      </c>
      <c r="HK392" s="240">
        <f t="shared" ca="1" si="809"/>
        <v>3.3292012129616808E-3</v>
      </c>
      <c r="HL392" s="240">
        <f t="shared" ca="1" si="810"/>
        <v>4.8764387072853599E-4</v>
      </c>
      <c r="HM392" s="240">
        <f t="shared" ca="1" si="811"/>
        <v>-2.6228519111731567E-3</v>
      </c>
      <c r="HN392" s="240">
        <f t="shared" ca="1" si="812"/>
        <v>-4.2868295620901815E-3</v>
      </c>
      <c r="HO392" s="240">
        <f t="shared" ca="1" si="813"/>
        <v>-3.5865956997347165E-3</v>
      </c>
      <c r="HP392" s="240">
        <f t="shared" ca="1" si="814"/>
        <v>-9.0833338442808192E-4</v>
      </c>
      <c r="HQ392" s="240">
        <f t="shared" ca="1" si="815"/>
        <v>2.2708800916957841E-3</v>
      </c>
      <c r="HR392" s="240">
        <f t="shared" ca="1" si="816"/>
        <v>4.1976899487144856E-3</v>
      </c>
      <c r="HS392" s="240">
        <f t="shared" ca="1" si="817"/>
        <v>3.8094493092865867E-3</v>
      </c>
      <c r="HT392" s="240">
        <f t="shared" ca="1" si="818"/>
        <v>1.3202751510900494E-3</v>
      </c>
      <c r="HU392" s="240">
        <f t="shared" ca="1" si="819"/>
        <v>-1.8970384555459406E-3</v>
      </c>
      <c r="HV392" s="240">
        <f t="shared" ca="1" si="820"/>
        <v>-4.0681242864419511E-3</v>
      </c>
      <c r="HW392" s="240">
        <f t="shared" ca="1" si="821"/>
        <v>-3.9956158395332113E-3</v>
      </c>
      <c r="HX392" s="240">
        <f t="shared" ca="1" si="822"/>
        <v>-1.7195019463113221E-3</v>
      </c>
      <c r="HY392" s="240">
        <f t="shared" ca="1" si="823"/>
        <v>1.5049273020425905E-3</v>
      </c>
      <c r="HZ392" s="240">
        <f t="shared" ca="1" si="824"/>
        <v>3.8993803634280386E-3</v>
      </c>
      <c r="IA392" s="240">
        <f t="shared" ca="1" si="825"/>
        <v>4.1433024050193373E-3</v>
      </c>
      <c r="IB392" s="240">
        <f t="shared" ca="1" si="826"/>
        <v>2.1021689978141227E-3</v>
      </c>
      <c r="IC392" s="240">
        <f t="shared" ca="1" si="827"/>
        <v>-1.0983228759436255E-3</v>
      </c>
      <c r="ID392" s="240">
        <f t="shared" ca="1" si="828"/>
        <v>-3.6930832758961829E-3</v>
      </c>
      <c r="IE392" s="240">
        <f t="shared" ca="1" si="829"/>
        <v>-4.9151111555384343E-4</v>
      </c>
      <c r="IF392" s="240">
        <f t="shared" ca="1" si="830"/>
        <v>-2.4645910127055089E-3</v>
      </c>
      <c r="IG392" s="240">
        <f t="shared" ca="1" si="831"/>
        <v>6.8114100014496771E-4</v>
      </c>
      <c r="IH392" s="240">
        <f t="shared" ca="1" si="832"/>
        <v>3.4512197775727004E-3</v>
      </c>
      <c r="II392" s="240">
        <f t="shared" ca="1" si="833"/>
        <v>4.3179307129179896E-3</v>
      </c>
      <c r="IJ392" s="240">
        <f t="shared" ca="1" si="834"/>
        <v>2.8032776688620489E-3</v>
      </c>
      <c r="IK392" s="240">
        <f t="shared" ca="1" si="835"/>
        <v>-2.5739936416524522E-4</v>
      </c>
      <c r="IL392" s="240">
        <f t="shared" ca="1" si="836"/>
        <v>-3.1761191461626231E-3</v>
      </c>
      <c r="IM392" s="240">
        <f t="shared" ca="1" si="837"/>
        <v>-4.3431906892638823E-3</v>
      </c>
      <c r="IN392" s="240">
        <f t="shared" ca="1" si="838"/>
        <v>-3.1149672286400858E-3</v>
      </c>
      <c r="IO392" s="240">
        <f t="shared" ca="1" si="839"/>
        <v>-1.6882116840007165E-4</v>
      </c>
      <c r="IP392" s="240">
        <f t="shared" ca="1" si="840"/>
        <v>2.8704307511316666E-3</v>
      </c>
      <c r="IQ392" s="240">
        <f t="shared" ca="1" si="841"/>
        <v>4.3266233650426219E-3</v>
      </c>
      <c r="IR392" s="240">
        <f t="shared" ca="1" si="842"/>
        <v>3.396657951191929E-3</v>
      </c>
      <c r="IS392" s="240">
        <f t="shared" ca="1" si="843"/>
        <v>5.9341586082665857E-4</v>
      </c>
      <c r="IT392" s="240">
        <f t="shared" ca="1" si="844"/>
        <v>-2.5370985388302545E-3</v>
      </c>
      <c r="IU392" s="240">
        <f t="shared" ca="1" si="845"/>
        <v>-4.2683882926430857E-3</v>
      </c>
      <c r="IV392" s="240">
        <f t="shared" ca="1" si="846"/>
        <v>-3.6456370008716879E-3</v>
      </c>
      <c r="IW392" s="240">
        <f t="shared" ca="1" si="847"/>
        <v>-1.0122956341193777E-3</v>
      </c>
      <c r="IX392" s="240">
        <f t="shared" ca="1" si="848"/>
        <v>2.1793326806806637E-3</v>
      </c>
      <c r="IY392" s="240">
        <f t="shared" ca="1" si="849"/>
        <v>4.1690463076470138E-3</v>
      </c>
      <c r="IZ392" s="240">
        <f t="shared" ca="1" si="850"/>
        <v>3.8595065733251529E-3</v>
      </c>
      <c r="JA392" s="240">
        <f t="shared" ca="1" si="851"/>
        <v>1.4214264470785623E-3</v>
      </c>
      <c r="JB392" s="240">
        <f t="shared" ca="1" si="852"/>
        <v>-1.800578657471794E-3</v>
      </c>
    </row>
    <row r="393" spans="2:262">
      <c r="B393" s="248">
        <v>32</v>
      </c>
      <c r="C393" s="247">
        <f t="shared" si="853"/>
        <v>6.2500000000000023E-4</v>
      </c>
      <c r="D393" s="244">
        <f t="shared" ca="1" si="597"/>
        <v>12.477110563756881</v>
      </c>
      <c r="E393" s="243">
        <f ca="1">AL361</f>
        <v>0.47711056375688032</v>
      </c>
      <c r="F393" s="242">
        <v>32</v>
      </c>
      <c r="G393" s="240">
        <f t="shared" ca="1" si="854"/>
        <v>-9.156521864826881E-4</v>
      </c>
      <c r="H393" s="240">
        <f t="shared" ca="1" si="598"/>
        <v>-9.1737953727399197E-4</v>
      </c>
      <c r="I393" s="240">
        <f t="shared" ca="1" si="599"/>
        <v>-3.8171839697374562E-4</v>
      </c>
      <c r="J393" s="240">
        <f t="shared" ca="1" si="600"/>
        <v>3.7754820326640388E-4</v>
      </c>
      <c r="K393" s="240">
        <f t="shared" ca="1" si="601"/>
        <v>9.156521864826881E-4</v>
      </c>
      <c r="L393" s="240">
        <f t="shared" ca="1" si="602"/>
        <v>9.1737953727399207E-4</v>
      </c>
      <c r="M393" s="240">
        <f t="shared" ca="1" si="603"/>
        <v>3.8171839697374573E-4</v>
      </c>
      <c r="N393" s="240">
        <f t="shared" ca="1" si="604"/>
        <v>-3.7754820326640377E-4</v>
      </c>
      <c r="O393" s="240">
        <f t="shared" ca="1" si="605"/>
        <v>-9.15652186482688E-4</v>
      </c>
      <c r="P393" s="240">
        <f t="shared" ca="1" si="606"/>
        <v>-9.1737953727399207E-4</v>
      </c>
      <c r="Q393" s="240">
        <f t="shared" ca="1" si="607"/>
        <v>-3.8171839697374665E-4</v>
      </c>
      <c r="R393" s="240">
        <f t="shared" ca="1" si="608"/>
        <v>3.7754820326640367E-4</v>
      </c>
      <c r="S393" s="240">
        <f t="shared" ca="1" si="609"/>
        <v>9.1565218648268832E-4</v>
      </c>
      <c r="T393" s="240">
        <f t="shared" ca="1" si="610"/>
        <v>9.1737953727399207E-4</v>
      </c>
      <c r="U393" s="241">
        <f t="shared" ca="1" si="611"/>
        <v>3.8171839697374681E-4</v>
      </c>
      <c r="V393" s="240">
        <f t="shared" ca="1" si="612"/>
        <v>-3.7754820326640356E-4</v>
      </c>
      <c r="W393" s="240">
        <f t="shared" ca="1" si="613"/>
        <v>-9.1565218648268832E-4</v>
      </c>
      <c r="X393" s="240">
        <f t="shared" ca="1" si="614"/>
        <v>-9.1737953727399218E-4</v>
      </c>
      <c r="Y393" s="240">
        <f t="shared" ca="1" si="615"/>
        <v>-3.8171839697374692E-4</v>
      </c>
      <c r="Z393" s="240">
        <f t="shared" ca="1" si="616"/>
        <v>3.7754820326640345E-4</v>
      </c>
      <c r="AA393" s="240">
        <f t="shared" ca="1" si="617"/>
        <v>9.1565218648268821E-4</v>
      </c>
      <c r="AB393" s="240">
        <f t="shared" ca="1" si="618"/>
        <v>9.1737953727399294E-4</v>
      </c>
      <c r="AC393" s="240">
        <f t="shared" ca="1" si="619"/>
        <v>3.8171839697374708E-4</v>
      </c>
      <c r="AD393" s="240">
        <f t="shared" ca="1" si="620"/>
        <v>-3.7754820326640334E-4</v>
      </c>
      <c r="AE393" s="240">
        <f t="shared" ca="1" si="621"/>
        <v>-9.156521864826881E-4</v>
      </c>
      <c r="AF393" s="240">
        <f t="shared" ca="1" si="622"/>
        <v>-9.1737953727399164E-4</v>
      </c>
      <c r="AG393" s="240">
        <f t="shared" ca="1" si="623"/>
        <v>-3.8171839697374708E-4</v>
      </c>
      <c r="AH393" s="240">
        <f t="shared" ca="1" si="624"/>
        <v>3.7754820326640318E-4</v>
      </c>
      <c r="AI393" s="240">
        <f t="shared" ca="1" si="625"/>
        <v>9.156521864826881E-4</v>
      </c>
      <c r="AJ393" s="240">
        <f t="shared" ca="1" si="626"/>
        <v>9.1737953727399294E-4</v>
      </c>
      <c r="AK393" s="240">
        <f t="shared" ca="1" si="627"/>
        <v>3.8171839697374724E-4</v>
      </c>
      <c r="AL393" s="240">
        <f t="shared" ca="1" si="628"/>
        <v>-3.7754820326640307E-4</v>
      </c>
      <c r="AM393" s="240">
        <f t="shared" ca="1" si="629"/>
        <v>-9.156521864826881E-4</v>
      </c>
      <c r="AN393" s="240">
        <f t="shared" ca="1" si="630"/>
        <v>-9.1737953727399164E-4</v>
      </c>
      <c r="AO393" s="240">
        <f t="shared" ca="1" si="631"/>
        <v>-3.8171839697374741E-4</v>
      </c>
      <c r="AP393" s="240">
        <f t="shared" ca="1" si="632"/>
        <v>3.7754820326640296E-4</v>
      </c>
      <c r="AQ393" s="240">
        <f t="shared" ca="1" si="633"/>
        <v>9.15652186482688E-4</v>
      </c>
      <c r="AR393" s="240">
        <f t="shared" ca="1" si="634"/>
        <v>9.1737953727399305E-4</v>
      </c>
      <c r="AS393" s="240">
        <f t="shared" ca="1" si="635"/>
        <v>3.8171839697374757E-4</v>
      </c>
      <c r="AT393" s="240">
        <f t="shared" ca="1" si="636"/>
        <v>-3.7754820326640285E-4</v>
      </c>
      <c r="AU393" s="240">
        <f t="shared" ca="1" si="637"/>
        <v>-9.156521864826868E-4</v>
      </c>
      <c r="AV393" s="240">
        <f t="shared" ca="1" si="638"/>
        <v>-9.1737953727399175E-4</v>
      </c>
      <c r="AW393" s="240">
        <f t="shared" ca="1" si="639"/>
        <v>-3.8171839697374768E-4</v>
      </c>
      <c r="AX393" s="240">
        <f t="shared" ca="1" si="640"/>
        <v>3.7754820326639949E-4</v>
      </c>
      <c r="AY393" s="240">
        <f t="shared" ca="1" si="641"/>
        <v>9.15652186482688E-4</v>
      </c>
      <c r="AZ393" s="240">
        <f t="shared" ca="1" si="642"/>
        <v>9.1737953727399316E-4</v>
      </c>
      <c r="BA393" s="240">
        <f t="shared" ca="1" si="643"/>
        <v>3.8171839697374448E-4</v>
      </c>
      <c r="BB393" s="240">
        <f t="shared" ca="1" si="644"/>
        <v>-3.7754820326640264E-4</v>
      </c>
      <c r="BC393" s="240">
        <f t="shared" ca="1" si="645"/>
        <v>-9.1565218648268659E-4</v>
      </c>
      <c r="BD393" s="240">
        <f t="shared" ca="1" si="646"/>
        <v>-9.1737953727399186E-4</v>
      </c>
      <c r="BE393" s="240">
        <f t="shared" ca="1" si="647"/>
        <v>-3.8171839697374773E-4</v>
      </c>
      <c r="BF393" s="240">
        <f t="shared" ca="1" si="648"/>
        <v>3.7754820326640578E-4</v>
      </c>
      <c r="BG393" s="240">
        <f t="shared" ca="1" si="649"/>
        <v>9.1565218648268789E-4</v>
      </c>
      <c r="BH393" s="240">
        <f t="shared" ca="1" si="650"/>
        <v>9.1737953727399327E-4</v>
      </c>
      <c r="BI393" s="240">
        <f t="shared" ca="1" si="651"/>
        <v>3.8171839697374464E-4</v>
      </c>
      <c r="BJ393" s="240">
        <f t="shared" ca="1" si="652"/>
        <v>-3.7754820326640242E-4</v>
      </c>
      <c r="BK393" s="240">
        <f t="shared" ca="1" si="653"/>
        <v>-9.1565218648268637E-4</v>
      </c>
      <c r="BL393" s="240">
        <f t="shared" ca="1" si="654"/>
        <v>-9.1737953727399197E-4</v>
      </c>
      <c r="BM393" s="240">
        <f t="shared" ca="1" si="655"/>
        <v>-3.8171839697374806E-4</v>
      </c>
      <c r="BN393" s="240">
        <f t="shared" ca="1" si="656"/>
        <v>3.7754820326639906E-4</v>
      </c>
      <c r="BO393" s="240">
        <f t="shared" ca="1" si="657"/>
        <v>9.1565218648268778E-4</v>
      </c>
      <c r="BP393" s="240">
        <f t="shared" ca="1" si="658"/>
        <v>9.1737953727399337E-4</v>
      </c>
      <c r="BQ393" s="240">
        <f t="shared" ca="1" si="659"/>
        <v>3.8171839697374497E-4</v>
      </c>
      <c r="BR393" s="240">
        <f t="shared" ca="1" si="660"/>
        <v>-3.775482032664022E-4</v>
      </c>
      <c r="BS393" s="240">
        <f t="shared" ca="1" si="661"/>
        <v>-9.1565218648268637E-4</v>
      </c>
      <c r="BT393" s="240">
        <f t="shared" ca="1" si="662"/>
        <v>-9.1737953727399207E-4</v>
      </c>
      <c r="BU393" s="240">
        <f t="shared" ca="1" si="663"/>
        <v>-3.8171839697374816E-4</v>
      </c>
      <c r="BV393" s="240">
        <f t="shared" ca="1" si="664"/>
        <v>3.7754820326640535E-4</v>
      </c>
      <c r="BW393" s="240">
        <f t="shared" ca="1" si="665"/>
        <v>9.1565218648268767E-4</v>
      </c>
      <c r="BX393" s="240">
        <f t="shared" ca="1" si="666"/>
        <v>9.1737953727399348E-4</v>
      </c>
      <c r="BY393" s="240">
        <f t="shared" ca="1" si="667"/>
        <v>3.8171839697374507E-4</v>
      </c>
      <c r="BZ393" s="240">
        <f t="shared" ca="1" si="668"/>
        <v>-3.7754820326640199E-4</v>
      </c>
      <c r="CA393" s="240">
        <f t="shared" ca="1" si="669"/>
        <v>-9.1565218648268615E-4</v>
      </c>
      <c r="CB393" s="240">
        <f t="shared" ca="1" si="670"/>
        <v>-9.1737953727399218E-4</v>
      </c>
      <c r="CC393" s="240">
        <f t="shared" ca="1" si="671"/>
        <v>-3.8171839697374849E-4</v>
      </c>
      <c r="CD393" s="240">
        <f t="shared" ca="1" si="672"/>
        <v>3.7754820326639857E-4</v>
      </c>
      <c r="CE393" s="240">
        <f t="shared" ca="1" si="673"/>
        <v>9.1565218648268756E-4</v>
      </c>
      <c r="CF393" s="240">
        <f t="shared" ca="1" si="674"/>
        <v>9.1737953727399359E-4</v>
      </c>
      <c r="CG393" s="240">
        <f t="shared" ca="1" si="675"/>
        <v>3.8171839697374529E-4</v>
      </c>
      <c r="CH393" s="240">
        <f t="shared" ca="1" si="676"/>
        <v>-3.7754820326640177E-4</v>
      </c>
      <c r="CI393" s="240">
        <f t="shared" ca="1" si="677"/>
        <v>-9.1565218648268615E-4</v>
      </c>
      <c r="CJ393" s="240">
        <f t="shared" ca="1" si="678"/>
        <v>-9.1737953727399489E-4</v>
      </c>
      <c r="CK393" s="240">
        <f t="shared" ca="1" si="679"/>
        <v>-3.817183969737422E-4</v>
      </c>
      <c r="CL393" s="240">
        <f t="shared" ca="1" si="680"/>
        <v>3.7754820326640491E-4</v>
      </c>
      <c r="CM393" s="240">
        <f t="shared" ca="1" si="681"/>
        <v>9.1565218648268745E-4</v>
      </c>
      <c r="CN393" s="240">
        <f t="shared" ca="1" si="682"/>
        <v>9.1737953727399359E-4</v>
      </c>
      <c r="CO393" s="240">
        <f t="shared" ca="1" si="683"/>
        <v>3.8171839697375212E-4</v>
      </c>
      <c r="CP393" s="240">
        <f t="shared" ca="1" si="684"/>
        <v>-3.7754820326639499E-4</v>
      </c>
      <c r="CQ393" s="240">
        <f t="shared" ca="1" si="685"/>
        <v>-9.1565218648268876E-4</v>
      </c>
      <c r="CR393" s="240">
        <f t="shared" ca="1" si="686"/>
        <v>-9.1737953727399229E-4</v>
      </c>
      <c r="CS393" s="240">
        <f t="shared" ca="1" si="687"/>
        <v>-3.8171839697374892E-4</v>
      </c>
      <c r="CT393" s="240">
        <f t="shared" ca="1" si="688"/>
        <v>3.7754820326639814E-4</v>
      </c>
      <c r="CU393" s="240">
        <f t="shared" ca="1" si="689"/>
        <v>9.1565218648268464E-4</v>
      </c>
      <c r="CV393" s="240">
        <f t="shared" ca="1" si="690"/>
        <v>9.1737953727399099E-4</v>
      </c>
      <c r="CW393" s="240">
        <f t="shared" ca="1" si="691"/>
        <v>3.8171839697374573E-4</v>
      </c>
      <c r="CX393" s="240">
        <f t="shared" ca="1" si="692"/>
        <v>-3.7754820326640128E-4</v>
      </c>
      <c r="CY393" s="240">
        <f t="shared" ca="1" si="693"/>
        <v>-9.1565218648268604E-4</v>
      </c>
      <c r="CZ393" s="240">
        <f t="shared" ca="1" si="694"/>
        <v>-9.1737953727399511E-4</v>
      </c>
      <c r="DA393" s="240">
        <f t="shared" ca="1" si="695"/>
        <v>-3.8171839697374264E-4</v>
      </c>
      <c r="DB393" s="240">
        <f t="shared" ca="1" si="696"/>
        <v>3.7754820326640442E-4</v>
      </c>
      <c r="DC393" s="240">
        <f t="shared" ca="1" si="697"/>
        <v>9.1565218648268735E-4</v>
      </c>
      <c r="DD393" s="240">
        <f t="shared" ca="1" si="698"/>
        <v>9.1737953727399381E-4</v>
      </c>
      <c r="DE393" s="240">
        <f t="shared" ca="1" si="699"/>
        <v>3.817183969737525E-4</v>
      </c>
      <c r="DF393" s="240">
        <f t="shared" ca="1" si="700"/>
        <v>-3.7754820326640757E-4</v>
      </c>
      <c r="DG393" s="240">
        <f t="shared" ca="1" si="701"/>
        <v>-9.1565218648268854E-4</v>
      </c>
      <c r="DH393" s="240">
        <f t="shared" ca="1" si="702"/>
        <v>-9.1737953727399251E-4</v>
      </c>
      <c r="DI393" s="240">
        <f t="shared" ca="1" si="703"/>
        <v>-3.8171839697374941E-4</v>
      </c>
      <c r="DJ393" s="240">
        <f t="shared" ca="1" si="704"/>
        <v>3.775482032663977E-4</v>
      </c>
      <c r="DK393" s="240">
        <f t="shared" ca="1" si="705"/>
        <v>9.1565218648268453E-4</v>
      </c>
      <c r="DL393" s="240">
        <f t="shared" ca="1" si="706"/>
        <v>9.1737953727399121E-4</v>
      </c>
      <c r="DM393" s="240">
        <f t="shared" ca="1" si="707"/>
        <v>3.8171839697374621E-4</v>
      </c>
      <c r="DN393" s="240">
        <f t="shared" ca="1" si="708"/>
        <v>-3.7754820326640085E-4</v>
      </c>
      <c r="DO393" s="240">
        <f t="shared" ca="1" si="709"/>
        <v>-9.1565218648268594E-4</v>
      </c>
      <c r="DP393" s="240">
        <f t="shared" ca="1" si="710"/>
        <v>-9.1737953727399533E-4</v>
      </c>
      <c r="DQ393" s="240">
        <f t="shared" ca="1" si="711"/>
        <v>-3.8171839697374301E-4</v>
      </c>
      <c r="DR393" s="240">
        <f t="shared" ca="1" si="712"/>
        <v>3.7754820326640399E-4</v>
      </c>
      <c r="DS393" s="240">
        <f t="shared" ca="1" si="713"/>
        <v>9.1565218648268702E-4</v>
      </c>
      <c r="DT393" s="240">
        <f t="shared" ca="1" si="714"/>
        <v>9.1737953727399403E-4</v>
      </c>
      <c r="DU393" s="240">
        <f t="shared" ca="1" si="715"/>
        <v>3.8171839697375294E-4</v>
      </c>
      <c r="DV393" s="240">
        <f t="shared" ca="1" si="716"/>
        <v>-3.7754820326639412E-4</v>
      </c>
      <c r="DW393" s="240">
        <f t="shared" ca="1" si="717"/>
        <v>-9.1565218648268832E-4</v>
      </c>
      <c r="DX393" s="240">
        <f t="shared" ca="1" si="718"/>
        <v>-9.1737953727399272E-4</v>
      </c>
      <c r="DY393" s="240">
        <f t="shared" ca="1" si="719"/>
        <v>-3.8171839697374985E-4</v>
      </c>
      <c r="DZ393" s="240">
        <f t="shared" ca="1" si="720"/>
        <v>3.7754820326639727E-4</v>
      </c>
      <c r="EA393" s="240">
        <f t="shared" ca="1" si="721"/>
        <v>9.1565218648268442E-4</v>
      </c>
      <c r="EB393" s="240">
        <f t="shared" ca="1" si="722"/>
        <v>9.1737953727399142E-4</v>
      </c>
      <c r="EC393" s="240">
        <f t="shared" ca="1" si="723"/>
        <v>3.8171839697374665E-4</v>
      </c>
      <c r="ED393" s="240">
        <f t="shared" ca="1" si="724"/>
        <v>-3.7754820326640041E-4</v>
      </c>
      <c r="EE393" s="240">
        <f t="shared" ca="1" si="725"/>
        <v>-9.1565218648268561E-4</v>
      </c>
      <c r="EF393" s="240">
        <f t="shared" ca="1" si="726"/>
        <v>-9.1737953727399543E-4</v>
      </c>
      <c r="EG393" s="240">
        <f t="shared" ca="1" si="727"/>
        <v>-3.8171839697374356E-4</v>
      </c>
      <c r="EH393" s="240">
        <f t="shared" ca="1" si="728"/>
        <v>3.7754820326640356E-4</v>
      </c>
      <c r="EI393" s="240">
        <f t="shared" ca="1" si="729"/>
        <v>9.1565218648268702E-4</v>
      </c>
      <c r="EJ393" s="240">
        <f t="shared" ca="1" si="730"/>
        <v>9.1737953727399413E-4</v>
      </c>
      <c r="EK393" s="240">
        <f t="shared" ca="1" si="731"/>
        <v>3.8171839697375337E-4</v>
      </c>
      <c r="EL393" s="240">
        <f t="shared" ca="1" si="732"/>
        <v>-3.775482032664067E-4</v>
      </c>
      <c r="EM393" s="240">
        <f t="shared" ca="1" si="733"/>
        <v>-9.1565218648268821E-4</v>
      </c>
      <c r="EN393" s="240">
        <f t="shared" ca="1" si="734"/>
        <v>-9.1737953727399294E-4</v>
      </c>
      <c r="EO393" s="240">
        <f t="shared" ca="1" si="735"/>
        <v>-3.8171839697375017E-4</v>
      </c>
      <c r="EP393" s="240">
        <f t="shared" ca="1" si="736"/>
        <v>3.7754820326639678E-4</v>
      </c>
      <c r="EQ393" s="240">
        <f t="shared" ca="1" si="737"/>
        <v>9.1565218648268398E-4</v>
      </c>
      <c r="ER393" s="240">
        <f t="shared" ca="1" si="738"/>
        <v>9.1737953727399164E-4</v>
      </c>
      <c r="ES393" s="240">
        <f t="shared" ca="1" si="739"/>
        <v>3.8171839697374708E-4</v>
      </c>
      <c r="ET393" s="240">
        <f t="shared" ca="1" si="740"/>
        <v>-3.7754820326639993E-4</v>
      </c>
      <c r="EU393" s="240">
        <f t="shared" ca="1" si="741"/>
        <v>-9.1565218648268539E-4</v>
      </c>
      <c r="EV393" s="240">
        <f t="shared" ca="1" si="742"/>
        <v>-9.1737953727399565E-4</v>
      </c>
      <c r="EW393" s="240">
        <f t="shared" ca="1" si="743"/>
        <v>-3.8171839697374404E-4</v>
      </c>
      <c r="EX393" s="240">
        <f t="shared" ca="1" si="744"/>
        <v>3.7754820326640307E-4</v>
      </c>
      <c r="EY393" s="240">
        <f t="shared" ca="1" si="745"/>
        <v>9.156521864826868E-4</v>
      </c>
      <c r="EZ393" s="240">
        <f t="shared" ca="1" si="746"/>
        <v>9.1737953727399435E-4</v>
      </c>
      <c r="FA393" s="240">
        <f t="shared" ca="1" si="747"/>
        <v>3.8171839697375386E-4</v>
      </c>
      <c r="FB393" s="240">
        <f t="shared" ca="1" si="748"/>
        <v>-3.775482032663932E-4</v>
      </c>
      <c r="FC393" s="240">
        <f t="shared" ca="1" si="749"/>
        <v>-9.15652186482688E-4</v>
      </c>
      <c r="FD393" s="240">
        <f t="shared" ca="1" si="750"/>
        <v>-9.1737953727399305E-4</v>
      </c>
      <c r="FE393" s="240">
        <f t="shared" ca="1" si="751"/>
        <v>-3.8171839697375066E-4</v>
      </c>
      <c r="FF393" s="240">
        <f t="shared" ca="1" si="752"/>
        <v>3.7754820326639635E-4</v>
      </c>
      <c r="FG393" s="240">
        <f t="shared" ca="1" si="753"/>
        <v>9.1565218648268398E-4</v>
      </c>
      <c r="FH393" s="240">
        <f t="shared" ca="1" si="754"/>
        <v>9.1737953727399175E-4</v>
      </c>
      <c r="FI393" s="240">
        <f t="shared" ca="1" si="755"/>
        <v>3.8171839697374768E-4</v>
      </c>
      <c r="FJ393" s="240">
        <f t="shared" ca="1" si="756"/>
        <v>-3.7754820326639949E-4</v>
      </c>
      <c r="FK393" s="240">
        <f t="shared" ca="1" si="757"/>
        <v>-9.1565218648268518E-4</v>
      </c>
      <c r="FL393" s="240">
        <f t="shared" ca="1" si="758"/>
        <v>-9.1737953727399587E-4</v>
      </c>
      <c r="FM393" s="240">
        <f t="shared" ca="1" si="759"/>
        <v>-3.8171839697375738E-4</v>
      </c>
      <c r="FN393" s="240">
        <f t="shared" ca="1" si="760"/>
        <v>3.7754820326638963E-4</v>
      </c>
      <c r="FO393" s="240">
        <f t="shared" ca="1" si="761"/>
        <v>9.1565218648268117E-4</v>
      </c>
      <c r="FP393" s="240">
        <f t="shared" ca="1" si="762"/>
        <v>9.1737953727398915E-4</v>
      </c>
      <c r="FQ393" s="240">
        <f t="shared" ca="1" si="763"/>
        <v>3.8171839697374128E-4</v>
      </c>
      <c r="FR393" s="240">
        <f t="shared" ca="1" si="764"/>
        <v>-3.7754820326640578E-4</v>
      </c>
      <c r="FS393" s="240">
        <f t="shared" ca="1" si="765"/>
        <v>-9.1565218648268789E-4</v>
      </c>
      <c r="FT393" s="240">
        <f t="shared" ca="1" si="766"/>
        <v>-9.1737953727399327E-4</v>
      </c>
      <c r="FU393" s="240">
        <f t="shared" ca="1" si="767"/>
        <v>-3.817183969737512E-4</v>
      </c>
      <c r="FV393" s="240">
        <f t="shared" ca="1" si="768"/>
        <v>3.7754820326639591E-4</v>
      </c>
      <c r="FW393" s="240">
        <f t="shared" ca="1" si="769"/>
        <v>9.1565218648268377E-4</v>
      </c>
      <c r="FX393" s="240">
        <f t="shared" ca="1" si="770"/>
        <v>9.1737953727399728E-4</v>
      </c>
      <c r="FY393" s="240">
        <f t="shared" ca="1" si="771"/>
        <v>3.8171839697376101E-4</v>
      </c>
      <c r="FZ393" s="240">
        <f t="shared" ca="1" si="772"/>
        <v>-3.7754820326638599E-4</v>
      </c>
      <c r="GA393" s="240">
        <f t="shared" ca="1" si="773"/>
        <v>-9.1565218648269049E-4</v>
      </c>
      <c r="GB393" s="240">
        <f t="shared" ca="1" si="774"/>
        <v>-9.1737953727399066E-4</v>
      </c>
      <c r="GC393" s="240">
        <f t="shared" ca="1" si="775"/>
        <v>-3.8171839697374497E-4</v>
      </c>
      <c r="GD393" s="240">
        <f t="shared" ca="1" si="776"/>
        <v>3.775482032664022E-4</v>
      </c>
      <c r="GE393" s="240">
        <f t="shared" ca="1" si="777"/>
        <v>9.1565218648268637E-4</v>
      </c>
      <c r="GF393" s="240">
        <f t="shared" ca="1" si="778"/>
        <v>9.1737953727399478E-4</v>
      </c>
      <c r="GG393" s="240">
        <f t="shared" ca="1" si="779"/>
        <v>3.8171839697375472E-4</v>
      </c>
      <c r="GH393" s="240">
        <f t="shared" ca="1" si="780"/>
        <v>-3.7754820326639228E-4</v>
      </c>
      <c r="GI393" s="240">
        <f t="shared" ca="1" si="781"/>
        <v>-9.1565218648268225E-4</v>
      </c>
      <c r="GJ393" s="240">
        <f t="shared" ca="1" si="782"/>
        <v>-9.173795372739988E-4</v>
      </c>
      <c r="GK393" s="240">
        <f t="shared" ca="1" si="783"/>
        <v>-3.8171839697373857E-4</v>
      </c>
      <c r="GL393" s="240">
        <f t="shared" ca="1" si="784"/>
        <v>3.7754820326640849E-4</v>
      </c>
      <c r="GM393" s="240">
        <f t="shared" ca="1" si="785"/>
        <v>9.1565218648268908E-4</v>
      </c>
      <c r="GN393" s="240">
        <f t="shared" ca="1" si="786"/>
        <v>9.1737953727399218E-4</v>
      </c>
      <c r="GO393" s="240">
        <f t="shared" ca="1" si="787"/>
        <v>3.8171839697374849E-4</v>
      </c>
      <c r="GP393" s="240">
        <f t="shared" ca="1" si="788"/>
        <v>-3.7754820326639857E-4</v>
      </c>
      <c r="GQ393" s="240">
        <f t="shared" ca="1" si="789"/>
        <v>-9.1565218648268485E-4</v>
      </c>
      <c r="GR393" s="240">
        <f t="shared" ca="1" si="790"/>
        <v>-9.1737953727399619E-4</v>
      </c>
      <c r="GS393" s="240">
        <f t="shared" ca="1" si="791"/>
        <v>-3.8171839697375841E-4</v>
      </c>
      <c r="GT393" s="240">
        <f t="shared" ca="1" si="792"/>
        <v>3.775482032663887E-4</v>
      </c>
      <c r="GU393" s="240">
        <f t="shared" ca="1" si="793"/>
        <v>9.1565218648268073E-4</v>
      </c>
      <c r="GV393" s="240">
        <f t="shared" ca="1" si="794"/>
        <v>9.1737953727398958E-4</v>
      </c>
      <c r="GW393" s="240">
        <f t="shared" ca="1" si="795"/>
        <v>3.817183969737422E-4</v>
      </c>
      <c r="GX393" s="240">
        <f t="shared" ca="1" si="796"/>
        <v>-3.7754820326640491E-4</v>
      </c>
      <c r="GY393" s="240">
        <f t="shared" ca="1" si="797"/>
        <v>-9.1565218648268745E-4</v>
      </c>
      <c r="GZ393" s="240">
        <f t="shared" ca="1" si="798"/>
        <v>-9.1737953727399359E-4</v>
      </c>
      <c r="HA393" s="240">
        <f t="shared" ca="1" si="799"/>
        <v>-3.8171839697375212E-4</v>
      </c>
      <c r="HB393" s="240">
        <f t="shared" ca="1" si="800"/>
        <v>3.7754820326639499E-4</v>
      </c>
      <c r="HC393" s="240">
        <f t="shared" ca="1" si="801"/>
        <v>9.1565218648268333E-4</v>
      </c>
      <c r="HD393" s="240">
        <f t="shared" ca="1" si="802"/>
        <v>9.1737953727399771E-4</v>
      </c>
      <c r="HE393" s="240">
        <f t="shared" ca="1" si="803"/>
        <v>3.8171839697376193E-4</v>
      </c>
      <c r="HF393" s="240">
        <f t="shared" ca="1" si="804"/>
        <v>-3.775482032664112E-4</v>
      </c>
      <c r="HG393" s="240">
        <f t="shared" ca="1" si="805"/>
        <v>-9.1565218648269006E-4</v>
      </c>
      <c r="HH393" s="240">
        <f t="shared" ca="1" si="806"/>
        <v>-9.1737953727399099E-4</v>
      </c>
      <c r="HI393" s="240">
        <f t="shared" ca="1" si="807"/>
        <v>-3.8171839697374573E-4</v>
      </c>
      <c r="HJ393" s="240">
        <f t="shared" ca="1" si="808"/>
        <v>3.7754820326640128E-4</v>
      </c>
      <c r="HK393" s="240">
        <f t="shared" ca="1" si="809"/>
        <v>9.1565218648268604E-4</v>
      </c>
      <c r="HL393" s="240">
        <f t="shared" ca="1" si="810"/>
        <v>9.1737953727399511E-4</v>
      </c>
      <c r="HM393" s="240">
        <f t="shared" ca="1" si="811"/>
        <v>3.817183969737557E-4</v>
      </c>
      <c r="HN393" s="240">
        <f t="shared" ca="1" si="812"/>
        <v>-3.7754820326639141E-4</v>
      </c>
      <c r="HO393" s="240">
        <f t="shared" ca="1" si="813"/>
        <v>-9.1565218648268192E-4</v>
      </c>
      <c r="HP393" s="240">
        <f t="shared" ca="1" si="814"/>
        <v>-9.1737953727399923E-4</v>
      </c>
      <c r="HQ393" s="240">
        <f t="shared" ca="1" si="815"/>
        <v>-3.8171839697373944E-4</v>
      </c>
      <c r="HR393" s="240">
        <f t="shared" ca="1" si="816"/>
        <v>3.7754820326640757E-4</v>
      </c>
      <c r="HS393" s="240">
        <f t="shared" ca="1" si="817"/>
        <v>9.1565218648268854E-4</v>
      </c>
      <c r="HT393" s="240">
        <f t="shared" ca="1" si="818"/>
        <v>9.1737953727399251E-4</v>
      </c>
      <c r="HU393" s="240">
        <f t="shared" ca="1" si="819"/>
        <v>3.8171839697374941E-4</v>
      </c>
      <c r="HV393" s="240">
        <f t="shared" ca="1" si="820"/>
        <v>-3.775482032663977E-4</v>
      </c>
      <c r="HW393" s="240">
        <f t="shared" ca="1" si="821"/>
        <v>-9.1565218648268453E-4</v>
      </c>
      <c r="HX393" s="240">
        <f t="shared" ca="1" si="822"/>
        <v>-9.1737953727399663E-4</v>
      </c>
      <c r="HY393" s="240">
        <f t="shared" ca="1" si="823"/>
        <v>-3.8171839697375933E-4</v>
      </c>
      <c r="HZ393" s="240">
        <f t="shared" ca="1" si="824"/>
        <v>3.7754820326638778E-4</v>
      </c>
      <c r="IA393" s="240">
        <f t="shared" ca="1" si="825"/>
        <v>9.156521864826803E-4</v>
      </c>
      <c r="IB393" s="240">
        <f t="shared" ca="1" si="826"/>
        <v>9.1737953727398991E-4</v>
      </c>
      <c r="IC393" s="240">
        <f t="shared" ca="1" si="827"/>
        <v>3.8171839697374301E-4</v>
      </c>
      <c r="ID393" s="240">
        <f t="shared" ca="1" si="828"/>
        <v>-3.7754820326640399E-4</v>
      </c>
      <c r="IE393" s="240">
        <f t="shared" ca="1" si="829"/>
        <v>3.8171839697374757E-4</v>
      </c>
      <c r="IF393" s="240">
        <f t="shared" ca="1" si="830"/>
        <v>-9.1737953727399403E-4</v>
      </c>
      <c r="IG393" s="240">
        <f t="shared" ca="1" si="831"/>
        <v>-3.8171839697375294E-4</v>
      </c>
      <c r="IH393" s="240">
        <f t="shared" ca="1" si="832"/>
        <v>3.7754820326639412E-4</v>
      </c>
      <c r="II393" s="240">
        <f t="shared" ca="1" si="833"/>
        <v>9.1565218648268312E-4</v>
      </c>
      <c r="IJ393" s="240">
        <f t="shared" ca="1" si="834"/>
        <v>9.1737953727399804E-4</v>
      </c>
      <c r="IK393" s="240">
        <f t="shared" ca="1" si="835"/>
        <v>3.8171839697376286E-4</v>
      </c>
      <c r="IL393" s="240">
        <f t="shared" ca="1" si="836"/>
        <v>-3.775482032663842E-4</v>
      </c>
      <c r="IM393" s="240">
        <f t="shared" ca="1" si="837"/>
        <v>-9.1565218648268973E-4</v>
      </c>
      <c r="IN393" s="240">
        <f t="shared" ca="1" si="838"/>
        <v>-9.1737953727399142E-4</v>
      </c>
      <c r="IO393" s="240">
        <f t="shared" ca="1" si="839"/>
        <v>-3.8171839697374665E-4</v>
      </c>
      <c r="IP393" s="240">
        <f t="shared" ca="1" si="840"/>
        <v>3.7754820326640041E-4</v>
      </c>
      <c r="IQ393" s="240">
        <f t="shared" ca="1" si="841"/>
        <v>9.1565218648268561E-4</v>
      </c>
      <c r="IR393" s="240">
        <f t="shared" ca="1" si="842"/>
        <v>9.1737953727399543E-4</v>
      </c>
      <c r="IS393" s="240">
        <f t="shared" ca="1" si="843"/>
        <v>3.8171839697375657E-4</v>
      </c>
      <c r="IT393" s="240">
        <f t="shared" ca="1" si="844"/>
        <v>-3.7754820326639049E-4</v>
      </c>
      <c r="IU393" s="240">
        <f t="shared" ca="1" si="845"/>
        <v>-9.1565218648268149E-4</v>
      </c>
      <c r="IV393" s="240">
        <f t="shared" ca="1" si="846"/>
        <v>-9.1737953727399955E-4</v>
      </c>
      <c r="IW393" s="240">
        <f t="shared" ca="1" si="847"/>
        <v>-3.8171839697374052E-4</v>
      </c>
      <c r="IX393" s="240">
        <f t="shared" ca="1" si="848"/>
        <v>3.775482032664067E-4</v>
      </c>
      <c r="IY393" s="240">
        <f t="shared" ca="1" si="849"/>
        <v>9.1565218648268821E-4</v>
      </c>
      <c r="IZ393" s="240">
        <f t="shared" ca="1" si="850"/>
        <v>9.1737953727399294E-4</v>
      </c>
      <c r="JA393" s="240">
        <f t="shared" ca="1" si="851"/>
        <v>3.8171839697375017E-4</v>
      </c>
      <c r="JB393" s="240">
        <f t="shared" ca="1" si="852"/>
        <v>-3.7754820326639678E-4</v>
      </c>
    </row>
    <row r="394" spans="2:262">
      <c r="B394" s="248">
        <v>33</v>
      </c>
      <c r="C394" s="247">
        <f t="shared" si="853"/>
        <v>6.4453125000000025E-4</v>
      </c>
      <c r="D394" s="244">
        <f t="shared" ca="1" si="597"/>
        <v>12.473017831948209</v>
      </c>
      <c r="E394" s="243">
        <f ca="1">AM361</f>
        <v>0.47301783194820851</v>
      </c>
      <c r="F394" s="242">
        <v>33</v>
      </c>
      <c r="G394" s="240">
        <f t="shared" ca="1" si="854"/>
        <v>2.2845186344157384E-3</v>
      </c>
      <c r="H394" s="240">
        <f t="shared" ca="1" si="598"/>
        <v>2.1089665959775051E-3</v>
      </c>
      <c r="I394" s="240">
        <f t="shared" ca="1" si="599"/>
        <v>6.239173164294744E-4</v>
      </c>
      <c r="J394" s="240">
        <f t="shared" ca="1" si="600"/>
        <v>-1.248534023494167E-3</v>
      </c>
      <c r="K394" s="240">
        <f t="shared" ca="1" si="601"/>
        <v>-2.3457469777953348E-3</v>
      </c>
      <c r="L394" s="240">
        <f t="shared" ca="1" si="602"/>
        <v>-1.9864412742744797E-3</v>
      </c>
      <c r="M394" s="240">
        <f t="shared" ca="1" si="603"/>
        <v>-3.9371661890750143E-4</v>
      </c>
      <c r="N394" s="240">
        <f t="shared" ca="1" si="604"/>
        <v>1.4434741305274501E-3</v>
      </c>
      <c r="O394" s="240">
        <f t="shared" ca="1" si="605"/>
        <v>2.3843844954630255E-3</v>
      </c>
      <c r="P394" s="240">
        <f t="shared" ca="1" si="606"/>
        <v>1.8447854372009311E-3</v>
      </c>
      <c r="Q394" s="240">
        <f t="shared" ca="1" si="607"/>
        <v>1.5972421511805095E-4</v>
      </c>
      <c r="R394" s="240">
        <f t="shared" ca="1" si="608"/>
        <v>-1.6245127926005284E-3</v>
      </c>
      <c r="S394" s="240">
        <f t="shared" ca="1" si="609"/>
        <v>-2.4000590870022556E-3</v>
      </c>
      <c r="T394" s="240">
        <f t="shared" ca="1" si="610"/>
        <v>-1.6853633079048375E-3</v>
      </c>
      <c r="U394" s="241">
        <f t="shared" ca="1" si="611"/>
        <v>7.5806420177121597E-5</v>
      </c>
      <c r="V394" s="240">
        <f t="shared" ca="1" si="612"/>
        <v>1.7899065084318365E-3</v>
      </c>
      <c r="W394" s="240">
        <f t="shared" ca="1" si="613"/>
        <v>2.3926197975278991E-3</v>
      </c>
      <c r="X394" s="240">
        <f t="shared" ca="1" si="614"/>
        <v>1.5097102086403199E-3</v>
      </c>
      <c r="Y394" s="240">
        <f t="shared" ca="1" si="615"/>
        <v>-3.1060699820598407E-4</v>
      </c>
      <c r="Z394" s="240">
        <f t="shared" ca="1" si="616"/>
        <v>-1.9380624461245214E-3</v>
      </c>
      <c r="AA394" s="240">
        <f t="shared" ca="1" si="617"/>
        <v>-2.3621382714643221E-3</v>
      </c>
      <c r="AB394" s="240">
        <f t="shared" ca="1" si="618"/>
        <v>-1.3195177747750433E-3</v>
      </c>
      <c r="AC394" s="240">
        <f t="shared" ca="1" si="619"/>
        <v>5.4241626104707024E-4</v>
      </c>
      <c r="AD394" s="240">
        <f t="shared" ca="1" si="620"/>
        <v>2.0675537830083229E-3</v>
      </c>
      <c r="AE394" s="240">
        <f t="shared" ca="1" si="621"/>
        <v>2.3089080625704151E-3</v>
      </c>
      <c r="AF394" s="240">
        <f t="shared" ca="1" si="622"/>
        <v>1.1166176634168977E-3</v>
      </c>
      <c r="AG394" s="240">
        <f t="shared" ca="1" si="623"/>
        <v>-7.690017587793788E-4</v>
      </c>
      <c r="AH394" s="240">
        <f t="shared" ca="1" si="624"/>
        <v>-2.1771334467218881E-3</v>
      </c>
      <c r="AI394" s="240">
        <f t="shared" ca="1" si="625"/>
        <v>-2.2334418068564194E-3</v>
      </c>
      <c r="AJ394" s="240">
        <f t="shared" ca="1" si="626"/>
        <v>-9.0296391355474098E-4</v>
      </c>
      <c r="AK394" s="240">
        <f t="shared" ca="1" si="627"/>
        <v>9.8818134919551937E-4</v>
      </c>
      <c r="AL394" s="240">
        <f t="shared" ca="1" si="628"/>
        <v>2.2657461252013175E-3</v>
      </c>
      <c r="AM394" s="240">
        <f t="shared" ca="1" si="629"/>
        <v>2.1364662856189114E-3</v>
      </c>
      <c r="AN394" s="240">
        <f t="shared" ca="1" si="630"/>
        <v>6.8061412759476685E-4</v>
      </c>
      <c r="AO394" s="240">
        <f t="shared" ca="1" si="631"/>
        <v>-1.1978442130240327E-3</v>
      </c>
      <c r="AP394" s="240">
        <f t="shared" ca="1" si="632"/>
        <v>-2.3325384299122368E-3</v>
      </c>
      <c r="AQ394" s="240">
        <f t="shared" ca="1" si="633"/>
        <v>-2.0189154261396206E-3</v>
      </c>
      <c r="AR394" s="240">
        <f t="shared" ca="1" si="634"/>
        <v>-4.5170965552452703E-4</v>
      </c>
      <c r="AS394" s="240">
        <f t="shared" ca="1" si="635"/>
        <v>1.3959711822728702E-3</v>
      </c>
      <c r="AT394" s="240">
        <f t="shared" ca="1" si="636"/>
        <v>2.3768671144478934E-3</v>
      </c>
      <c r="AU394" s="240">
        <f t="shared" ca="1" si="637"/>
        <v>1.8819213074551641E-3</v>
      </c>
      <c r="AV394" s="240">
        <f t="shared" ca="1" si="638"/>
        <v>2.1845497254196166E-4</v>
      </c>
      <c r="AW394" s="240">
        <f t="shared" ca="1" si="639"/>
        <v>-1.5806541859209539E-3</v>
      </c>
      <c r="AX394" s="240">
        <f t="shared" ca="1" si="640"/>
        <v>-2.3983052693436809E-3</v>
      </c>
      <c r="AY394" s="240">
        <f t="shared" ca="1" si="641"/>
        <v>-1.7268032578170861E-3</v>
      </c>
      <c r="AZ394" s="240">
        <f t="shared" ca="1" si="642"/>
        <v>1.6903551245809928E-5</v>
      </c>
      <c r="BA394" s="240">
        <f t="shared" ca="1" si="643"/>
        <v>1.7501146256851394E-3</v>
      </c>
      <c r="BB394" s="240">
        <f t="shared" ca="1" si="644"/>
        <v>2.396646433448669E-3</v>
      </c>
      <c r="BC394" s="240">
        <f t="shared" ca="1" si="645"/>
        <v>1.555055148839548E-3</v>
      </c>
      <c r="BD394" s="240">
        <f t="shared" ca="1" si="646"/>
        <v>-2.5209928459466325E-4</v>
      </c>
      <c r="BE394" s="240">
        <f t="shared" ca="1" si="647"/>
        <v>-1.9027205048940056E-3</v>
      </c>
      <c r="BF394" s="240">
        <f t="shared" ca="1" si="648"/>
        <v>-2.3719065822593367E-3</v>
      </c>
      <c r="BG394" s="240">
        <f t="shared" ca="1" si="649"/>
        <v>-1.3683310086990697E-3</v>
      </c>
      <c r="BH394" s="240">
        <f t="shared" ca="1" si="650"/>
        <v>4.8486716402138257E-4</v>
      </c>
      <c r="BI394" s="240">
        <f t="shared" ca="1" si="651"/>
        <v>2.0370021455079117E-3</v>
      </c>
      <c r="BJ394" s="240">
        <f t="shared" ca="1" si="652"/>
        <v>2.3243239740668169E-3</v>
      </c>
      <c r="BK394" s="240">
        <f t="shared" ca="1" si="653"/>
        <v>1.1684290929390028E-3</v>
      </c>
      <c r="BL394" s="240">
        <f t="shared" ca="1" si="654"/>
        <v>-7.1296550760322256E-4</v>
      </c>
      <c r="BM394" s="240">
        <f t="shared" ca="1" si="655"/>
        <v>-2.1516663419219343E-3</v>
      </c>
      <c r="BN394" s="240">
        <f t="shared" ca="1" si="656"/>
        <v>-2.2543568553993029E-3</v>
      </c>
      <c r="BO394" s="240">
        <f t="shared" ca="1" si="657"/>
        <v>-9.5727456628561902E-4</v>
      </c>
      <c r="BP394" s="240">
        <f t="shared" ca="1" si="658"/>
        <v>9.3419760360025203E-4</v>
      </c>
      <c r="BQ394" s="240">
        <f t="shared" ca="1" si="659"/>
        <v>2.24560881524278E-3</v>
      </c>
      <c r="BR394" s="240">
        <f t="shared" ca="1" si="660"/>
        <v>2.1626790478574804E-3</v>
      </c>
      <c r="BS394" s="240">
        <f t="shared" ca="1" si="661"/>
        <v>7.3690096225939659E-4</v>
      </c>
      <c r="BT394" s="240">
        <f t="shared" ca="1" si="662"/>
        <v>-1.1464328659902536E-3</v>
      </c>
      <c r="BU394" s="240">
        <f t="shared" ca="1" si="663"/>
        <v>-2.3179248480981896E-3</v>
      </c>
      <c r="BV394" s="240">
        <f t="shared" ca="1" si="664"/>
        <v>-2.0501734588441642E-3</v>
      </c>
      <c r="BW394" s="240">
        <f t="shared" ca="1" si="665"/>
        <v>-5.0943059913557411E-4</v>
      </c>
      <c r="BX394" s="240">
        <f t="shared" ca="1" si="666"/>
        <v>1.3476273531768158E-3</v>
      </c>
      <c r="BY394" s="240">
        <f t="shared" ca="1" si="667"/>
        <v>2.3679179975598006E-3</v>
      </c>
      <c r="BZ394" s="240">
        <f t="shared" ca="1" si="668"/>
        <v>1.9179235786833642E-3</v>
      </c>
      <c r="CA394" s="240">
        <f t="shared" ca="1" si="669"/>
        <v>2.7705414085898289E-4</v>
      </c>
      <c r="CB394" s="240">
        <f t="shared" ca="1" si="670"/>
        <v>-1.5358434522642376E-3</v>
      </c>
      <c r="CC394" s="240">
        <f t="shared" ca="1" si="671"/>
        <v>-2.3951068022692633E-3</v>
      </c>
      <c r="CD394" s="240">
        <f t="shared" ca="1" si="672"/>
        <v>-1.7672030460161672E-3</v>
      </c>
      <c r="CE394" s="240">
        <f t="shared" ca="1" si="673"/>
        <v>-4.2009499752720513E-5</v>
      </c>
      <c r="CF394" s="240">
        <f t="shared" ca="1" si="674"/>
        <v>1.7092685393289217E-3</v>
      </c>
      <c r="CG394" s="240">
        <f t="shared" ca="1" si="675"/>
        <v>2.3992294191743117E-3</v>
      </c>
      <c r="CH394" s="240">
        <f t="shared" ca="1" si="676"/>
        <v>1.5994633819643692E-3</v>
      </c>
      <c r="CI394" s="240">
        <f t="shared" ca="1" si="677"/>
        <v>-1.9343971580090618E-4</v>
      </c>
      <c r="CJ394" s="240">
        <f t="shared" ca="1" si="678"/>
        <v>-1.8662324359786495E-3</v>
      </c>
      <c r="CK394" s="240">
        <f t="shared" ca="1" si="679"/>
        <v>-2.3802461452204966E-3</v>
      </c>
      <c r="CL394" s="240">
        <f t="shared" ca="1" si="680"/>
        <v>-1.4163200111886412E-3</v>
      </c>
      <c r="CM394" s="240">
        <f t="shared" ca="1" si="681"/>
        <v>4.2702600114644801E-4</v>
      </c>
      <c r="CN394" s="240">
        <f t="shared" ca="1" si="682"/>
        <v>2.0052234940834673E-3</v>
      </c>
      <c r="CO394" s="240">
        <f t="shared" ca="1" si="683"/>
        <v>2.3383397997133099E-3</v>
      </c>
      <c r="CP394" s="240">
        <f t="shared" ca="1" si="684"/>
        <v>1.2195367044658923E-3</v>
      </c>
      <c r="CQ394" s="240">
        <f t="shared" ca="1" si="685"/>
        <v>-6.5649979266479204E-4</v>
      </c>
      <c r="CR394" s="240">
        <f t="shared" ca="1" si="686"/>
        <v>-2.1249031537735968E-3</v>
      </c>
      <c r="CS394" s="240">
        <f t="shared" ca="1" si="687"/>
        <v>-2.2739139636683233E-3</v>
      </c>
      <c r="CT394" s="240">
        <f t="shared" ca="1" si="688"/>
        <v>-1.0110085926125609E-3</v>
      </c>
      <c r="CU394" s="240">
        <f t="shared" ca="1" si="689"/>
        <v>8.7965113230048194E-4</v>
      </c>
      <c r="CV394" s="240">
        <f t="shared" ca="1" si="690"/>
        <v>2.2241188345026651E-3</v>
      </c>
      <c r="CW394" s="240">
        <f t="shared" ca="1" si="691"/>
        <v>2.1875890931053947E-3</v>
      </c>
      <c r="CX394" s="240">
        <f t="shared" ca="1" si="692"/>
        <v>7.9274391533885522E-4</v>
      </c>
      <c r="CY394" s="240">
        <f t="shared" ca="1" si="693"/>
        <v>-1.0943309506658955E-3</v>
      </c>
      <c r="CZ394" s="240">
        <f t="shared" ca="1" si="694"/>
        <v>-2.3019150350284436E-3</v>
      </c>
      <c r="DA394" s="240">
        <f t="shared" ca="1" si="695"/>
        <v>-2.0801965437180193E-3</v>
      </c>
      <c r="DB394" s="240">
        <f t="shared" ca="1" si="696"/>
        <v>-5.6684468080253105E-4</v>
      </c>
      <c r="DC394" s="240">
        <f t="shared" ca="1" si="697"/>
        <v>1.2984717637542472E-3</v>
      </c>
      <c r="DD394" s="240">
        <f t="shared" ca="1" si="698"/>
        <v>2.3575425354121385E-3</v>
      </c>
      <c r="DE394" s="240">
        <f t="shared" ca="1" si="699"/>
        <v>1.952770564463537E-3</v>
      </c>
      <c r="DF394" s="240">
        <f t="shared" ca="1" si="700"/>
        <v>3.3548642212125556E-4</v>
      </c>
      <c r="DG394" s="240">
        <f t="shared" ca="1" si="701"/>
        <v>-1.4901075839407767E-3</v>
      </c>
      <c r="DH394" s="240">
        <f t="shared" ca="1" si="702"/>
        <v>-2.3904656124159713E-3</v>
      </c>
      <c r="DI394" s="240">
        <f t="shared" ca="1" si="703"/>
        <v>-1.8065383371802944E-3</v>
      </c>
      <c r="DJ394" s="240">
        <f t="shared" ca="1" si="704"/>
        <v>-1.0089724579941941E-4</v>
      </c>
      <c r="DK394" s="240">
        <f t="shared" ca="1" si="705"/>
        <v>1.6673928535182914E-3</v>
      </c>
      <c r="DL394" s="240">
        <f t="shared" ca="1" si="706"/>
        <v>2.4003671988108099E-3</v>
      </c>
      <c r="DM394" s="240">
        <f t="shared" ca="1" si="707"/>
        <v>1.6429081581556954E-3</v>
      </c>
      <c r="DN394" s="240">
        <f t="shared" ca="1" si="708"/>
        <v>-1.3466362615551061E-4</v>
      </c>
      <c r="DO394" s="240">
        <f t="shared" ca="1" si="709"/>
        <v>-1.8286202184267745E-3</v>
      </c>
      <c r="DP394" s="240">
        <f t="shared" ca="1" si="710"/>
        <v>-2.3871519369069146E-3</v>
      </c>
      <c r="DQ394" s="240">
        <f t="shared" ca="1" si="711"/>
        <v>-1.4634558754631024E-3</v>
      </c>
      <c r="DR394" s="240">
        <f t="shared" ca="1" si="712"/>
        <v>3.6892761377593677E-4</v>
      </c>
      <c r="DS394" s="240">
        <f t="shared" ca="1" si="713"/>
        <v>1.9722369710063136E-3</v>
      </c>
      <c r="DT394" s="240">
        <f t="shared" ca="1" si="714"/>
        <v>2.3509470969006168E-3</v>
      </c>
      <c r="DU394" s="240">
        <f t="shared" ca="1" si="715"/>
        <v>1.269909712683441E-3</v>
      </c>
      <c r="DV394" s="240">
        <f t="shared" ca="1" si="716"/>
        <v>-5.99638626799352E-4</v>
      </c>
      <c r="DW394" s="240">
        <f t="shared" ca="1" si="717"/>
        <v>-2.0968600034206651E-3</v>
      </c>
      <c r="DX394" s="240">
        <f t="shared" ca="1" si="718"/>
        <v>-2.2921013511927549E-3</v>
      </c>
      <c r="DY394" s="240">
        <f t="shared" ca="1" si="719"/>
        <v>-1.0641336251673743E-3</v>
      </c>
      <c r="DZ394" s="240">
        <f t="shared" ca="1" si="720"/>
        <v>8.2457479205087282E-4</v>
      </c>
      <c r="EA394" s="240">
        <f t="shared" ca="1" si="721"/>
        <v>2.2012891277417993E-3</v>
      </c>
      <c r="EB394" s="240">
        <f t="shared" ca="1" si="722"/>
        <v>2.2111814164828543E-3</v>
      </c>
      <c r="EC394" s="240">
        <f t="shared" ca="1" si="723"/>
        <v>8.4810934912633396E-4</v>
      </c>
      <c r="ED394" s="240">
        <f t="shared" ca="1" si="724"/>
        <v>-1.0415698512965109E-3</v>
      </c>
      <c r="EE394" s="240">
        <f t="shared" ca="1" si="725"/>
        <v>-2.284518634415738E-3</v>
      </c>
      <c r="EF394" s="240">
        <f t="shared" ca="1" si="726"/>
        <v>-2.1089665959775059E-3</v>
      </c>
      <c r="EG394" s="240">
        <f t="shared" ca="1" si="727"/>
        <v>-6.2391731642947668E-4</v>
      </c>
      <c r="EH394" s="240">
        <f t="shared" ca="1" si="728"/>
        <v>1.2485340234941651E-3</v>
      </c>
      <c r="EI394" s="240">
        <f t="shared" ca="1" si="729"/>
        <v>2.345746977795334E-3</v>
      </c>
      <c r="EJ394" s="240">
        <f t="shared" ca="1" si="730"/>
        <v>1.9864412742744814E-3</v>
      </c>
      <c r="EK394" s="240">
        <f t="shared" ca="1" si="731"/>
        <v>3.9371661890750457E-4</v>
      </c>
      <c r="EL394" s="240">
        <f t="shared" ca="1" si="732"/>
        <v>-1.4434741305274473E-3</v>
      </c>
      <c r="EM394" s="240">
        <f t="shared" ca="1" si="733"/>
        <v>-2.384384495463025E-3</v>
      </c>
      <c r="EN394" s="240">
        <f t="shared" ca="1" si="734"/>
        <v>-1.8447854372009348E-3</v>
      </c>
      <c r="EO394" s="240">
        <f t="shared" ca="1" si="735"/>
        <v>-1.5972421511805648E-4</v>
      </c>
      <c r="EP394" s="240">
        <f t="shared" ca="1" si="736"/>
        <v>1.6245127926005241E-3</v>
      </c>
      <c r="EQ394" s="240">
        <f t="shared" ca="1" si="737"/>
        <v>2.4000590870022556E-3</v>
      </c>
      <c r="ER394" s="240">
        <f t="shared" ca="1" si="738"/>
        <v>1.6853633079048414E-3</v>
      </c>
      <c r="ES394" s="240">
        <f t="shared" ca="1" si="739"/>
        <v>-7.5806420177116176E-5</v>
      </c>
      <c r="ET394" s="240">
        <f t="shared" ca="1" si="740"/>
        <v>-1.7899065084318331E-3</v>
      </c>
      <c r="EU394" s="240">
        <f t="shared" ca="1" si="741"/>
        <v>-2.3926197975278991E-3</v>
      </c>
      <c r="EV394" s="240">
        <f t="shared" ca="1" si="742"/>
        <v>-1.5097102086403242E-3</v>
      </c>
      <c r="EW394" s="240">
        <f t="shared" ca="1" si="743"/>
        <v>3.1060699820597854E-4</v>
      </c>
      <c r="EX394" s="240">
        <f t="shared" ca="1" si="744"/>
        <v>1.9380624461245157E-3</v>
      </c>
      <c r="EY394" s="240">
        <f t="shared" ca="1" si="745"/>
        <v>2.3621382714643234E-3</v>
      </c>
      <c r="EZ394" s="240">
        <f t="shared" ca="1" si="746"/>
        <v>1.3195177747750515E-3</v>
      </c>
      <c r="FA394" s="240">
        <f t="shared" ca="1" si="747"/>
        <v>-5.4241626104706059E-4</v>
      </c>
      <c r="FB394" s="240">
        <f t="shared" ca="1" si="748"/>
        <v>-2.0675537830083181E-3</v>
      </c>
      <c r="FC394" s="240">
        <f t="shared" ca="1" si="749"/>
        <v>-2.3089080625704182E-3</v>
      </c>
      <c r="FD394" s="240">
        <f t="shared" ca="1" si="750"/>
        <v>-1.1166176634169059E-3</v>
      </c>
      <c r="FE394" s="240">
        <f t="shared" ca="1" si="751"/>
        <v>7.6900175877936947E-4</v>
      </c>
      <c r="FF394" s="240">
        <f t="shared" ca="1" si="752"/>
        <v>2.1771334467218838E-3</v>
      </c>
      <c r="FG394" s="240">
        <f t="shared" ca="1" si="753"/>
        <v>2.2334418068564229E-3</v>
      </c>
      <c r="FH394" s="240">
        <f t="shared" ca="1" si="754"/>
        <v>9.0296391355475019E-4</v>
      </c>
      <c r="FI394" s="240">
        <f t="shared" ca="1" si="755"/>
        <v>-9.8818134919551048E-4</v>
      </c>
      <c r="FJ394" s="240">
        <f t="shared" ca="1" si="756"/>
        <v>-2.2657461252013258E-3</v>
      </c>
      <c r="FK394" s="240">
        <f t="shared" ca="1" si="757"/>
        <v>-2.1364662856189157E-3</v>
      </c>
      <c r="FL394" s="240">
        <f t="shared" ca="1" si="758"/>
        <v>-6.8061412759474354E-4</v>
      </c>
      <c r="FM394" s="240">
        <f t="shared" ca="1" si="759"/>
        <v>1.1978442130240242E-3</v>
      </c>
      <c r="FN394" s="240">
        <f t="shared" ca="1" si="760"/>
        <v>2.3325384299122424E-3</v>
      </c>
      <c r="FO394" s="240">
        <f t="shared" ca="1" si="761"/>
        <v>2.0189154261396258E-3</v>
      </c>
      <c r="FP394" s="240">
        <f t="shared" ca="1" si="762"/>
        <v>4.5170965552450285E-4</v>
      </c>
      <c r="FQ394" s="240">
        <f t="shared" ca="1" si="763"/>
        <v>-1.3959711822728626E-3</v>
      </c>
      <c r="FR394" s="240">
        <f t="shared" ca="1" si="764"/>
        <v>-2.3768671144478951E-3</v>
      </c>
      <c r="FS394" s="240">
        <f t="shared" ca="1" si="765"/>
        <v>-1.8819213074551754E-3</v>
      </c>
      <c r="FT394" s="240">
        <f t="shared" ca="1" si="766"/>
        <v>-2.1845497254194572E-4</v>
      </c>
      <c r="FU394" s="240">
        <f t="shared" ca="1" si="767"/>
        <v>1.58065418592094E-3</v>
      </c>
      <c r="FV394" s="240">
        <f t="shared" ca="1" si="768"/>
        <v>2.3983052693436818E-3</v>
      </c>
      <c r="FW394" s="240">
        <f t="shared" ca="1" si="769"/>
        <v>1.7268032578170987E-3</v>
      </c>
      <c r="FX394" s="240">
        <f t="shared" ca="1" si="770"/>
        <v>-1.6903551245825649E-5</v>
      </c>
      <c r="FY394" s="240">
        <f t="shared" ca="1" si="771"/>
        <v>-1.7501146256851271E-3</v>
      </c>
      <c r="FZ394" s="240">
        <f t="shared" ca="1" si="772"/>
        <v>-2.3966464334486677E-3</v>
      </c>
      <c r="GA394" s="240">
        <f t="shared" ca="1" si="773"/>
        <v>-1.5550551488395618E-3</v>
      </c>
      <c r="GB394" s="240">
        <f t="shared" ca="1" si="774"/>
        <v>2.5209928459467886E-4</v>
      </c>
      <c r="GC394" s="240">
        <f t="shared" ca="1" si="775"/>
        <v>1.9027205048939948E-3</v>
      </c>
      <c r="GD394" s="240">
        <f t="shared" ca="1" si="776"/>
        <v>2.3719065822593345E-3</v>
      </c>
      <c r="GE394" s="240">
        <f t="shared" ca="1" si="777"/>
        <v>1.3683310086990848E-3</v>
      </c>
      <c r="GF394" s="240">
        <f t="shared" ca="1" si="778"/>
        <v>-4.8486716402139818E-4</v>
      </c>
      <c r="GG394" s="240">
        <f t="shared" ca="1" si="779"/>
        <v>-2.0370021455079022E-3</v>
      </c>
      <c r="GH394" s="240">
        <f t="shared" ca="1" si="780"/>
        <v>-2.324323974066813E-3</v>
      </c>
      <c r="GI394" s="240">
        <f t="shared" ca="1" si="781"/>
        <v>-1.1684290929390188E-3</v>
      </c>
      <c r="GJ394" s="240">
        <f t="shared" ca="1" si="782"/>
        <v>7.1296550760323774E-4</v>
      </c>
      <c r="GK394" s="240">
        <f t="shared" ca="1" si="783"/>
        <v>2.1516663419219261E-3</v>
      </c>
      <c r="GL394" s="240">
        <f t="shared" ca="1" si="784"/>
        <v>2.2543568553992977E-3</v>
      </c>
      <c r="GM394" s="240">
        <f t="shared" ca="1" si="785"/>
        <v>9.5727456628563593E-4</v>
      </c>
      <c r="GN394" s="240">
        <f t="shared" ca="1" si="786"/>
        <v>-9.3419760360026645E-4</v>
      </c>
      <c r="GO394" s="240">
        <f t="shared" ca="1" si="787"/>
        <v>-2.2456088152427731E-3</v>
      </c>
      <c r="GP394" s="240">
        <f t="shared" ca="1" si="788"/>
        <v>-2.1626790478574734E-3</v>
      </c>
      <c r="GQ394" s="240">
        <f t="shared" ca="1" si="789"/>
        <v>-7.3690096225941415E-4</v>
      </c>
      <c r="GR394" s="240">
        <f t="shared" ca="1" si="790"/>
        <v>1.1464328659902675E-3</v>
      </c>
      <c r="GS394" s="240">
        <f t="shared" ca="1" si="791"/>
        <v>2.3179248480981848E-3</v>
      </c>
      <c r="GT394" s="240">
        <f t="shared" ca="1" si="792"/>
        <v>2.050173458844156E-3</v>
      </c>
      <c r="GU394" s="240">
        <f t="shared" ca="1" si="793"/>
        <v>5.09430599135592E-4</v>
      </c>
      <c r="GV394" s="240">
        <f t="shared" ca="1" si="794"/>
        <v>-1.347627353176829E-3</v>
      </c>
      <c r="GW394" s="240">
        <f t="shared" ca="1" si="795"/>
        <v>-2.367917997559798E-3</v>
      </c>
      <c r="GX394" s="240">
        <f t="shared" ca="1" si="796"/>
        <v>-1.9179235786833549E-3</v>
      </c>
      <c r="GY394" s="240">
        <f t="shared" ca="1" si="797"/>
        <v>-2.7705414085900121E-4</v>
      </c>
      <c r="GZ394" s="240">
        <f t="shared" ca="1" si="798"/>
        <v>1.53584345226425E-3</v>
      </c>
      <c r="HA394" s="240">
        <f t="shared" ca="1" si="799"/>
        <v>2.3951068022692616E-3</v>
      </c>
      <c r="HB394" s="240">
        <f t="shared" ca="1" si="800"/>
        <v>1.7672030460161563E-3</v>
      </c>
      <c r="HC394" s="240">
        <f t="shared" ca="1" si="801"/>
        <v>4.2009499752738728E-5</v>
      </c>
      <c r="HD394" s="240">
        <f t="shared" ca="1" si="802"/>
        <v>-1.7092685393289328E-3</v>
      </c>
      <c r="HE394" s="240">
        <f t="shared" ca="1" si="803"/>
        <v>-2.3992294191743126E-3</v>
      </c>
      <c r="HF394" s="240">
        <f t="shared" ca="1" si="804"/>
        <v>-1.59946338196437E-3</v>
      </c>
      <c r="HG394" s="240">
        <f t="shared" ca="1" si="805"/>
        <v>1.9343971580087105E-4</v>
      </c>
      <c r="HH394" s="240">
        <f t="shared" ca="1" si="806"/>
        <v>1.8662324359786488E-3</v>
      </c>
      <c r="HI394" s="240">
        <f t="shared" ca="1" si="807"/>
        <v>2.3802461452205018E-3</v>
      </c>
      <c r="HJ394" s="240">
        <f t="shared" ca="1" si="808"/>
        <v>1.416320011188642E-3</v>
      </c>
      <c r="HK394" s="240">
        <f t="shared" ca="1" si="809"/>
        <v>-4.2702600114641342E-4</v>
      </c>
      <c r="HL394" s="240">
        <f t="shared" ca="1" si="810"/>
        <v>-2.0052234940834668E-3</v>
      </c>
      <c r="HM394" s="240">
        <f t="shared" ca="1" si="811"/>
        <v>-2.3383397997133177E-3</v>
      </c>
      <c r="HN394" s="240">
        <f t="shared" ca="1" si="812"/>
        <v>-1.2195367044658934E-3</v>
      </c>
      <c r="HO394" s="240">
        <f t="shared" ca="1" si="813"/>
        <v>6.5649979266475811E-4</v>
      </c>
      <c r="HP394" s="240">
        <f t="shared" ca="1" si="814"/>
        <v>2.1249031537735963E-3</v>
      </c>
      <c r="HQ394" s="240">
        <f t="shared" ca="1" si="815"/>
        <v>2.2739139636683346E-3</v>
      </c>
      <c r="HR394" s="240">
        <f t="shared" ca="1" si="816"/>
        <v>1.011008592612562E-3</v>
      </c>
      <c r="HS394" s="240">
        <f t="shared" ca="1" si="817"/>
        <v>-8.7965113230044931E-4</v>
      </c>
      <c r="HT394" s="240">
        <f t="shared" ca="1" si="818"/>
        <v>-2.2241188345026646E-3</v>
      </c>
      <c r="HU394" s="240">
        <f t="shared" ca="1" si="819"/>
        <v>-2.187589093105409E-3</v>
      </c>
      <c r="HV394" s="240">
        <f t="shared" ca="1" si="820"/>
        <v>-7.9274391533885619E-4</v>
      </c>
      <c r="HW394" s="240">
        <f t="shared" ca="1" si="821"/>
        <v>1.0943309506658641E-3</v>
      </c>
      <c r="HX394" s="240">
        <f t="shared" ca="1" si="822"/>
        <v>2.3019150350284431E-3</v>
      </c>
      <c r="HY394" s="240">
        <f t="shared" ca="1" si="823"/>
        <v>2.080196543718037E-3</v>
      </c>
      <c r="HZ394" s="240">
        <f t="shared" ca="1" si="824"/>
        <v>5.6684468080253224E-4</v>
      </c>
      <c r="IA394" s="240">
        <f t="shared" ca="1" si="825"/>
        <v>-1.2984717637542177E-3</v>
      </c>
      <c r="IB394" s="240">
        <f t="shared" ca="1" si="826"/>
        <v>-2.357542535412138E-3</v>
      </c>
      <c r="IC394" s="240">
        <f t="shared" ca="1" si="827"/>
        <v>-1.9527705644635574E-3</v>
      </c>
      <c r="ID394" s="240">
        <f t="shared" ca="1" si="828"/>
        <v>-3.3548642212125686E-4</v>
      </c>
      <c r="IE394" s="240">
        <f t="shared" ca="1" si="829"/>
        <v>-1.1457657668682306E-3</v>
      </c>
      <c r="IF394" s="240">
        <f t="shared" ca="1" si="830"/>
        <v>2.3904656124159713E-3</v>
      </c>
      <c r="IG394" s="240">
        <f t="shared" ca="1" si="831"/>
        <v>1.8065383371803174E-3</v>
      </c>
      <c r="IH394" s="240">
        <f t="shared" ca="1" si="832"/>
        <v>1.008972457994205E-4</v>
      </c>
      <c r="II394" s="240">
        <f t="shared" ca="1" si="833"/>
        <v>-1.6673928535182662E-3</v>
      </c>
      <c r="IJ394" s="240">
        <f t="shared" ca="1" si="834"/>
        <v>-2.4003671988108099E-3</v>
      </c>
      <c r="IK394" s="240">
        <f t="shared" ca="1" si="835"/>
        <v>-1.6429081581557209E-3</v>
      </c>
      <c r="IL394" s="240">
        <f t="shared" ca="1" si="836"/>
        <v>1.3466362615550921E-4</v>
      </c>
      <c r="IM394" s="240">
        <f t="shared" ca="1" si="837"/>
        <v>1.8286202184267515E-3</v>
      </c>
      <c r="IN394" s="240">
        <f t="shared" ca="1" si="838"/>
        <v>2.3871519369069146E-3</v>
      </c>
      <c r="IO394" s="240">
        <f t="shared" ca="1" si="839"/>
        <v>1.4634558754631302E-3</v>
      </c>
      <c r="IP394" s="240">
        <f t="shared" ca="1" si="840"/>
        <v>-3.6892761377593547E-4</v>
      </c>
      <c r="IQ394" s="240">
        <f t="shared" ca="1" si="841"/>
        <v>-1.9722369710062932E-3</v>
      </c>
      <c r="IR394" s="240">
        <f t="shared" ca="1" si="842"/>
        <v>-2.3509470969006168E-3</v>
      </c>
      <c r="IS394" s="240">
        <f t="shared" ca="1" si="843"/>
        <v>-1.2699097126834709E-3</v>
      </c>
      <c r="IT394" s="240">
        <f t="shared" ca="1" si="844"/>
        <v>5.9963862679935102E-4</v>
      </c>
      <c r="IU394" s="240">
        <f t="shared" ca="1" si="845"/>
        <v>2.0968600034206482E-3</v>
      </c>
      <c r="IV394" s="240">
        <f t="shared" ca="1" si="846"/>
        <v>2.2921013511927558E-3</v>
      </c>
      <c r="IW394" s="240">
        <f t="shared" ca="1" si="847"/>
        <v>1.064133625167406E-3</v>
      </c>
      <c r="IX394" s="240">
        <f t="shared" ca="1" si="848"/>
        <v>-8.2457479205087184E-4</v>
      </c>
      <c r="IY394" s="240">
        <f t="shared" ca="1" si="849"/>
        <v>-2.2012891277417854E-3</v>
      </c>
      <c r="IZ394" s="240">
        <f t="shared" ca="1" si="850"/>
        <v>-2.2111814164828547E-3</v>
      </c>
      <c r="JA394" s="240">
        <f t="shared" ca="1" si="851"/>
        <v>-8.4810934912636692E-4</v>
      </c>
      <c r="JB394" s="240">
        <f t="shared" ca="1" si="852"/>
        <v>1.0415698512965098E-3</v>
      </c>
    </row>
    <row r="395" spans="2:262">
      <c r="B395" s="248">
        <v>34</v>
      </c>
      <c r="C395" s="247">
        <f t="shared" si="853"/>
        <v>6.6406250000000026E-4</v>
      </c>
      <c r="D395" s="244">
        <f t="shared" ca="1" si="597"/>
        <v>12.467558594157511</v>
      </c>
      <c r="E395" s="243">
        <f ca="1">AN361</f>
        <v>0.46755859415751039</v>
      </c>
      <c r="F395" s="242">
        <v>34</v>
      </c>
      <c r="G395" s="240">
        <f t="shared" ca="1" si="854"/>
        <v>-4.7692972807042606E-4</v>
      </c>
      <c r="H395" s="240">
        <f t="shared" ca="1" si="598"/>
        <v>-4.35012449069956E-4</v>
      </c>
      <c r="I395" s="240">
        <f t="shared" ca="1" si="599"/>
        <v>-1.0734328321529681E-4</v>
      </c>
      <c r="J395" s="240">
        <f t="shared" ca="1" si="600"/>
        <v>2.9083776289813145E-4</v>
      </c>
      <c r="K395" s="240">
        <f t="shared" ca="1" si="601"/>
        <v>4.9797269137912513E-4</v>
      </c>
      <c r="L395" s="240">
        <f t="shared" ca="1" si="602"/>
        <v>3.7799827743171258E-4</v>
      </c>
      <c r="M395" s="240">
        <f t="shared" ca="1" si="603"/>
        <v>9.7235648729033911E-6</v>
      </c>
      <c r="N395" s="240">
        <f t="shared" ca="1" si="604"/>
        <v>-3.6493838330484423E-4</v>
      </c>
      <c r="O395" s="240">
        <f t="shared" ca="1" si="605"/>
        <v>-4.9987884342442702E-4</v>
      </c>
      <c r="P395" s="240">
        <f t="shared" ca="1" si="606"/>
        <v>-3.0645784397564512E-4</v>
      </c>
      <c r="Q395" s="240">
        <f t="shared" ca="1" si="607"/>
        <v>8.8269824614517706E-5</v>
      </c>
      <c r="R395" s="240">
        <f t="shared" ca="1" si="608"/>
        <v>4.2501462630095525E-4</v>
      </c>
      <c r="S395" s="240">
        <f t="shared" ca="1" si="609"/>
        <v>4.8257493185221333E-4</v>
      </c>
      <c r="T395" s="240">
        <f t="shared" ca="1" si="610"/>
        <v>2.2314040743913176E-4</v>
      </c>
      <c r="U395" s="241">
        <f t="shared" ca="1" si="611"/>
        <v>-1.8287105424429041E-4</v>
      </c>
      <c r="V395" s="240">
        <f t="shared" ca="1" si="612"/>
        <v>-4.6875779555926851E-4</v>
      </c>
      <c r="W395" s="240">
        <f t="shared" ca="1" si="613"/>
        <v>-4.467259362800584E-4</v>
      </c>
      <c r="X395" s="240">
        <f t="shared" ca="1" si="614"/>
        <v>-1.3124781018331548E-4</v>
      </c>
      <c r="Y395" s="240">
        <f t="shared" ca="1" si="615"/>
        <v>2.7044465181472454E-4</v>
      </c>
      <c r="Z395" s="240">
        <f t="shared" ca="1" si="616"/>
        <v>4.9448686561663949E-4</v>
      </c>
      <c r="AA395" s="240">
        <f t="shared" ca="1" si="617"/>
        <v>3.9370951350345212E-4</v>
      </c>
      <c r="AB395" s="240">
        <f t="shared" ca="1" si="618"/>
        <v>3.4311433186773565E-5</v>
      </c>
      <c r="AC395" s="240">
        <f t="shared" ca="1" si="619"/>
        <v>-3.4762521308302617E-4</v>
      </c>
      <c r="AD395" s="240">
        <f t="shared" ca="1" si="620"/>
        <v>-5.0121308273979226E-4</v>
      </c>
      <c r="AE395" s="240">
        <f t="shared" ca="1" si="621"/>
        <v>-3.2556305491774745E-4</v>
      </c>
      <c r="AF395" s="240">
        <f t="shared" ca="1" si="622"/>
        <v>6.394351294506184E-5</v>
      </c>
      <c r="AG395" s="240">
        <f t="shared" ca="1" si="623"/>
        <v>4.1144673236301256E-4</v>
      </c>
      <c r="AH395" s="240">
        <f t="shared" ca="1" si="624"/>
        <v>4.8867796217678971E-4</v>
      </c>
      <c r="AI395" s="240">
        <f t="shared" ca="1" si="625"/>
        <v>2.449053907094185E-4</v>
      </c>
      <c r="AJ395" s="240">
        <f t="shared" ca="1" si="626"/>
        <v>-1.597411457343537E-4</v>
      </c>
      <c r="AK395" s="240">
        <f t="shared" ca="1" si="627"/>
        <v>-4.5945658446027522E-4</v>
      </c>
      <c r="AL395" s="240">
        <f t="shared" ca="1" si="628"/>
        <v>-4.5736322158109182E-4</v>
      </c>
      <c r="AM395" s="240">
        <f t="shared" ca="1" si="629"/>
        <v>-1.548361496806522E-4</v>
      </c>
      <c r="AN395" s="240">
        <f t="shared" ca="1" si="630"/>
        <v>2.4940001587694255E-4</v>
      </c>
      <c r="AO395" s="240">
        <f t="shared" ca="1" si="631"/>
        <v>4.8980977768294952E-4</v>
      </c>
      <c r="AP395" s="240">
        <f t="shared" ca="1" si="632"/>
        <v>4.084722688722823E-4</v>
      </c>
      <c r="AQ395" s="240">
        <f t="shared" ca="1" si="633"/>
        <v>5.8816642252769739E-5</v>
      </c>
      <c r="AR395" s="240">
        <f t="shared" ca="1" si="634"/>
        <v>-3.2947458327451913E-4</v>
      </c>
      <c r="AS395" s="240">
        <f t="shared" ca="1" si="635"/>
        <v>-5.013398558377563E-4</v>
      </c>
      <c r="AT395" s="240">
        <f t="shared" ca="1" si="636"/>
        <v>-3.4388395594459867E-4</v>
      </c>
      <c r="AU395" s="240">
        <f t="shared" ca="1" si="637"/>
        <v>3.9463155752131947E-5</v>
      </c>
      <c r="AV395" s="240">
        <f t="shared" ca="1" si="638"/>
        <v>3.9688762720833221E-4</v>
      </c>
      <c r="AW395" s="240">
        <f t="shared" ca="1" si="639"/>
        <v>4.9360372448734849E-4</v>
      </c>
      <c r="AX395" s="240">
        <f t="shared" ca="1" si="640"/>
        <v>2.6608037544230694E-4</v>
      </c>
      <c r="AY395" s="240">
        <f t="shared" ca="1" si="641"/>
        <v>-1.3622640681267359E-4</v>
      </c>
      <c r="AZ395" s="240">
        <f t="shared" ca="1" si="642"/>
        <v>-4.4904850220567252E-4</v>
      </c>
      <c r="BA395" s="240">
        <f t="shared" ca="1" si="643"/>
        <v>-4.6689867882104911E-4</v>
      </c>
      <c r="BB395" s="240">
        <f t="shared" ca="1" si="644"/>
        <v>-1.7805147533136073E-4</v>
      </c>
      <c r="BC395" s="240">
        <f t="shared" ca="1" si="645"/>
        <v>2.2775455345605005E-4</v>
      </c>
      <c r="BD395" s="240">
        <f t="shared" ca="1" si="646"/>
        <v>4.8395269509255193E-4</v>
      </c>
      <c r="BE395" s="240">
        <f t="shared" ca="1" si="647"/>
        <v>4.2225097876745396E-4</v>
      </c>
      <c r="BF395" s="240">
        <f t="shared" ca="1" si="648"/>
        <v>8.3180156875851339E-5</v>
      </c>
      <c r="BG395" s="240">
        <f t="shared" ca="1" si="649"/>
        <v>-3.1053022033633874E-4</v>
      </c>
      <c r="BH395" s="240">
        <f t="shared" ca="1" si="650"/>
        <v>-5.002588573108219E-4</v>
      </c>
      <c r="BI395" s="240">
        <f t="shared" ca="1" si="651"/>
        <v>-3.6137641040090082E-4</v>
      </c>
      <c r="BJ395" s="240">
        <f t="shared" ca="1" si="652"/>
        <v>1.4887728360430937E-5</v>
      </c>
      <c r="BK395" s="240">
        <f t="shared" ca="1" si="653"/>
        <v>3.8137238499645306E-4</v>
      </c>
      <c r="BL395" s="240">
        <f t="shared" ca="1" si="654"/>
        <v>4.9734035219103684E-4</v>
      </c>
      <c r="BM395" s="240">
        <f t="shared" ca="1" si="655"/>
        <v>2.8661434924486646E-4</v>
      </c>
      <c r="BN395" s="240">
        <f t="shared" ca="1" si="656"/>
        <v>-1.1238348654495267E-4</v>
      </c>
      <c r="BO395" s="240">
        <f t="shared" ca="1" si="657"/>
        <v>-4.375586227772537E-4</v>
      </c>
      <c r="BP395" s="240">
        <f t="shared" ca="1" si="658"/>
        <v>-4.7530933624823231E-4</v>
      </c>
      <c r="BQ395" s="240">
        <f t="shared" ca="1" si="659"/>
        <v>-2.0083785938253366E-4</v>
      </c>
      <c r="BR395" s="240">
        <f t="shared" ca="1" si="660"/>
        <v>2.0556041036694068E-4</v>
      </c>
      <c r="BS395" s="240">
        <f t="shared" ca="1" si="661"/>
        <v>4.7692972807042672E-4</v>
      </c>
      <c r="BT395" s="240">
        <f t="shared" ca="1" si="662"/>
        <v>4.3501244906995616E-4</v>
      </c>
      <c r="BU395" s="240">
        <f t="shared" ca="1" si="663"/>
        <v>1.0734328321529608E-4</v>
      </c>
      <c r="BV395" s="240">
        <f t="shared" ca="1" si="664"/>
        <v>-2.9083776289813318E-4</v>
      </c>
      <c r="BW395" s="240">
        <f t="shared" ca="1" si="665"/>
        <v>-4.9797269137912513E-4</v>
      </c>
      <c r="BX395" s="240">
        <f t="shared" ca="1" si="666"/>
        <v>-3.7799827743171209E-4</v>
      </c>
      <c r="BY395" s="240">
        <f t="shared" ca="1" si="667"/>
        <v>-9.7235648729013312E-6</v>
      </c>
      <c r="BZ395" s="240">
        <f t="shared" ca="1" si="668"/>
        <v>3.6493838330484412E-4</v>
      </c>
      <c r="CA395" s="240">
        <f t="shared" ca="1" si="669"/>
        <v>4.9987884342442691E-4</v>
      </c>
      <c r="CB395" s="240">
        <f t="shared" ca="1" si="670"/>
        <v>3.0645784397564306E-4</v>
      </c>
      <c r="CC395" s="240">
        <f t="shared" ca="1" si="671"/>
        <v>-8.826982461451757E-5</v>
      </c>
      <c r="CD395" s="240">
        <f t="shared" ca="1" si="672"/>
        <v>-4.2501462630095563E-4</v>
      </c>
      <c r="CE395" s="240">
        <f t="shared" ca="1" si="673"/>
        <v>-4.8257493185221263E-4</v>
      </c>
      <c r="CF395" s="240">
        <f t="shared" ca="1" si="674"/>
        <v>-2.2314040743912864E-4</v>
      </c>
      <c r="CG395" s="240">
        <f t="shared" ca="1" si="675"/>
        <v>1.8287105424428859E-4</v>
      </c>
      <c r="CH395" s="240">
        <f t="shared" ca="1" si="676"/>
        <v>4.6875779555926813E-4</v>
      </c>
      <c r="CI395" s="240">
        <f t="shared" ca="1" si="677"/>
        <v>4.4672593628005856E-4</v>
      </c>
      <c r="CJ395" s="240">
        <f t="shared" ca="1" si="678"/>
        <v>1.3124781018331396E-4</v>
      </c>
      <c r="CK395" s="240">
        <f t="shared" ca="1" si="679"/>
        <v>-2.7044465181472665E-4</v>
      </c>
      <c r="CL395" s="240">
        <f t="shared" ca="1" si="680"/>
        <v>-4.9448686561664025E-4</v>
      </c>
      <c r="CM395" s="240">
        <f t="shared" ca="1" si="681"/>
        <v>-3.9370951350345385E-4</v>
      </c>
      <c r="CN395" s="240">
        <f t="shared" ca="1" si="682"/>
        <v>-3.4311433186774595E-5</v>
      </c>
      <c r="CO395" s="240">
        <f t="shared" ca="1" si="683"/>
        <v>3.4762521308302665E-4</v>
      </c>
      <c r="CP395" s="240">
        <f t="shared" ca="1" si="684"/>
        <v>5.0121308273979226E-4</v>
      </c>
      <c r="CQ395" s="240">
        <f t="shared" ca="1" si="685"/>
        <v>3.255630549177456E-4</v>
      </c>
      <c r="CR395" s="240">
        <f t="shared" ca="1" si="686"/>
        <v>-6.3943512945066096E-5</v>
      </c>
      <c r="CS395" s="240">
        <f t="shared" ca="1" si="687"/>
        <v>-4.1144673236301202E-4</v>
      </c>
      <c r="CT395" s="240">
        <f t="shared" ca="1" si="688"/>
        <v>-4.8867796217678993E-4</v>
      </c>
      <c r="CU395" s="240">
        <f t="shared" ca="1" si="689"/>
        <v>-2.449053907094179E-4</v>
      </c>
      <c r="CV395" s="240">
        <f t="shared" ca="1" si="690"/>
        <v>1.5974114573435606E-4</v>
      </c>
      <c r="CW395" s="240">
        <f t="shared" ca="1" si="691"/>
        <v>4.5945658446027614E-4</v>
      </c>
      <c r="CX395" s="240">
        <f t="shared" ca="1" si="692"/>
        <v>4.5736322158109008E-4</v>
      </c>
      <c r="CY395" s="240">
        <f t="shared" ca="1" si="693"/>
        <v>1.548361496806532E-4</v>
      </c>
      <c r="CZ395" s="240">
        <f t="shared" ca="1" si="694"/>
        <v>-2.4940001587694168E-4</v>
      </c>
      <c r="DA395" s="240">
        <f t="shared" ca="1" si="695"/>
        <v>-4.8980977768294973E-4</v>
      </c>
      <c r="DB395" s="240">
        <f t="shared" ca="1" si="696"/>
        <v>-4.0847226887228089E-4</v>
      </c>
      <c r="DC395" s="240">
        <f t="shared" ca="1" si="697"/>
        <v>-5.8816642252767219E-5</v>
      </c>
      <c r="DD395" s="240">
        <f t="shared" ca="1" si="698"/>
        <v>3.2947458327451702E-4</v>
      </c>
      <c r="DE395" s="240">
        <f t="shared" ca="1" si="699"/>
        <v>5.013398558377563E-4</v>
      </c>
      <c r="DF395" s="240">
        <f t="shared" ca="1" si="700"/>
        <v>3.4388395594459813E-4</v>
      </c>
      <c r="DG395" s="240">
        <f t="shared" ca="1" si="701"/>
        <v>-3.9463155752132652E-5</v>
      </c>
      <c r="DH395" s="240">
        <f t="shared" ca="1" si="702"/>
        <v>-3.9688762720833259E-4</v>
      </c>
      <c r="DI395" s="240">
        <f t="shared" ca="1" si="703"/>
        <v>-4.9360372448734773E-4</v>
      </c>
      <c r="DJ395" s="240">
        <f t="shared" ca="1" si="704"/>
        <v>-2.6608037544230938E-4</v>
      </c>
      <c r="DK395" s="240">
        <f t="shared" ca="1" si="705"/>
        <v>1.3622640681267093E-4</v>
      </c>
      <c r="DL395" s="240">
        <f t="shared" ca="1" si="706"/>
        <v>4.4904850220567284E-4</v>
      </c>
      <c r="DM395" s="240">
        <f t="shared" ca="1" si="707"/>
        <v>4.6689867882104889E-4</v>
      </c>
      <c r="DN395" s="240">
        <f t="shared" ca="1" si="708"/>
        <v>1.7805147533136E-4</v>
      </c>
      <c r="DO395" s="240">
        <f t="shared" ca="1" si="709"/>
        <v>-2.2775455345605387E-4</v>
      </c>
      <c r="DP395" s="240">
        <f t="shared" ca="1" si="710"/>
        <v>-4.8395269509255118E-4</v>
      </c>
      <c r="DQ395" s="240">
        <f t="shared" ca="1" si="711"/>
        <v>-4.2225097876745358E-4</v>
      </c>
      <c r="DR395" s="240">
        <f t="shared" ca="1" si="712"/>
        <v>-8.3180156875850634E-5</v>
      </c>
      <c r="DS395" s="240">
        <f t="shared" ca="1" si="713"/>
        <v>3.1053022033633929E-4</v>
      </c>
      <c r="DT395" s="240">
        <f t="shared" ca="1" si="714"/>
        <v>5.0025885731082222E-4</v>
      </c>
      <c r="DU395" s="240">
        <f t="shared" ca="1" si="715"/>
        <v>3.6137641040089784E-4</v>
      </c>
      <c r="DV395" s="240">
        <f t="shared" ca="1" si="716"/>
        <v>-1.4887728360428091E-5</v>
      </c>
      <c r="DW395" s="240">
        <f t="shared" ca="1" si="717"/>
        <v>-3.813723849964536E-4</v>
      </c>
      <c r="DX395" s="240">
        <f t="shared" ca="1" si="718"/>
        <v>-4.9734035219103662E-4</v>
      </c>
      <c r="DY395" s="240">
        <f t="shared" ca="1" si="719"/>
        <v>-2.8661434924486581E-4</v>
      </c>
      <c r="DZ395" s="240">
        <f t="shared" ca="1" si="720"/>
        <v>1.1238348654495687E-4</v>
      </c>
      <c r="EA395" s="240">
        <f t="shared" ca="1" si="721"/>
        <v>4.3755862277725576E-4</v>
      </c>
      <c r="EB395" s="240">
        <f t="shared" ca="1" si="722"/>
        <v>4.7530933624823318E-4</v>
      </c>
      <c r="EC395" s="240">
        <f t="shared" ca="1" si="723"/>
        <v>2.0083785938253295E-4</v>
      </c>
      <c r="ED395" s="240">
        <f t="shared" ca="1" si="724"/>
        <v>-2.0556041036694136E-4</v>
      </c>
      <c r="EE395" s="240">
        <f t="shared" ca="1" si="725"/>
        <v>-4.7692972807042693E-4</v>
      </c>
      <c r="EF395" s="240">
        <f t="shared" ca="1" si="726"/>
        <v>-4.350124490699541E-4</v>
      </c>
      <c r="EG395" s="240">
        <f t="shared" ca="1" si="727"/>
        <v>-1.0734328321529882E-4</v>
      </c>
      <c r="EH395" s="240">
        <f t="shared" ca="1" si="728"/>
        <v>2.9083776289813091E-4</v>
      </c>
      <c r="EI395" s="240">
        <f t="shared" ca="1" si="729"/>
        <v>4.9797269137912513E-4</v>
      </c>
      <c r="EJ395" s="240">
        <f t="shared" ca="1" si="730"/>
        <v>3.779982774317116E-4</v>
      </c>
      <c r="EK395" s="240">
        <f t="shared" ca="1" si="731"/>
        <v>9.7235648729005722E-6</v>
      </c>
      <c r="EL395" s="240">
        <f t="shared" ca="1" si="732"/>
        <v>-3.6493838330484705E-4</v>
      </c>
      <c r="EM395" s="240">
        <f t="shared" ca="1" si="733"/>
        <v>-4.9987884342442713E-4</v>
      </c>
      <c r="EN395" s="240">
        <f t="shared" ca="1" si="734"/>
        <v>-3.0645784397564534E-4</v>
      </c>
      <c r="EO395" s="240">
        <f t="shared" ca="1" si="735"/>
        <v>8.8269824614518289E-5</v>
      </c>
      <c r="EP395" s="240">
        <f t="shared" ca="1" si="736"/>
        <v>4.2501462630095601E-4</v>
      </c>
      <c r="EQ395" s="240">
        <f t="shared" ca="1" si="737"/>
        <v>4.8257493185221246E-4</v>
      </c>
      <c r="ER395" s="240">
        <f t="shared" ca="1" si="738"/>
        <v>2.2314040743912804E-4</v>
      </c>
      <c r="ES395" s="240">
        <f t="shared" ca="1" si="739"/>
        <v>-1.828710542442893E-4</v>
      </c>
      <c r="ET395" s="240">
        <f t="shared" ca="1" si="740"/>
        <v>-4.687577955592684E-4</v>
      </c>
      <c r="EU395" s="240">
        <f t="shared" ca="1" si="741"/>
        <v>-4.4672593628005818E-4</v>
      </c>
      <c r="EV395" s="240">
        <f t="shared" ca="1" si="742"/>
        <v>-1.312478101833132E-4</v>
      </c>
      <c r="EW395" s="240">
        <f t="shared" ca="1" si="743"/>
        <v>2.704446518147273E-4</v>
      </c>
      <c r="EX395" s="240">
        <f t="shared" ca="1" si="744"/>
        <v>4.9448686561664036E-4</v>
      </c>
      <c r="EY395" s="240">
        <f t="shared" ca="1" si="745"/>
        <v>3.9370951350345336E-4</v>
      </c>
      <c r="EZ395" s="240">
        <f t="shared" ca="1" si="746"/>
        <v>3.4311433186773863E-5</v>
      </c>
      <c r="FA395" s="240">
        <f t="shared" ca="1" si="747"/>
        <v>-3.476252130830272E-4</v>
      </c>
      <c r="FB395" s="240">
        <f t="shared" ca="1" si="748"/>
        <v>-5.0121308273979215E-4</v>
      </c>
      <c r="FC395" s="240">
        <f t="shared" ca="1" si="749"/>
        <v>-3.2556305491774501E-4</v>
      </c>
      <c r="FD395" s="240">
        <f t="shared" ca="1" si="750"/>
        <v>6.3943512945066828E-5</v>
      </c>
      <c r="FE395" s="240">
        <f t="shared" ca="1" si="751"/>
        <v>4.1144673236301647E-4</v>
      </c>
      <c r="FF395" s="240">
        <f t="shared" ca="1" si="752"/>
        <v>4.8867796217678819E-4</v>
      </c>
      <c r="FG395" s="240">
        <f t="shared" ca="1" si="753"/>
        <v>2.4490539070941102E-4</v>
      </c>
      <c r="FH395" s="240">
        <f t="shared" ca="1" si="754"/>
        <v>-1.5974114573435002E-4</v>
      </c>
      <c r="FI395" s="240">
        <f t="shared" ca="1" si="755"/>
        <v>-4.5945658446027365E-4</v>
      </c>
      <c r="FJ395" s="240">
        <f t="shared" ca="1" si="756"/>
        <v>-4.5736322158109269E-4</v>
      </c>
      <c r="FK395" s="240">
        <f t="shared" ca="1" si="757"/>
        <v>-1.548361496806525E-4</v>
      </c>
      <c r="FL395" s="240">
        <f t="shared" ca="1" si="758"/>
        <v>2.4940001587694228E-4</v>
      </c>
      <c r="FM395" s="240">
        <f t="shared" ca="1" si="759"/>
        <v>4.8980977768294984E-4</v>
      </c>
      <c r="FN395" s="240">
        <f t="shared" ca="1" si="760"/>
        <v>4.0847226887228045E-4</v>
      </c>
      <c r="FO395" s="240">
        <f t="shared" ca="1" si="761"/>
        <v>5.8816642252766541E-5</v>
      </c>
      <c r="FP395" s="240">
        <f t="shared" ca="1" si="762"/>
        <v>-3.2947458327452293E-4</v>
      </c>
      <c r="FQ395" s="240">
        <f t="shared" ca="1" si="763"/>
        <v>-5.0133985583775641E-4</v>
      </c>
      <c r="FR395" s="240">
        <f t="shared" ca="1" si="764"/>
        <v>-3.4388395594459238E-4</v>
      </c>
      <c r="FS395" s="240">
        <f t="shared" ca="1" si="765"/>
        <v>3.9463155752126282E-5</v>
      </c>
      <c r="FT395" s="240">
        <f t="shared" ca="1" si="766"/>
        <v>3.9688762720832869E-4</v>
      </c>
      <c r="FU395" s="240">
        <f t="shared" ca="1" si="767"/>
        <v>4.9360372448734881E-4</v>
      </c>
      <c r="FV395" s="240">
        <f t="shared" ca="1" si="768"/>
        <v>2.6608037544230867E-4</v>
      </c>
      <c r="FW395" s="240">
        <f t="shared" ca="1" si="769"/>
        <v>-1.3622640681267161E-4</v>
      </c>
      <c r="FX395" s="240">
        <f t="shared" ca="1" si="770"/>
        <v>-4.4904850220567317E-4</v>
      </c>
      <c r="FY395" s="240">
        <f t="shared" ca="1" si="771"/>
        <v>-4.6689867882104857E-4</v>
      </c>
      <c r="FZ395" s="240">
        <f t="shared" ca="1" si="772"/>
        <v>-1.7805147533135932E-4</v>
      </c>
      <c r="GA395" s="240">
        <f t="shared" ca="1" si="773"/>
        <v>2.2775455345605452E-4</v>
      </c>
      <c r="GB395" s="240">
        <f t="shared" ca="1" si="774"/>
        <v>4.8395269509255324E-4</v>
      </c>
      <c r="GC395" s="240">
        <f t="shared" ca="1" si="775"/>
        <v>4.2225097876744935E-4</v>
      </c>
      <c r="GD395" s="240">
        <f t="shared" ca="1" si="776"/>
        <v>8.3180156875842936E-5</v>
      </c>
      <c r="GE395" s="240">
        <f t="shared" ca="1" si="777"/>
        <v>-3.105302203363343E-4</v>
      </c>
      <c r="GF395" s="240">
        <f t="shared" ca="1" si="778"/>
        <v>-5.0025885731082179E-4</v>
      </c>
      <c r="GG395" s="240">
        <f t="shared" ca="1" si="779"/>
        <v>-3.6137641040090234E-4</v>
      </c>
      <c r="GH395" s="240">
        <f t="shared" ca="1" si="780"/>
        <v>1.488772836042885E-5</v>
      </c>
      <c r="GI395" s="240">
        <f t="shared" ca="1" si="781"/>
        <v>3.8137238499645404E-4</v>
      </c>
      <c r="GJ395" s="240">
        <f t="shared" ca="1" si="782"/>
        <v>4.9734035219103651E-4</v>
      </c>
      <c r="GK395" s="240">
        <f t="shared" ca="1" si="783"/>
        <v>2.8661434924486526E-4</v>
      </c>
      <c r="GL395" s="240">
        <f t="shared" ca="1" si="784"/>
        <v>-1.1238348654495761E-4</v>
      </c>
      <c r="GM395" s="240">
        <f t="shared" ca="1" si="785"/>
        <v>-4.375586227772562E-4</v>
      </c>
      <c r="GN395" s="240">
        <f t="shared" ca="1" si="786"/>
        <v>-4.7530933624823069E-4</v>
      </c>
      <c r="GO395" s="240">
        <f t="shared" ca="1" si="787"/>
        <v>-2.0083785938252574E-4</v>
      </c>
      <c r="GP395" s="240">
        <f t="shared" ca="1" si="788"/>
        <v>2.0556041036694852E-4</v>
      </c>
      <c r="GQ395" s="240">
        <f t="shared" ca="1" si="789"/>
        <v>4.7692972807042487E-4</v>
      </c>
      <c r="GR395" s="240">
        <f t="shared" ca="1" si="790"/>
        <v>4.3501244906995725E-4</v>
      </c>
      <c r="GS395" s="240">
        <f t="shared" ca="1" si="791"/>
        <v>1.0734328321529809E-4</v>
      </c>
      <c r="GT395" s="240">
        <f t="shared" ca="1" si="792"/>
        <v>-2.9083776289813145E-4</v>
      </c>
      <c r="GU395" s="240">
        <f t="shared" ca="1" si="793"/>
        <v>-4.9797269137912524E-4</v>
      </c>
      <c r="GV395" s="240">
        <f t="shared" ca="1" si="794"/>
        <v>-3.7799827743171112E-4</v>
      </c>
      <c r="GW395" s="240">
        <f t="shared" ca="1" si="795"/>
        <v>-9.7235648728998133E-6</v>
      </c>
      <c r="GX395" s="240">
        <f t="shared" ca="1" si="796"/>
        <v>3.6493838330484759E-4</v>
      </c>
      <c r="GY395" s="240">
        <f t="shared" ca="1" si="797"/>
        <v>4.9987884342442659E-4</v>
      </c>
      <c r="GZ395" s="240">
        <f t="shared" ca="1" si="798"/>
        <v>3.064578439756391E-4</v>
      </c>
      <c r="HA395" s="240">
        <f t="shared" ca="1" si="799"/>
        <v>-8.8269824614526027E-5</v>
      </c>
      <c r="HB395" s="240">
        <f t="shared" ca="1" si="800"/>
        <v>-4.2501462630095265E-4</v>
      </c>
      <c r="HC395" s="240">
        <f t="shared" ca="1" si="801"/>
        <v>-4.8257493185221414E-4</v>
      </c>
      <c r="HD395" s="240">
        <f t="shared" ca="1" si="802"/>
        <v>-2.2314040743913376E-4</v>
      </c>
      <c r="HE395" s="240">
        <f t="shared" ca="1" si="803"/>
        <v>1.8287105424428995E-4</v>
      </c>
      <c r="HF395" s="240">
        <f t="shared" ca="1" si="804"/>
        <v>4.6875779555926862E-4</v>
      </c>
      <c r="HG395" s="240">
        <f t="shared" ca="1" si="805"/>
        <v>4.467259362800578E-4</v>
      </c>
      <c r="HH395" s="240">
        <f t="shared" ca="1" si="806"/>
        <v>1.312478101833125E-4</v>
      </c>
      <c r="HI395" s="240">
        <f t="shared" ca="1" si="807"/>
        <v>-2.704446518147279E-4</v>
      </c>
      <c r="HJ395" s="240">
        <f t="shared" ca="1" si="808"/>
        <v>-4.9448686561664047E-4</v>
      </c>
      <c r="HK395" s="240">
        <f t="shared" ca="1" si="809"/>
        <v>-3.9370951350344854E-4</v>
      </c>
      <c r="HL395" s="240">
        <f t="shared" ca="1" si="810"/>
        <v>-3.431143318676603E-5</v>
      </c>
      <c r="HM395" s="240">
        <f t="shared" ca="1" si="811"/>
        <v>3.4762521308303283E-4</v>
      </c>
      <c r="HN395" s="240">
        <f t="shared" ca="1" si="812"/>
        <v>5.0121308273979237E-4</v>
      </c>
      <c r="HO395" s="240">
        <f t="shared" ca="1" si="813"/>
        <v>3.2556305491774989E-4</v>
      </c>
      <c r="HP395" s="240">
        <f t="shared" ca="1" si="814"/>
        <v>-6.3943512945060485E-5</v>
      </c>
      <c r="HQ395" s="240">
        <f t="shared" ca="1" si="815"/>
        <v>-4.1144673236301289E-4</v>
      </c>
      <c r="HR395" s="240">
        <f t="shared" ca="1" si="816"/>
        <v>-4.886779621767896E-4</v>
      </c>
      <c r="HS395" s="240">
        <f t="shared" ca="1" si="817"/>
        <v>-2.4490539070941666E-4</v>
      </c>
      <c r="HT395" s="240">
        <f t="shared" ca="1" si="818"/>
        <v>1.5974114573435747E-4</v>
      </c>
      <c r="HU395" s="240">
        <f t="shared" ca="1" si="819"/>
        <v>4.5945658446027679E-4</v>
      </c>
      <c r="HV395" s="240">
        <f t="shared" ca="1" si="820"/>
        <v>4.5736322158108949E-4</v>
      </c>
      <c r="HW395" s="240">
        <f t="shared" ca="1" si="821"/>
        <v>1.5483614968064496E-4</v>
      </c>
      <c r="HX395" s="240">
        <f t="shared" ca="1" si="822"/>
        <v>-2.4940001587694905E-4</v>
      </c>
      <c r="HY395" s="240">
        <f t="shared" ca="1" si="823"/>
        <v>-4.8980977768294854E-4</v>
      </c>
      <c r="HZ395" s="240">
        <f t="shared" ca="1" si="824"/>
        <v>-4.0847226887228414E-4</v>
      </c>
      <c r="IA395" s="240">
        <f t="shared" ca="1" si="825"/>
        <v>-5.8816642252772829E-5</v>
      </c>
      <c r="IB395" s="240">
        <f t="shared" ca="1" si="826"/>
        <v>3.2947458327451816E-4</v>
      </c>
      <c r="IC395" s="240">
        <f t="shared" ca="1" si="827"/>
        <v>5.013398558377563E-4</v>
      </c>
      <c r="ID395" s="240">
        <f t="shared" ca="1" si="828"/>
        <v>3.4388395594459704E-4</v>
      </c>
      <c r="IE395" s="240">
        <f t="shared" ca="1" si="829"/>
        <v>1.1360218265288766E-4</v>
      </c>
      <c r="IF395" s="240">
        <f t="shared" ca="1" si="830"/>
        <v>-3.9688762720833351E-4</v>
      </c>
      <c r="IG395" s="240">
        <f t="shared" ca="1" si="831"/>
        <v>-4.936037244873474E-4</v>
      </c>
      <c r="IH395" s="240">
        <f t="shared" ca="1" si="832"/>
        <v>-2.66080375442302E-4</v>
      </c>
      <c r="II395" s="240">
        <f t="shared" ca="1" si="833"/>
        <v>1.362264068126792E-4</v>
      </c>
      <c r="IJ395" s="240">
        <f t="shared" ca="1" si="834"/>
        <v>4.4904850220567669E-4</v>
      </c>
      <c r="IK395" s="240">
        <f t="shared" ca="1" si="835"/>
        <v>4.668986788210509E-4</v>
      </c>
      <c r="IL395" s="240">
        <f t="shared" ca="1" si="836"/>
        <v>1.7805147533136529E-4</v>
      </c>
      <c r="IM395" s="240">
        <f t="shared" ca="1" si="837"/>
        <v>-2.2775455345604883E-4</v>
      </c>
      <c r="IN395" s="240">
        <f t="shared" ca="1" si="838"/>
        <v>-4.839526950925515E-4</v>
      </c>
      <c r="IO395" s="240">
        <f t="shared" ca="1" si="839"/>
        <v>-4.2225097876745276E-4</v>
      </c>
      <c r="IP395" s="240">
        <f t="shared" ca="1" si="840"/>
        <v>-8.3180156875849171E-5</v>
      </c>
      <c r="IQ395" s="240">
        <f t="shared" ca="1" si="841"/>
        <v>3.1053022033634042E-4</v>
      </c>
      <c r="IR395" s="240">
        <f t="shared" ca="1" si="842"/>
        <v>5.0025885731082233E-4</v>
      </c>
      <c r="IS395" s="240">
        <f t="shared" ca="1" si="843"/>
        <v>3.6137641040089681E-4</v>
      </c>
      <c r="IT395" s="240">
        <f t="shared" ca="1" si="844"/>
        <v>-1.488772836043671E-5</v>
      </c>
      <c r="IU395" s="240">
        <f t="shared" ca="1" si="845"/>
        <v>-3.8137238499645919E-4</v>
      </c>
      <c r="IV395" s="240">
        <f t="shared" ca="1" si="846"/>
        <v>-4.9734035219103554E-4</v>
      </c>
      <c r="IW395" s="240">
        <f t="shared" ca="1" si="847"/>
        <v>-2.8661434924487047E-4</v>
      </c>
      <c r="IX395" s="240">
        <f t="shared" ca="1" si="848"/>
        <v>1.1238348654495135E-4</v>
      </c>
      <c r="IY395" s="240">
        <f t="shared" ca="1" si="849"/>
        <v>4.3755862277725305E-4</v>
      </c>
      <c r="IZ395" s="240">
        <f t="shared" ca="1" si="850"/>
        <v>4.7530933624823269E-4</v>
      </c>
      <c r="JA395" s="240">
        <f t="shared" ca="1" si="851"/>
        <v>2.008378593825316E-4</v>
      </c>
      <c r="JB395" s="240">
        <f t="shared" ca="1" si="852"/>
        <v>-2.0556041036694269E-4</v>
      </c>
    </row>
    <row r="396" spans="2:262">
      <c r="B396" s="248">
        <v>35</v>
      </c>
      <c r="C396" s="247">
        <f t="shared" si="853"/>
        <v>6.8359375000000028E-4</v>
      </c>
      <c r="D396" s="244">
        <f t="shared" ca="1" si="597"/>
        <v>12.460853208449311</v>
      </c>
      <c r="E396" s="243">
        <f ca="1">AO361</f>
        <v>0.4608532084493111</v>
      </c>
      <c r="F396" s="242">
        <v>35</v>
      </c>
      <c r="G396" s="240">
        <f t="shared" ca="1" si="854"/>
        <v>-3.3577532152169673E-3</v>
      </c>
      <c r="H396" s="240">
        <f t="shared" ca="1" si="598"/>
        <v>-2.9157485446811363E-3</v>
      </c>
      <c r="I396" s="240">
        <f t="shared" ca="1" si="599"/>
        <v>-4.5122231731846234E-4</v>
      </c>
      <c r="J396" s="240">
        <f t="shared" ca="1" si="600"/>
        <v>2.3262962170669528E-3</v>
      </c>
      <c r="K396" s="240">
        <f t="shared" ca="1" si="601"/>
        <v>3.490169344626939E-3</v>
      </c>
      <c r="L396" s="240">
        <f t="shared" ca="1" si="602"/>
        <v>2.2330714493732414E-3</v>
      </c>
      <c r="M396" s="240">
        <f t="shared" ca="1" si="603"/>
        <v>-5.7300609041487603E-4</v>
      </c>
      <c r="N396" s="240">
        <f t="shared" ca="1" si="604"/>
        <v>-2.9816154835854685E-3</v>
      </c>
      <c r="O396" s="240">
        <f t="shared" ca="1" si="605"/>
        <v>-3.3220144336021662E-3</v>
      </c>
      <c r="P396" s="240">
        <f t="shared" ca="1" si="606"/>
        <v>-1.3580837402733473E-3</v>
      </c>
      <c r="Q396" s="240">
        <f t="shared" ca="1" si="607"/>
        <v>1.5478875983948837E-3</v>
      </c>
      <c r="R396" s="240">
        <f t="shared" ca="1" si="608"/>
        <v>3.38016002670631E-3</v>
      </c>
      <c r="S396" s="240">
        <f t="shared" ca="1" si="609"/>
        <v>2.8677698701700606E-3</v>
      </c>
      <c r="T396" s="240">
        <f t="shared" ca="1" si="610"/>
        <v>3.6613877136601534E-4</v>
      </c>
      <c r="U396" s="241">
        <f t="shared" ca="1" si="611"/>
        <v>-2.3894660657525742E-3</v>
      </c>
      <c r="V396" s="240">
        <f t="shared" ca="1" si="612"/>
        <v>-3.4876074579843867E-3</v>
      </c>
      <c r="W396" s="240">
        <f t="shared" ca="1" si="613"/>
        <v>-2.1665548911243395E-3</v>
      </c>
      <c r="X396" s="240">
        <f t="shared" ca="1" si="614"/>
        <v>6.5733782268219518E-4</v>
      </c>
      <c r="Y396" s="240">
        <f t="shared" ca="1" si="615"/>
        <v>3.025265319969093E-3</v>
      </c>
      <c r="Z396" s="240">
        <f t="shared" ca="1" si="616"/>
        <v>3.294704476785162E-3</v>
      </c>
      <c r="AA396" s="240">
        <f t="shared" ca="1" si="617"/>
        <v>1.2787576596195048E-3</v>
      </c>
      <c r="AB396" s="240">
        <f t="shared" ca="1" si="618"/>
        <v>-1.6242049248199738E-3</v>
      </c>
      <c r="AC396" s="240">
        <f t="shared" ca="1" si="619"/>
        <v>-3.400530756187888E-3</v>
      </c>
      <c r="AD396" s="240">
        <f t="shared" ca="1" si="620"/>
        <v>-2.8180637583220163E-3</v>
      </c>
      <c r="AE396" s="240">
        <f t="shared" ca="1" si="621"/>
        <v>-2.8083467710851074E-4</v>
      </c>
      <c r="AF396" s="240">
        <f t="shared" ca="1" si="622"/>
        <v>2.4511965894280802E-3</v>
      </c>
      <c r="AG396" s="240">
        <f t="shared" ca="1" si="623"/>
        <v>3.4829447670191877E-3</v>
      </c>
      <c r="AH396" s="240">
        <f t="shared" ca="1" si="624"/>
        <v>2.0987332812217254E-3</v>
      </c>
      <c r="AI396" s="240">
        <f t="shared" ca="1" si="625"/>
        <v>-7.4127359922457477E-4</v>
      </c>
      <c r="AJ396" s="240">
        <f t="shared" ca="1" si="626"/>
        <v>-3.0670928496459218E-3</v>
      </c>
      <c r="AK396" s="240">
        <f t="shared" ca="1" si="627"/>
        <v>-3.2654099131882775E-3</v>
      </c>
      <c r="AL396" s="240">
        <f t="shared" ca="1" si="628"/>
        <v>-1.1986613031673417E-3</v>
      </c>
      <c r="AM396" s="240">
        <f t="shared" ca="1" si="629"/>
        <v>1.699543890931297E-3</v>
      </c>
      <c r="AN396" s="240">
        <f t="shared" ca="1" si="630"/>
        <v>3.418853133095973E-3</v>
      </c>
      <c r="AO396" s="240">
        <f t="shared" ca="1" si="631"/>
        <v>2.766660150240153E-3</v>
      </c>
      <c r="AP396" s="240">
        <f t="shared" ca="1" si="632"/>
        <v>1.9536141854260098E-4</v>
      </c>
      <c r="AQ396" s="240">
        <f t="shared" ca="1" si="633"/>
        <v>-2.5114506039342543E-3</v>
      </c>
      <c r="AR396" s="240">
        <f t="shared" ca="1" si="634"/>
        <v>-3.476184080362028E-3</v>
      </c>
      <c r="AS396" s="240">
        <f t="shared" ca="1" si="635"/>
        <v>-2.0296474728672001E-3</v>
      </c>
      <c r="AT396" s="240">
        <f t="shared" ca="1" si="636"/>
        <v>8.2476286026878691E-4</v>
      </c>
      <c r="AU396" s="240">
        <f t="shared" ca="1" si="637"/>
        <v>3.1070728772761179E-3</v>
      </c>
      <c r="AV396" s="240">
        <f t="shared" ca="1" si="638"/>
        <v>3.2341483887612247E-3</v>
      </c>
      <c r="AW396" s="240">
        <f t="shared" ca="1" si="639"/>
        <v>1.1178429179669839E-3</v>
      </c>
      <c r="AX396" s="240">
        <f t="shared" ca="1" si="640"/>
        <v>-1.7738591153527411E-3</v>
      </c>
      <c r="AY396" s="240">
        <f t="shared" ca="1" si="641"/>
        <v>-3.4351161207158364E-3</v>
      </c>
      <c r="AZ396" s="240">
        <f t="shared" ca="1" si="642"/>
        <v>-2.7135900095358718E-3</v>
      </c>
      <c r="BA396" s="240">
        <f t="shared" ca="1" si="643"/>
        <v>-1.0977048156319527E-4</v>
      </c>
      <c r="BB396" s="240">
        <f t="shared" ca="1" si="644"/>
        <v>2.5701918145058134E-3</v>
      </c>
      <c r="BC396" s="240">
        <f t="shared" ca="1" si="645"/>
        <v>3.4673294703977554E-3</v>
      </c>
      <c r="BD396" s="240">
        <f t="shared" ca="1" si="646"/>
        <v>1.9593390807684276E-3</v>
      </c>
      <c r="BE396" s="240">
        <f t="shared" ca="1" si="647"/>
        <v>-9.0775531500584281E-4</v>
      </c>
      <c r="BF396" s="240">
        <f t="shared" ca="1" si="648"/>
        <v>-3.1451813203859755E-3</v>
      </c>
      <c r="BG396" s="240">
        <f t="shared" ca="1" si="649"/>
        <v>-3.2009387342773849E-3</v>
      </c>
      <c r="BH396" s="240">
        <f t="shared" ca="1" si="650"/>
        <v>-1.0363511859916815E-3</v>
      </c>
      <c r="BI396" s="240">
        <f t="shared" ca="1" si="651"/>
        <v>1.8471058333719723E-3</v>
      </c>
      <c r="BJ396" s="240">
        <f t="shared" ca="1" si="652"/>
        <v>3.4493099228318433E-3</v>
      </c>
      <c r="BK396" s="240">
        <f t="shared" ca="1" si="653"/>
        <v>2.6588853036775125E-3</v>
      </c>
      <c r="BL396" s="240">
        <f t="shared" ca="1" si="654"/>
        <v>2.4113422950278835E-5</v>
      </c>
      <c r="BM396" s="240">
        <f t="shared" ca="1" si="655"/>
        <v>-2.6273848376339678E-3</v>
      </c>
      <c r="BN396" s="240">
        <f t="shared" ca="1" si="656"/>
        <v>-3.4563862708123141E-3</v>
      </c>
      <c r="BO396" s="240">
        <f t="shared" ca="1" si="657"/>
        <v>-1.8878504560718064E-3</v>
      </c>
      <c r="BP396" s="240">
        <f t="shared" ca="1" si="658"/>
        <v>9.9020097188429667E-4</v>
      </c>
      <c r="BQ396" s="240">
        <f t="shared" ca="1" si="659"/>
        <v>3.1813952238743371E-3</v>
      </c>
      <c r="BR396" s="240">
        <f t="shared" ca="1" si="660"/>
        <v>3.1658009539908254E-3</v>
      </c>
      <c r="BS396" s="240">
        <f t="shared" ca="1" si="661"/>
        <v>9.5423519481360481E-4</v>
      </c>
      <c r="BT396" s="240">
        <f t="shared" ca="1" si="662"/>
        <v>-1.9192399239049368E-3</v>
      </c>
      <c r="BU396" s="240">
        <f t="shared" ca="1" si="663"/>
        <v>-3.4614259896283421E-3</v>
      </c>
      <c r="BV396" s="240">
        <f t="shared" ca="1" si="664"/>
        <v>-2.602578984734343E-3</v>
      </c>
      <c r="BW396" s="240">
        <f t="shared" ca="1" si="665"/>
        <v>6.1558160686964354E-5</v>
      </c>
      <c r="BX396" s="240">
        <f t="shared" ca="1" si="666"/>
        <v>2.682995222380179E-3</v>
      </c>
      <c r="BY396" s="240">
        <f t="shared" ca="1" si="667"/>
        <v>3.443361073379943E-3</v>
      </c>
      <c r="BZ396" s="240">
        <f t="shared" ca="1" si="668"/>
        <v>1.8152246608517239E-3</v>
      </c>
      <c r="CA396" s="240">
        <f t="shared" ca="1" si="669"/>
        <v>-1.0720501687233102E-3</v>
      </c>
      <c r="CB396" s="240">
        <f t="shared" ca="1" si="670"/>
        <v>-3.2156927738398668E-3</v>
      </c>
      <c r="CC396" s="240">
        <f t="shared" ca="1" si="671"/>
        <v>-3.1287562135865043E-3</v>
      </c>
      <c r="CD396" s="240">
        <f t="shared" ca="1" si="672"/>
        <v>-8.71544408035301E-4</v>
      </c>
      <c r="CE396" s="240">
        <f t="shared" ca="1" si="673"/>
        <v>1.9902179360727027E-3</v>
      </c>
      <c r="CF396" s="240">
        <f t="shared" ca="1" si="674"/>
        <v>3.4714570228397438E-3</v>
      </c>
      <c r="CG396" s="240">
        <f t="shared" ca="1" si="675"/>
        <v>2.5447049695274497E-3</v>
      </c>
      <c r="CH396" s="240">
        <f t="shared" ca="1" si="676"/>
        <v>-1.4719266399001747E-4</v>
      </c>
      <c r="CI396" s="240">
        <f t="shared" ca="1" si="677"/>
        <v>-2.7369894711280814E-3</v>
      </c>
      <c r="CJ396" s="240">
        <f t="shared" ca="1" si="678"/>
        <v>-3.4282617239925275E-3</v>
      </c>
      <c r="CK396" s="240">
        <f t="shared" ca="1" si="679"/>
        <v>-1.7415054421715658E-3</v>
      </c>
      <c r="CL396" s="240">
        <f t="shared" ca="1" si="680"/>
        <v>1.1532536026271989E-3</v>
      </c>
      <c r="CM396" s="240">
        <f t="shared" ca="1" si="681"/>
        <v>3.2480533107209246E-3</v>
      </c>
      <c r="CN396" s="240">
        <f t="shared" ca="1" si="682"/>
        <v>3.089826827430849E-3</v>
      </c>
      <c r="CO396" s="240">
        <f t="shared" ca="1" si="683"/>
        <v>7.8832863549476427E-4</v>
      </c>
      <c r="CP396" s="240">
        <f t="shared" ca="1" si="684"/>
        <v>-2.0599971153748408E-3</v>
      </c>
      <c r="CQ396" s="240">
        <f t="shared" ca="1" si="685"/>
        <v>-3.4793969801467251E-3</v>
      </c>
      <c r="CR396" s="240">
        <f t="shared" ca="1" si="686"/>
        <v>-2.4852981191995768E-3</v>
      </c>
      <c r="CS396" s="240">
        <f t="shared" ca="1" si="687"/>
        <v>2.3273850393617135E-4</v>
      </c>
      <c r="CT396" s="240">
        <f t="shared" ca="1" si="688"/>
        <v>2.7893350597612051E-3</v>
      </c>
      <c r="CU396" s="240">
        <f t="shared" ca="1" si="689"/>
        <v>3.4110973179335459E-3</v>
      </c>
      <c r="CV396" s="240">
        <f t="shared" ca="1" si="690"/>
        <v>1.6667372057321264E-3</v>
      </c>
      <c r="CW396" s="240">
        <f t="shared" ca="1" si="691"/>
        <v>-1.2337623596837951E-3</v>
      </c>
      <c r="CX396" s="240">
        <f t="shared" ca="1" si="692"/>
        <v>-3.2784573417401659E-3</v>
      </c>
      <c r="CY396" s="240">
        <f t="shared" ca="1" si="693"/>
        <v>-3.0490362451304157E-3</v>
      </c>
      <c r="CZ396" s="240">
        <f t="shared" ca="1" si="694"/>
        <v>-7.0463800326171257E-4</v>
      </c>
      <c r="DA396" s="240">
        <f t="shared" ca="1" si="695"/>
        <v>2.1285354294429317E-3</v>
      </c>
      <c r="DB396" s="240">
        <f t="shared" ca="1" si="696"/>
        <v>3.4852410788159E-3</v>
      </c>
      <c r="DC396" s="240">
        <f t="shared" ca="1" si="697"/>
        <v>2.4243942182159807E-3</v>
      </c>
      <c r="DD396" s="240">
        <f t="shared" ca="1" si="698"/>
        <v>-3.1814415091020688E-4</v>
      </c>
      <c r="DE396" s="240">
        <f t="shared" ca="1" si="699"/>
        <v>-2.8400004572542844E-3</v>
      </c>
      <c r="DF396" s="240">
        <f t="shared" ca="1" si="700"/>
        <v>-3.3918781943993851E-3</v>
      </c>
      <c r="DG396" s="240">
        <f t="shared" ca="1" si="701"/>
        <v>-1.5909649891232731E-3</v>
      </c>
      <c r="DH396" s="240">
        <f t="shared" ca="1" si="702"/>
        <v>1.3135279444282638E-3</v>
      </c>
      <c r="DI396" s="240">
        <f t="shared" ca="1" si="703"/>
        <v>3.3068865526461426E-3</v>
      </c>
      <c r="DJ396" s="240">
        <f t="shared" ca="1" si="704"/>
        <v>3.006409037406726E-3</v>
      </c>
      <c r="DK396" s="240">
        <f t="shared" ca="1" si="705"/>
        <v>6.2052292344360769E-4</v>
      </c>
      <c r="DL396" s="240">
        <f t="shared" ca="1" si="706"/>
        <v>-2.1957915933593919E-3</v>
      </c>
      <c r="DM396" s="240">
        <f t="shared" ca="1" si="707"/>
        <v>-3.4889857985807545E-3</v>
      </c>
      <c r="DN396" s="240">
        <f t="shared" ca="1" si="708"/>
        <v>-2.3620299528092701E-3</v>
      </c>
      <c r="DO396" s="240">
        <f t="shared" ca="1" si="709"/>
        <v>4.0335815974391052E-4</v>
      </c>
      <c r="DP396" s="240">
        <f t="shared" ca="1" si="710"/>
        <v>2.8889551446663712E-3</v>
      </c>
      <c r="DQ396" s="240">
        <f t="shared" ca="1" si="711"/>
        <v>3.3706159302714137E-3</v>
      </c>
      <c r="DR396" s="240">
        <f t="shared" ca="1" si="712"/>
        <v>1.5142344346949842E-3</v>
      </c>
      <c r="DS396" s="240">
        <f t="shared" ca="1" si="713"/>
        <v>-1.3925023090549822E-3</v>
      </c>
      <c r="DT396" s="240">
        <f t="shared" ca="1" si="714"/>
        <v>-3.3333238187452565E-3</v>
      </c>
      <c r="DU396" s="240">
        <f t="shared" ca="1" si="715"/>
        <v>-2.9619708812957763E-3</v>
      </c>
      <c r="DV396" s="240">
        <f t="shared" ca="1" si="716"/>
        <v>-5.3603406381926705E-4</v>
      </c>
      <c r="DW396" s="240">
        <f t="shared" ca="1" si="717"/>
        <v>2.2617250945259865E-3</v>
      </c>
      <c r="DX396" s="240">
        <f t="shared" ca="1" si="718"/>
        <v>3.4906288837621255E-3</v>
      </c>
      <c r="DY396" s="240">
        <f t="shared" ca="1" si="719"/>
        <v>2.2982428888809769E-3</v>
      </c>
      <c r="DZ396" s="240">
        <f t="shared" ca="1" si="720"/>
        <v>-4.883292007047173E-4</v>
      </c>
      <c r="EA396" s="240">
        <f t="shared" ca="1" si="721"/>
        <v>-2.9361696335243014E-3</v>
      </c>
      <c r="EB396" s="240">
        <f t="shared" ca="1" si="722"/>
        <v>-3.3473233331424938E-3</v>
      </c>
      <c r="EC396" s="240">
        <f t="shared" ca="1" si="723"/>
        <v>-1.4365917620641076E-3</v>
      </c>
      <c r="ED396" s="240">
        <f t="shared" ca="1" si="724"/>
        <v>1.4706378823597414E-3</v>
      </c>
      <c r="EE396" s="240">
        <f t="shared" ca="1" si="725"/>
        <v>3.3577532152169647E-3</v>
      </c>
      <c r="EF396" s="240">
        <f t="shared" ca="1" si="726"/>
        <v>2.9157485446811588E-3</v>
      </c>
      <c r="EG396" s="240">
        <f t="shared" ca="1" si="727"/>
        <v>4.5122231731848663E-4</v>
      </c>
      <c r="EH396" s="240">
        <f t="shared" ca="1" si="728"/>
        <v>-2.3262962170669484E-3</v>
      </c>
      <c r="EI396" s="240">
        <f t="shared" ca="1" si="729"/>
        <v>-3.4901693446269398E-3</v>
      </c>
      <c r="EJ396" s="240">
        <f t="shared" ca="1" si="730"/>
        <v>-2.2330714493732579E-3</v>
      </c>
      <c r="EK396" s="240">
        <f t="shared" ca="1" si="731"/>
        <v>5.7300609041482464E-4</v>
      </c>
      <c r="EL396" s="240">
        <f t="shared" ca="1" si="732"/>
        <v>2.9816154835854512E-3</v>
      </c>
      <c r="EM396" s="240">
        <f t="shared" ca="1" si="733"/>
        <v>3.322014433602171E-3</v>
      </c>
      <c r="EN396" s="240">
        <f t="shared" ca="1" si="734"/>
        <v>1.3580837402733898E-3</v>
      </c>
      <c r="EO396" s="240">
        <f t="shared" ca="1" si="735"/>
        <v>-1.5478875983948594E-3</v>
      </c>
      <c r="EP396" s="240">
        <f t="shared" ca="1" si="736"/>
        <v>-3.3801600267063061E-3</v>
      </c>
      <c r="EQ396" s="240">
        <f t="shared" ca="1" si="737"/>
        <v>-2.8677698701700871E-3</v>
      </c>
      <c r="ER396" s="240">
        <f t="shared" ca="1" si="738"/>
        <v>-3.6613877136604245E-4</v>
      </c>
      <c r="ES396" s="240">
        <f t="shared" ca="1" si="739"/>
        <v>2.3894660657525681E-3</v>
      </c>
      <c r="ET396" s="240">
        <f t="shared" ca="1" si="740"/>
        <v>3.4876074579843889E-3</v>
      </c>
      <c r="EU396" s="240">
        <f t="shared" ca="1" si="741"/>
        <v>2.1665548911243568E-3</v>
      </c>
      <c r="EV396" s="240">
        <f t="shared" ca="1" si="742"/>
        <v>-6.5733782268219258E-4</v>
      </c>
      <c r="EW396" s="240">
        <f t="shared" ca="1" si="743"/>
        <v>-3.025265319969073E-3</v>
      </c>
      <c r="EX396" s="240">
        <f t="shared" ca="1" si="744"/>
        <v>-3.2947044767851663E-3</v>
      </c>
      <c r="EY396" s="240">
        <f t="shared" ca="1" si="745"/>
        <v>-1.2787576596195534E-3</v>
      </c>
      <c r="EZ396" s="240">
        <f t="shared" ca="1" si="746"/>
        <v>1.6242049248199498E-3</v>
      </c>
      <c r="FA396" s="240">
        <f t="shared" ca="1" si="747"/>
        <v>3.4005307561878729E-3</v>
      </c>
      <c r="FB396" s="240">
        <f t="shared" ca="1" si="748"/>
        <v>2.818063758322018E-3</v>
      </c>
      <c r="FC396" s="240">
        <f t="shared" ca="1" si="749"/>
        <v>2.8083467710853806E-4</v>
      </c>
      <c r="FD396" s="240">
        <f t="shared" ca="1" si="750"/>
        <v>-2.4511965894280343E-3</v>
      </c>
      <c r="FE396" s="240">
        <f t="shared" ca="1" si="751"/>
        <v>-3.4829447670191869E-3</v>
      </c>
      <c r="FF396" s="240">
        <f t="shared" ca="1" si="752"/>
        <v>-2.0987332812217475E-3</v>
      </c>
      <c r="FG396" s="240">
        <f t="shared" ca="1" si="753"/>
        <v>7.4127359922452382E-4</v>
      </c>
      <c r="FH396" s="240">
        <f t="shared" ca="1" si="754"/>
        <v>3.0670928496459265E-3</v>
      </c>
      <c r="FI396" s="240">
        <f t="shared" ca="1" si="755"/>
        <v>3.2654099131882827E-3</v>
      </c>
      <c r="FJ396" s="240">
        <f t="shared" ca="1" si="756"/>
        <v>1.1986613031673907E-3</v>
      </c>
      <c r="FK396" s="240">
        <f t="shared" ca="1" si="757"/>
        <v>-1.6995438909313057E-3</v>
      </c>
      <c r="FL396" s="240">
        <f t="shared" ca="1" si="758"/>
        <v>-3.4188531330959699E-3</v>
      </c>
      <c r="FM396" s="240">
        <f t="shared" ca="1" si="759"/>
        <v>-2.7666601502401851E-3</v>
      </c>
      <c r="FN396" s="240">
        <f t="shared" ca="1" si="760"/>
        <v>-1.9536141854257908E-4</v>
      </c>
      <c r="FO396" s="240">
        <f t="shared" ca="1" si="761"/>
        <v>2.5114506039342439E-3</v>
      </c>
      <c r="FP396" s="240">
        <f t="shared" ca="1" si="762"/>
        <v>3.4761840803620332E-3</v>
      </c>
      <c r="FQ396" s="240">
        <f t="shared" ca="1" si="763"/>
        <v>2.0296474728672626E-3</v>
      </c>
      <c r="FR396" s="240">
        <f t="shared" ca="1" si="764"/>
        <v>-8.247628602687842E-4</v>
      </c>
      <c r="FS396" s="240">
        <f t="shared" ca="1" si="765"/>
        <v>-3.1070728772760944E-3</v>
      </c>
      <c r="FT396" s="240">
        <f t="shared" ca="1" si="766"/>
        <v>-3.2341483887612541E-3</v>
      </c>
      <c r="FU396" s="240">
        <f t="shared" ca="1" si="767"/>
        <v>-1.1178429179669862E-3</v>
      </c>
      <c r="FV396" s="240">
        <f t="shared" ca="1" si="768"/>
        <v>1.7738591153527176E-3</v>
      </c>
      <c r="FW396" s="240">
        <f t="shared" ca="1" si="769"/>
        <v>3.435116120715823E-3</v>
      </c>
      <c r="FX396" s="240">
        <f t="shared" ca="1" si="770"/>
        <v>2.7135900095358739E-3</v>
      </c>
      <c r="FY396" s="240">
        <f t="shared" ca="1" si="771"/>
        <v>1.0977048156322281E-4</v>
      </c>
      <c r="FZ396" s="240">
        <f t="shared" ca="1" si="772"/>
        <v>-2.5701918145057613E-3</v>
      </c>
      <c r="GA396" s="240">
        <f t="shared" ca="1" si="773"/>
        <v>-3.4673294703977554E-3</v>
      </c>
      <c r="GB396" s="240">
        <f t="shared" ca="1" si="774"/>
        <v>-1.9593390807684497E-3</v>
      </c>
      <c r="GC396" s="240">
        <f t="shared" ca="1" si="775"/>
        <v>9.0775531500579228E-4</v>
      </c>
      <c r="GD396" s="240">
        <f t="shared" ca="1" si="776"/>
        <v>3.1451813203859742E-3</v>
      </c>
      <c r="GE396" s="240">
        <f t="shared" ca="1" si="777"/>
        <v>3.2009387342773962E-3</v>
      </c>
      <c r="GF396" s="240">
        <f t="shared" ca="1" si="778"/>
        <v>1.0363511859917312E-3</v>
      </c>
      <c r="GG396" s="240">
        <f t="shared" ca="1" si="779"/>
        <v>-1.8471058333719914E-3</v>
      </c>
      <c r="GH396" s="240">
        <f t="shared" ca="1" si="780"/>
        <v>-3.4493099228318398E-3</v>
      </c>
      <c r="GI396" s="240">
        <f t="shared" ca="1" si="781"/>
        <v>-2.6588853036775464E-3</v>
      </c>
      <c r="GJ396" s="240">
        <f t="shared" ca="1" si="782"/>
        <v>-2.4113422950256284E-5</v>
      </c>
      <c r="GK396" s="240">
        <f t="shared" ca="1" si="783"/>
        <v>2.62738483763395E-3</v>
      </c>
      <c r="GL396" s="240">
        <f t="shared" ca="1" si="784"/>
        <v>3.4563862708123214E-3</v>
      </c>
      <c r="GM396" s="240">
        <f t="shared" ca="1" si="785"/>
        <v>1.8878504560717875E-3</v>
      </c>
      <c r="GN396" s="240">
        <f t="shared" ca="1" si="786"/>
        <v>-9.9020097188429407E-4</v>
      </c>
      <c r="GO396" s="240">
        <f t="shared" ca="1" si="787"/>
        <v>-3.1813952238743158E-3</v>
      </c>
      <c r="GP396" s="240">
        <f t="shared" ca="1" si="788"/>
        <v>-3.1658009539908163E-3</v>
      </c>
      <c r="GQ396" s="240">
        <f t="shared" ca="1" si="789"/>
        <v>-9.5423519481360741E-4</v>
      </c>
      <c r="GR396" s="240">
        <f t="shared" ca="1" si="790"/>
        <v>1.9192399239048932E-3</v>
      </c>
      <c r="GS396" s="240">
        <f t="shared" ca="1" si="791"/>
        <v>3.4614259896283326E-3</v>
      </c>
      <c r="GT396" s="240">
        <f t="shared" ca="1" si="792"/>
        <v>2.6025789847343452E-3</v>
      </c>
      <c r="GU396" s="240">
        <f t="shared" ca="1" si="793"/>
        <v>-6.1558160686936815E-5</v>
      </c>
      <c r="GV396" s="240">
        <f t="shared" ca="1" si="794"/>
        <v>-2.6829952223801296E-3</v>
      </c>
      <c r="GW396" s="240">
        <f t="shared" ca="1" si="795"/>
        <v>-3.4433610733799443E-3</v>
      </c>
      <c r="GX396" s="240">
        <f t="shared" ca="1" si="796"/>
        <v>-1.8152246608517469E-3</v>
      </c>
      <c r="GY396" s="240">
        <f t="shared" ca="1" si="797"/>
        <v>1.0720501687232369E-3</v>
      </c>
      <c r="GZ396" s="240">
        <f t="shared" ca="1" si="798"/>
        <v>3.2156927738398659E-3</v>
      </c>
      <c r="HA396" s="240">
        <f t="shared" ca="1" si="799"/>
        <v>3.1287562135865169E-3</v>
      </c>
      <c r="HB396" s="240">
        <f t="shared" ca="1" si="800"/>
        <v>8.7154440803537537E-4</v>
      </c>
      <c r="HC396" s="240">
        <f t="shared" ca="1" si="801"/>
        <v>-1.9902179360727209E-3</v>
      </c>
      <c r="HD396" s="240">
        <f t="shared" ca="1" si="802"/>
        <v>-3.4714570228397412E-3</v>
      </c>
      <c r="HE396" s="240">
        <f t="shared" ca="1" si="803"/>
        <v>-2.5447049695275026E-3</v>
      </c>
      <c r="HF396" s="240">
        <f t="shared" ca="1" si="804"/>
        <v>1.4719266399003958E-4</v>
      </c>
      <c r="HG396" s="240">
        <f t="shared" ca="1" si="805"/>
        <v>2.7369894711280649E-3</v>
      </c>
      <c r="HH396" s="240">
        <f t="shared" ca="1" si="806"/>
        <v>3.4282617239925423E-3</v>
      </c>
      <c r="HI396" s="240">
        <f t="shared" ca="1" si="807"/>
        <v>1.7415054421715463E-3</v>
      </c>
      <c r="HJ396" s="240">
        <f t="shared" ca="1" si="808"/>
        <v>-1.1532536026271733E-3</v>
      </c>
      <c r="HK396" s="240">
        <f t="shared" ca="1" si="809"/>
        <v>-3.2480533107209146E-3</v>
      </c>
      <c r="HL396" s="240">
        <f t="shared" ca="1" si="810"/>
        <v>-3.0898268274308386E-3</v>
      </c>
      <c r="HM396" s="240">
        <f t="shared" ca="1" si="811"/>
        <v>-7.8832863549479094E-4</v>
      </c>
      <c r="HN396" s="240">
        <f t="shared" ca="1" si="812"/>
        <v>2.0599971153748191E-3</v>
      </c>
      <c r="HO396" s="240">
        <f t="shared" ca="1" si="813"/>
        <v>3.4793969801467273E-3</v>
      </c>
      <c r="HP396" s="240">
        <f t="shared" ca="1" si="814"/>
        <v>2.4852981191995959E-3</v>
      </c>
      <c r="HQ396" s="240">
        <f t="shared" ca="1" si="815"/>
        <v>-2.3273850393614381E-4</v>
      </c>
      <c r="HR396" s="240">
        <f t="shared" ca="1" si="816"/>
        <v>-2.7893350597611587E-3</v>
      </c>
      <c r="HS396" s="240">
        <f t="shared" ca="1" si="817"/>
        <v>-3.411097317933552E-3</v>
      </c>
      <c r="HT396" s="240">
        <f t="shared" ca="1" si="818"/>
        <v>-1.6667372057321502E-3</v>
      </c>
      <c r="HU396" s="240">
        <f t="shared" ca="1" si="819"/>
        <v>1.2337623596837231E-3</v>
      </c>
      <c r="HV396" s="240">
        <f t="shared" ca="1" si="820"/>
        <v>3.2784573417401564E-3</v>
      </c>
      <c r="HW396" s="240">
        <f t="shared" ca="1" si="821"/>
        <v>3.0490362451304296E-3</v>
      </c>
      <c r="HX396" s="240">
        <f t="shared" ca="1" si="822"/>
        <v>7.0463800326178759E-4</v>
      </c>
      <c r="HY396" s="240">
        <f t="shared" ca="1" si="823"/>
        <v>-2.1285354294429491E-3</v>
      </c>
      <c r="HZ396" s="240">
        <f t="shared" ca="1" si="824"/>
        <v>-3.4852410788158987E-3</v>
      </c>
      <c r="IA396" s="240">
        <f t="shared" ca="1" si="825"/>
        <v>-2.4243942182160358E-3</v>
      </c>
      <c r="IB396" s="240">
        <f t="shared" ca="1" si="826"/>
        <v>3.18144150910229E-4</v>
      </c>
      <c r="IC396" s="240">
        <f t="shared" ca="1" si="827"/>
        <v>2.8400004572542688E-3</v>
      </c>
      <c r="ID396" s="240">
        <f t="shared" ca="1" si="828"/>
        <v>3.3918781943994038E-3</v>
      </c>
      <c r="IE396" s="240">
        <f t="shared" ca="1" si="829"/>
        <v>-1.1376736491561464E-3</v>
      </c>
      <c r="IF396" s="240">
        <f t="shared" ca="1" si="830"/>
        <v>-1.3135279444282382E-3</v>
      </c>
      <c r="IG396" s="240">
        <f t="shared" ca="1" si="831"/>
        <v>-3.3068865526461174E-3</v>
      </c>
      <c r="IH396" s="240">
        <f t="shared" ca="1" si="832"/>
        <v>-3.0064090374067143E-3</v>
      </c>
      <c r="II396" s="240">
        <f t="shared" ca="1" si="833"/>
        <v>-6.205229234436348E-4</v>
      </c>
      <c r="IJ396" s="240">
        <f t="shared" ca="1" si="834"/>
        <v>2.1957915933593702E-3</v>
      </c>
      <c r="IK396" s="240">
        <f t="shared" ca="1" si="835"/>
        <v>3.4889857985807549E-3</v>
      </c>
      <c r="IL396" s="240">
        <f t="shared" ca="1" si="836"/>
        <v>2.3620299528092905E-3</v>
      </c>
      <c r="IM396" s="240">
        <f t="shared" ca="1" si="837"/>
        <v>-4.033581597438832E-4</v>
      </c>
      <c r="IN396" s="240">
        <f t="shared" ca="1" si="838"/>
        <v>-2.8889551446663834E-3</v>
      </c>
      <c r="IO396" s="240">
        <f t="shared" ca="1" si="839"/>
        <v>-3.3706159302714202E-3</v>
      </c>
      <c r="IP396" s="240">
        <f t="shared" ca="1" si="840"/>
        <v>-1.5142344346950089E-3</v>
      </c>
      <c r="IQ396" s="240">
        <f t="shared" ca="1" si="841"/>
        <v>1.3925023090549118E-3</v>
      </c>
      <c r="IR396" s="240">
        <f t="shared" ca="1" si="842"/>
        <v>3.3333238187452487E-3</v>
      </c>
      <c r="IS396" s="240">
        <f t="shared" ca="1" si="843"/>
        <v>2.9619708812957907E-3</v>
      </c>
      <c r="IT396" s="240">
        <f t="shared" ca="1" si="844"/>
        <v>5.3603406381934294E-4</v>
      </c>
      <c r="IU396" s="240">
        <f t="shared" ca="1" si="845"/>
        <v>-2.2617250945259652E-3</v>
      </c>
      <c r="IV396" s="240">
        <f t="shared" ca="1" si="846"/>
        <v>-3.4906288837621251E-3</v>
      </c>
      <c r="IW396" s="240">
        <f t="shared" ca="1" si="847"/>
        <v>-2.2982428888810341E-3</v>
      </c>
      <c r="IX396" s="240">
        <f t="shared" ca="1" si="848"/>
        <v>4.8832920070473931E-4</v>
      </c>
      <c r="IY396" s="240">
        <f t="shared" ca="1" si="849"/>
        <v>2.9361696335242866E-3</v>
      </c>
      <c r="IZ396" s="240">
        <f t="shared" ca="1" si="850"/>
        <v>3.3473233331425159E-3</v>
      </c>
      <c r="JA396" s="240">
        <f t="shared" ca="1" si="851"/>
        <v>1.4365917620640873E-3</v>
      </c>
      <c r="JB396" s="240">
        <f t="shared" ca="1" si="852"/>
        <v>-1.4706378823597164E-3</v>
      </c>
    </row>
    <row r="397" spans="2:262">
      <c r="B397" s="248">
        <v>36</v>
      </c>
      <c r="C397" s="247">
        <f t="shared" si="853"/>
        <v>7.031250000000003E-4</v>
      </c>
      <c r="D397" s="244">
        <f t="shared" ca="1" si="597"/>
        <v>12.454465816501008</v>
      </c>
      <c r="E397" s="243">
        <f ca="1">AP361</f>
        <v>0.45446581650100859</v>
      </c>
      <c r="F397" s="242">
        <v>36</v>
      </c>
      <c r="G397" s="240">
        <f t="shared" ca="1" si="854"/>
        <v>-8.6156449246016064E-4</v>
      </c>
      <c r="H397" s="240">
        <f t="shared" ca="1" si="598"/>
        <v>-7.4669991454431146E-4</v>
      </c>
      <c r="I397" s="240">
        <f t="shared" ca="1" si="599"/>
        <v>-8.5838329684797881E-5</v>
      </c>
      <c r="J397" s="240">
        <f t="shared" ca="1" si="600"/>
        <v>6.3778939479259026E-4</v>
      </c>
      <c r="K397" s="240">
        <f t="shared" ca="1" si="601"/>
        <v>8.9505694721922816E-4</v>
      </c>
      <c r="L397" s="240">
        <f t="shared" ca="1" si="602"/>
        <v>4.9784683772719569E-4</v>
      </c>
      <c r="M397" s="240">
        <f t="shared" ca="1" si="603"/>
        <v>-2.6339556642674625E-4</v>
      </c>
      <c r="N397" s="240">
        <f t="shared" ca="1" si="604"/>
        <v>-8.3203959456640969E-4</v>
      </c>
      <c r="O397" s="240">
        <f t="shared" ca="1" si="605"/>
        <v>-7.9228509547559953E-4</v>
      </c>
      <c r="P397" s="240">
        <f t="shared" ca="1" si="606"/>
        <v>-1.7320109285893614E-4</v>
      </c>
      <c r="Q397" s="240">
        <f t="shared" ca="1" si="607"/>
        <v>5.7252987523657365E-4</v>
      </c>
      <c r="R397" s="240">
        <f t="shared" ca="1" si="608"/>
        <v>8.9961930852520001E-4</v>
      </c>
      <c r="S397" s="240">
        <f t="shared" ca="1" si="609"/>
        <v>5.6889502002808578E-4</v>
      </c>
      <c r="T397" s="240">
        <f t="shared" ca="1" si="610"/>
        <v>-1.7781294832527997E-4</v>
      </c>
      <c r="U397" s="241">
        <f t="shared" ca="1" si="611"/>
        <v>-7.9450170053787486E-4</v>
      </c>
      <c r="V397" s="240">
        <f t="shared" ca="1" si="612"/>
        <v>-8.3024013783036821E-4</v>
      </c>
      <c r="W397" s="240">
        <f t="shared" ca="1" si="613"/>
        <v>-2.5889583482749433E-4</v>
      </c>
      <c r="X397" s="240">
        <f t="shared" ca="1" si="614"/>
        <v>5.0175658000536124E-4</v>
      </c>
      <c r="Y397" s="240">
        <f t="shared" ca="1" si="615"/>
        <v>8.9551784410813579E-4</v>
      </c>
      <c r="Z397" s="240">
        <f t="shared" ca="1" si="616"/>
        <v>6.3446443229645347E-4</v>
      </c>
      <c r="AA397" s="240">
        <f t="shared" ca="1" si="617"/>
        <v>-9.0517894328996196E-5</v>
      </c>
      <c r="AB397" s="240">
        <f t="shared" ca="1" si="618"/>
        <v>-7.4931232081435276E-4</v>
      </c>
      <c r="AC397" s="240">
        <f t="shared" ca="1" si="619"/>
        <v>-8.60199513802405E-4</v>
      </c>
      <c r="AD397" s="240">
        <f t="shared" ca="1" si="620"/>
        <v>-3.4209726837980582E-4</v>
      </c>
      <c r="AE397" s="240">
        <f t="shared" ca="1" si="621"/>
        <v>4.261510946206511E-4</v>
      </c>
      <c r="AF397" s="240">
        <f t="shared" ca="1" si="622"/>
        <v>8.8279205331246011E-4</v>
      </c>
      <c r="AG397" s="240">
        <f t="shared" ca="1" si="623"/>
        <v>6.9392360524826746E-4</v>
      </c>
      <c r="AH397" s="240">
        <f t="shared" ca="1" si="624"/>
        <v>-2.3511035282097054E-6</v>
      </c>
      <c r="AI397" s="240">
        <f t="shared" ca="1" si="625"/>
        <v>-6.9690665382560483E-4</v>
      </c>
      <c r="AJ397" s="240">
        <f t="shared" ca="1" si="626"/>
        <v>-8.8187469822363727E-4</v>
      </c>
      <c r="AK397" s="240">
        <f t="shared" ca="1" si="627"/>
        <v>-4.2200411822822866E-4</v>
      </c>
      <c r="AL397" s="240">
        <f t="shared" ca="1" si="628"/>
        <v>3.4644154123685905E-4</v>
      </c>
      <c r="AM397" s="240">
        <f t="shared" ca="1" si="629"/>
        <v>8.6156449246016043E-4</v>
      </c>
      <c r="AN397" s="240">
        <f t="shared" ca="1" si="630"/>
        <v>7.4669991454431146E-4</v>
      </c>
      <c r="AO397" s="240">
        <f t="shared" ca="1" si="631"/>
        <v>8.5838329684797285E-5</v>
      </c>
      <c r="AP397" s="240">
        <f t="shared" ca="1" si="632"/>
        <v>-6.3778939479258875E-4</v>
      </c>
      <c r="AQ397" s="240">
        <f t="shared" ca="1" si="633"/>
        <v>-8.9505694721922827E-4</v>
      </c>
      <c r="AR397" s="240">
        <f t="shared" ca="1" si="634"/>
        <v>-4.9784683772719656E-4</v>
      </c>
      <c r="AS397" s="240">
        <f t="shared" ca="1" si="635"/>
        <v>2.6339556642674539E-4</v>
      </c>
      <c r="AT397" s="240">
        <f t="shared" ca="1" si="636"/>
        <v>8.3203959456640947E-4</v>
      </c>
      <c r="AU397" s="240">
        <f t="shared" ca="1" si="637"/>
        <v>7.9228509547559932E-4</v>
      </c>
      <c r="AV397" s="240">
        <f t="shared" ca="1" si="638"/>
        <v>1.7320109285893549E-4</v>
      </c>
      <c r="AW397" s="240">
        <f t="shared" ca="1" si="639"/>
        <v>-5.7252987523657419E-4</v>
      </c>
      <c r="AX397" s="240">
        <f t="shared" ca="1" si="640"/>
        <v>-8.9961930852520001E-4</v>
      </c>
      <c r="AY397" s="240">
        <f t="shared" ca="1" si="641"/>
        <v>-5.6889502002808903E-4</v>
      </c>
      <c r="AZ397" s="240">
        <f t="shared" ca="1" si="642"/>
        <v>1.7781294832527588E-4</v>
      </c>
      <c r="BA397" s="240">
        <f t="shared" ca="1" si="643"/>
        <v>7.9450170053787356E-4</v>
      </c>
      <c r="BB397" s="240">
        <f t="shared" ca="1" si="644"/>
        <v>8.3024013783036918E-4</v>
      </c>
      <c r="BC397" s="240">
        <f t="shared" ca="1" si="645"/>
        <v>2.5889583482749683E-4</v>
      </c>
      <c r="BD397" s="240">
        <f t="shared" ca="1" si="646"/>
        <v>-5.0175658000536048E-4</v>
      </c>
      <c r="BE397" s="240">
        <f t="shared" ca="1" si="647"/>
        <v>-8.9551784410813557E-4</v>
      </c>
      <c r="BF397" s="240">
        <f t="shared" ca="1" si="648"/>
        <v>-6.3446443229645412E-4</v>
      </c>
      <c r="BG397" s="240">
        <f t="shared" ca="1" si="649"/>
        <v>9.051789432899522E-5</v>
      </c>
      <c r="BH397" s="240">
        <f t="shared" ca="1" si="650"/>
        <v>7.4931232081435232E-4</v>
      </c>
      <c r="BI397" s="240">
        <f t="shared" ca="1" si="651"/>
        <v>8.6019951380240435E-4</v>
      </c>
      <c r="BJ397" s="240">
        <f t="shared" ca="1" si="652"/>
        <v>3.4209726837980387E-4</v>
      </c>
      <c r="BK397" s="240">
        <f t="shared" ca="1" si="653"/>
        <v>-4.2615109462065305E-4</v>
      </c>
      <c r="BL397" s="240">
        <f t="shared" ca="1" si="654"/>
        <v>-8.8279205331245935E-4</v>
      </c>
      <c r="BM397" s="240">
        <f t="shared" ca="1" si="655"/>
        <v>-6.9392360524827006E-4</v>
      </c>
      <c r="BN397" s="240">
        <f t="shared" ca="1" si="656"/>
        <v>2.3511035282055854E-6</v>
      </c>
      <c r="BO397" s="240">
        <f t="shared" ca="1" si="657"/>
        <v>6.9690665382560418E-4</v>
      </c>
      <c r="BP397" s="240">
        <f t="shared" ca="1" si="658"/>
        <v>8.8187469822363748E-4</v>
      </c>
      <c r="BQ397" s="240">
        <f t="shared" ca="1" si="659"/>
        <v>4.2200411822822953E-4</v>
      </c>
      <c r="BR397" s="240">
        <f t="shared" ca="1" si="660"/>
        <v>-3.4644154123685813E-4</v>
      </c>
      <c r="BS397" s="240">
        <f t="shared" ca="1" si="661"/>
        <v>-8.6156449246016021E-4</v>
      </c>
      <c r="BT397" s="240">
        <f t="shared" ca="1" si="662"/>
        <v>-7.4669991454431189E-4</v>
      </c>
      <c r="BU397" s="240">
        <f t="shared" ca="1" si="663"/>
        <v>-8.5838329684798207E-5</v>
      </c>
      <c r="BV397" s="240">
        <f t="shared" ca="1" si="664"/>
        <v>6.3778939479259026E-4</v>
      </c>
      <c r="BW397" s="240">
        <f t="shared" ca="1" si="665"/>
        <v>8.9505694721922805E-4</v>
      </c>
      <c r="BX397" s="240">
        <f t="shared" ca="1" si="666"/>
        <v>4.9784683772719461E-4</v>
      </c>
      <c r="BY397" s="240">
        <f t="shared" ca="1" si="667"/>
        <v>-2.6339556642674138E-4</v>
      </c>
      <c r="BZ397" s="240">
        <f t="shared" ca="1" si="668"/>
        <v>-8.3203959456640796E-4</v>
      </c>
      <c r="CA397" s="240">
        <f t="shared" ca="1" si="669"/>
        <v>-7.9228509547559813E-4</v>
      </c>
      <c r="CB397" s="240">
        <f t="shared" ca="1" si="670"/>
        <v>-1.7320109285893966E-4</v>
      </c>
      <c r="CC397" s="240">
        <f t="shared" ca="1" si="671"/>
        <v>5.7252987523657582E-4</v>
      </c>
      <c r="CD397" s="240">
        <f t="shared" ca="1" si="672"/>
        <v>8.9961930852520012E-4</v>
      </c>
      <c r="CE397" s="240">
        <f t="shared" ca="1" si="673"/>
        <v>5.6889502002809228E-4</v>
      </c>
      <c r="CF397" s="240">
        <f t="shared" ca="1" si="674"/>
        <v>-1.7781294832527804E-4</v>
      </c>
      <c r="CG397" s="240">
        <f t="shared" ca="1" si="675"/>
        <v>-7.9450170053787161E-4</v>
      </c>
      <c r="CH397" s="240">
        <f t="shared" ca="1" si="676"/>
        <v>-8.3024013783036831E-4</v>
      </c>
      <c r="CI397" s="240">
        <f t="shared" ca="1" si="677"/>
        <v>-2.5889583482750089E-4</v>
      </c>
      <c r="CJ397" s="240">
        <f t="shared" ca="1" si="678"/>
        <v>5.0175658000536222E-4</v>
      </c>
      <c r="CK397" s="240">
        <f t="shared" ca="1" si="679"/>
        <v>8.9551784410813514E-4</v>
      </c>
      <c r="CL397" s="240">
        <f t="shared" ca="1" si="680"/>
        <v>6.344644322964526E-4</v>
      </c>
      <c r="CM397" s="240">
        <f t="shared" ca="1" si="681"/>
        <v>-9.0517894328991046E-5</v>
      </c>
      <c r="CN397" s="240">
        <f t="shared" ca="1" si="682"/>
        <v>-7.4931232081435341E-4</v>
      </c>
      <c r="CO397" s="240">
        <f t="shared" ca="1" si="683"/>
        <v>-8.6019951380240554E-4</v>
      </c>
      <c r="CP397" s="240">
        <f t="shared" ca="1" si="684"/>
        <v>-3.420972683798017E-4</v>
      </c>
      <c r="CQ397" s="240">
        <f t="shared" ca="1" si="685"/>
        <v>4.2615109462064936E-4</v>
      </c>
      <c r="CR397" s="240">
        <f t="shared" ca="1" si="686"/>
        <v>8.8279205331245848E-4</v>
      </c>
      <c r="CS397" s="240">
        <f t="shared" ca="1" si="687"/>
        <v>6.9392360524826876E-4</v>
      </c>
      <c r="CT397" s="240">
        <f t="shared" ca="1" si="688"/>
        <v>-2.351103528201357E-6</v>
      </c>
      <c r="CU397" s="240">
        <f t="shared" ca="1" si="689"/>
        <v>-6.9690665382560559E-4</v>
      </c>
      <c r="CV397" s="240">
        <f t="shared" ca="1" si="690"/>
        <v>-8.8187469822363835E-4</v>
      </c>
      <c r="CW397" s="240">
        <f t="shared" ca="1" si="691"/>
        <v>-4.2200411822822758E-4</v>
      </c>
      <c r="CX397" s="240">
        <f t="shared" ca="1" si="692"/>
        <v>3.4644154123685428E-4</v>
      </c>
      <c r="CY397" s="240">
        <f t="shared" ca="1" si="693"/>
        <v>8.6156449246016075E-4</v>
      </c>
      <c r="CZ397" s="240">
        <f t="shared" ca="1" si="694"/>
        <v>7.4669991454431428E-4</v>
      </c>
      <c r="DA397" s="240">
        <f t="shared" ca="1" si="695"/>
        <v>8.5838329684796038E-5</v>
      </c>
      <c r="DB397" s="240">
        <f t="shared" ca="1" si="696"/>
        <v>-6.3778939479258723E-4</v>
      </c>
      <c r="DC397" s="240">
        <f t="shared" ca="1" si="697"/>
        <v>-8.9505694721922794E-4</v>
      </c>
      <c r="DD397" s="240">
        <f t="shared" ca="1" si="698"/>
        <v>-4.978468377271983E-4</v>
      </c>
      <c r="DE397" s="240">
        <f t="shared" ca="1" si="699"/>
        <v>2.6339556642673736E-4</v>
      </c>
      <c r="DF397" s="240">
        <f t="shared" ca="1" si="700"/>
        <v>8.3203959456640882E-4</v>
      </c>
      <c r="DG397" s="240">
        <f t="shared" ca="1" si="701"/>
        <v>7.9228509547560333E-4</v>
      </c>
      <c r="DH397" s="240">
        <f t="shared" ca="1" si="702"/>
        <v>1.732010928589375E-4</v>
      </c>
      <c r="DI397" s="240">
        <f t="shared" ca="1" si="703"/>
        <v>-5.7252987523656769E-4</v>
      </c>
      <c r="DJ397" s="240">
        <f t="shared" ca="1" si="704"/>
        <v>-8.9961930852520001E-4</v>
      </c>
      <c r="DK397" s="240">
        <f t="shared" ca="1" si="705"/>
        <v>-5.6889502002809055E-4</v>
      </c>
      <c r="DL397" s="240">
        <f t="shared" ca="1" si="706"/>
        <v>1.7781294832528019E-4</v>
      </c>
      <c r="DM397" s="240">
        <f t="shared" ca="1" si="707"/>
        <v>7.9450170053787269E-4</v>
      </c>
      <c r="DN397" s="240">
        <f t="shared" ca="1" si="708"/>
        <v>8.3024013783036745E-4</v>
      </c>
      <c r="DO397" s="240">
        <f t="shared" ca="1" si="709"/>
        <v>2.5889583482749883E-4</v>
      </c>
      <c r="DP397" s="240">
        <f t="shared" ca="1" si="710"/>
        <v>-5.0175658000536406E-4</v>
      </c>
      <c r="DQ397" s="240">
        <f t="shared" ca="1" si="711"/>
        <v>-8.9551784410813547E-4</v>
      </c>
      <c r="DR397" s="240">
        <f t="shared" ca="1" si="712"/>
        <v>-6.3446443229646019E-4</v>
      </c>
      <c r="DS397" s="240">
        <f t="shared" ca="1" si="713"/>
        <v>9.0517894328993187E-5</v>
      </c>
      <c r="DT397" s="240">
        <f t="shared" ca="1" si="714"/>
        <v>7.4931232081434755E-4</v>
      </c>
      <c r="DU397" s="240">
        <f t="shared" ca="1" si="715"/>
        <v>8.6019951380240489E-4</v>
      </c>
      <c r="DV397" s="240">
        <f t="shared" ca="1" si="716"/>
        <v>3.4209726837981151E-4</v>
      </c>
      <c r="DW397" s="240">
        <f t="shared" ca="1" si="717"/>
        <v>-4.2615109462065126E-4</v>
      </c>
      <c r="DX397" s="240">
        <f t="shared" ca="1" si="718"/>
        <v>-8.8279205331245891E-4</v>
      </c>
      <c r="DY397" s="240">
        <f t="shared" ca="1" si="719"/>
        <v>-6.9392360524826724E-4</v>
      </c>
      <c r="DZ397" s="240">
        <f t="shared" ca="1" si="720"/>
        <v>2.3511035282035796E-6</v>
      </c>
      <c r="EA397" s="240">
        <f t="shared" ca="1" si="721"/>
        <v>6.9690665382560689E-4</v>
      </c>
      <c r="EB397" s="240">
        <f t="shared" ca="1" si="722"/>
        <v>8.8187469822363792E-4</v>
      </c>
      <c r="EC397" s="240">
        <f t="shared" ca="1" si="723"/>
        <v>4.2200411822822562E-4</v>
      </c>
      <c r="ED397" s="240">
        <f t="shared" ca="1" si="724"/>
        <v>-3.4644154123685629E-4</v>
      </c>
      <c r="EE397" s="240">
        <f t="shared" ca="1" si="725"/>
        <v>-8.6156449246015772E-4</v>
      </c>
      <c r="EF397" s="240">
        <f t="shared" ca="1" si="726"/>
        <v>-7.4669991454431308E-4</v>
      </c>
      <c r="EG397" s="240">
        <f t="shared" ca="1" si="727"/>
        <v>-8.5838329684806555E-5</v>
      </c>
      <c r="EH397" s="240">
        <f t="shared" ca="1" si="728"/>
        <v>6.3778939479258875E-4</v>
      </c>
      <c r="EI397" s="240">
        <f t="shared" ca="1" si="729"/>
        <v>8.9505694721922892E-4</v>
      </c>
      <c r="EJ397" s="240">
        <f t="shared" ca="1" si="730"/>
        <v>4.9784683772719635E-4</v>
      </c>
      <c r="EK397" s="240">
        <f t="shared" ca="1" si="731"/>
        <v>-2.6339556642673948E-4</v>
      </c>
      <c r="EL397" s="240">
        <f t="shared" ca="1" si="732"/>
        <v>-8.3203959456640969E-4</v>
      </c>
      <c r="EM397" s="240">
        <f t="shared" ca="1" si="733"/>
        <v>-7.9228509547560225E-4</v>
      </c>
      <c r="EN397" s="240">
        <f t="shared" ca="1" si="734"/>
        <v>-1.7320109285893527E-4</v>
      </c>
      <c r="EO397" s="240">
        <f t="shared" ca="1" si="735"/>
        <v>5.7252987523656942E-4</v>
      </c>
      <c r="EP397" s="240">
        <f t="shared" ca="1" si="736"/>
        <v>8.996193085251999E-4</v>
      </c>
      <c r="EQ397" s="240">
        <f t="shared" ca="1" si="737"/>
        <v>5.6889502002808881E-4</v>
      </c>
      <c r="ER397" s="240">
        <f t="shared" ca="1" si="738"/>
        <v>-1.7781294832526983E-4</v>
      </c>
      <c r="ES397" s="240">
        <f t="shared" ca="1" si="739"/>
        <v>-7.9450170053787378E-4</v>
      </c>
      <c r="ET397" s="240">
        <f t="shared" ca="1" si="740"/>
        <v>-8.3024013783037157E-4</v>
      </c>
      <c r="EU397" s="240">
        <f t="shared" ca="1" si="741"/>
        <v>-2.5889583482749672E-4</v>
      </c>
      <c r="EV397" s="240">
        <f t="shared" ca="1" si="742"/>
        <v>5.017565800053659E-4</v>
      </c>
      <c r="EW397" s="240">
        <f t="shared" ca="1" si="743"/>
        <v>8.9551784410813449E-4</v>
      </c>
      <c r="EX397" s="240">
        <f t="shared" ca="1" si="744"/>
        <v>6.3446443229645856E-4</v>
      </c>
      <c r="EY397" s="240">
        <f t="shared" ca="1" si="745"/>
        <v>-9.0517894328995409E-5</v>
      </c>
      <c r="EZ397" s="240">
        <f t="shared" ca="1" si="746"/>
        <v>-7.493123208143559E-4</v>
      </c>
      <c r="FA397" s="240">
        <f t="shared" ca="1" si="747"/>
        <v>-8.6019951380240803E-4</v>
      </c>
      <c r="FB397" s="240">
        <f t="shared" ca="1" si="748"/>
        <v>-3.4209726837980951E-4</v>
      </c>
      <c r="FC397" s="240">
        <f t="shared" ca="1" si="749"/>
        <v>4.2615109462065321E-4</v>
      </c>
      <c r="FD397" s="240">
        <f t="shared" ca="1" si="750"/>
        <v>8.8279205331245685E-4</v>
      </c>
      <c r="FE397" s="240">
        <f t="shared" ca="1" si="751"/>
        <v>6.9392360524827396E-4</v>
      </c>
      <c r="FF397" s="240">
        <f t="shared" ca="1" si="752"/>
        <v>-2.3511035282058022E-6</v>
      </c>
      <c r="FG397" s="240">
        <f t="shared" ca="1" si="753"/>
        <v>-6.9690665382560841E-4</v>
      </c>
      <c r="FH397" s="240">
        <f t="shared" ca="1" si="754"/>
        <v>-8.8187469822363998E-4</v>
      </c>
      <c r="FI397" s="240">
        <f t="shared" ca="1" si="755"/>
        <v>-4.2200411822823495E-4</v>
      </c>
      <c r="FJ397" s="240">
        <f t="shared" ca="1" si="756"/>
        <v>3.4644154123685835E-4</v>
      </c>
      <c r="FK397" s="240">
        <f t="shared" ca="1" si="757"/>
        <v>8.6156449246016205E-4</v>
      </c>
      <c r="FL397" s="240">
        <f t="shared" ca="1" si="758"/>
        <v>7.4669991454431894E-4</v>
      </c>
      <c r="FM397" s="240">
        <f t="shared" ca="1" si="759"/>
        <v>8.5838329684804386E-5</v>
      </c>
      <c r="FN397" s="240">
        <f t="shared" ca="1" si="760"/>
        <v>-6.3778939479259048E-4</v>
      </c>
      <c r="FO397" s="240">
        <f t="shared" ca="1" si="761"/>
        <v>-8.9505694721922751E-4</v>
      </c>
      <c r="FP397" s="240">
        <f t="shared" ca="1" si="762"/>
        <v>-4.9784683772720513E-4</v>
      </c>
      <c r="FQ397" s="240">
        <f t="shared" ca="1" si="763"/>
        <v>2.6339556642674154E-4</v>
      </c>
      <c r="FR397" s="240">
        <f t="shared" ca="1" si="764"/>
        <v>8.3203959456641056E-4</v>
      </c>
      <c r="FS397" s="240">
        <f t="shared" ca="1" si="765"/>
        <v>7.9228509547560712E-4</v>
      </c>
      <c r="FT397" s="240">
        <f t="shared" ca="1" si="766"/>
        <v>1.7320109285894574E-4</v>
      </c>
      <c r="FU397" s="240">
        <f t="shared" ca="1" si="767"/>
        <v>-5.7252987523657105E-4</v>
      </c>
      <c r="FV397" s="240">
        <f t="shared" ca="1" si="768"/>
        <v>-8.9961930852520001E-4</v>
      </c>
      <c r="FW397" s="240">
        <f t="shared" ca="1" si="769"/>
        <v>-5.6889502002809716E-4</v>
      </c>
      <c r="FX397" s="240">
        <f t="shared" ca="1" si="770"/>
        <v>1.7781294832527203E-4</v>
      </c>
      <c r="FY397" s="240">
        <f t="shared" ca="1" si="771"/>
        <v>7.9450170053787486E-4</v>
      </c>
      <c r="FZ397" s="240">
        <f t="shared" ca="1" si="772"/>
        <v>8.3024013783036582E-4</v>
      </c>
      <c r="GA397" s="240">
        <f t="shared" ca="1" si="773"/>
        <v>2.5889583482750685E-4</v>
      </c>
      <c r="GB397" s="240">
        <f t="shared" ca="1" si="774"/>
        <v>-5.0175658000535712E-4</v>
      </c>
      <c r="GC397" s="240">
        <f t="shared" ca="1" si="775"/>
        <v>-8.9551784410813579E-4</v>
      </c>
      <c r="GD397" s="240">
        <f t="shared" ca="1" si="776"/>
        <v>-6.3446443229646604E-4</v>
      </c>
      <c r="GE397" s="240">
        <f t="shared" ca="1" si="777"/>
        <v>9.0517894328984893E-5</v>
      </c>
      <c r="GF397" s="240">
        <f t="shared" ca="1" si="778"/>
        <v>7.4931232081435005E-4</v>
      </c>
      <c r="GG397" s="240">
        <f t="shared" ca="1" si="779"/>
        <v>8.6019951380240369E-4</v>
      </c>
      <c r="GH397" s="240">
        <f t="shared" ca="1" si="780"/>
        <v>3.4209726837981921E-4</v>
      </c>
      <c r="GI397" s="240">
        <f t="shared" ca="1" si="781"/>
        <v>-4.2615109462064394E-4</v>
      </c>
      <c r="GJ397" s="240">
        <f t="shared" ca="1" si="782"/>
        <v>-8.8279205331245978E-4</v>
      </c>
      <c r="GK397" s="240">
        <f t="shared" ca="1" si="783"/>
        <v>-6.9392360524826442E-4</v>
      </c>
      <c r="GL397" s="240">
        <f t="shared" ca="1" si="784"/>
        <v>2.3511035281951771E-6</v>
      </c>
      <c r="GM397" s="240">
        <f t="shared" ca="1" si="785"/>
        <v>6.9690665382560169E-4</v>
      </c>
      <c r="GN397" s="240">
        <f t="shared" ca="1" si="786"/>
        <v>8.8187469822363705E-4</v>
      </c>
      <c r="GO397" s="240">
        <f t="shared" ca="1" si="787"/>
        <v>4.2200411822822172E-4</v>
      </c>
      <c r="GP397" s="240">
        <f t="shared" ca="1" si="788"/>
        <v>-3.4644154123684859E-4</v>
      </c>
      <c r="GQ397" s="240">
        <f t="shared" ca="1" si="789"/>
        <v>-8.6156449246015902E-4</v>
      </c>
      <c r="GR397" s="240">
        <f t="shared" ca="1" si="790"/>
        <v>-7.4669991454431059E-4</v>
      </c>
      <c r="GS397" s="240">
        <f t="shared" ca="1" si="791"/>
        <v>-8.5838329684814903E-5</v>
      </c>
      <c r="GT397" s="240">
        <f t="shared" ca="1" si="792"/>
        <v>6.3778939479258289E-4</v>
      </c>
      <c r="GU397" s="240">
        <f t="shared" ca="1" si="793"/>
        <v>8.9505694721922849E-4</v>
      </c>
      <c r="GV397" s="240">
        <f t="shared" ca="1" si="794"/>
        <v>4.9784683772719266E-4</v>
      </c>
      <c r="GW397" s="240">
        <f t="shared" ca="1" si="795"/>
        <v>-2.633955664267314E-4</v>
      </c>
      <c r="GX397" s="240">
        <f t="shared" ca="1" si="796"/>
        <v>-8.3203959456640644E-4</v>
      </c>
      <c r="GY397" s="240">
        <f t="shared" ca="1" si="797"/>
        <v>-7.9228509547560008E-4</v>
      </c>
      <c r="GZ397" s="240">
        <f t="shared" ca="1" si="798"/>
        <v>-1.7320109285893094E-4</v>
      </c>
      <c r="HA397" s="240">
        <f t="shared" ca="1" si="799"/>
        <v>5.7252987523656292E-4</v>
      </c>
      <c r="HB397" s="240">
        <f t="shared" ca="1" si="800"/>
        <v>8.9961930852520001E-4</v>
      </c>
      <c r="HC397" s="240">
        <f t="shared" ca="1" si="801"/>
        <v>5.6889502002808545E-4</v>
      </c>
      <c r="HD397" s="240">
        <f t="shared" ca="1" si="802"/>
        <v>-1.7781294832526165E-4</v>
      </c>
      <c r="HE397" s="240">
        <f t="shared" ca="1" si="803"/>
        <v>-7.9450170053786977E-4</v>
      </c>
      <c r="HF397" s="240">
        <f t="shared" ca="1" si="804"/>
        <v>-8.3024013783036983E-4</v>
      </c>
      <c r="HG397" s="240">
        <f t="shared" ca="1" si="805"/>
        <v>-2.5889583482749249E-4</v>
      </c>
      <c r="HH397" s="240">
        <f t="shared" ca="1" si="806"/>
        <v>5.0175658000534845E-4</v>
      </c>
      <c r="HI397" s="240">
        <f t="shared" ca="1" si="807"/>
        <v>8.9551784410813481E-4</v>
      </c>
      <c r="HJ397" s="240">
        <f t="shared" ca="1" si="808"/>
        <v>6.3446443229645542E-4</v>
      </c>
      <c r="HK397" s="240">
        <f t="shared" ca="1" si="809"/>
        <v>-9.0517894328999855E-5</v>
      </c>
      <c r="HL397" s="240">
        <f t="shared" ca="1" si="810"/>
        <v>-7.4931232081434419E-4</v>
      </c>
      <c r="HM397" s="240">
        <f t="shared" ca="1" si="811"/>
        <v>-8.6019951380240673E-4</v>
      </c>
      <c r="HN397" s="240">
        <f t="shared" ca="1" si="812"/>
        <v>-3.4209726837980539E-4</v>
      </c>
      <c r="HO397" s="240">
        <f t="shared" ca="1" si="813"/>
        <v>4.2615109462065711E-4</v>
      </c>
      <c r="HP397" s="240">
        <f t="shared" ca="1" si="814"/>
        <v>8.8279205331245772E-4</v>
      </c>
      <c r="HQ397" s="240">
        <f t="shared" ca="1" si="815"/>
        <v>6.9392360524827114E-4</v>
      </c>
      <c r="HR397" s="240">
        <f t="shared" ca="1" si="816"/>
        <v>-2.3511035282101933E-6</v>
      </c>
      <c r="HS397" s="240">
        <f t="shared" ca="1" si="817"/>
        <v>-6.9690665382559497E-4</v>
      </c>
      <c r="HT397" s="240">
        <f t="shared" ca="1" si="818"/>
        <v>-8.8187469822363922E-4</v>
      </c>
      <c r="HU397" s="240">
        <f t="shared" ca="1" si="819"/>
        <v>-4.2200411822823105E-4</v>
      </c>
      <c r="HV397" s="240">
        <f t="shared" ca="1" si="820"/>
        <v>3.4644154123686242E-4</v>
      </c>
      <c r="HW397" s="240">
        <f t="shared" ca="1" si="821"/>
        <v>8.6156449246015598E-4</v>
      </c>
      <c r="HX397" s="240">
        <f t="shared" ca="1" si="822"/>
        <v>7.4669991454431655E-4</v>
      </c>
      <c r="HY397" s="240">
        <f t="shared" ca="1" si="823"/>
        <v>8.5838329684799941E-5</v>
      </c>
      <c r="HZ397" s="240">
        <f t="shared" ca="1" si="824"/>
        <v>-6.3778939479259352E-4</v>
      </c>
      <c r="IA397" s="240">
        <f t="shared" ca="1" si="825"/>
        <v>-8.9505694721922957E-4</v>
      </c>
      <c r="IB397" s="240">
        <f t="shared" ca="1" si="826"/>
        <v>-4.9784683772720144E-4</v>
      </c>
      <c r="IC397" s="240">
        <f t="shared" ca="1" si="827"/>
        <v>2.6339556642674577E-4</v>
      </c>
      <c r="ID397" s="240">
        <f t="shared" ca="1" si="828"/>
        <v>8.3203959456640243E-4</v>
      </c>
      <c r="IE397" s="240">
        <f t="shared" ca="1" si="829"/>
        <v>-6.7574151450759418E-4</v>
      </c>
      <c r="IF397" s="240">
        <f t="shared" ca="1" si="830"/>
        <v>1.7320109285894135E-4</v>
      </c>
      <c r="IG397" s="240">
        <f t="shared" ca="1" si="831"/>
        <v>-5.7252987523657441E-4</v>
      </c>
      <c r="IH397" s="240">
        <f t="shared" ca="1" si="832"/>
        <v>-8.9961930852520012E-4</v>
      </c>
      <c r="II397" s="240">
        <f t="shared" ca="1" si="833"/>
        <v>-5.6889502002809369E-4</v>
      </c>
      <c r="IJ397" s="240">
        <f t="shared" ca="1" si="834"/>
        <v>1.7781294832527631E-4</v>
      </c>
      <c r="IK397" s="240">
        <f t="shared" ca="1" si="835"/>
        <v>7.9450170053787681E-4</v>
      </c>
      <c r="IL397" s="240">
        <f t="shared" ca="1" si="836"/>
        <v>8.3024013783037395E-4</v>
      </c>
      <c r="IM397" s="240">
        <f t="shared" ca="1" si="837"/>
        <v>2.5889583482750252E-4</v>
      </c>
      <c r="IN397" s="240">
        <f t="shared" ca="1" si="838"/>
        <v>-5.0175658000536081E-4</v>
      </c>
      <c r="IO397" s="240">
        <f t="shared" ca="1" si="839"/>
        <v>-8.9551784410813633E-4</v>
      </c>
      <c r="IP397" s="240">
        <f t="shared" ca="1" si="840"/>
        <v>-6.344644322964629E-4</v>
      </c>
      <c r="IQ397" s="240">
        <f t="shared" ca="1" si="841"/>
        <v>9.0517894328989311E-5</v>
      </c>
      <c r="IR397" s="240">
        <f t="shared" ca="1" si="842"/>
        <v>7.4931232081435254E-4</v>
      </c>
      <c r="IS397" s="240">
        <f t="shared" ca="1" si="843"/>
        <v>8.6019951380240977E-4</v>
      </c>
      <c r="IT397" s="240">
        <f t="shared" ca="1" si="844"/>
        <v>3.420972683798152E-4</v>
      </c>
      <c r="IU397" s="240">
        <f t="shared" ca="1" si="845"/>
        <v>-4.2615109462064774E-4</v>
      </c>
      <c r="IV397" s="240">
        <f t="shared" ca="1" si="846"/>
        <v>-8.8279205331246065E-4</v>
      </c>
      <c r="IW397" s="240">
        <f t="shared" ca="1" si="847"/>
        <v>-6.9392360524827786E-4</v>
      </c>
      <c r="IX397" s="240">
        <f t="shared" ca="1" si="848"/>
        <v>2.3511035281996223E-6</v>
      </c>
      <c r="IY397" s="240">
        <f t="shared" ca="1" si="849"/>
        <v>6.9690665382560451E-4</v>
      </c>
      <c r="IZ397" s="240">
        <f t="shared" ca="1" si="850"/>
        <v>8.8187469822363618E-4</v>
      </c>
      <c r="JA397" s="240">
        <f t="shared" ca="1" si="851"/>
        <v>4.2200411822824048E-4</v>
      </c>
      <c r="JB397" s="240">
        <f t="shared" ca="1" si="852"/>
        <v>-3.4644154123685266E-4</v>
      </c>
    </row>
    <row r="398" spans="2:262">
      <c r="B398" s="248">
        <v>37</v>
      </c>
      <c r="C398" s="247">
        <f t="shared" si="853"/>
        <v>7.2265625000000032E-4</v>
      </c>
      <c r="D398" s="244">
        <f t="shared" ca="1" si="597"/>
        <v>12.450197118608335</v>
      </c>
      <c r="E398" s="243">
        <f ca="1">AQ361</f>
        <v>0.45019711860833433</v>
      </c>
      <c r="F398" s="242">
        <v>37</v>
      </c>
      <c r="G398" s="240">
        <f t="shared" ca="1" si="854"/>
        <v>1.7780389744783348E-3</v>
      </c>
      <c r="H398" s="240">
        <f t="shared" ca="1" si="598"/>
        <v>1.3772270527267129E-3</v>
      </c>
      <c r="I398" s="240">
        <f t="shared" ca="1" si="599"/>
        <v>-8.3411793998885877E-5</v>
      </c>
      <c r="J398" s="240">
        <f t="shared" ca="1" si="600"/>
        <v>-1.4798621941169493E-3</v>
      </c>
      <c r="K398" s="240">
        <f t="shared" ca="1" si="601"/>
        <v>-1.7375041490545282E-3</v>
      </c>
      <c r="L398" s="240">
        <f t="shared" ca="1" si="602"/>
        <v>-6.5807268840956264E-4</v>
      </c>
      <c r="M398" s="240">
        <f t="shared" ca="1" si="603"/>
        <v>9.2776993543875993E-4</v>
      </c>
      <c r="N398" s="240">
        <f t="shared" ca="1" si="604"/>
        <v>1.7996594345553092E-3</v>
      </c>
      <c r="O398" s="240">
        <f t="shared" ca="1" si="605"/>
        <v>1.2866447374110302E-3</v>
      </c>
      <c r="P398" s="240">
        <f t="shared" ca="1" si="606"/>
        <v>-2.164904579361461E-4</v>
      </c>
      <c r="Q398" s="240">
        <f t="shared" ca="1" si="607"/>
        <v>-1.5530282749741989E-3</v>
      </c>
      <c r="R398" s="240">
        <f t="shared" ca="1" si="608"/>
        <v>-1.694453653721979E-3</v>
      </c>
      <c r="S398" s="240">
        <f t="shared" ca="1" si="609"/>
        <v>-5.3193455811485768E-4</v>
      </c>
      <c r="T398" s="240">
        <f t="shared" ca="1" si="610"/>
        <v>1.0399277651743674E-3</v>
      </c>
      <c r="U398" s="241">
        <f t="shared" ca="1" si="611"/>
        <v>1.811527384229221E-3</v>
      </c>
      <c r="V398" s="240">
        <f t="shared" ca="1" si="612"/>
        <v>1.1890899827850458E-3</v>
      </c>
      <c r="W398" s="240">
        <f t="shared" ca="1" si="613"/>
        <v>-3.4839594132455236E-4</v>
      </c>
      <c r="X398" s="240">
        <f t="shared" ca="1" si="614"/>
        <v>-1.617778361050924E-3</v>
      </c>
      <c r="Y398" s="240">
        <f t="shared" ca="1" si="615"/>
        <v>-1.6422207672280081E-3</v>
      </c>
      <c r="Z398" s="240">
        <f t="shared" ca="1" si="616"/>
        <v>-4.0291382836152669E-4</v>
      </c>
      <c r="AA398" s="240">
        <f t="shared" ca="1" si="617"/>
        <v>1.1464501362484295E-3</v>
      </c>
      <c r="AB398" s="240">
        <f t="shared" ca="1" si="618"/>
        <v>1.8135785100525162E-3</v>
      </c>
      <c r="AC398" s="240">
        <f t="shared" ca="1" si="619"/>
        <v>1.0850914465164779E-3</v>
      </c>
      <c r="AD398" s="240">
        <f t="shared" ca="1" si="620"/>
        <v>-4.7841343692098395E-4</v>
      </c>
      <c r="AE398" s="240">
        <f t="shared" ca="1" si="621"/>
        <v>-1.6737615660205609E-3</v>
      </c>
      <c r="AF398" s="240">
        <f t="shared" ca="1" si="622"/>
        <v>-1.5810885441101181E-3</v>
      </c>
      <c r="AG398" s="240">
        <f t="shared" ca="1" si="623"/>
        <v>-2.7170967366279164E-4</v>
      </c>
      <c r="AH398" s="240">
        <f t="shared" ca="1" si="624"/>
        <v>1.246759794702718E-3</v>
      </c>
      <c r="AI398" s="240">
        <f t="shared" ca="1" si="625"/>
        <v>1.8058016967966441E-3</v>
      </c>
      <c r="AJ398" s="240">
        <f t="shared" ca="1" si="626"/>
        <v>9.7521270568407177E-4</v>
      </c>
      <c r="AK398" s="240">
        <f t="shared" ca="1" si="627"/>
        <v>-6.0583836865174719E-4</v>
      </c>
      <c r="AL398" s="240">
        <f t="shared" ca="1" si="628"/>
        <v>-1.7206745120448453E-3</v>
      </c>
      <c r="AM398" s="240">
        <f t="shared" ca="1" si="629"/>
        <v>-1.5113882651820424E-3</v>
      </c>
      <c r="AN398" s="240">
        <f t="shared" ca="1" si="630"/>
        <v>-1.3903310070084013E-4</v>
      </c>
      <c r="AO398" s="240">
        <f t="shared" ca="1" si="631"/>
        <v>1.3403131538069738E-3</v>
      </c>
      <c r="AP398" s="240">
        <f t="shared" ca="1" si="632"/>
        <v>1.7882390876864424E-3</v>
      </c>
      <c r="AQ398" s="240">
        <f t="shared" ca="1" si="633"/>
        <v>8.6004920270458E-4</v>
      </c>
      <c r="AR398" s="240">
        <f t="shared" ca="1" si="634"/>
        <v>-7.2998020977135748E-4</v>
      </c>
      <c r="AS398" s="240">
        <f t="shared" ca="1" si="635"/>
        <v>-1.7582629738046116E-3</v>
      </c>
      <c r="AT398" s="240">
        <f t="shared" ca="1" si="636"/>
        <v>-1.4334976422943103E-3</v>
      </c>
      <c r="AU398" s="240">
        <f t="shared" ca="1" si="637"/>
        <v>-5.6030953199987139E-6</v>
      </c>
      <c r="AV398" s="240">
        <f t="shared" ca="1" si="638"/>
        <v>1.4266032398025151E-3</v>
      </c>
      <c r="AW398" s="240">
        <f t="shared" ca="1" si="639"/>
        <v>1.7609858560223483E-3</v>
      </c>
      <c r="AX398" s="240">
        <f t="shared" ca="1" si="640"/>
        <v>7.4022501857871643E-4</v>
      </c>
      <c r="AY398" s="240">
        <f t="shared" ca="1" si="641"/>
        <v>-8.5016622488682495E-4</v>
      </c>
      <c r="AZ398" s="240">
        <f t="shared" ca="1" si="642"/>
        <v>-1.7863232561688208E-3</v>
      </c>
      <c r="BA398" s="240">
        <f t="shared" ca="1" si="643"/>
        <v>-1.3478387714809909E-3</v>
      </c>
      <c r="BB398" s="240">
        <f t="shared" ca="1" si="644"/>
        <v>1.2785727371984875E-4</v>
      </c>
      <c r="BC398" s="240">
        <f t="shared" ca="1" si="645"/>
        <v>1.5051624392369207E-3</v>
      </c>
      <c r="BD398" s="240">
        <f t="shared" ca="1" si="646"/>
        <v>1.7241896894280415E-3</v>
      </c>
      <c r="BE398" s="240">
        <f t="shared" ca="1" si="647"/>
        <v>6.1638949094213998E-4</v>
      </c>
      <c r="BF398" s="240">
        <f t="shared" ca="1" si="648"/>
        <v>-9.6574511556900213E-4</v>
      </c>
      <c r="BG398" s="240">
        <f t="shared" ca="1" si="649"/>
        <v>-1.8047032980361242E-3</v>
      </c>
      <c r="BH398" s="240">
        <f t="shared" ca="1" si="650"/>
        <v>-1.2548758455847341E-3</v>
      </c>
      <c r="BI398" s="240">
        <f t="shared" ca="1" si="651"/>
        <v>2.6062477311551908E-4</v>
      </c>
      <c r="BJ398" s="240">
        <f t="shared" ca="1" si="652"/>
        <v>1.5755650330018843E-3</v>
      </c>
      <c r="BK398" s="240">
        <f t="shared" ca="1" si="653"/>
        <v>1.6780499895184123E-3</v>
      </c>
      <c r="BL398" s="240">
        <f t="shared" ca="1" si="654"/>
        <v>4.8921369524854814E-4</v>
      </c>
      <c r="BM398" s="240">
        <f t="shared" ca="1" si="655"/>
        <v>-1.0760905497952241E-3</v>
      </c>
      <c r="BN398" s="240">
        <f t="shared" ca="1" si="656"/>
        <v>-1.813303496367149E-3</v>
      </c>
      <c r="BO398" s="240">
        <f t="shared" ca="1" si="657"/>
        <v>-1.1551126387555229E-3</v>
      </c>
      <c r="BP398" s="240">
        <f t="shared" ca="1" si="658"/>
        <v>3.9197992428446346E-4</v>
      </c>
      <c r="BQ398" s="240">
        <f t="shared" ca="1" si="659"/>
        <v>1.6374295033419238E-3</v>
      </c>
      <c r="BR398" s="240">
        <f t="shared" ca="1" si="660"/>
        <v>1.6228167913249364E-3</v>
      </c>
      <c r="BS398" s="240">
        <f t="shared" ca="1" si="661"/>
        <v>3.5938680815364801E-4</v>
      </c>
      <c r="BT398" s="240">
        <f t="shared" ca="1" si="662"/>
        <v>-1.1806045560968014E-3</v>
      </c>
      <c r="BU398" s="240">
        <f t="shared" ca="1" si="663"/>
        <v>-1.8120772459419949E-3</v>
      </c>
      <c r="BV398" s="240">
        <f t="shared" ca="1" si="664"/>
        <v>-1.0490897764549108E-3</v>
      </c>
      <c r="BW398" s="240">
        <f t="shared" ca="1" si="665"/>
        <v>5.212109022815427E-4</v>
      </c>
      <c r="BX398" s="240">
        <f t="shared" ca="1" si="666"/>
        <v>1.6904206013321778E-3</v>
      </c>
      <c r="BY398" s="240">
        <f t="shared" ca="1" si="667"/>
        <v>1.5587894083341723E-3</v>
      </c>
      <c r="BZ398" s="240">
        <f t="shared" ca="1" si="668"/>
        <v>2.2761237280716142E-4</v>
      </c>
      <c r="CA398" s="240">
        <f t="shared" ca="1" si="669"/>
        <v>-1.2787207640182281E-3</v>
      </c>
      <c r="CB398" s="240">
        <f t="shared" ca="1" si="670"/>
        <v>-1.8010311919179618E-3</v>
      </c>
      <c r="CC398" s="240">
        <f t="shared" ca="1" si="671"/>
        <v>-9.37381805759803E-4</v>
      </c>
      <c r="CD398" s="240">
        <f t="shared" ca="1" si="672"/>
        <v>6.476173932400684E-4</v>
      </c>
      <c r="CE398" s="240">
        <f t="shared" ca="1" si="673"/>
        <v>1.7342511636213478E-3</v>
      </c>
      <c r="CF398" s="240">
        <f t="shared" ca="1" si="674"/>
        <v>1.4863148104820477E-3</v>
      </c>
      <c r="CG398" s="240">
        <f t="shared" ca="1" si="675"/>
        <v>9.4604486291488066E-5</v>
      </c>
      <c r="CH398" s="240">
        <f t="shared" ca="1" si="676"/>
        <v>-1.3699074733276966E-3</v>
      </c>
      <c r="CI398" s="240">
        <f t="shared" ca="1" si="677"/>
        <v>-1.7802251938188645E-3</v>
      </c>
      <c r="CJ398" s="240">
        <f t="shared" ca="1" si="678"/>
        <v>-8.2059408184206731E-4</v>
      </c>
      <c r="CK398" s="240">
        <f t="shared" ca="1" si="679"/>
        <v>7.7051438943337111E-4</v>
      </c>
      <c r="CL398" s="240">
        <f t="shared" ca="1" si="680"/>
        <v>1.7686836685947846E-3</v>
      </c>
      <c r="CM398" s="240">
        <f t="shared" ca="1" si="681"/>
        <v>1.4057857438937121E-3</v>
      </c>
      <c r="CN398" s="240">
        <f t="shared" ca="1" si="682"/>
        <v>-3.8916070132179311E-5</v>
      </c>
      <c r="CO398" s="240">
        <f t="shared" ca="1" si="683"/>
        <v>-1.4536705353468482E-3</v>
      </c>
      <c r="CP398" s="240">
        <f t="shared" ca="1" si="684"/>
        <v>-1.7497720011510887E-3</v>
      </c>
      <c r="CQ398" s="240">
        <f t="shared" ca="1" si="685"/>
        <v>-6.9935948749640857E-4</v>
      </c>
      <c r="CR398" s="240">
        <f t="shared" ca="1" si="686"/>
        <v>8.8923590139094902E-4</v>
      </c>
      <c r="CS398" s="240">
        <f t="shared" ca="1" si="687"/>
        <v>1.7935315235247202E-3</v>
      </c>
      <c r="CT398" s="240">
        <f t="shared" ca="1" si="688"/>
        <v>1.3176386025582571E-3</v>
      </c>
      <c r="CU398" s="240">
        <f t="shared" ca="1" si="689"/>
        <v>-1.7222573700001009E-4</v>
      </c>
      <c r="CV398" s="240">
        <f t="shared" ca="1" si="690"/>
        <v>-1.5295560307851321E-3</v>
      </c>
      <c r="CW398" s="240">
        <f t="shared" ca="1" si="691"/>
        <v>-1.709836642404245E-3</v>
      </c>
      <c r="CX398" s="240">
        <f t="shared" ca="1" si="692"/>
        <v>-5.7433500349366904E-4</v>
      </c>
      <c r="CY398" s="240">
        <f t="shared" ca="1" si="693"/>
        <v>1.0031385669531615E-3</v>
      </c>
      <c r="CZ398" s="240">
        <f t="shared" ca="1" si="694"/>
        <v>1.8086600757324057E-3</v>
      </c>
      <c r="DA398" s="240">
        <f t="shared" ca="1" si="695"/>
        <v>1.2223510634718786E-3</v>
      </c>
      <c r="DB398" s="240">
        <f t="shared" ca="1" si="696"/>
        <v>-3.0460209767694895E-4</v>
      </c>
      <c r="DC398" s="240">
        <f t="shared" ca="1" si="697"/>
        <v>-1.5971527295678498E-3</v>
      </c>
      <c r="DD398" s="240">
        <f t="shared" ca="1" si="698"/>
        <v>-1.6606355307474869E-3</v>
      </c>
      <c r="DE398" s="240">
        <f t="shared" ca="1" si="699"/>
        <v>-4.4619814834510787E-4</v>
      </c>
      <c r="DF398" s="240">
        <f t="shared" ca="1" si="700"/>
        <v>1.1116051377065015E-3</v>
      </c>
      <c r="DG398" s="240">
        <f t="shared" ca="1" si="701"/>
        <v>1.8139873422826506E-3</v>
      </c>
      <c r="DH398" s="240">
        <f t="shared" ca="1" si="702"/>
        <v>1.1204394980648476E-3</v>
      </c>
      <c r="DI398" s="240">
        <f t="shared" ca="1" si="703"/>
        <v>-4.3532779319505266E-4</v>
      </c>
      <c r="DJ398" s="240">
        <f t="shared" ca="1" si="704"/>
        <v>-1.6560943193275432E-3</v>
      </c>
      <c r="DK398" s="240">
        <f t="shared" ca="1" si="705"/>
        <v>-1.6024352912677956E-3</v>
      </c>
      <c r="DL398" s="240">
        <f t="shared" ca="1" si="706"/>
        <v>-3.1564330677088831E-4</v>
      </c>
      <c r="DM398" s="240">
        <f t="shared" ca="1" si="707"/>
        <v>1.2140478239062288E-3</v>
      </c>
      <c r="DN398" s="240">
        <f t="shared" ca="1" si="708"/>
        <v>1.80948445425645E-3</v>
      </c>
      <c r="DO398" s="240">
        <f t="shared" ca="1" si="709"/>
        <v>1.0124561739399901E-3</v>
      </c>
      <c r="DP398" s="240">
        <f t="shared" ca="1" si="710"/>
        <v>-5.6369440968389206E-4</v>
      </c>
      <c r="DQ398" s="240">
        <f t="shared" ca="1" si="711"/>
        <v>-1.7060613904824502E-3</v>
      </c>
      <c r="DR398" s="240">
        <f t="shared" ca="1" si="712"/>
        <v>-1.5355513161055328E-3</v>
      </c>
      <c r="DS398" s="240">
        <f t="shared" ca="1" si="713"/>
        <v>-1.8337796676911418E-4</v>
      </c>
      <c r="DT398" s="240">
        <f t="shared" ca="1" si="714"/>
        <v>1.3099114797599245E-3</v>
      </c>
      <c r="DU398" s="240">
        <f t="shared" ca="1" si="715"/>
        <v>1.7951758131941645E-3</v>
      </c>
      <c r="DV398" s="240">
        <f t="shared" ca="1" si="716"/>
        <v>8.9898626208669659E-4</v>
      </c>
      <c r="DW398" s="240">
        <f t="shared" ca="1" si="717"/>
        <v>-6.8900631732669404E-4</v>
      </c>
      <c r="DX398" s="240">
        <f t="shared" ca="1" si="718"/>
        <v>-1.746783167144705E-3</v>
      </c>
      <c r="DY398" s="240">
        <f t="shared" ca="1" si="719"/>
        <v>-1.4603460553171052E-3</v>
      </c>
      <c r="DZ398" s="240">
        <f t="shared" ca="1" si="720"/>
        <v>-5.0118885677070892E-5</v>
      </c>
      <c r="EA398" s="240">
        <f t="shared" ca="1" si="721"/>
        <v>1.3986766118106392E-3</v>
      </c>
      <c r="EB398" s="240">
        <f t="shared" ca="1" si="722"/>
        <v>1.7711389588614425E-3</v>
      </c>
      <c r="EC398" s="240">
        <f t="shared" ca="1" si="723"/>
        <v>7.8064466578863032E-4</v>
      </c>
      <c r="ED398" s="240">
        <f t="shared" ca="1" si="724"/>
        <v>-8.1058444003859035E-4</v>
      </c>
      <c r="EE398" s="240">
        <f t="shared" ca="1" si="725"/>
        <v>-1.7780389744783329E-3</v>
      </c>
      <c r="EF398" s="240">
        <f t="shared" ca="1" si="726"/>
        <v>-1.3772270527267069E-3</v>
      </c>
      <c r="EG398" s="240">
        <f t="shared" ca="1" si="727"/>
        <v>8.3411793998888154E-5</v>
      </c>
      <c r="EH398" s="240">
        <f t="shared" ca="1" si="728"/>
        <v>1.4798621941169462E-3</v>
      </c>
      <c r="EI398" s="240">
        <f t="shared" ca="1" si="729"/>
        <v>1.7375041490545317E-3</v>
      </c>
      <c r="EJ398" s="240">
        <f t="shared" ca="1" si="730"/>
        <v>6.580726884095569E-4</v>
      </c>
      <c r="EK398" s="240">
        <f t="shared" ca="1" si="731"/>
        <v>-9.277699354387583E-4</v>
      </c>
      <c r="EL398" s="240">
        <f t="shared" ca="1" si="732"/>
        <v>-1.7996594345553081E-3</v>
      </c>
      <c r="EM398" s="240">
        <f t="shared" ca="1" si="733"/>
        <v>-1.2866447374110224E-3</v>
      </c>
      <c r="EN398" s="240">
        <f t="shared" ca="1" si="734"/>
        <v>2.1649045793615076E-4</v>
      </c>
      <c r="EO398" s="240">
        <f t="shared" ca="1" si="735"/>
        <v>1.5530282749741963E-3</v>
      </c>
      <c r="EP398" s="240">
        <f t="shared" ca="1" si="736"/>
        <v>1.6944536537219831E-3</v>
      </c>
      <c r="EQ398" s="240">
        <f t="shared" ca="1" si="737"/>
        <v>5.3193455811485031E-4</v>
      </c>
      <c r="ER398" s="240">
        <f t="shared" ca="1" si="738"/>
        <v>-1.0399277651743661E-3</v>
      </c>
      <c r="ES398" s="240">
        <f t="shared" ca="1" si="739"/>
        <v>-1.8115273842292203E-3</v>
      </c>
      <c r="ET398" s="240">
        <f t="shared" ca="1" si="740"/>
        <v>-1.1890899827850566E-3</v>
      </c>
      <c r="EU398" s="240">
        <f t="shared" ca="1" si="741"/>
        <v>3.4839594132453166E-4</v>
      </c>
      <c r="EV398" s="240">
        <f t="shared" ca="1" si="742"/>
        <v>1.6177783610509351E-3</v>
      </c>
      <c r="EW398" s="240">
        <f t="shared" ca="1" si="743"/>
        <v>1.6422207672280008E-3</v>
      </c>
      <c r="EX398" s="240">
        <f t="shared" ca="1" si="744"/>
        <v>4.0291382836151574E-4</v>
      </c>
      <c r="EY398" s="240">
        <f t="shared" ca="1" si="745"/>
        <v>-1.1464501362484282E-3</v>
      </c>
      <c r="EZ398" s="240">
        <f t="shared" ca="1" si="746"/>
        <v>-1.8135785100525164E-3</v>
      </c>
      <c r="FA398" s="240">
        <f t="shared" ca="1" si="747"/>
        <v>-1.0850914465164896E-3</v>
      </c>
      <c r="FB398" s="240">
        <f t="shared" ca="1" si="748"/>
        <v>4.7841343692096345E-4</v>
      </c>
      <c r="FC398" s="240">
        <f t="shared" ca="1" si="749"/>
        <v>1.67376156602057E-3</v>
      </c>
      <c r="FD398" s="240">
        <f t="shared" ca="1" si="750"/>
        <v>1.5810885441101096E-3</v>
      </c>
      <c r="FE398" s="240">
        <f t="shared" ca="1" si="751"/>
        <v>2.7170967366278059E-4</v>
      </c>
      <c r="FF398" s="240">
        <f t="shared" ca="1" si="752"/>
        <v>-1.2467597947027169E-3</v>
      </c>
      <c r="FG398" s="240">
        <f t="shared" ca="1" si="753"/>
        <v>-1.8058016967966448E-3</v>
      </c>
      <c r="FH398" s="240">
        <f t="shared" ca="1" si="754"/>
        <v>-9.7521270568408413E-4</v>
      </c>
      <c r="FI398" s="240">
        <f t="shared" ca="1" si="755"/>
        <v>6.0583836865172724E-4</v>
      </c>
      <c r="FJ398" s="240">
        <f t="shared" ca="1" si="756"/>
        <v>1.7206745120448364E-3</v>
      </c>
      <c r="FK398" s="240">
        <f t="shared" ca="1" si="757"/>
        <v>1.5113882651820326E-3</v>
      </c>
      <c r="FL398" s="240">
        <f t="shared" ca="1" si="758"/>
        <v>1.3903310070082896E-4</v>
      </c>
      <c r="FM398" s="240">
        <f t="shared" ca="1" si="759"/>
        <v>-1.3403131538069768E-3</v>
      </c>
      <c r="FN398" s="240">
        <f t="shared" ca="1" si="760"/>
        <v>-1.7882390876864428E-3</v>
      </c>
      <c r="FO398" s="240">
        <f t="shared" ca="1" si="761"/>
        <v>-8.6004920270459301E-4</v>
      </c>
      <c r="FP398" s="240">
        <f t="shared" ca="1" si="762"/>
        <v>7.2998020977134382E-4</v>
      </c>
      <c r="FQ398" s="240">
        <f t="shared" ca="1" si="763"/>
        <v>1.7582629738046047E-3</v>
      </c>
      <c r="FR398" s="240">
        <f t="shared" ca="1" si="764"/>
        <v>1.4334976422942956E-3</v>
      </c>
      <c r="FS398" s="240">
        <f t="shared" ca="1" si="765"/>
        <v>5.6030953199875467E-6</v>
      </c>
      <c r="FT398" s="240">
        <f t="shared" ca="1" si="766"/>
        <v>-1.426603239802514E-3</v>
      </c>
      <c r="FU398" s="240">
        <f t="shared" ca="1" si="767"/>
        <v>-1.7609858560223488E-3</v>
      </c>
      <c r="FV398" s="240">
        <f t="shared" ca="1" si="768"/>
        <v>-7.4022501857872987E-4</v>
      </c>
      <c r="FW398" s="240">
        <f t="shared" ca="1" si="769"/>
        <v>8.5016622488681194E-4</v>
      </c>
      <c r="FX398" s="240">
        <f t="shared" ca="1" si="770"/>
        <v>1.7863232561688158E-3</v>
      </c>
      <c r="FY398" s="240">
        <f t="shared" ca="1" si="771"/>
        <v>1.3478387714809751E-3</v>
      </c>
      <c r="FZ398" s="240">
        <f t="shared" ca="1" si="772"/>
        <v>-1.2785727371985981E-4</v>
      </c>
      <c r="GA398" s="240">
        <f t="shared" ca="1" si="773"/>
        <v>-1.5051624392369194E-3</v>
      </c>
      <c r="GB398" s="240">
        <f t="shared" ca="1" si="774"/>
        <v>-1.7241896894280419E-3</v>
      </c>
      <c r="GC398" s="240">
        <f t="shared" ca="1" si="775"/>
        <v>-6.1638949094215386E-4</v>
      </c>
      <c r="GD398" s="240">
        <f t="shared" ca="1" si="776"/>
        <v>9.6574511556898966E-4</v>
      </c>
      <c r="GE398" s="240">
        <f t="shared" ca="1" si="777"/>
        <v>1.8047032980361216E-3</v>
      </c>
      <c r="GF398" s="240">
        <f t="shared" ca="1" si="778"/>
        <v>1.2548758455847167E-3</v>
      </c>
      <c r="GG398" s="240">
        <f t="shared" ca="1" si="779"/>
        <v>-2.6062477311553003E-4</v>
      </c>
      <c r="GH398" s="240">
        <f t="shared" ca="1" si="780"/>
        <v>-1.5755650330018835E-3</v>
      </c>
      <c r="GI398" s="240">
        <f t="shared" ca="1" si="781"/>
        <v>-1.6780499895184132E-3</v>
      </c>
      <c r="GJ398" s="240">
        <f t="shared" ca="1" si="782"/>
        <v>-4.8921369524856223E-4</v>
      </c>
      <c r="GK398" s="240">
        <f t="shared" ca="1" si="783"/>
        <v>1.0760905497952122E-3</v>
      </c>
      <c r="GL398" s="240">
        <f t="shared" ca="1" si="784"/>
        <v>1.8133034963671482E-3</v>
      </c>
      <c r="GM398" s="240">
        <f t="shared" ca="1" si="785"/>
        <v>1.1551126387555045E-3</v>
      </c>
      <c r="GN398" s="240">
        <f t="shared" ca="1" si="786"/>
        <v>-3.919799242844743E-4</v>
      </c>
      <c r="GO398" s="240">
        <f t="shared" ca="1" si="787"/>
        <v>-1.6374295033419286E-3</v>
      </c>
      <c r="GP398" s="240">
        <f t="shared" ca="1" si="788"/>
        <v>-1.622816791324937E-3</v>
      </c>
      <c r="GQ398" s="240">
        <f t="shared" ca="1" si="789"/>
        <v>-3.5938680815366221E-4</v>
      </c>
      <c r="GR398" s="240">
        <f t="shared" ca="1" si="790"/>
        <v>1.1806045560967904E-3</v>
      </c>
      <c r="GS398" s="240">
        <f t="shared" ca="1" si="791"/>
        <v>1.8120772459419962E-3</v>
      </c>
      <c r="GT398" s="240">
        <f t="shared" ca="1" si="792"/>
        <v>1.0490897764548908E-3</v>
      </c>
      <c r="GU398" s="240">
        <f t="shared" ca="1" si="793"/>
        <v>-5.2121090228155332E-4</v>
      </c>
      <c r="GV398" s="240">
        <f t="shared" ca="1" si="794"/>
        <v>-1.690420601332182E-3</v>
      </c>
      <c r="GW398" s="240">
        <f t="shared" ca="1" si="795"/>
        <v>-1.5587894083341734E-3</v>
      </c>
      <c r="GX398" s="240">
        <f t="shared" ca="1" si="796"/>
        <v>-2.2761237280716326E-4</v>
      </c>
      <c r="GY398" s="240">
        <f t="shared" ca="1" si="797"/>
        <v>1.2787207640182086E-3</v>
      </c>
      <c r="GZ398" s="240">
        <f t="shared" ca="1" si="798"/>
        <v>1.8010311919179648E-3</v>
      </c>
      <c r="HA398" s="240">
        <f t="shared" ca="1" si="799"/>
        <v>9.3738180575978218E-4</v>
      </c>
      <c r="HB398" s="240">
        <f t="shared" ca="1" si="800"/>
        <v>-6.4761739324009084E-4</v>
      </c>
      <c r="HC398" s="240">
        <f t="shared" ca="1" si="801"/>
        <v>-1.7342511636213472E-3</v>
      </c>
      <c r="HD398" s="240">
        <f t="shared" ca="1" si="802"/>
        <v>-1.486314810482049E-3</v>
      </c>
      <c r="HE398" s="240">
        <f t="shared" ca="1" si="803"/>
        <v>-9.4604486291489909E-5</v>
      </c>
      <c r="HF398" s="240">
        <f t="shared" ca="1" si="804"/>
        <v>1.3699074733276952E-3</v>
      </c>
      <c r="HG398" s="240">
        <f t="shared" ca="1" si="805"/>
        <v>1.7802251938188699E-3</v>
      </c>
      <c r="HH398" s="240">
        <f t="shared" ca="1" si="806"/>
        <v>8.2059408184204585E-4</v>
      </c>
      <c r="HI398" s="240">
        <f t="shared" ca="1" si="807"/>
        <v>-7.7051438943339279E-4</v>
      </c>
      <c r="HJ398" s="240">
        <f t="shared" ca="1" si="808"/>
        <v>-1.7686836685947842E-3</v>
      </c>
      <c r="HK398" s="240">
        <f t="shared" ca="1" si="809"/>
        <v>-1.4057857438937132E-3</v>
      </c>
      <c r="HL398" s="240">
        <f t="shared" ca="1" si="810"/>
        <v>3.8916070132177577E-5</v>
      </c>
      <c r="HM398" s="240">
        <f t="shared" ca="1" si="811"/>
        <v>1.4536705353468469E-3</v>
      </c>
      <c r="HN398" s="240">
        <f t="shared" ca="1" si="812"/>
        <v>1.7497720011510958E-3</v>
      </c>
      <c r="HO398" s="240">
        <f t="shared" ca="1" si="813"/>
        <v>6.9935948749638656E-4</v>
      </c>
      <c r="HP398" s="240">
        <f t="shared" ca="1" si="814"/>
        <v>-8.8923590139096983E-4</v>
      </c>
      <c r="HQ398" s="240">
        <f t="shared" ca="1" si="815"/>
        <v>-1.79353152352472E-3</v>
      </c>
      <c r="HR398" s="240">
        <f t="shared" ca="1" si="816"/>
        <v>-1.3176386025582584E-3</v>
      </c>
      <c r="HS398" s="240">
        <f t="shared" ca="1" si="817"/>
        <v>1.7222573700000846E-4</v>
      </c>
      <c r="HT398" s="240">
        <f t="shared" ca="1" si="818"/>
        <v>1.529556030785131E-3</v>
      </c>
      <c r="HU398" s="240">
        <f t="shared" ca="1" si="819"/>
        <v>1.7098366424042541E-3</v>
      </c>
      <c r="HV398" s="240">
        <f t="shared" ca="1" si="820"/>
        <v>5.7433500349364627E-4</v>
      </c>
      <c r="HW398" s="240">
        <f t="shared" ca="1" si="821"/>
        <v>-1.0031385669531814E-3</v>
      </c>
      <c r="HX398" s="240">
        <f t="shared" ca="1" si="822"/>
        <v>-1.8086600757324055E-3</v>
      </c>
      <c r="HY398" s="240">
        <f t="shared" ca="1" si="823"/>
        <v>-1.2223510634718799E-3</v>
      </c>
      <c r="HZ398" s="240">
        <f t="shared" ca="1" si="824"/>
        <v>3.0460209767694721E-4</v>
      </c>
      <c r="IA398" s="240">
        <f t="shared" ca="1" si="825"/>
        <v>1.597152729567849E-3</v>
      </c>
      <c r="IB398" s="240">
        <f t="shared" ca="1" si="826"/>
        <v>1.660635530747498E-3</v>
      </c>
      <c r="IC398" s="240">
        <f t="shared" ca="1" si="827"/>
        <v>4.4619814834513465E-4</v>
      </c>
      <c r="ID398" s="240">
        <f t="shared" ca="1" si="828"/>
        <v>-1.1116051377065206E-3</v>
      </c>
      <c r="IE398" s="240">
        <f t="shared" ca="1" si="829"/>
        <v>1.2461645059100594E-3</v>
      </c>
      <c r="IF398" s="240">
        <f t="shared" ca="1" si="830"/>
        <v>-1.1204394980648489E-3</v>
      </c>
      <c r="IG398" s="240">
        <f t="shared" ca="1" si="831"/>
        <v>4.3532779319505104E-4</v>
      </c>
      <c r="IH398" s="240">
        <f t="shared" ca="1" si="832"/>
        <v>1.6560943193275424E-3</v>
      </c>
      <c r="II398" s="240">
        <f t="shared" ca="1" si="833"/>
        <v>1.6024352912678086E-3</v>
      </c>
      <c r="IJ398" s="240">
        <f t="shared" ca="1" si="834"/>
        <v>3.1564330677091531E-4</v>
      </c>
      <c r="IK398" s="240">
        <f t="shared" ca="1" si="835"/>
        <v>-1.2140478239062468E-3</v>
      </c>
      <c r="IL398" s="240">
        <f t="shared" ca="1" si="836"/>
        <v>-1.80948445425645E-3</v>
      </c>
      <c r="IM398" s="240">
        <f t="shared" ca="1" si="837"/>
        <v>-1.0124561739399914E-3</v>
      </c>
      <c r="IN398" s="240">
        <f t="shared" ca="1" si="838"/>
        <v>5.6369440968389033E-4</v>
      </c>
      <c r="IO398" s="240">
        <f t="shared" ca="1" si="839"/>
        <v>1.7060613904824498E-3</v>
      </c>
      <c r="IP398" s="240">
        <f t="shared" ca="1" si="840"/>
        <v>1.5355513161055474E-3</v>
      </c>
      <c r="IQ398" s="240">
        <f t="shared" ca="1" si="841"/>
        <v>1.8337796676914161E-4</v>
      </c>
      <c r="IR398" s="240">
        <f t="shared" ca="1" si="842"/>
        <v>-1.3099114797599412E-3</v>
      </c>
      <c r="IS398" s="240">
        <f t="shared" ca="1" si="843"/>
        <v>-1.7951758131941611E-3</v>
      </c>
      <c r="IT398" s="240">
        <f t="shared" ca="1" si="844"/>
        <v>-8.989862620866981E-4</v>
      </c>
      <c r="IU398" s="240">
        <f t="shared" ca="1" si="845"/>
        <v>6.8900631732669241E-4</v>
      </c>
      <c r="IV398" s="240">
        <f t="shared" ca="1" si="846"/>
        <v>1.7467831671447043E-3</v>
      </c>
      <c r="IW398" s="240">
        <f t="shared" ca="1" si="847"/>
        <v>1.4603460553171217E-3</v>
      </c>
      <c r="IX398" s="240">
        <f t="shared" ca="1" si="848"/>
        <v>5.0118885677098322E-5</v>
      </c>
      <c r="IY398" s="240">
        <f t="shared" ca="1" si="849"/>
        <v>-1.3986766118106544E-3</v>
      </c>
      <c r="IZ398" s="240">
        <f t="shared" ca="1" si="850"/>
        <v>-1.7711389588614375E-3</v>
      </c>
      <c r="JA398" s="240">
        <f t="shared" ca="1" si="851"/>
        <v>-7.8064466578863184E-4</v>
      </c>
      <c r="JB398" s="240">
        <f t="shared" ca="1" si="852"/>
        <v>8.1058444003858884E-4</v>
      </c>
    </row>
    <row r="399" spans="2:262">
      <c r="B399" s="248">
        <v>38</v>
      </c>
      <c r="C399" s="247">
        <f t="shared" si="853"/>
        <v>7.4218750000000033E-4</v>
      </c>
      <c r="D399" s="244">
        <f t="shared" ca="1" si="597"/>
        <v>12.447310409643334</v>
      </c>
      <c r="E399" s="243">
        <f ca="1">AR361</f>
        <v>0.44731040964333491</v>
      </c>
      <c r="F399" s="242">
        <v>38</v>
      </c>
      <c r="G399" s="240">
        <f t="shared" ca="1" si="854"/>
        <v>-4.4730985271641935E-4</v>
      </c>
      <c r="H399" s="240">
        <f t="shared" ca="1" si="598"/>
        <v>-3.4357866260213406E-4</v>
      </c>
      <c r="I399" s="240">
        <f t="shared" ca="1" si="599"/>
        <v>3.7970712015355926E-5</v>
      </c>
      <c r="J399" s="240">
        <f t="shared" ca="1" si="600"/>
        <v>3.8881691607939409E-4</v>
      </c>
      <c r="K399" s="240">
        <f t="shared" ca="1" si="601"/>
        <v>4.2526522095141979E-4</v>
      </c>
      <c r="L399" s="240">
        <f t="shared" ca="1" si="602"/>
        <v>1.178434766117696E-4</v>
      </c>
      <c r="M399" s="240">
        <f t="shared" ca="1" si="603"/>
        <v>-2.8486666683821675E-4</v>
      </c>
      <c r="N399" s="240">
        <f t="shared" ca="1" si="604"/>
        <v>-4.5723322722897666E-4</v>
      </c>
      <c r="O399" s="240">
        <f t="shared" ca="1" si="605"/>
        <v>-2.5988036406404729E-4</v>
      </c>
      <c r="P399" s="240">
        <f t="shared" ca="1" si="606"/>
        <v>1.4761212298059013E-4</v>
      </c>
      <c r="Q399" s="240">
        <f t="shared" ca="1" si="607"/>
        <v>4.3574524205242516E-4</v>
      </c>
      <c r="R399" s="240">
        <f t="shared" ca="1" si="608"/>
        <v>3.7153415227244376E-4</v>
      </c>
      <c r="S399" s="240">
        <f t="shared" ca="1" si="609"/>
        <v>6.9000301553357802E-6</v>
      </c>
      <c r="T399" s="240">
        <f t="shared" ca="1" si="610"/>
        <v>-3.6331346594342261E-4</v>
      </c>
      <c r="U399" s="241">
        <f t="shared" ca="1" si="611"/>
        <v>-4.3975118810580074E-4</v>
      </c>
      <c r="V399" s="240">
        <f t="shared" ca="1" si="612"/>
        <v>-1.6060548786527067E-4</v>
      </c>
      <c r="W399" s="240">
        <f t="shared" ca="1" si="613"/>
        <v>2.4840603326778149E-4</v>
      </c>
      <c r="X399" s="240">
        <f t="shared" ca="1" si="614"/>
        <v>4.5655609036395395E-4</v>
      </c>
      <c r="Y399" s="240">
        <f t="shared" ca="1" si="615"/>
        <v>2.9553425771540264E-4</v>
      </c>
      <c r="Z399" s="240">
        <f t="shared" ca="1" si="616"/>
        <v>-1.0445698681444898E-4</v>
      </c>
      <c r="AA399" s="240">
        <f t="shared" ca="1" si="617"/>
        <v>-4.1998416650488674E-4</v>
      </c>
      <c r="AB399" s="240">
        <f t="shared" ca="1" si="618"/>
        <v>-3.9591156495514266E-4</v>
      </c>
      <c r="AC399" s="240">
        <f t="shared" ca="1" si="619"/>
        <v>-5.1704321263691233E-5</v>
      </c>
      <c r="AD399" s="240">
        <f t="shared" ca="1" si="620"/>
        <v>3.3431110852307335E-4</v>
      </c>
      <c r="AE399" s="240">
        <f t="shared" ca="1" si="621"/>
        <v>4.5000211092627041E-4</v>
      </c>
      <c r="AF399" s="240">
        <f t="shared" ca="1" si="622"/>
        <v>2.0182078047473843E-4</v>
      </c>
      <c r="AG399" s="240">
        <f t="shared" ca="1" si="623"/>
        <v>-2.0955311380442611E-4</v>
      </c>
      <c r="AH399" s="240">
        <f t="shared" ca="1" si="624"/>
        <v>-4.514820687697797E-4</v>
      </c>
      <c r="AI399" s="240">
        <f t="shared" ca="1" si="625"/>
        <v>-3.2834199490949919E-4</v>
      </c>
      <c r="AJ399" s="240">
        <f t="shared" ca="1" si="626"/>
        <v>6.0295872763285665E-5</v>
      </c>
      <c r="AK399" s="240">
        <f t="shared" ca="1" si="627"/>
        <v>4.0017841384720721E-4</v>
      </c>
      <c r="AL399" s="240">
        <f t="shared" ca="1" si="628"/>
        <v>4.1647613284004657E-4</v>
      </c>
      <c r="AM399" s="240">
        <f t="shared" ca="1" si="629"/>
        <v>9.6010671493821861E-5</v>
      </c>
      <c r="AN399" s="240">
        <f t="shared" ca="1" si="630"/>
        <v>-3.0208915237460524E-4</v>
      </c>
      <c r="AO399" s="240">
        <f t="shared" ca="1" si="631"/>
        <v>-4.5591926742234289E-4</v>
      </c>
      <c r="AP399" s="240">
        <f t="shared" ca="1" si="632"/>
        <v>-2.410924286417734E-4</v>
      </c>
      <c r="AQ399" s="240">
        <f t="shared" ca="1" si="633"/>
        <v>1.6868208330175034E-4</v>
      </c>
      <c r="AR399" s="240">
        <f t="shared" ca="1" si="634"/>
        <v>4.4206002804814853E-4</v>
      </c>
      <c r="AS399" s="240">
        <f t="shared" ca="1" si="635"/>
        <v>3.5798761920262601E-4</v>
      </c>
      <c r="AT399" s="240">
        <f t="shared" ca="1" si="636"/>
        <v>-1.5554076496338188E-5</v>
      </c>
      <c r="AU399" s="240">
        <f t="shared" ca="1" si="637"/>
        <v>-3.7651872430440557E-4</v>
      </c>
      <c r="AV399" s="240">
        <f t="shared" ca="1" si="638"/>
        <v>-4.3302980789668795E-4</v>
      </c>
      <c r="AW399" s="240">
        <f t="shared" ca="1" si="639"/>
        <v>-1.3939238647269354E-4</v>
      </c>
      <c r="AX399" s="240">
        <f t="shared" ca="1" si="640"/>
        <v>2.6695791255003961E-4</v>
      </c>
      <c r="AY399" s="240">
        <f t="shared" ca="1" si="641"/>
        <v>4.5744567214231501E-4</v>
      </c>
      <c r="AZ399" s="240">
        <f t="shared" ca="1" si="642"/>
        <v>2.7804222492646032E-4</v>
      </c>
      <c r="BA399" s="240">
        <f t="shared" ca="1" si="643"/>
        <v>-1.2618655212587218E-4</v>
      </c>
      <c r="BB399" s="240">
        <f t="shared" ca="1" si="644"/>
        <v>-4.2838070760182112E-4</v>
      </c>
      <c r="BC399" s="240">
        <f t="shared" ca="1" si="645"/>
        <v>-3.8418562702689134E-4</v>
      </c>
      <c r="BD399" s="240">
        <f t="shared" ca="1" si="646"/>
        <v>-2.9337514029996974E-5</v>
      </c>
      <c r="BE399" s="240">
        <f t="shared" ca="1" si="647"/>
        <v>3.4923295362048097E-4</v>
      </c>
      <c r="BF399" s="240">
        <f t="shared" ca="1" si="648"/>
        <v>4.4541316918511207E-4</v>
      </c>
      <c r="BG399" s="240">
        <f t="shared" ca="1" si="649"/>
        <v>1.8143167657020361E-4</v>
      </c>
      <c r="BH399" s="240">
        <f t="shared" ca="1" si="650"/>
        <v>-2.2925572209357885E-4</v>
      </c>
      <c r="BI399" s="240">
        <f t="shared" ca="1" si="651"/>
        <v>-4.5456662497431514E-4</v>
      </c>
      <c r="BJ399" s="240">
        <f t="shared" ca="1" si="652"/>
        <v>-3.1231432259176678E-4</v>
      </c>
      <c r="BK399" s="240">
        <f t="shared" ca="1" si="653"/>
        <v>8.2475775472435722E-5</v>
      </c>
      <c r="BL399" s="240">
        <f t="shared" ca="1" si="654"/>
        <v>4.1057584676457268E-4</v>
      </c>
      <c r="BM399" s="240">
        <f t="shared" ca="1" si="655"/>
        <v>4.0668371724566089E-4</v>
      </c>
      <c r="BN399" s="240">
        <f t="shared" ca="1" si="656"/>
        <v>7.3946568258703466E-5</v>
      </c>
      <c r="BO399" s="240">
        <f t="shared" ca="1" si="657"/>
        <v>-3.1858387868303692E-4</v>
      </c>
      <c r="BP399" s="240">
        <f t="shared" ca="1" si="658"/>
        <v>-4.5350695816667752E-4</v>
      </c>
      <c r="BQ399" s="240">
        <f t="shared" ca="1" si="659"/>
        <v>-2.2172368044169952E-4</v>
      </c>
      <c r="BR399" s="240">
        <f t="shared" ca="1" si="660"/>
        <v>1.8934567370943115E-4</v>
      </c>
      <c r="BS399" s="240">
        <f t="shared" ca="1" si="661"/>
        <v>4.4730985271641864E-4</v>
      </c>
      <c r="BT399" s="240">
        <f t="shared" ca="1" si="662"/>
        <v>3.4357866260213661E-4</v>
      </c>
      <c r="BU399" s="240">
        <f t="shared" ca="1" si="663"/>
        <v>-3.797071201535468E-5</v>
      </c>
      <c r="BV399" s="240">
        <f t="shared" ca="1" si="664"/>
        <v>-3.8881691607939306E-4</v>
      </c>
      <c r="BW399" s="240">
        <f t="shared" ca="1" si="665"/>
        <v>-4.2526522095142196E-4</v>
      </c>
      <c r="BX399" s="240">
        <f t="shared" ca="1" si="666"/>
        <v>-1.1784347661176952E-4</v>
      </c>
      <c r="BY399" s="240">
        <f t="shared" ca="1" si="667"/>
        <v>2.8486666683821653E-4</v>
      </c>
      <c r="BZ399" s="240">
        <f t="shared" ca="1" si="668"/>
        <v>4.5723322722897671E-4</v>
      </c>
      <c r="CA399" s="240">
        <f t="shared" ca="1" si="669"/>
        <v>2.5988036406404886E-4</v>
      </c>
      <c r="CB399" s="240">
        <f t="shared" ca="1" si="670"/>
        <v>-1.4761212298058756E-4</v>
      </c>
      <c r="CC399" s="240">
        <f t="shared" ca="1" si="671"/>
        <v>-4.357452420524243E-4</v>
      </c>
      <c r="CD399" s="240">
        <f t="shared" ca="1" si="672"/>
        <v>-3.7153415227244582E-4</v>
      </c>
      <c r="CE399" s="240">
        <f t="shared" ca="1" si="673"/>
        <v>-6.9000301553400899E-6</v>
      </c>
      <c r="CF399" s="240">
        <f t="shared" ca="1" si="674"/>
        <v>3.6331346594341995E-4</v>
      </c>
      <c r="CG399" s="240">
        <f t="shared" ca="1" si="675"/>
        <v>4.3975118810580215E-4</v>
      </c>
      <c r="CH399" s="240">
        <f t="shared" ca="1" si="676"/>
        <v>1.6060548786527013E-4</v>
      </c>
      <c r="CI399" s="240">
        <f t="shared" ca="1" si="677"/>
        <v>-2.4840603326778128E-4</v>
      </c>
      <c r="CJ399" s="240">
        <f t="shared" ca="1" si="678"/>
        <v>-4.5655609036395384E-4</v>
      </c>
      <c r="CK399" s="240">
        <f t="shared" ca="1" si="679"/>
        <v>-2.9553425771540345E-4</v>
      </c>
      <c r="CL399" s="240">
        <f t="shared" ca="1" si="680"/>
        <v>1.0445698681444635E-4</v>
      </c>
      <c r="CM399" s="240">
        <f t="shared" ca="1" si="681"/>
        <v>4.199841665048856E-4</v>
      </c>
      <c r="CN399" s="240">
        <f t="shared" ca="1" si="682"/>
        <v>3.9591156495514401E-4</v>
      </c>
      <c r="CO399" s="240">
        <f t="shared" ca="1" si="683"/>
        <v>5.1704321263695569E-5</v>
      </c>
      <c r="CP399" s="240">
        <f t="shared" ca="1" si="684"/>
        <v>-3.3431110852307042E-4</v>
      </c>
      <c r="CQ399" s="240">
        <f t="shared" ca="1" si="685"/>
        <v>-4.5000211092627123E-4</v>
      </c>
      <c r="CR399" s="240">
        <f t="shared" ca="1" si="686"/>
        <v>-2.0182078047474377E-4</v>
      </c>
      <c r="CS399" s="240">
        <f t="shared" ca="1" si="687"/>
        <v>2.0955311380442662E-4</v>
      </c>
      <c r="CT399" s="240">
        <f t="shared" ca="1" si="688"/>
        <v>4.5148206876977976E-4</v>
      </c>
      <c r="CU399" s="240">
        <f t="shared" ca="1" si="689"/>
        <v>3.2834199490949995E-4</v>
      </c>
      <c r="CV399" s="240">
        <f t="shared" ca="1" si="690"/>
        <v>-6.029587276328458E-5</v>
      </c>
      <c r="CW399" s="240">
        <f t="shared" ca="1" si="691"/>
        <v>-4.001784138472058E-4</v>
      </c>
      <c r="CX399" s="240">
        <f t="shared" ca="1" si="692"/>
        <v>-4.1647613284004771E-4</v>
      </c>
      <c r="CY399" s="240">
        <f t="shared" ca="1" si="693"/>
        <v>-9.6010671493824463E-5</v>
      </c>
      <c r="CZ399" s="240">
        <f t="shared" ca="1" si="694"/>
        <v>3.0208915237460199E-4</v>
      </c>
      <c r="DA399" s="240">
        <f t="shared" ca="1" si="695"/>
        <v>4.5591926742234343E-4</v>
      </c>
      <c r="DB399" s="240">
        <f t="shared" ca="1" si="696"/>
        <v>2.4109242864177847E-4</v>
      </c>
      <c r="DC399" s="240">
        <f t="shared" ca="1" si="697"/>
        <v>-1.6868208330174481E-4</v>
      </c>
      <c r="DD399" s="240">
        <f t="shared" ca="1" si="698"/>
        <v>-4.4206002804814869E-4</v>
      </c>
      <c r="DE399" s="240">
        <f t="shared" ca="1" si="699"/>
        <v>-3.5798761920262563E-4</v>
      </c>
      <c r="DF399" s="240">
        <f t="shared" ca="1" si="700"/>
        <v>1.5554076496335478E-5</v>
      </c>
      <c r="DG399" s="240">
        <f t="shared" ca="1" si="701"/>
        <v>3.76518724304404E-4</v>
      </c>
      <c r="DH399" s="240">
        <f t="shared" ca="1" si="702"/>
        <v>4.3302980789668887E-4</v>
      </c>
      <c r="DI399" s="240">
        <f t="shared" ca="1" si="703"/>
        <v>1.3939238647269606E-4</v>
      </c>
      <c r="DJ399" s="240">
        <f t="shared" ca="1" si="704"/>
        <v>-2.6695791255003745E-4</v>
      </c>
      <c r="DK399" s="240">
        <f t="shared" ca="1" si="705"/>
        <v>-4.5744567214231496E-4</v>
      </c>
      <c r="DL399" s="240">
        <f t="shared" ca="1" si="706"/>
        <v>-2.7804222492646509E-4</v>
      </c>
      <c r="DM399" s="240">
        <f t="shared" ca="1" si="707"/>
        <v>1.2618655212586648E-4</v>
      </c>
      <c r="DN399" s="240">
        <f t="shared" ca="1" si="708"/>
        <v>4.2838070760181906E-4</v>
      </c>
      <c r="DO399" s="240">
        <f t="shared" ca="1" si="709"/>
        <v>3.8418562702689112E-4</v>
      </c>
      <c r="DP399" s="240">
        <f t="shared" ca="1" si="710"/>
        <v>2.9337514029996405E-5</v>
      </c>
      <c r="DQ399" s="240">
        <f t="shared" ca="1" si="711"/>
        <v>-3.4923295362047929E-4</v>
      </c>
      <c r="DR399" s="240">
        <f t="shared" ca="1" si="712"/>
        <v>-4.4541316918511267E-4</v>
      </c>
      <c r="DS399" s="240">
        <f t="shared" ca="1" si="713"/>
        <v>-1.8143167657020605E-4</v>
      </c>
      <c r="DT399" s="240">
        <f t="shared" ca="1" si="714"/>
        <v>2.2925572209357652E-4</v>
      </c>
      <c r="DU399" s="240">
        <f t="shared" ca="1" si="715"/>
        <v>4.5456662497431481E-4</v>
      </c>
      <c r="DV399" s="240">
        <f t="shared" ca="1" si="716"/>
        <v>3.1231432259176879E-4</v>
      </c>
      <c r="DW399" s="240">
        <f t="shared" ca="1" si="717"/>
        <v>-8.2475775472429854E-5</v>
      </c>
      <c r="DX399" s="240">
        <f t="shared" ca="1" si="718"/>
        <v>-4.1057584676457013E-4</v>
      </c>
      <c r="DY399" s="240">
        <f t="shared" ca="1" si="719"/>
        <v>-4.0668371724566067E-4</v>
      </c>
      <c r="DZ399" s="240">
        <f t="shared" ca="1" si="720"/>
        <v>-7.3946568258702951E-5</v>
      </c>
      <c r="EA399" s="240">
        <f t="shared" ca="1" si="721"/>
        <v>3.1858387868303735E-4</v>
      </c>
      <c r="EB399" s="240">
        <f t="shared" ca="1" si="722"/>
        <v>4.5350695816667789E-4</v>
      </c>
      <c r="EC399" s="240">
        <f t="shared" ca="1" si="723"/>
        <v>2.2172368044170182E-4</v>
      </c>
      <c r="ED399" s="240">
        <f t="shared" ca="1" si="724"/>
        <v>-1.8934567370942868E-4</v>
      </c>
      <c r="EE399" s="240">
        <f t="shared" ca="1" si="725"/>
        <v>-4.473098527164181E-4</v>
      </c>
      <c r="EF399" s="240">
        <f t="shared" ca="1" si="726"/>
        <v>-3.4357866260213845E-4</v>
      </c>
      <c r="EG399" s="240">
        <f t="shared" ca="1" si="727"/>
        <v>3.7970712015348744E-5</v>
      </c>
      <c r="EH399" s="240">
        <f t="shared" ca="1" si="728"/>
        <v>3.8881691607938997E-4</v>
      </c>
      <c r="EI399" s="240">
        <f t="shared" ca="1" si="729"/>
        <v>4.2526522095142299E-4</v>
      </c>
      <c r="EJ399" s="240">
        <f t="shared" ca="1" si="730"/>
        <v>1.1784347661177209E-4</v>
      </c>
      <c r="EK399" s="240">
        <f t="shared" ca="1" si="731"/>
        <v>-2.8486666683821441E-4</v>
      </c>
      <c r="EL399" s="240">
        <f t="shared" ca="1" si="732"/>
        <v>-4.5723322722897677E-4</v>
      </c>
      <c r="EM399" s="240">
        <f t="shared" ca="1" si="733"/>
        <v>-2.5988036406405108E-4</v>
      </c>
      <c r="EN399" s="240">
        <f t="shared" ca="1" si="734"/>
        <v>1.4761212298057888E-4</v>
      </c>
      <c r="EO399" s="240">
        <f t="shared" ca="1" si="735"/>
        <v>4.3574524205242348E-4</v>
      </c>
      <c r="EP399" s="240">
        <f t="shared" ca="1" si="736"/>
        <v>3.7153415227244354E-4</v>
      </c>
      <c r="EQ399" s="240">
        <f t="shared" ca="1" si="737"/>
        <v>6.9000301553428004E-6</v>
      </c>
      <c r="ER399" s="240">
        <f t="shared" ca="1" si="738"/>
        <v>-3.6331346594342228E-4</v>
      </c>
      <c r="ES399" s="240">
        <f t="shared" ca="1" si="739"/>
        <v>-4.3975118810580296E-4</v>
      </c>
      <c r="ET399" s="240">
        <f t="shared" ca="1" si="740"/>
        <v>-1.606054878652727E-4</v>
      </c>
      <c r="EU399" s="240">
        <f t="shared" ca="1" si="741"/>
        <v>2.4840603326777358E-4</v>
      </c>
      <c r="EV399" s="240">
        <f t="shared" ca="1" si="742"/>
        <v>4.5655609036395373E-4</v>
      </c>
      <c r="EW399" s="240">
        <f t="shared" ca="1" si="743"/>
        <v>2.955342577154105E-4</v>
      </c>
      <c r="EX399" s="240">
        <f t="shared" ca="1" si="744"/>
        <v>-1.0445698681444375E-4</v>
      </c>
      <c r="EY399" s="240">
        <f t="shared" ca="1" si="745"/>
        <v>-4.1998416650488202E-4</v>
      </c>
      <c r="EZ399" s="240">
        <f t="shared" ca="1" si="746"/>
        <v>-3.9591156495514542E-4</v>
      </c>
      <c r="FA399" s="240">
        <f t="shared" ca="1" si="747"/>
        <v>-5.1704321263691721E-5</v>
      </c>
      <c r="FB399" s="240">
        <f t="shared" ca="1" si="748"/>
        <v>3.3431110852306857E-4</v>
      </c>
      <c r="FC399" s="240">
        <f t="shared" ca="1" si="749"/>
        <v>4.5000211092627047E-4</v>
      </c>
      <c r="FD399" s="240">
        <f t="shared" ca="1" si="750"/>
        <v>2.0182078047474621E-4</v>
      </c>
      <c r="FE399" s="240">
        <f t="shared" ca="1" si="751"/>
        <v>-2.0955311380442421E-4</v>
      </c>
      <c r="FF399" s="240">
        <f t="shared" ca="1" si="752"/>
        <v>-4.5148206876977824E-4</v>
      </c>
      <c r="FG399" s="240">
        <f t="shared" ca="1" si="753"/>
        <v>-3.2834199490950179E-4</v>
      </c>
      <c r="FH399" s="240">
        <f t="shared" ca="1" si="754"/>
        <v>6.029587276327546E-5</v>
      </c>
      <c r="FI399" s="240">
        <f t="shared" ca="1" si="755"/>
        <v>4.0017841384720456E-4</v>
      </c>
      <c r="FJ399" s="240">
        <f t="shared" ca="1" si="756"/>
        <v>4.1647613284004613E-4</v>
      </c>
      <c r="FK399" s="240">
        <f t="shared" ca="1" si="757"/>
        <v>9.6010671493827147E-5</v>
      </c>
      <c r="FL399" s="240">
        <f t="shared" ca="1" si="758"/>
        <v>-3.0208915237460486E-4</v>
      </c>
      <c r="FM399" s="240">
        <f t="shared" ca="1" si="759"/>
        <v>-4.5591926742234365E-4</v>
      </c>
      <c r="FN399" s="240">
        <f t="shared" ca="1" si="760"/>
        <v>-2.4109242864177522E-4</v>
      </c>
      <c r="FO399" s="240">
        <f t="shared" ca="1" si="761"/>
        <v>1.6868208330174229E-4</v>
      </c>
      <c r="FP399" s="240">
        <f t="shared" ca="1" si="762"/>
        <v>4.4206002804814798E-4</v>
      </c>
      <c r="FQ399" s="240">
        <f t="shared" ca="1" si="763"/>
        <v>3.5798761920263138E-4</v>
      </c>
      <c r="FR399" s="240">
        <f t="shared" ca="1" si="764"/>
        <v>-1.5554076496332794E-5</v>
      </c>
      <c r="FS399" s="240">
        <f t="shared" ca="1" si="765"/>
        <v>-3.765187243043988E-4</v>
      </c>
      <c r="FT399" s="240">
        <f t="shared" ca="1" si="766"/>
        <v>-4.3302980789668968E-4</v>
      </c>
      <c r="FU399" s="240">
        <f t="shared" ca="1" si="767"/>
        <v>-1.3939238647269245E-4</v>
      </c>
      <c r="FV399" s="240">
        <f t="shared" ca="1" si="768"/>
        <v>2.6695791255003528E-4</v>
      </c>
      <c r="FW399" s="240">
        <f t="shared" ca="1" si="769"/>
        <v>4.5744567214231501E-4</v>
      </c>
      <c r="FX399" s="240">
        <f t="shared" ca="1" si="770"/>
        <v>2.780422249264672E-4</v>
      </c>
      <c r="FY399" s="240">
        <f t="shared" ca="1" si="771"/>
        <v>-1.2618655212587012E-4</v>
      </c>
      <c r="FZ399" s="240">
        <f t="shared" ca="1" si="772"/>
        <v>-4.2838070760181803E-4</v>
      </c>
      <c r="GA399" s="240">
        <f t="shared" ca="1" si="773"/>
        <v>-3.8418562702689253E-4</v>
      </c>
      <c r="GB399" s="240">
        <f t="shared" ca="1" si="774"/>
        <v>-2.9337514030005593E-5</v>
      </c>
      <c r="GC399" s="240">
        <f t="shared" ca="1" si="775"/>
        <v>3.492329536204775E-4</v>
      </c>
      <c r="GD399" s="240">
        <f t="shared" ca="1" si="776"/>
        <v>4.4541316918511473E-4</v>
      </c>
      <c r="GE399" s="240">
        <f t="shared" ca="1" si="777"/>
        <v>1.8143167657020857E-4</v>
      </c>
      <c r="GF399" s="240">
        <f t="shared" ca="1" si="778"/>
        <v>-2.2925572209357982E-4</v>
      </c>
      <c r="GG399" s="240">
        <f t="shared" ca="1" si="779"/>
        <v>-4.5456662497431449E-4</v>
      </c>
      <c r="GH399" s="240">
        <f t="shared" ca="1" si="780"/>
        <v>-3.1231432259176602E-4</v>
      </c>
      <c r="GI399" s="240">
        <f t="shared" ca="1" si="781"/>
        <v>8.2475775472427211E-5</v>
      </c>
      <c r="GJ399" s="240">
        <f t="shared" ca="1" si="782"/>
        <v>4.1057584676457181E-4</v>
      </c>
      <c r="GK399" s="240">
        <f t="shared" ca="1" si="783"/>
        <v>4.066837172456649E-4</v>
      </c>
      <c r="GL399" s="240">
        <f t="shared" ca="1" si="784"/>
        <v>7.3946568258705607E-5</v>
      </c>
      <c r="GM399" s="240">
        <f t="shared" ca="1" si="785"/>
        <v>-3.1858387868303074E-4</v>
      </c>
      <c r="GN399" s="240">
        <f t="shared" ca="1" si="786"/>
        <v>-4.5350695816667822E-4</v>
      </c>
      <c r="GO399" s="240">
        <f t="shared" ca="1" si="787"/>
        <v>-2.2172368044170987E-4</v>
      </c>
      <c r="GP399" s="240">
        <f t="shared" ca="1" si="788"/>
        <v>1.8934567370942624E-4</v>
      </c>
      <c r="GQ399" s="240">
        <f t="shared" ca="1" si="789"/>
        <v>4.4730985271641886E-4</v>
      </c>
      <c r="GR399" s="240">
        <f t="shared" ca="1" si="790"/>
        <v>3.4357866260214018E-4</v>
      </c>
      <c r="GS399" s="240">
        <f t="shared" ca="1" si="791"/>
        <v>-3.7970712015352538E-5</v>
      </c>
      <c r="GT399" s="240">
        <f t="shared" ca="1" si="792"/>
        <v>-3.8881691607938856E-4</v>
      </c>
      <c r="GU399" s="240">
        <f t="shared" ca="1" si="793"/>
        <v>-4.2526522095142158E-4</v>
      </c>
      <c r="GV399" s="240">
        <f t="shared" ca="1" si="794"/>
        <v>-1.1784347661178093E-4</v>
      </c>
      <c r="GW399" s="240">
        <f t="shared" ca="1" si="795"/>
        <v>2.848666668382123E-4</v>
      </c>
      <c r="GX399" s="240">
        <f t="shared" ca="1" si="796"/>
        <v>4.5723322722897715E-4</v>
      </c>
      <c r="GY399" s="240">
        <f t="shared" ca="1" si="797"/>
        <v>2.598803640640533E-4</v>
      </c>
      <c r="GZ399" s="240">
        <f t="shared" ca="1" si="798"/>
        <v>-1.4761212298057631E-4</v>
      </c>
      <c r="HA399" s="240">
        <f t="shared" ca="1" si="799"/>
        <v>-4.3574524205242267E-4</v>
      </c>
      <c r="HB399" s="240">
        <f t="shared" ca="1" si="800"/>
        <v>-3.7153415227244511E-4</v>
      </c>
      <c r="HC399" s="240">
        <f t="shared" ca="1" si="801"/>
        <v>-6.9000301553455109E-6</v>
      </c>
      <c r="HD399" s="240">
        <f t="shared" ca="1" si="802"/>
        <v>3.6331346594342066E-4</v>
      </c>
      <c r="HE399" s="240">
        <f t="shared" ca="1" si="803"/>
        <v>4.3975118810580366E-4</v>
      </c>
      <c r="HF399" s="240">
        <f t="shared" ca="1" si="804"/>
        <v>1.6060548786527517E-4</v>
      </c>
      <c r="HG399" s="240">
        <f t="shared" ca="1" si="805"/>
        <v>-2.484060332677713E-4</v>
      </c>
      <c r="HH399" s="240">
        <f t="shared" ca="1" si="806"/>
        <v>-4.5655609036395351E-4</v>
      </c>
      <c r="HI399" s="240">
        <f t="shared" ca="1" si="807"/>
        <v>-2.9553425771541251E-4</v>
      </c>
      <c r="HJ399" s="240">
        <f t="shared" ca="1" si="808"/>
        <v>1.0445698681444112E-4</v>
      </c>
      <c r="HK399" s="240">
        <f t="shared" ca="1" si="809"/>
        <v>4.1998416650488099E-4</v>
      </c>
      <c r="HL399" s="240">
        <f t="shared" ca="1" si="810"/>
        <v>3.9591156495514678E-4</v>
      </c>
      <c r="HM399" s="240">
        <f t="shared" ca="1" si="811"/>
        <v>5.1704321263694404E-5</v>
      </c>
      <c r="HN399" s="240">
        <f t="shared" ca="1" si="812"/>
        <v>-3.3431110852306673E-4</v>
      </c>
      <c r="HO399" s="240">
        <f t="shared" ca="1" si="813"/>
        <v>-4.5000211092627101E-4</v>
      </c>
      <c r="HP399" s="240">
        <f t="shared" ca="1" si="814"/>
        <v>-2.0182078047474862E-4</v>
      </c>
      <c r="HQ399" s="240">
        <f t="shared" ca="1" si="815"/>
        <v>2.0955311380442182E-4</v>
      </c>
      <c r="HR399" s="240">
        <f t="shared" ca="1" si="816"/>
        <v>4.5148206876977781E-4</v>
      </c>
      <c r="HS399" s="240">
        <f t="shared" ca="1" si="817"/>
        <v>3.2834199490950369E-4</v>
      </c>
      <c r="HT399" s="240">
        <f t="shared" ca="1" si="818"/>
        <v>-6.029587276327283E-5</v>
      </c>
      <c r="HU399" s="240">
        <f t="shared" ca="1" si="819"/>
        <v>-4.0017841384720325E-4</v>
      </c>
      <c r="HV399" s="240">
        <f t="shared" ca="1" si="820"/>
        <v>-4.1647613284005264E-4</v>
      </c>
      <c r="HW399" s="240">
        <f t="shared" ca="1" si="821"/>
        <v>-9.6010671493829749E-5</v>
      </c>
      <c r="HX399" s="240">
        <f t="shared" ca="1" si="822"/>
        <v>3.0208915237460286E-4</v>
      </c>
      <c r="HY399" s="240">
        <f t="shared" ca="1" si="823"/>
        <v>4.5591926742234387E-4</v>
      </c>
      <c r="HZ399" s="240">
        <f t="shared" ca="1" si="824"/>
        <v>2.410924286417775E-4</v>
      </c>
      <c r="IA399" s="240">
        <f t="shared" ca="1" si="825"/>
        <v>-1.686820833017398E-4</v>
      </c>
      <c r="IB399" s="240">
        <f t="shared" ca="1" si="826"/>
        <v>-4.4206002804814728E-4</v>
      </c>
      <c r="IC399" s="240">
        <f t="shared" ca="1" si="827"/>
        <v>-3.5798761920263306E-4</v>
      </c>
      <c r="ID399" s="240">
        <f t="shared" ca="1" si="828"/>
        <v>1.5554076496330138E-5</v>
      </c>
      <c r="IE399" s="240">
        <f t="shared" ca="1" si="829"/>
        <v>-8.5687341150146525E-5</v>
      </c>
      <c r="IF399" s="240">
        <f t="shared" ca="1" si="830"/>
        <v>4.3302980789669055E-4</v>
      </c>
      <c r="IG399" s="240">
        <f t="shared" ca="1" si="831"/>
        <v>1.3939238647269498E-4</v>
      </c>
      <c r="IH399" s="240">
        <f t="shared" ca="1" si="832"/>
        <v>-2.6695791255003306E-4</v>
      </c>
      <c r="II399" s="240">
        <f t="shared" ca="1" si="833"/>
        <v>-4.5744567214231501E-4</v>
      </c>
      <c r="IJ399" s="240">
        <f t="shared" ca="1" si="834"/>
        <v>-2.7804222492646937E-4</v>
      </c>
      <c r="IK399" s="240">
        <f t="shared" ca="1" si="835"/>
        <v>1.2618655212586751E-4</v>
      </c>
      <c r="IL399" s="240">
        <f t="shared" ca="1" si="836"/>
        <v>4.2838070760181711E-4</v>
      </c>
      <c r="IM399" s="240">
        <f t="shared" ca="1" si="837"/>
        <v>3.8418562702689394E-4</v>
      </c>
      <c r="IN399" s="240">
        <f t="shared" ca="1" si="838"/>
        <v>2.9337514030008277E-5</v>
      </c>
      <c r="IO399" s="240">
        <f t="shared" ca="1" si="839"/>
        <v>-3.4923295362047576E-4</v>
      </c>
      <c r="IP399" s="240">
        <f t="shared" ca="1" si="840"/>
        <v>-4.4541316918511538E-4</v>
      </c>
      <c r="IQ399" s="240">
        <f t="shared" ca="1" si="841"/>
        <v>-1.8143167657021103E-4</v>
      </c>
      <c r="IR399" s="240">
        <f t="shared" ca="1" si="842"/>
        <v>2.2925572209357749E-4</v>
      </c>
      <c r="IS399" s="240">
        <f t="shared" ca="1" si="843"/>
        <v>4.5456662497431416E-4</v>
      </c>
      <c r="IT399" s="240">
        <f t="shared" ca="1" si="844"/>
        <v>3.1231432259176797E-4</v>
      </c>
      <c r="IU399" s="240">
        <f t="shared" ca="1" si="845"/>
        <v>-8.2475775472424568E-5</v>
      </c>
      <c r="IV399" s="240">
        <f t="shared" ca="1" si="846"/>
        <v>-4.1057584676457062E-4</v>
      </c>
      <c r="IW399" s="240">
        <f t="shared" ca="1" si="847"/>
        <v>-4.0668371724566609E-4</v>
      </c>
      <c r="IX399" s="240">
        <f t="shared" ca="1" si="848"/>
        <v>-7.3946568258708264E-5</v>
      </c>
      <c r="IY399" s="240">
        <f t="shared" ca="1" si="849"/>
        <v>3.1858387868302879E-4</v>
      </c>
      <c r="IZ399" s="240">
        <f t="shared" ca="1" si="850"/>
        <v>4.5350695816667855E-4</v>
      </c>
      <c r="JA399" s="240">
        <f t="shared" ca="1" si="851"/>
        <v>2.2172368044171228E-4</v>
      </c>
      <c r="JB399" s="240">
        <f t="shared" ca="1" si="852"/>
        <v>-1.893456737094238E-4</v>
      </c>
    </row>
    <row r="400" spans="2:262">
      <c r="B400" s="248">
        <v>39</v>
      </c>
      <c r="C400" s="247">
        <f t="shared" si="853"/>
        <v>7.6171875000000035E-4</v>
      </c>
      <c r="D400" s="244">
        <f t="shared" ca="1" si="597"/>
        <v>12.446921764865532</v>
      </c>
      <c r="E400" s="243">
        <f ca="1">AS361</f>
        <v>0.44692176486553253</v>
      </c>
      <c r="F400" s="242">
        <v>39</v>
      </c>
      <c r="G400" s="240">
        <f t="shared" ca="1" si="854"/>
        <v>-2.8347296100173125E-3</v>
      </c>
      <c r="H400" s="240">
        <f t="shared" ca="1" si="598"/>
        <v>-2.0298859994919995E-3</v>
      </c>
      <c r="I400" s="240">
        <f t="shared" ca="1" si="599"/>
        <v>4.9707963771352564E-4</v>
      </c>
      <c r="J400" s="240">
        <f t="shared" ca="1" si="600"/>
        <v>2.6023310538569248E-3</v>
      </c>
      <c r="K400" s="240">
        <f t="shared" ca="1" si="601"/>
        <v>2.4998074374701774E-3</v>
      </c>
      <c r="L400" s="240">
        <f t="shared" ca="1" si="602"/>
        <v>2.7648814506823745E-4</v>
      </c>
      <c r="M400" s="240">
        <f t="shared" ca="1" si="603"/>
        <v>-2.1813991599497432E-3</v>
      </c>
      <c r="N400" s="240">
        <f t="shared" ca="1" si="604"/>
        <v>-2.7886231551703762E-3</v>
      </c>
      <c r="O400" s="240">
        <f t="shared" ca="1" si="605"/>
        <v>-1.0300249510994154E-3</v>
      </c>
      <c r="P400" s="240">
        <f t="shared" ca="1" si="606"/>
        <v>1.6024295467547572E-3</v>
      </c>
      <c r="Q400" s="240">
        <f t="shared" ca="1" si="607"/>
        <v>2.8754090694821655E-3</v>
      </c>
      <c r="R400" s="240">
        <f t="shared" ca="1" si="608"/>
        <v>1.7089386450152315E-3</v>
      </c>
      <c r="S400" s="240">
        <f t="shared" ca="1" si="609"/>
        <v>-9.0736732862159593E-4</v>
      </c>
      <c r="T400" s="240">
        <f t="shared" ca="1" si="610"/>
        <v>-2.7538777259057184E-3</v>
      </c>
      <c r="U400" s="241">
        <f t="shared" ca="1" si="611"/>
        <v>-2.2640433768577246E-3</v>
      </c>
      <c r="V400" s="240">
        <f t="shared" ca="1" si="612"/>
        <v>1.4656828166572256E-4</v>
      </c>
      <c r="W400" s="240">
        <f t="shared" ca="1" si="613"/>
        <v>2.4328338112280471E-3</v>
      </c>
      <c r="X400" s="240">
        <f t="shared" ca="1" si="614"/>
        <v>2.6551229920610884E-3</v>
      </c>
      <c r="Y400" s="240">
        <f t="shared" ca="1" si="615"/>
        <v>6.2484932487322513E-4</v>
      </c>
      <c r="Z400" s="240">
        <f t="shared" ca="1" si="616"/>
        <v>-1.935536272733267E-3</v>
      </c>
      <c r="AA400" s="240">
        <f t="shared" ca="1" si="617"/>
        <v>-2.8538446061255806E-3</v>
      </c>
      <c r="AB400" s="240">
        <f t="shared" ca="1" si="618"/>
        <v>-1.3509979297482246E-3</v>
      </c>
      <c r="AC400" s="240">
        <f t="shared" ca="1" si="619"/>
        <v>1.2980132570504282E-3</v>
      </c>
      <c r="AD400" s="240">
        <f t="shared" ca="1" si="620"/>
        <v>2.8458112617054097E-3</v>
      </c>
      <c r="AE400" s="240">
        <f t="shared" ca="1" si="621"/>
        <v>1.9792696143878302E-3</v>
      </c>
      <c r="AF400" s="240">
        <f t="shared" ca="1" si="622"/>
        <v>-5.6645194772750643E-4</v>
      </c>
      <c r="AG400" s="240">
        <f t="shared" ca="1" si="623"/>
        <v>-2.631604957480012E-3</v>
      </c>
      <c r="AH400" s="240">
        <f t="shared" ca="1" si="624"/>
        <v>-2.4641474344580961E-3</v>
      </c>
      <c r="AI400" s="240">
        <f t="shared" ca="1" si="625"/>
        <v>-2.0614759776446776E-4</v>
      </c>
      <c r="AJ400" s="240">
        <f t="shared" ca="1" si="626"/>
        <v>2.2267444835903137E-3</v>
      </c>
      <c r="AK400" s="240">
        <f t="shared" ca="1" si="627"/>
        <v>2.770503025456071E-3</v>
      </c>
      <c r="AL400" s="240">
        <f t="shared" ca="1" si="628"/>
        <v>9.638121892207455E-4</v>
      </c>
      <c r="AM400" s="240">
        <f t="shared" ca="1" si="629"/>
        <v>-1.6605611183727301E-3</v>
      </c>
      <c r="AN400" s="240">
        <f t="shared" ca="1" si="630"/>
        <v>-2.8761415778387348E-3</v>
      </c>
      <c r="AO400" s="240">
        <f t="shared" ca="1" si="631"/>
        <v>-1.6516506420212523E-3</v>
      </c>
      <c r="AP400" s="240">
        <f t="shared" ca="1" si="632"/>
        <v>9.7407363976597717E-4</v>
      </c>
      <c r="AQ400" s="240">
        <f t="shared" ca="1" si="633"/>
        <v>2.7734098036641406E-3</v>
      </c>
      <c r="AR400" s="240">
        <f t="shared" ca="1" si="634"/>
        <v>2.2198305264507713E-3</v>
      </c>
      <c r="AS400" s="240">
        <f t="shared" ca="1" si="635"/>
        <v>-2.1701660228465541E-4</v>
      </c>
      <c r="AT400" s="240">
        <f t="shared" ca="1" si="636"/>
        <v>-2.4697504009891171E-3</v>
      </c>
      <c r="AU400" s="240">
        <f t="shared" ca="1" si="637"/>
        <v>-2.6271884210094234E-3</v>
      </c>
      <c r="AV400" s="240">
        <f t="shared" ca="1" si="638"/>
        <v>-5.5576282544155951E-4</v>
      </c>
      <c r="AW400" s="240">
        <f t="shared" ca="1" si="639"/>
        <v>1.9871628462598727E-3</v>
      </c>
      <c r="AX400" s="240">
        <f t="shared" ca="1" si="640"/>
        <v>2.8442121145568289E-3</v>
      </c>
      <c r="AY400" s="240">
        <f t="shared" ca="1" si="641"/>
        <v>1.2882784211235229E-3</v>
      </c>
      <c r="AZ400" s="240">
        <f t="shared" ca="1" si="642"/>
        <v>-1.3606095791372853E-3</v>
      </c>
      <c r="BA400" s="240">
        <f t="shared" ca="1" si="643"/>
        <v>-2.8551787031011922E-3</v>
      </c>
      <c r="BB400" s="240">
        <f t="shared" ca="1" si="644"/>
        <v>-1.9274609912776025E-3</v>
      </c>
      <c r="BC400" s="240">
        <f t="shared" ca="1" si="645"/>
        <v>6.3548304826918851E-4</v>
      </c>
      <c r="BD400" s="240">
        <f t="shared" ca="1" si="646"/>
        <v>2.6592936806787552E-3</v>
      </c>
      <c r="BE400" s="240">
        <f t="shared" ca="1" si="647"/>
        <v>2.4270031211719037E-3</v>
      </c>
      <c r="BF400" s="240">
        <f t="shared" ca="1" si="648"/>
        <v>1.3568287485615977E-4</v>
      </c>
      <c r="BG400" s="240">
        <f t="shared" ca="1" si="649"/>
        <v>-2.2707484996173058E-3</v>
      </c>
      <c r="BH400" s="240">
        <f t="shared" ca="1" si="650"/>
        <v>-2.7507140483150087E-3</v>
      </c>
      <c r="BI400" s="240">
        <f t="shared" ca="1" si="651"/>
        <v>-8.9701886291853846E-4</v>
      </c>
      <c r="BJ400" s="240">
        <f t="shared" ca="1" si="652"/>
        <v>1.7176924300653625E-3</v>
      </c>
      <c r="BK400" s="240">
        <f t="shared" ca="1" si="653"/>
        <v>2.8751416060546751E-3</v>
      </c>
      <c r="BL400" s="240">
        <f t="shared" ca="1" si="654"/>
        <v>1.5933677464397148E-3</v>
      </c>
      <c r="BM400" s="240">
        <f t="shared" ca="1" si="655"/>
        <v>-1.0401932053727176E-3</v>
      </c>
      <c r="BN400" s="240">
        <f t="shared" ca="1" si="656"/>
        <v>-2.791271283061305E-3</v>
      </c>
      <c r="BO400" s="240">
        <f t="shared" ca="1" si="657"/>
        <v>-2.1742805331394738E-3</v>
      </c>
      <c r="BP400" s="240">
        <f t="shared" ca="1" si="658"/>
        <v>2.8733420021715068E-4</v>
      </c>
      <c r="BQ400" s="240">
        <f t="shared" ca="1" si="659"/>
        <v>2.505179305458548E-3</v>
      </c>
      <c r="BR400" s="240">
        <f t="shared" ca="1" si="660"/>
        <v>2.5976713298898452E-3</v>
      </c>
      <c r="BS400" s="240">
        <f t="shared" ca="1" si="661"/>
        <v>4.8634155526516886E-4</v>
      </c>
      <c r="BT400" s="240">
        <f t="shared" ca="1" si="662"/>
        <v>-2.0375924271926887E-3</v>
      </c>
      <c r="BU400" s="240">
        <f t="shared" ca="1" si="663"/>
        <v>-2.8328663759622074E-3</v>
      </c>
      <c r="BV400" s="240">
        <f t="shared" ca="1" si="664"/>
        <v>-1.2247829017497697E-3</v>
      </c>
      <c r="BW400" s="240">
        <f t="shared" ca="1" si="665"/>
        <v>1.422386320890139E-3</v>
      </c>
      <c r="BX400" s="240">
        <f t="shared" ca="1" si="666"/>
        <v>2.8628262916082347E-3</v>
      </c>
      <c r="BY400" s="240">
        <f t="shared" ca="1" si="667"/>
        <v>1.8744913377386446E-3</v>
      </c>
      <c r="BZ400" s="240">
        <f t="shared" ca="1" si="668"/>
        <v>-7.0413135758482545E-4</v>
      </c>
      <c r="CA400" s="240">
        <f t="shared" ca="1" si="669"/>
        <v>-2.6853805448016641E-3</v>
      </c>
      <c r="CB400" s="240">
        <f t="shared" ca="1" si="670"/>
        <v>-2.388396871956998E-3</v>
      </c>
      <c r="CC400" s="240">
        <f t="shared" ca="1" si="671"/>
        <v>-6.5136421657527831E-5</v>
      </c>
      <c r="CD400" s="240">
        <f t="shared" ca="1" si="672"/>
        <v>2.3133847016568714E-3</v>
      </c>
      <c r="CE400" s="240">
        <f t="shared" ca="1" si="673"/>
        <v>2.7292681438870741E-3</v>
      </c>
      <c r="CF400" s="240">
        <f t="shared" ca="1" si="674"/>
        <v>8.2968520599503465E-4</v>
      </c>
      <c r="CG400" s="240">
        <f t="shared" ca="1" si="675"/>
        <v>-1.7737890680667892E-3</v>
      </c>
      <c r="CH400" s="240">
        <f t="shared" ca="1" si="676"/>
        <v>-2.8724097564755973E-3</v>
      </c>
      <c r="CI400" s="240">
        <f t="shared" ca="1" si="677"/>
        <v>-1.5341250657075801E-3</v>
      </c>
      <c r="CJ400" s="240">
        <f t="shared" ca="1" si="678"/>
        <v>1.1056861974878709E-3</v>
      </c>
      <c r="CK400" s="240">
        <f t="shared" ca="1" si="679"/>
        <v>2.8074514050099087E-3</v>
      </c>
      <c r="CL400" s="240">
        <f t="shared" ca="1" si="680"/>
        <v>2.1274208345366127E-3</v>
      </c>
      <c r="CM400" s="240">
        <f t="shared" ca="1" si="681"/>
        <v>-3.5747871877157323E-4</v>
      </c>
      <c r="CN400" s="240">
        <f t="shared" ca="1" si="682"/>
        <v>-2.5390991835890679E-3</v>
      </c>
      <c r="CO400" s="240">
        <f t="shared" ca="1" si="683"/>
        <v>-2.5665894986943195E-3</v>
      </c>
      <c r="CP400" s="240">
        <f t="shared" ca="1" si="684"/>
        <v>-4.1662733112138826E-4</v>
      </c>
      <c r="CQ400" s="240">
        <f t="shared" ca="1" si="685"/>
        <v>2.0867946386378378E-3</v>
      </c>
      <c r="CR400" s="240">
        <f t="shared" ca="1" si="686"/>
        <v>2.8198142245904035E-3</v>
      </c>
      <c r="CS400" s="240">
        <f t="shared" ca="1" si="687"/>
        <v>1.1605496189535849E-3</v>
      </c>
      <c r="CT400" s="240">
        <f t="shared" ca="1" si="688"/>
        <v>-1.4833062703097392E-3</v>
      </c>
      <c r="CU400" s="240">
        <f t="shared" ca="1" si="689"/>
        <v>-2.8687494206051829E-3</v>
      </c>
      <c r="CV400" s="240">
        <f t="shared" ca="1" si="690"/>
        <v>-1.8203925607095793E-3</v>
      </c>
      <c r="CW400" s="240">
        <f t="shared" ca="1" si="691"/>
        <v>7.7235552449982027E-4</v>
      </c>
      <c r="CX400" s="240">
        <f t="shared" ca="1" si="692"/>
        <v>2.7098498360972234E-3</v>
      </c>
      <c r="CY400" s="240">
        <f t="shared" ca="1" si="693"/>
        <v>2.3483519417743484E-3</v>
      </c>
      <c r="CZ400" s="240">
        <f t="shared" ca="1" si="694"/>
        <v>-5.4492672858829153E-6</v>
      </c>
      <c r="DA400" s="240">
        <f t="shared" ca="1" si="695"/>
        <v>-2.3546274072551981E-3</v>
      </c>
      <c r="DB400" s="240">
        <f t="shared" ca="1" si="696"/>
        <v>-2.7061782303831653E-3</v>
      </c>
      <c r="DC400" s="240">
        <f t="shared" ca="1" si="697"/>
        <v>-7.6185177772734804E-4</v>
      </c>
      <c r="DD400" s="240">
        <f t="shared" ca="1" si="698"/>
        <v>1.8288172418598578E-3</v>
      </c>
      <c r="DE400" s="240">
        <f t="shared" ca="1" si="699"/>
        <v>2.8679476746655383E-3</v>
      </c>
      <c r="DF400" s="240">
        <f t="shared" ca="1" si="700"/>
        <v>1.4739582854004939E-3</v>
      </c>
      <c r="DG400" s="240">
        <f t="shared" ca="1" si="701"/>
        <v>-1.1705131655819277E-3</v>
      </c>
      <c r="DH400" s="240">
        <f t="shared" ca="1" si="702"/>
        <v>-2.821940423209505E-3</v>
      </c>
      <c r="DI400" s="240">
        <f t="shared" ca="1" si="703"/>
        <v>-2.0792796571724149E-3</v>
      </c>
      <c r="DJ400" s="240">
        <f t="shared" ca="1" si="704"/>
        <v>4.2740790551277759E-4</v>
      </c>
      <c r="DK400" s="240">
        <f t="shared" ca="1" si="705"/>
        <v>2.5714896033144181E-3</v>
      </c>
      <c r="DL400" s="240">
        <f t="shared" ca="1" si="706"/>
        <v>2.5339616499557519E-3</v>
      </c>
      <c r="DM400" s="240">
        <f t="shared" ca="1" si="707"/>
        <v>3.4666214625201979E-4</v>
      </c>
      <c r="DN400" s="240">
        <f t="shared" ca="1" si="708"/>
        <v>-2.134739843022964E-3</v>
      </c>
      <c r="DO400" s="240">
        <f t="shared" ca="1" si="709"/>
        <v>-2.8050635225693515E-3</v>
      </c>
      <c r="DP400" s="240">
        <f t="shared" ca="1" si="710"/>
        <v>-1.0956172644626878E-3</v>
      </c>
      <c r="DQ400" s="240">
        <f t="shared" ca="1" si="711"/>
        <v>1.5433327314964989E-3</v>
      </c>
      <c r="DR400" s="240">
        <f t="shared" ca="1" si="712"/>
        <v>2.8729445222206093E-3</v>
      </c>
      <c r="DS400" s="240">
        <f t="shared" ca="1" si="713"/>
        <v>1.765197247270805E-3</v>
      </c>
      <c r="DT400" s="240">
        <f t="shared" ca="1" si="714"/>
        <v>-8.4011445332708994E-4</v>
      </c>
      <c r="DU400" s="240">
        <f t="shared" ca="1" si="715"/>
        <v>-2.7326868151793301E-3</v>
      </c>
      <c r="DV400" s="240">
        <f t="shared" ca="1" si="716"/>
        <v>-2.3068924521925088E-3</v>
      </c>
      <c r="DW400" s="240">
        <f t="shared" ca="1" si="717"/>
        <v>7.6031673794441524E-5</v>
      </c>
      <c r="DX400" s="240">
        <f t="shared" ca="1" si="718"/>
        <v>2.3944517733486062E-3</v>
      </c>
      <c r="DY400" s="240">
        <f t="shared" ca="1" si="719"/>
        <v>2.6814582163037959E-3</v>
      </c>
      <c r="DZ400" s="240">
        <f t="shared" ca="1" si="720"/>
        <v>6.9355943843623096E-4</v>
      </c>
      <c r="EA400" s="240">
        <f t="shared" ca="1" si="721"/>
        <v>-1.8827438045303118E-3</v>
      </c>
      <c r="EB400" s="240">
        <f t="shared" ca="1" si="722"/>
        <v>-2.8617580484157313E-3</v>
      </c>
      <c r="EC400" s="240">
        <f t="shared" ca="1" si="723"/>
        <v>-1.4129036477371327E-3</v>
      </c>
      <c r="ED400" s="240">
        <f t="shared" ca="1" si="724"/>
        <v>1.2346350603133444E-3</v>
      </c>
      <c r="EE400" s="240">
        <f t="shared" ca="1" si="725"/>
        <v>2.8347296100173086E-3</v>
      </c>
      <c r="EF400" s="240">
        <f t="shared" ca="1" si="726"/>
        <v>2.0298859994920112E-3</v>
      </c>
      <c r="EG400" s="240">
        <f t="shared" ca="1" si="727"/>
        <v>-4.9707963771351219E-4</v>
      </c>
      <c r="EH400" s="240">
        <f t="shared" ca="1" si="728"/>
        <v>-2.6023310538569209E-3</v>
      </c>
      <c r="EI400" s="240">
        <f t="shared" ca="1" si="729"/>
        <v>-2.4998074374701809E-3</v>
      </c>
      <c r="EJ400" s="240">
        <f t="shared" ca="1" si="730"/>
        <v>-2.7648814506828169E-4</v>
      </c>
      <c r="EK400" s="240">
        <f t="shared" ca="1" si="731"/>
        <v>2.1813991599497172E-3</v>
      </c>
      <c r="EL400" s="240">
        <f t="shared" ca="1" si="732"/>
        <v>2.7886231551703853E-3</v>
      </c>
      <c r="EM400" s="240">
        <f t="shared" ca="1" si="733"/>
        <v>1.0300249510994471E-3</v>
      </c>
      <c r="EN400" s="240">
        <f t="shared" ca="1" si="734"/>
        <v>-1.6024295467547329E-3</v>
      </c>
      <c r="EO400" s="240">
        <f t="shared" ca="1" si="735"/>
        <v>-2.8754090694821646E-3</v>
      </c>
      <c r="EP400" s="240">
        <f t="shared" ca="1" si="736"/>
        <v>-1.7089386450152512E-3</v>
      </c>
      <c r="EQ400" s="240">
        <f t="shared" ca="1" si="737"/>
        <v>9.0736732862157804E-4</v>
      </c>
      <c r="ER400" s="240">
        <f t="shared" ca="1" si="738"/>
        <v>2.7538777259057145E-3</v>
      </c>
      <c r="ES400" s="240">
        <f t="shared" ca="1" si="739"/>
        <v>2.2640433768577328E-3</v>
      </c>
      <c r="ET400" s="240">
        <f t="shared" ca="1" si="740"/>
        <v>-1.4656828166571389E-4</v>
      </c>
      <c r="EU400" s="240">
        <f t="shared" ca="1" si="741"/>
        <v>-2.4328338112280454E-3</v>
      </c>
      <c r="EV400" s="240">
        <f t="shared" ca="1" si="742"/>
        <v>-2.6551229920610902E-3</v>
      </c>
      <c r="EW400" s="240">
        <f t="shared" ca="1" si="743"/>
        <v>-6.248493248732183E-4</v>
      </c>
      <c r="EX400" s="240">
        <f t="shared" ca="1" si="744"/>
        <v>1.935536272733272E-3</v>
      </c>
      <c r="EY400" s="240">
        <f t="shared" ca="1" si="745"/>
        <v>2.8538446061255802E-3</v>
      </c>
      <c r="EZ400" s="240">
        <f t="shared" ca="1" si="746"/>
        <v>1.3509979297482095E-3</v>
      </c>
      <c r="FA400" s="240">
        <f t="shared" ca="1" si="747"/>
        <v>-1.2980132570504432E-3</v>
      </c>
      <c r="FB400" s="240">
        <f t="shared" ca="1" si="748"/>
        <v>-2.8458112617053997E-3</v>
      </c>
      <c r="FC400" s="240">
        <f t="shared" ca="1" si="749"/>
        <v>-1.9792696143878701E-3</v>
      </c>
      <c r="FD400" s="240">
        <f t="shared" ca="1" si="750"/>
        <v>5.6645194772745276E-4</v>
      </c>
      <c r="FE400" s="240">
        <f t="shared" ca="1" si="751"/>
        <v>2.6316049574799899E-3</v>
      </c>
      <c r="FF400" s="240">
        <f t="shared" ca="1" si="752"/>
        <v>2.4641474344581195E-3</v>
      </c>
      <c r="FG400" s="240">
        <f t="shared" ca="1" si="753"/>
        <v>2.0614759776451199E-4</v>
      </c>
      <c r="FH400" s="240">
        <f t="shared" ca="1" si="754"/>
        <v>-2.226744483590286E-3</v>
      </c>
      <c r="FI400" s="240">
        <f t="shared" ca="1" si="755"/>
        <v>-2.7705030254560801E-3</v>
      </c>
      <c r="FJ400" s="240">
        <f t="shared" ca="1" si="756"/>
        <v>-9.638121892207777E-4</v>
      </c>
      <c r="FK400" s="240">
        <f t="shared" ca="1" si="757"/>
        <v>1.6605611183727023E-3</v>
      </c>
      <c r="FL400" s="240">
        <f t="shared" ca="1" si="758"/>
        <v>2.8761415778387344E-3</v>
      </c>
      <c r="FM400" s="240">
        <f t="shared" ca="1" si="759"/>
        <v>1.6516506420212723E-3</v>
      </c>
      <c r="FN400" s="240">
        <f t="shared" ca="1" si="760"/>
        <v>-9.7407363976595451E-4</v>
      </c>
      <c r="FO400" s="240">
        <f t="shared" ca="1" si="761"/>
        <v>-2.7734098036641341E-3</v>
      </c>
      <c r="FP400" s="240">
        <f t="shared" ca="1" si="762"/>
        <v>-2.2198305264507735E-3</v>
      </c>
      <c r="FQ400" s="240">
        <f t="shared" ca="1" si="763"/>
        <v>2.1701660228465194E-4</v>
      </c>
      <c r="FR400" s="240">
        <f t="shared" ca="1" si="764"/>
        <v>2.4697504009891158E-3</v>
      </c>
      <c r="FS400" s="240">
        <f t="shared" ca="1" si="765"/>
        <v>2.6271884210094247E-3</v>
      </c>
      <c r="FT400" s="240">
        <f t="shared" ca="1" si="766"/>
        <v>5.5576282544156298E-4</v>
      </c>
      <c r="FU400" s="240">
        <f t="shared" ca="1" si="767"/>
        <v>-1.9871628462598697E-3</v>
      </c>
      <c r="FV400" s="240">
        <f t="shared" ca="1" si="768"/>
        <v>-2.8442121145568263E-3</v>
      </c>
      <c r="FW400" s="240">
        <f t="shared" ca="1" si="769"/>
        <v>-1.2882784211235075E-3</v>
      </c>
      <c r="FX400" s="240">
        <f t="shared" ca="1" si="770"/>
        <v>1.3606095791373E-3</v>
      </c>
      <c r="FY400" s="240">
        <f t="shared" ca="1" si="771"/>
        <v>2.8551787031011844E-3</v>
      </c>
      <c r="FZ400" s="240">
        <f t="shared" ca="1" si="772"/>
        <v>1.9274609912776504E-3</v>
      </c>
      <c r="GA400" s="240">
        <f t="shared" ca="1" si="773"/>
        <v>-6.3548304826912562E-4</v>
      </c>
      <c r="GB400" s="240">
        <f t="shared" ca="1" si="774"/>
        <v>-2.6592936806787383E-3</v>
      </c>
      <c r="GC400" s="240">
        <f t="shared" ca="1" si="775"/>
        <v>-2.427003121171928E-3</v>
      </c>
      <c r="GD400" s="240">
        <f t="shared" ca="1" si="776"/>
        <v>-1.3568287485620422E-4</v>
      </c>
      <c r="GE400" s="240">
        <f t="shared" ca="1" si="777"/>
        <v>2.2707484996172785E-3</v>
      </c>
      <c r="GF400" s="240">
        <f t="shared" ca="1" si="778"/>
        <v>2.7507140483150217E-3</v>
      </c>
      <c r="GG400" s="240">
        <f t="shared" ca="1" si="779"/>
        <v>8.9701886291858074E-4</v>
      </c>
      <c r="GH400" s="240">
        <f t="shared" ca="1" si="780"/>
        <v>-1.7176924300653434E-3</v>
      </c>
      <c r="GI400" s="240">
        <f t="shared" ca="1" si="781"/>
        <v>-2.8751416060546755E-3</v>
      </c>
      <c r="GJ400" s="240">
        <f t="shared" ca="1" si="782"/>
        <v>-1.5933677464397352E-3</v>
      </c>
      <c r="GK400" s="240">
        <f t="shared" ca="1" si="783"/>
        <v>1.0401932053726952E-3</v>
      </c>
      <c r="GL400" s="240">
        <f t="shared" ca="1" si="784"/>
        <v>2.7912712830612989E-3</v>
      </c>
      <c r="GM400" s="240">
        <f t="shared" ca="1" si="785"/>
        <v>2.1742805331394898E-3</v>
      </c>
      <c r="GN400" s="240">
        <f t="shared" ca="1" si="786"/>
        <v>-2.8733420021714699E-4</v>
      </c>
      <c r="GO400" s="240">
        <f t="shared" ca="1" si="787"/>
        <v>-2.5051793054585462E-3</v>
      </c>
      <c r="GP400" s="240">
        <f t="shared" ca="1" si="788"/>
        <v>-2.5976713298898465E-3</v>
      </c>
      <c r="GQ400" s="240">
        <f t="shared" ca="1" si="789"/>
        <v>-4.8634155526517211E-4</v>
      </c>
      <c r="GR400" s="240">
        <f t="shared" ca="1" si="790"/>
        <v>2.0375924271926861E-3</v>
      </c>
      <c r="GS400" s="240">
        <f t="shared" ca="1" si="791"/>
        <v>2.8328663759622044E-3</v>
      </c>
      <c r="GT400" s="240">
        <f t="shared" ca="1" si="792"/>
        <v>1.2247829017497541E-3</v>
      </c>
      <c r="GU400" s="240">
        <f t="shared" ca="1" si="793"/>
        <v>-1.422386320890154E-3</v>
      </c>
      <c r="GV400" s="240">
        <f t="shared" ca="1" si="794"/>
        <v>-2.8628262916082286E-3</v>
      </c>
      <c r="GW400" s="240">
        <f t="shared" ca="1" si="795"/>
        <v>-1.874491337738694E-3</v>
      </c>
      <c r="GX400" s="240">
        <f t="shared" ca="1" si="796"/>
        <v>7.0413135758476257E-4</v>
      </c>
      <c r="GY400" s="240">
        <f t="shared" ca="1" si="797"/>
        <v>2.6853805448016411E-3</v>
      </c>
      <c r="GZ400" s="240">
        <f t="shared" ca="1" si="798"/>
        <v>2.3883968719570344E-3</v>
      </c>
      <c r="HA400" s="240">
        <f t="shared" ca="1" si="799"/>
        <v>6.5136421657592449E-5</v>
      </c>
      <c r="HB400" s="240">
        <f t="shared" ca="1" si="800"/>
        <v>-2.3133847016568575E-3</v>
      </c>
      <c r="HC400" s="240">
        <f t="shared" ca="1" si="801"/>
        <v>-2.7292681438870819E-3</v>
      </c>
      <c r="HD400" s="240">
        <f t="shared" ca="1" si="802"/>
        <v>-8.2968520599505742E-4</v>
      </c>
      <c r="HE400" s="240">
        <f t="shared" ca="1" si="803"/>
        <v>1.7737890680667701E-3</v>
      </c>
      <c r="HF400" s="240">
        <f t="shared" ca="1" si="804"/>
        <v>2.8724097564755986E-3</v>
      </c>
      <c r="HG400" s="240">
        <f t="shared" ca="1" si="805"/>
        <v>1.5341250657076001E-3</v>
      </c>
      <c r="HH400" s="240">
        <f t="shared" ca="1" si="806"/>
        <v>-1.105686197487849E-3</v>
      </c>
      <c r="HI400" s="240">
        <f t="shared" ca="1" si="807"/>
        <v>-2.807451405009904E-3</v>
      </c>
      <c r="HJ400" s="240">
        <f t="shared" ca="1" si="808"/>
        <v>-2.1274208345366283E-3</v>
      </c>
      <c r="HK400" s="240">
        <f t="shared" ca="1" si="809"/>
        <v>3.5747871877154927E-4</v>
      </c>
      <c r="HL400" s="240">
        <f t="shared" ca="1" si="810"/>
        <v>2.5390991835890567E-3</v>
      </c>
      <c r="HM400" s="240">
        <f t="shared" ca="1" si="811"/>
        <v>2.56658949869433E-3</v>
      </c>
      <c r="HN400" s="240">
        <f t="shared" ca="1" si="812"/>
        <v>4.1662733112137157E-4</v>
      </c>
      <c r="HO400" s="240">
        <f t="shared" ca="1" si="813"/>
        <v>-2.0867946386378495E-3</v>
      </c>
      <c r="HP400" s="240">
        <f t="shared" ca="1" si="814"/>
        <v>-2.8198142245904004E-3</v>
      </c>
      <c r="HQ400" s="240">
        <f t="shared" ca="1" si="815"/>
        <v>-1.1605496189535693E-3</v>
      </c>
      <c r="HR400" s="240">
        <f t="shared" ca="1" si="816"/>
        <v>1.4833062703097537E-3</v>
      </c>
      <c r="HS400" s="240">
        <f t="shared" ca="1" si="817"/>
        <v>2.8687494206051842E-3</v>
      </c>
      <c r="HT400" s="240">
        <f t="shared" ca="1" si="818"/>
        <v>1.8203925607096297E-3</v>
      </c>
      <c r="HU400" s="240">
        <f t="shared" ca="1" si="819"/>
        <v>-7.7235552449975804E-4</v>
      </c>
      <c r="HV400" s="240">
        <f t="shared" ca="1" si="820"/>
        <v>-2.7098498360972022E-3</v>
      </c>
      <c r="HW400" s="240">
        <f t="shared" ca="1" si="821"/>
        <v>-2.3483519417743857E-3</v>
      </c>
      <c r="HX400" s="240">
        <f t="shared" ca="1" si="822"/>
        <v>5.44926728581808E-6</v>
      </c>
      <c r="HY400" s="240">
        <f t="shared" ca="1" si="823"/>
        <v>2.3546274072551842E-3</v>
      </c>
      <c r="HZ400" s="240">
        <f t="shared" ca="1" si="824"/>
        <v>2.7061782303831735E-3</v>
      </c>
      <c r="IA400" s="240">
        <f t="shared" ca="1" si="825"/>
        <v>7.6185177772737113E-4</v>
      </c>
      <c r="IB400" s="240">
        <f t="shared" ca="1" si="826"/>
        <v>-1.8288172418598394E-3</v>
      </c>
      <c r="IC400" s="240">
        <f t="shared" ca="1" si="827"/>
        <v>-2.86794767466554E-3</v>
      </c>
      <c r="ID400" s="240">
        <f t="shared" ca="1" si="828"/>
        <v>-1.4739582854005145E-3</v>
      </c>
      <c r="IE400" s="240">
        <f t="shared" ca="1" si="829"/>
        <v>1.6783660082527064E-3</v>
      </c>
      <c r="IF400" s="240">
        <f t="shared" ca="1" si="830"/>
        <v>2.8219404232095006E-3</v>
      </c>
      <c r="IG400" s="240">
        <f t="shared" ca="1" si="831"/>
        <v>2.0792796571724318E-3</v>
      </c>
      <c r="IH400" s="240">
        <f t="shared" ca="1" si="832"/>
        <v>-4.2740790551275374E-4</v>
      </c>
      <c r="II400" s="240">
        <f t="shared" ca="1" si="833"/>
        <v>-2.5714896033144073E-3</v>
      </c>
      <c r="IJ400" s="240">
        <f t="shared" ca="1" si="834"/>
        <v>-2.5339616499557636E-3</v>
      </c>
      <c r="IK400" s="240">
        <f t="shared" ca="1" si="835"/>
        <v>-3.466621462520031E-4</v>
      </c>
      <c r="IL400" s="240">
        <f t="shared" ca="1" si="836"/>
        <v>2.1347398430229753E-3</v>
      </c>
      <c r="IM400" s="240">
        <f t="shared" ca="1" si="837"/>
        <v>2.805063522569348E-3</v>
      </c>
      <c r="IN400" s="240">
        <f t="shared" ca="1" si="838"/>
        <v>1.0956172644626724E-3</v>
      </c>
      <c r="IO400" s="240">
        <f t="shared" ca="1" si="839"/>
        <v>-1.543332731496513E-3</v>
      </c>
      <c r="IP400" s="240">
        <f t="shared" ca="1" si="840"/>
        <v>-2.8729445222206102E-3</v>
      </c>
      <c r="IQ400" s="240">
        <f t="shared" ca="1" si="841"/>
        <v>-1.7651972472708562E-3</v>
      </c>
      <c r="IR400" s="240">
        <f t="shared" ca="1" si="842"/>
        <v>8.4011445332702792E-4</v>
      </c>
      <c r="IS400" s="240">
        <f t="shared" ca="1" si="843"/>
        <v>2.7326868151793101E-3</v>
      </c>
      <c r="IT400" s="240">
        <f t="shared" ca="1" si="844"/>
        <v>2.3068924521925474E-3</v>
      </c>
      <c r="IU400" s="240">
        <f t="shared" ca="1" si="845"/>
        <v>-7.6031673794376689E-5</v>
      </c>
      <c r="IV400" s="240">
        <f t="shared" ca="1" si="846"/>
        <v>-2.3944517733485706E-3</v>
      </c>
      <c r="IW400" s="240">
        <f t="shared" ca="1" si="847"/>
        <v>-2.6814582163038046E-3</v>
      </c>
      <c r="IX400" s="240">
        <f t="shared" ca="1" si="848"/>
        <v>-6.9355943843625448E-4</v>
      </c>
      <c r="IY400" s="240">
        <f t="shared" ca="1" si="849"/>
        <v>1.8827438045302936E-3</v>
      </c>
      <c r="IZ400" s="240">
        <f t="shared" ca="1" si="850"/>
        <v>2.8617580484157339E-3</v>
      </c>
      <c r="JA400" s="240">
        <f t="shared" ca="1" si="851"/>
        <v>1.4129036477371537E-3</v>
      </c>
      <c r="JB400" s="240">
        <f t="shared" ca="1" si="852"/>
        <v>-1.2346350603133227E-3</v>
      </c>
    </row>
    <row r="401" spans="2:262">
      <c r="B401" s="248">
        <v>40</v>
      </c>
      <c r="C401" s="247">
        <f t="shared" si="853"/>
        <v>7.8125000000000037E-4</v>
      </c>
      <c r="D401" s="244">
        <f t="shared" ca="1" si="597"/>
        <v>12.445559284742679</v>
      </c>
      <c r="E401" s="243">
        <f ca="1">AT361</f>
        <v>0.44555928474267809</v>
      </c>
      <c r="F401" s="242">
        <v>40</v>
      </c>
      <c r="G401" s="240">
        <f t="shared" ca="1" si="854"/>
        <v>-8.1100865728888825E-4</v>
      </c>
      <c r="H401" s="240">
        <f t="shared" ca="1" si="598"/>
        <v>-5.786481248519367E-4</v>
      </c>
      <c r="I401" s="240">
        <f t="shared" ca="1" si="599"/>
        <v>1.6804931016819525E-4</v>
      </c>
      <c r="J401" s="240">
        <f t="shared" ca="1" si="600"/>
        <v>7.6537451366979223E-4</v>
      </c>
      <c r="K401" s="240">
        <f t="shared" ca="1" si="601"/>
        <v>6.8238928364538684E-4</v>
      </c>
      <c r="L401" s="240">
        <f t="shared" ca="1" si="602"/>
        <v>-7.144167019897639E-6</v>
      </c>
      <c r="M401" s="240">
        <f t="shared" ca="1" si="603"/>
        <v>-6.9032745671733823E-4</v>
      </c>
      <c r="N401" s="240">
        <f t="shared" ca="1" si="604"/>
        <v>-7.5990660495666416E-4</v>
      </c>
      <c r="O401" s="240">
        <f t="shared" ca="1" si="605"/>
        <v>-1.5403552246047897E-4</v>
      </c>
      <c r="P401" s="240">
        <f t="shared" ca="1" si="606"/>
        <v>5.8875150274333523E-4</v>
      </c>
      <c r="Q401" s="240">
        <f t="shared" ca="1" si="607"/>
        <v>8.0822114159999033E-4</v>
      </c>
      <c r="R401" s="240">
        <f t="shared" ca="1" si="608"/>
        <v>3.0929571319681683E-4</v>
      </c>
      <c r="S401" s="240">
        <f t="shared" ca="1" si="609"/>
        <v>-4.6455015869455141E-4</v>
      </c>
      <c r="T401" s="240">
        <f t="shared" ca="1" si="610"/>
        <v>-8.2547619302726703E-4</v>
      </c>
      <c r="U401" s="241">
        <f t="shared" ca="1" si="611"/>
        <v>-4.5266984313003405E-4</v>
      </c>
      <c r="V401" s="240">
        <f t="shared" ca="1" si="612"/>
        <v>3.2249641256986751E-4</v>
      </c>
      <c r="W401" s="240">
        <f t="shared" ca="1" si="613"/>
        <v>8.1100865728888825E-4</v>
      </c>
      <c r="X401" s="240">
        <f t="shared" ca="1" si="614"/>
        <v>5.7864812485193691E-4</v>
      </c>
      <c r="Y401" s="240">
        <f t="shared" ca="1" si="615"/>
        <v>-1.6804931016819547E-4</v>
      </c>
      <c r="Z401" s="240">
        <f t="shared" ca="1" si="616"/>
        <v>-7.6537451366979234E-4</v>
      </c>
      <c r="AA401" s="240">
        <f t="shared" ca="1" si="617"/>
        <v>-6.8238928364538673E-4</v>
      </c>
      <c r="AB401" s="240">
        <f t="shared" ca="1" si="618"/>
        <v>7.1441670198985605E-6</v>
      </c>
      <c r="AC401" s="240">
        <f t="shared" ca="1" si="619"/>
        <v>6.9032745671733877E-4</v>
      </c>
      <c r="AD401" s="240">
        <f t="shared" ca="1" si="620"/>
        <v>7.5990660495666492E-4</v>
      </c>
      <c r="AE401" s="240">
        <f t="shared" ca="1" si="621"/>
        <v>1.5403552246048092E-4</v>
      </c>
      <c r="AF401" s="240">
        <f t="shared" ca="1" si="622"/>
        <v>-5.8875150274333393E-4</v>
      </c>
      <c r="AG401" s="240">
        <f t="shared" ca="1" si="623"/>
        <v>-8.0822114159999066E-4</v>
      </c>
      <c r="AH401" s="240">
        <f t="shared" ca="1" si="624"/>
        <v>-3.0929571319681732E-4</v>
      </c>
      <c r="AI401" s="240">
        <f t="shared" ca="1" si="625"/>
        <v>4.6455015869455103E-4</v>
      </c>
      <c r="AJ401" s="240">
        <f t="shared" ca="1" si="626"/>
        <v>8.2547619302726703E-4</v>
      </c>
      <c r="AK401" s="240">
        <f t="shared" ca="1" si="627"/>
        <v>4.5266984313003448E-4</v>
      </c>
      <c r="AL401" s="240">
        <f t="shared" ca="1" si="628"/>
        <v>-3.2249641256986707E-4</v>
      </c>
      <c r="AM401" s="240">
        <f t="shared" ca="1" si="629"/>
        <v>-8.1100865728888749E-4</v>
      </c>
      <c r="AN401" s="240">
        <f t="shared" ca="1" si="630"/>
        <v>-5.7864812485193713E-4</v>
      </c>
      <c r="AO401" s="240">
        <f t="shared" ca="1" si="631"/>
        <v>1.6804931016819208E-4</v>
      </c>
      <c r="AP401" s="240">
        <f t="shared" ca="1" si="632"/>
        <v>7.6537451366979212E-4</v>
      </c>
      <c r="AQ401" s="240">
        <f t="shared" ca="1" si="633"/>
        <v>6.8238928364538879E-4</v>
      </c>
      <c r="AR401" s="240">
        <f t="shared" ca="1" si="634"/>
        <v>-7.1441670198980727E-6</v>
      </c>
      <c r="AS401" s="240">
        <f t="shared" ca="1" si="635"/>
        <v>-6.9032745671733682E-4</v>
      </c>
      <c r="AT401" s="240">
        <f t="shared" ca="1" si="636"/>
        <v>-7.5990660495666394E-4</v>
      </c>
      <c r="AU401" s="240">
        <f t="shared" ca="1" si="637"/>
        <v>-1.5403552246048141E-4</v>
      </c>
      <c r="AV401" s="240">
        <f t="shared" ca="1" si="638"/>
        <v>5.8875150274333567E-4</v>
      </c>
      <c r="AW401" s="240">
        <f t="shared" ca="1" si="639"/>
        <v>8.0822114159999077E-4</v>
      </c>
      <c r="AX401" s="240">
        <f t="shared" ca="1" si="640"/>
        <v>3.0929571319681509E-4</v>
      </c>
      <c r="AY401" s="240">
        <f t="shared" ca="1" si="641"/>
        <v>-4.645501586945506E-4</v>
      </c>
      <c r="AZ401" s="240">
        <f t="shared" ca="1" si="642"/>
        <v>-8.2547619302726703E-4</v>
      </c>
      <c r="BA401" s="240">
        <f t="shared" ca="1" si="643"/>
        <v>-4.5266984313003492E-4</v>
      </c>
      <c r="BB401" s="240">
        <f t="shared" ca="1" si="644"/>
        <v>3.2249641256986388E-4</v>
      </c>
      <c r="BC401" s="240">
        <f t="shared" ca="1" si="645"/>
        <v>8.1100865728888792E-4</v>
      </c>
      <c r="BD401" s="240">
        <f t="shared" ca="1" si="646"/>
        <v>5.7864812485193963E-4</v>
      </c>
      <c r="BE401" s="240">
        <f t="shared" ca="1" si="647"/>
        <v>-1.6804931016819449E-4</v>
      </c>
      <c r="BF401" s="240">
        <f t="shared" ca="1" si="648"/>
        <v>-7.6537451366979082E-4</v>
      </c>
      <c r="BG401" s="240">
        <f t="shared" ca="1" si="649"/>
        <v>-6.8238928364538739E-4</v>
      </c>
      <c r="BH401" s="240">
        <f t="shared" ca="1" si="650"/>
        <v>7.1441670198946032E-6</v>
      </c>
      <c r="BI401" s="240">
        <f t="shared" ca="1" si="651"/>
        <v>6.9032745671733823E-4</v>
      </c>
      <c r="BJ401" s="240">
        <f t="shared" ca="1" si="652"/>
        <v>7.5990660495666535E-4</v>
      </c>
      <c r="BK401" s="240">
        <f t="shared" ca="1" si="653"/>
        <v>1.5403552246047903E-4</v>
      </c>
      <c r="BL401" s="240">
        <f t="shared" ca="1" si="654"/>
        <v>-5.8875150274333328E-4</v>
      </c>
      <c r="BM401" s="240">
        <f t="shared" ca="1" si="655"/>
        <v>-8.0822114159999022E-4</v>
      </c>
      <c r="BN401" s="240">
        <f t="shared" ca="1" si="656"/>
        <v>-3.0929571319681835E-4</v>
      </c>
      <c r="BO401" s="240">
        <f t="shared" ca="1" si="657"/>
        <v>4.6455015869455261E-4</v>
      </c>
      <c r="BP401" s="240">
        <f t="shared" ca="1" si="658"/>
        <v>8.2547619302726703E-4</v>
      </c>
      <c r="BQ401" s="240">
        <f t="shared" ca="1" si="659"/>
        <v>4.526698431300328E-4</v>
      </c>
      <c r="BR401" s="240">
        <f t="shared" ca="1" si="660"/>
        <v>-3.2249641256986615E-4</v>
      </c>
      <c r="BS401" s="240">
        <f t="shared" ca="1" si="661"/>
        <v>-8.1100865728888738E-4</v>
      </c>
      <c r="BT401" s="240">
        <f t="shared" ca="1" si="662"/>
        <v>-5.7864812485194212E-4</v>
      </c>
      <c r="BU401" s="240">
        <f t="shared" ca="1" si="663"/>
        <v>1.6804931016819113E-4</v>
      </c>
      <c r="BV401" s="240">
        <f t="shared" ca="1" si="664"/>
        <v>7.6537451366979169E-4</v>
      </c>
      <c r="BW401" s="240">
        <f t="shared" ca="1" si="665"/>
        <v>6.8238928364538608E-4</v>
      </c>
      <c r="BX401" s="240">
        <f t="shared" ca="1" si="666"/>
        <v>-7.144167019891188E-6</v>
      </c>
      <c r="BY401" s="240">
        <f t="shared" ca="1" si="667"/>
        <v>-6.9032745671733639E-4</v>
      </c>
      <c r="BZ401" s="240">
        <f t="shared" ca="1" si="668"/>
        <v>-7.5990660495666438E-4</v>
      </c>
      <c r="CA401" s="240">
        <f t="shared" ca="1" si="669"/>
        <v>-1.5403552246047664E-4</v>
      </c>
      <c r="CB401" s="240">
        <f t="shared" ca="1" si="670"/>
        <v>5.8875150274333079E-4</v>
      </c>
      <c r="CC401" s="240">
        <f t="shared" ca="1" si="671"/>
        <v>8.0822114159999098E-4</v>
      </c>
      <c r="CD401" s="240">
        <f t="shared" ca="1" si="672"/>
        <v>3.0929571319681607E-4</v>
      </c>
      <c r="CE401" s="240">
        <f t="shared" ca="1" si="673"/>
        <v>-4.6455015869455461E-4</v>
      </c>
      <c r="CF401" s="240">
        <f t="shared" ca="1" si="674"/>
        <v>-8.2547619302726703E-4</v>
      </c>
      <c r="CG401" s="240">
        <f t="shared" ca="1" si="675"/>
        <v>-4.5266984313003578E-4</v>
      </c>
      <c r="CH401" s="240">
        <f t="shared" ca="1" si="676"/>
        <v>3.2249641256986838E-4</v>
      </c>
      <c r="CI401" s="240">
        <f t="shared" ca="1" si="677"/>
        <v>8.1100865728888662E-4</v>
      </c>
      <c r="CJ401" s="240">
        <f t="shared" ca="1" si="678"/>
        <v>5.7864812485194038E-4</v>
      </c>
      <c r="CK401" s="240">
        <f t="shared" ca="1" si="679"/>
        <v>-1.6804931016819349E-4</v>
      </c>
      <c r="CL401" s="240">
        <f t="shared" ca="1" si="680"/>
        <v>-7.6537451366979255E-4</v>
      </c>
      <c r="CM401" s="240">
        <f t="shared" ca="1" si="681"/>
        <v>-6.8238928364539118E-4</v>
      </c>
      <c r="CN401" s="240">
        <f t="shared" ca="1" si="682"/>
        <v>7.1441670198935732E-6</v>
      </c>
      <c r="CO401" s="240">
        <f t="shared" ca="1" si="683"/>
        <v>6.9032745671733769E-4</v>
      </c>
      <c r="CP401" s="240">
        <f t="shared" ca="1" si="684"/>
        <v>7.599066049566634E-4</v>
      </c>
      <c r="CQ401" s="240">
        <f t="shared" ca="1" si="685"/>
        <v>1.5403552246048575E-4</v>
      </c>
      <c r="CR401" s="240">
        <f t="shared" ca="1" si="686"/>
        <v>-5.8875150274333241E-4</v>
      </c>
      <c r="CS401" s="240">
        <f t="shared" ca="1" si="687"/>
        <v>-8.0822114159999055E-4</v>
      </c>
      <c r="CT401" s="240">
        <f t="shared" ca="1" si="688"/>
        <v>-3.0929571319681374E-4</v>
      </c>
      <c r="CU401" s="240">
        <f t="shared" ca="1" si="689"/>
        <v>4.6455015869454697E-4</v>
      </c>
      <c r="CV401" s="240">
        <f t="shared" ca="1" si="690"/>
        <v>8.2547619302726703E-4</v>
      </c>
      <c r="CW401" s="240">
        <f t="shared" ca="1" si="691"/>
        <v>4.5266984313003378E-4</v>
      </c>
      <c r="CX401" s="240">
        <f t="shared" ca="1" si="692"/>
        <v>-3.2249641256985981E-4</v>
      </c>
      <c r="CY401" s="240">
        <f t="shared" ca="1" si="693"/>
        <v>-8.1100865728888716E-4</v>
      </c>
      <c r="CZ401" s="240">
        <f t="shared" ca="1" si="694"/>
        <v>-5.7864812485193865E-4</v>
      </c>
      <c r="DA401" s="240">
        <f t="shared" ca="1" si="695"/>
        <v>1.6804931016819587E-4</v>
      </c>
      <c r="DB401" s="240">
        <f t="shared" ca="1" si="696"/>
        <v>7.6537451366978919E-4</v>
      </c>
      <c r="DC401" s="240">
        <f t="shared" ca="1" si="697"/>
        <v>6.8238928364538988E-4</v>
      </c>
      <c r="DD401" s="240">
        <f t="shared" ca="1" si="698"/>
        <v>-7.1441670198960127E-6</v>
      </c>
      <c r="DE401" s="240">
        <f t="shared" ca="1" si="699"/>
        <v>-6.9032745671733899E-4</v>
      </c>
      <c r="DF401" s="240">
        <f t="shared" ca="1" si="700"/>
        <v>-7.5990660495666709E-4</v>
      </c>
      <c r="DG401" s="240">
        <f t="shared" ca="1" si="701"/>
        <v>-1.5403552246048336E-4</v>
      </c>
      <c r="DH401" s="240">
        <f t="shared" ca="1" si="702"/>
        <v>5.8875150274333415E-4</v>
      </c>
      <c r="DI401" s="240">
        <f t="shared" ca="1" si="703"/>
        <v>8.0822114159999001E-4</v>
      </c>
      <c r="DJ401" s="240">
        <f t="shared" ca="1" si="704"/>
        <v>3.0929571319682236E-4</v>
      </c>
      <c r="DK401" s="240">
        <f t="shared" ca="1" si="705"/>
        <v>-4.6455015869454897E-4</v>
      </c>
      <c r="DL401" s="240">
        <f t="shared" ca="1" si="706"/>
        <v>-8.2547619302726703E-4</v>
      </c>
      <c r="DM401" s="240">
        <f t="shared" ca="1" si="707"/>
        <v>-4.5266984313003166E-4</v>
      </c>
      <c r="DN401" s="240">
        <f t="shared" ca="1" si="708"/>
        <v>3.2249641256986203E-4</v>
      </c>
      <c r="DO401" s="240">
        <f t="shared" ca="1" si="709"/>
        <v>8.1100865728888749E-4</v>
      </c>
      <c r="DP401" s="240">
        <f t="shared" ca="1" si="710"/>
        <v>5.7864812485193691E-4</v>
      </c>
      <c r="DQ401" s="240">
        <f t="shared" ca="1" si="711"/>
        <v>-1.6804931016818671E-4</v>
      </c>
      <c r="DR401" s="240">
        <f t="shared" ca="1" si="712"/>
        <v>-7.6537451366979006E-4</v>
      </c>
      <c r="DS401" s="240">
        <f t="shared" ca="1" si="713"/>
        <v>-6.8238928364538847E-4</v>
      </c>
      <c r="DT401" s="240">
        <f t="shared" ca="1" si="714"/>
        <v>7.1441670198984521E-6</v>
      </c>
      <c r="DU401" s="240">
        <f t="shared" ca="1" si="715"/>
        <v>6.90327456717334E-4</v>
      </c>
      <c r="DV401" s="240">
        <f t="shared" ca="1" si="716"/>
        <v>7.5990660495666611E-4</v>
      </c>
      <c r="DW401" s="240">
        <f t="shared" ca="1" si="717"/>
        <v>1.5403552246048098E-4</v>
      </c>
      <c r="DX401" s="240">
        <f t="shared" ca="1" si="718"/>
        <v>-5.8875150274333588E-4</v>
      </c>
      <c r="DY401" s="240">
        <f t="shared" ca="1" si="719"/>
        <v>-8.0822114159999196E-4</v>
      </c>
      <c r="DZ401" s="240">
        <f t="shared" ca="1" si="720"/>
        <v>-3.0929571319682008E-4</v>
      </c>
      <c r="EA401" s="240">
        <f t="shared" ca="1" si="721"/>
        <v>4.6455015869455098E-4</v>
      </c>
      <c r="EB401" s="240">
        <f t="shared" ca="1" si="722"/>
        <v>8.2547619302726692E-4</v>
      </c>
      <c r="EC401" s="240">
        <f t="shared" ca="1" si="723"/>
        <v>4.5266984313003947E-4</v>
      </c>
      <c r="ED401" s="240">
        <f t="shared" ca="1" si="724"/>
        <v>-3.2249641256986426E-4</v>
      </c>
      <c r="EE401" s="240">
        <f t="shared" ca="1" si="725"/>
        <v>-8.1100865728888803E-4</v>
      </c>
      <c r="EF401" s="240">
        <f t="shared" ca="1" si="726"/>
        <v>-5.7864812485194353E-4</v>
      </c>
      <c r="EG401" s="240">
        <f t="shared" ca="1" si="727"/>
        <v>1.6804931016818912E-4</v>
      </c>
      <c r="EH401" s="240">
        <f t="shared" ca="1" si="728"/>
        <v>7.653745136697867E-4</v>
      </c>
      <c r="EI401" s="240">
        <f t="shared" ca="1" si="729"/>
        <v>6.8238928364538717E-4</v>
      </c>
      <c r="EJ401" s="240">
        <f t="shared" ca="1" si="730"/>
        <v>-7.1441670198891822E-6</v>
      </c>
      <c r="EK401" s="240">
        <f t="shared" ca="1" si="731"/>
        <v>-6.9032745671734159E-4</v>
      </c>
      <c r="EL401" s="240">
        <f t="shared" ca="1" si="732"/>
        <v>-7.5990660495666514E-4</v>
      </c>
      <c r="EM401" s="240">
        <f t="shared" ca="1" si="733"/>
        <v>-1.5403552246049014E-4</v>
      </c>
      <c r="EN401" s="240">
        <f t="shared" ca="1" si="734"/>
        <v>5.8875150274333762E-4</v>
      </c>
      <c r="EO401" s="240">
        <f t="shared" ca="1" si="735"/>
        <v>8.0822114159999142E-4</v>
      </c>
      <c r="EP401" s="240">
        <f t="shared" ca="1" si="736"/>
        <v>3.0929571319682876E-4</v>
      </c>
      <c r="EQ401" s="240">
        <f t="shared" ca="1" si="737"/>
        <v>-4.6455015869455293E-4</v>
      </c>
      <c r="ER401" s="240">
        <f t="shared" ca="1" si="738"/>
        <v>-8.2547619302726714E-4</v>
      </c>
      <c r="ES401" s="240">
        <f t="shared" ca="1" si="739"/>
        <v>-4.5266984313002765E-4</v>
      </c>
      <c r="ET401" s="240">
        <f t="shared" ca="1" si="740"/>
        <v>3.2249641256986653E-4</v>
      </c>
      <c r="EU401" s="240">
        <f t="shared" ca="1" si="741"/>
        <v>8.1100865728888629E-4</v>
      </c>
      <c r="EV401" s="240">
        <f t="shared" ca="1" si="742"/>
        <v>5.7864812485193345E-4</v>
      </c>
      <c r="EW401" s="240">
        <f t="shared" ca="1" si="743"/>
        <v>-1.6804931016819148E-4</v>
      </c>
      <c r="EX401" s="240">
        <f t="shared" ca="1" si="744"/>
        <v>-7.6537451366978746E-4</v>
      </c>
      <c r="EY401" s="240">
        <f t="shared" ca="1" si="745"/>
        <v>-6.8238928364538576E-4</v>
      </c>
      <c r="EZ401" s="240">
        <f t="shared" ca="1" si="746"/>
        <v>7.1441670198916216E-6</v>
      </c>
      <c r="FA401" s="240">
        <f t="shared" ca="1" si="747"/>
        <v>6.903274567173301E-4</v>
      </c>
      <c r="FB401" s="240">
        <f t="shared" ca="1" si="748"/>
        <v>7.5990660495666416E-4</v>
      </c>
      <c r="FC401" s="240">
        <f t="shared" ca="1" si="749"/>
        <v>1.5403552246048775E-4</v>
      </c>
      <c r="FD401" s="240">
        <f t="shared" ca="1" si="750"/>
        <v>-5.8875150274333935E-4</v>
      </c>
      <c r="FE401" s="240">
        <f t="shared" ca="1" si="751"/>
        <v>-8.0822114159999098E-4</v>
      </c>
      <c r="FF401" s="240">
        <f t="shared" ca="1" si="752"/>
        <v>-3.0929571319682653E-4</v>
      </c>
      <c r="FG401" s="240">
        <f t="shared" ca="1" si="753"/>
        <v>4.6455015869455494E-4</v>
      </c>
      <c r="FH401" s="240">
        <f t="shared" ca="1" si="754"/>
        <v>8.2547619302726714E-4</v>
      </c>
      <c r="FI401" s="240">
        <f t="shared" ca="1" si="755"/>
        <v>4.5266984313004522E-4</v>
      </c>
      <c r="FJ401" s="240">
        <f t="shared" ca="1" si="756"/>
        <v>-3.2249641256986875E-4</v>
      </c>
      <c r="FK401" s="240">
        <f t="shared" ca="1" si="757"/>
        <v>-8.1100865728888684E-4</v>
      </c>
      <c r="FL401" s="240">
        <f t="shared" ca="1" si="758"/>
        <v>-5.7864812485194841E-4</v>
      </c>
      <c r="FM401" s="240">
        <f t="shared" ca="1" si="759"/>
        <v>1.6804931016819389E-4</v>
      </c>
      <c r="FN401" s="240">
        <f t="shared" ca="1" si="760"/>
        <v>7.6537451366978843E-4</v>
      </c>
      <c r="FO401" s="240">
        <f t="shared" ca="1" si="761"/>
        <v>6.8238928364538435E-4</v>
      </c>
      <c r="FP401" s="240">
        <f t="shared" ca="1" si="762"/>
        <v>-7.1441670198940611E-6</v>
      </c>
      <c r="FQ401" s="240">
        <f t="shared" ca="1" si="763"/>
        <v>-6.903274567173314E-4</v>
      </c>
      <c r="FR401" s="240">
        <f t="shared" ca="1" si="764"/>
        <v>-7.5990660495666329E-4</v>
      </c>
      <c r="FS401" s="240">
        <f t="shared" ca="1" si="765"/>
        <v>-1.5403552246048537E-4</v>
      </c>
      <c r="FT401" s="240">
        <f t="shared" ca="1" si="766"/>
        <v>5.8875150274332461E-4</v>
      </c>
      <c r="FU401" s="240">
        <f t="shared" ca="1" si="767"/>
        <v>8.0822114159999033E-4</v>
      </c>
      <c r="FV401" s="240">
        <f t="shared" ca="1" si="768"/>
        <v>3.0929571319682431E-4</v>
      </c>
      <c r="FW401" s="240">
        <f t="shared" ca="1" si="769"/>
        <v>-4.6455015869455694E-4</v>
      </c>
      <c r="FX401" s="240">
        <f t="shared" ca="1" si="770"/>
        <v>-8.2547619302726703E-4</v>
      </c>
      <c r="FY401" s="240">
        <f t="shared" ca="1" si="771"/>
        <v>-4.5266984313004321E-4</v>
      </c>
      <c r="FZ401" s="240">
        <f t="shared" ca="1" si="772"/>
        <v>3.2249641256987098E-4</v>
      </c>
      <c r="GA401" s="240">
        <f t="shared" ca="1" si="773"/>
        <v>8.1100865728888716E-4</v>
      </c>
      <c r="GB401" s="240">
        <f t="shared" ca="1" si="774"/>
        <v>5.7864812485194678E-4</v>
      </c>
      <c r="GC401" s="240">
        <f t="shared" ca="1" si="775"/>
        <v>-1.6804931016819625E-4</v>
      </c>
      <c r="GD401" s="240">
        <f t="shared" ca="1" si="776"/>
        <v>-7.653745136697893E-4</v>
      </c>
      <c r="GE401" s="240">
        <f t="shared" ca="1" si="777"/>
        <v>-6.8238928364539617E-4</v>
      </c>
      <c r="GF401" s="240">
        <f t="shared" ca="1" si="778"/>
        <v>7.1441670198964463E-6</v>
      </c>
      <c r="GG401" s="240">
        <f t="shared" ca="1" si="779"/>
        <v>6.9032745671733281E-4</v>
      </c>
      <c r="GH401" s="240">
        <f t="shared" ca="1" si="780"/>
        <v>7.5990660495666232E-4</v>
      </c>
      <c r="GI401" s="240">
        <f t="shared" ca="1" si="781"/>
        <v>1.5403552246048304E-4</v>
      </c>
      <c r="GJ401" s="240">
        <f t="shared" ca="1" si="782"/>
        <v>-5.8875150274332634E-4</v>
      </c>
      <c r="GK401" s="240">
        <f t="shared" ca="1" si="783"/>
        <v>-8.082211415999899E-4</v>
      </c>
      <c r="GL401" s="240">
        <f t="shared" ca="1" si="784"/>
        <v>-3.0929571319682209E-4</v>
      </c>
      <c r="GM401" s="240">
        <f t="shared" ca="1" si="785"/>
        <v>4.6455015869453959E-4</v>
      </c>
      <c r="GN401" s="240">
        <f t="shared" ca="1" si="786"/>
        <v>8.2547619302726703E-4</v>
      </c>
      <c r="GO401" s="240">
        <f t="shared" ca="1" si="787"/>
        <v>4.526698431300411E-4</v>
      </c>
      <c r="GP401" s="240">
        <f t="shared" ca="1" si="788"/>
        <v>-3.2249641256985162E-4</v>
      </c>
      <c r="GQ401" s="240">
        <f t="shared" ca="1" si="789"/>
        <v>-8.110086572888876E-4</v>
      </c>
      <c r="GR401" s="240">
        <f t="shared" ca="1" si="790"/>
        <v>-5.7864812485194505E-4</v>
      </c>
      <c r="GS401" s="240">
        <f t="shared" ca="1" si="791"/>
        <v>1.6804931016819866E-4</v>
      </c>
      <c r="GT401" s="240">
        <f t="shared" ca="1" si="792"/>
        <v>7.6537451366979028E-4</v>
      </c>
      <c r="GU401" s="240">
        <f t="shared" ca="1" si="793"/>
        <v>6.8238928364539487E-4</v>
      </c>
      <c r="GV401" s="240">
        <f t="shared" ca="1" si="794"/>
        <v>-7.1441670198988316E-6</v>
      </c>
      <c r="GW401" s="240">
        <f t="shared" ca="1" si="795"/>
        <v>-6.9032745671733411E-4</v>
      </c>
      <c r="GX401" s="240">
        <f t="shared" ca="1" si="796"/>
        <v>-7.5990660495667056E-4</v>
      </c>
      <c r="GY401" s="240">
        <f t="shared" ca="1" si="797"/>
        <v>-1.5403552246048054E-4</v>
      </c>
      <c r="GZ401" s="240">
        <f t="shared" ca="1" si="798"/>
        <v>5.8875150274332797E-4</v>
      </c>
      <c r="HA401" s="240">
        <f t="shared" ca="1" si="799"/>
        <v>8.0822114159998946E-4</v>
      </c>
      <c r="HB401" s="240">
        <f t="shared" ca="1" si="800"/>
        <v>3.0929571319681976E-4</v>
      </c>
      <c r="HC401" s="240">
        <f t="shared" ca="1" si="801"/>
        <v>-4.6455015869454155E-4</v>
      </c>
      <c r="HD401" s="240">
        <f t="shared" ca="1" si="802"/>
        <v>-8.2547619302726703E-4</v>
      </c>
      <c r="HE401" s="240">
        <f t="shared" ca="1" si="803"/>
        <v>-4.5266984313003915E-4</v>
      </c>
      <c r="HF401" s="240">
        <f t="shared" ca="1" si="804"/>
        <v>3.2249641256985385E-4</v>
      </c>
      <c r="HG401" s="240">
        <f t="shared" ca="1" si="805"/>
        <v>8.1100865728888814E-4</v>
      </c>
      <c r="HH401" s="240">
        <f t="shared" ca="1" si="806"/>
        <v>5.7864812485194331E-4</v>
      </c>
      <c r="HI401" s="240">
        <f t="shared" ca="1" si="807"/>
        <v>-1.6804931016817804E-4</v>
      </c>
      <c r="HJ401" s="240">
        <f t="shared" ca="1" si="808"/>
        <v>-7.6537451366979104E-4</v>
      </c>
      <c r="HK401" s="240">
        <f t="shared" ca="1" si="809"/>
        <v>-6.8238928364539357E-4</v>
      </c>
      <c r="HL401" s="240">
        <f t="shared" ca="1" si="810"/>
        <v>7.144167019901271E-6</v>
      </c>
      <c r="HM401" s="240">
        <f t="shared" ca="1" si="811"/>
        <v>6.9032745671733541E-4</v>
      </c>
      <c r="HN401" s="240">
        <f t="shared" ca="1" si="812"/>
        <v>7.5990660495666958E-4</v>
      </c>
      <c r="HO401" s="240">
        <f t="shared" ca="1" si="813"/>
        <v>1.5403552246047816E-4</v>
      </c>
      <c r="HP401" s="240">
        <f t="shared" ca="1" si="814"/>
        <v>-5.8875150274332959E-4</v>
      </c>
      <c r="HQ401" s="240">
        <f t="shared" ca="1" si="815"/>
        <v>-8.0822114159999369E-4</v>
      </c>
      <c r="HR401" s="240">
        <f t="shared" ca="1" si="816"/>
        <v>-3.0929571319681759E-4</v>
      </c>
      <c r="HS401" s="240">
        <f t="shared" ca="1" si="817"/>
        <v>4.6455015869454355E-4</v>
      </c>
      <c r="HT401" s="240">
        <f t="shared" ca="1" si="818"/>
        <v>8.2547619302726703E-4</v>
      </c>
      <c r="HU401" s="240">
        <f t="shared" ca="1" si="819"/>
        <v>4.5266984313003719E-4</v>
      </c>
      <c r="HV401" s="240">
        <f t="shared" ca="1" si="820"/>
        <v>-3.2249641256985607E-4</v>
      </c>
      <c r="HW401" s="240">
        <f t="shared" ca="1" si="821"/>
        <v>-8.1100865728888846E-4</v>
      </c>
      <c r="HX401" s="240">
        <f t="shared" ca="1" si="822"/>
        <v>-5.7864812485194147E-4</v>
      </c>
      <c r="HY401" s="240">
        <f t="shared" ca="1" si="823"/>
        <v>1.680493101681804E-4</v>
      </c>
      <c r="HZ401" s="240">
        <f t="shared" ca="1" si="824"/>
        <v>7.6537451366979201E-4</v>
      </c>
      <c r="IA401" s="240">
        <f t="shared" ca="1" si="825"/>
        <v>6.8238928364539216E-4</v>
      </c>
      <c r="IB401" s="240">
        <f t="shared" ca="1" si="826"/>
        <v>-7.1441670198802375E-6</v>
      </c>
      <c r="IC401" s="240">
        <f t="shared" ca="1" si="827"/>
        <v>-6.9032745671733682E-4</v>
      </c>
      <c r="ID401" s="240">
        <f t="shared" ca="1" si="828"/>
        <v>-7.5990660495666861E-4</v>
      </c>
      <c r="IE401" s="240">
        <f t="shared" ca="1" si="829"/>
        <v>8.9998521733789362E-4</v>
      </c>
      <c r="IF401" s="240">
        <f t="shared" ca="1" si="830"/>
        <v>5.8875150274333133E-4</v>
      </c>
      <c r="IG401" s="240">
        <f t="shared" ca="1" si="831"/>
        <v>8.0822114159999326E-4</v>
      </c>
      <c r="IH401" s="240">
        <f t="shared" ca="1" si="832"/>
        <v>3.0929571319681531E-4</v>
      </c>
      <c r="II401" s="240">
        <f t="shared" ca="1" si="833"/>
        <v>-4.6455015869454556E-4</v>
      </c>
      <c r="IJ401" s="240">
        <f t="shared" ca="1" si="834"/>
        <v>-8.2547619302726703E-4</v>
      </c>
      <c r="IK401" s="240">
        <f t="shared" ca="1" si="835"/>
        <v>-4.5266984313003508E-4</v>
      </c>
      <c r="IL401" s="240">
        <f t="shared" ca="1" si="836"/>
        <v>3.2249641256985829E-4</v>
      </c>
      <c r="IM401" s="240">
        <f t="shared" ca="1" si="837"/>
        <v>8.1100865728888456E-4</v>
      </c>
      <c r="IN401" s="240">
        <f t="shared" ca="1" si="838"/>
        <v>5.7864812485193973E-4</v>
      </c>
      <c r="IO401" s="240">
        <f t="shared" ca="1" si="839"/>
        <v>-1.6804931016818281E-4</v>
      </c>
      <c r="IP401" s="240">
        <f t="shared" ca="1" si="840"/>
        <v>-7.6537451366979299E-4</v>
      </c>
      <c r="IQ401" s="240">
        <f t="shared" ca="1" si="841"/>
        <v>-6.8238928364539085E-4</v>
      </c>
      <c r="IR401" s="240">
        <f t="shared" ca="1" si="842"/>
        <v>7.1441670198827312E-6</v>
      </c>
      <c r="IS401" s="240">
        <f t="shared" ca="1" si="843"/>
        <v>6.9032745671733812E-4</v>
      </c>
      <c r="IT401" s="240">
        <f t="shared" ca="1" si="844"/>
        <v>7.5990660495666774E-4</v>
      </c>
      <c r="IU401" s="240">
        <f t="shared" ca="1" si="845"/>
        <v>1.5403552246049648E-4</v>
      </c>
      <c r="IV401" s="240">
        <f t="shared" ca="1" si="846"/>
        <v>-5.8875150274333306E-4</v>
      </c>
      <c r="IW401" s="240">
        <f t="shared" ca="1" si="847"/>
        <v>-8.0822114159999272E-4</v>
      </c>
      <c r="IX401" s="240">
        <f t="shared" ca="1" si="848"/>
        <v>-3.0929571319681298E-4</v>
      </c>
      <c r="IY401" s="240">
        <f t="shared" ca="1" si="849"/>
        <v>4.6455015869454762E-4</v>
      </c>
      <c r="IZ401" s="240">
        <f t="shared" ca="1" si="850"/>
        <v>8.2547619302726725E-4</v>
      </c>
      <c r="JA401" s="240">
        <f t="shared" ca="1" si="851"/>
        <v>4.5266984313003307E-4</v>
      </c>
      <c r="JB401" s="240">
        <f t="shared" ca="1" si="852"/>
        <v>-3.2249641256986057E-4</v>
      </c>
    </row>
    <row r="402" spans="2:262">
      <c r="B402" s="248">
        <v>41</v>
      </c>
      <c r="C402" s="247">
        <f t="shared" si="853"/>
        <v>8.0078125000000039E-4</v>
      </c>
      <c r="D402" s="244">
        <f t="shared" ca="1" si="597"/>
        <v>12.444322590573236</v>
      </c>
      <c r="E402" s="243">
        <f ca="1">AU361</f>
        <v>0.44432259057323631</v>
      </c>
      <c r="F402" s="242">
        <v>41</v>
      </c>
      <c r="G402" s="240">
        <f t="shared" ca="1" si="854"/>
        <v>1.3881955821300851E-3</v>
      </c>
      <c r="H402" s="240">
        <f t="shared" ca="1" si="598"/>
        <v>8.4174829515633819E-4</v>
      </c>
      <c r="I402" s="240">
        <f t="shared" ca="1" si="599"/>
        <v>-4.8752891322475925E-4</v>
      </c>
      <c r="J402" s="240">
        <f t="shared" ca="1" si="600"/>
        <v>-1.3634019115591174E-3</v>
      </c>
      <c r="K402" s="240">
        <f t="shared" ca="1" si="601"/>
        <v>-9.7130464204253316E-4</v>
      </c>
      <c r="L402" s="240">
        <f t="shared" ca="1" si="602"/>
        <v>3.2411056820302788E-4</v>
      </c>
      <c r="M402" s="240">
        <f t="shared" ca="1" si="603"/>
        <v>1.3181014071802833E-3</v>
      </c>
      <c r="N402" s="240">
        <f t="shared" ca="1" si="604"/>
        <v>1.0862516630195421E-3</v>
      </c>
      <c r="O402" s="240">
        <f t="shared" ca="1" si="605"/>
        <v>-1.5581729855256981E-4</v>
      </c>
      <c r="P402" s="240">
        <f t="shared" ca="1" si="606"/>
        <v>-1.2529754307452675E-3</v>
      </c>
      <c r="Q402" s="240">
        <f t="shared" ca="1" si="607"/>
        <v>-1.1848604478988864E-3</v>
      </c>
      <c r="R402" s="240">
        <f t="shared" ca="1" si="608"/>
        <v>-1.4819608303262479E-5</v>
      </c>
      <c r="S402" s="240">
        <f t="shared" ca="1" si="609"/>
        <v>1.1690035375590789E-3</v>
      </c>
      <c r="T402" s="240">
        <f t="shared" ca="1" si="610"/>
        <v>1.2656478287706697E-3</v>
      </c>
      <c r="U402" s="241">
        <f t="shared" ca="1" si="611"/>
        <v>1.8523361445608164E-4</v>
      </c>
      <c r="V402" s="240">
        <f t="shared" ca="1" si="612"/>
        <v>-1.0674487430564926E-3</v>
      </c>
      <c r="W402" s="240">
        <f t="shared" ca="1" si="613"/>
        <v>-1.3273986882294773E-3</v>
      </c>
      <c r="X402" s="240">
        <f t="shared" ca="1" si="614"/>
        <v>-3.5286153463155994E-4</v>
      </c>
      <c r="Y402" s="240">
        <f t="shared" ca="1" si="615"/>
        <v>9.4983852587429436E-4</v>
      </c>
      <c r="Z402" s="240">
        <f t="shared" ca="1" si="616"/>
        <v>1.3691842358711894E-3</v>
      </c>
      <c r="AA402" s="240">
        <f t="shared" ca="1" si="617"/>
        <v>5.1518208888174798E-4</v>
      </c>
      <c r="AB402" s="240">
        <f t="shared" ca="1" si="618"/>
        <v>-8.1794185315079251E-4</v>
      </c>
      <c r="AC402" s="240">
        <f t="shared" ca="1" si="619"/>
        <v>-1.39037597816518E-3</v>
      </c>
      <c r="AD402" s="240">
        <f t="shared" ca="1" si="620"/>
        <v>-6.6975382498234148E-4</v>
      </c>
      <c r="AE402" s="240">
        <f t="shared" ca="1" si="621"/>
        <v>6.7374257361351927E-4</v>
      </c>
      <c r="AF402" s="240">
        <f t="shared" ca="1" si="622"/>
        <v>1.3906551715820183E-3</v>
      </c>
      <c r="AG402" s="240">
        <f t="shared" ca="1" si="623"/>
        <v>8.1425184014660766E-4</v>
      </c>
      <c r="AH402" s="240">
        <f t="shared" ca="1" si="624"/>
        <v>-5.1940957864776867E-4</v>
      </c>
      <c r="AI402" s="240">
        <f t="shared" ca="1" si="625"/>
        <v>-1.370017616792841E-3</v>
      </c>
      <c r="AJ402" s="240">
        <f t="shared" ca="1" si="626"/>
        <v>-9.4650274972735583E-4</v>
      </c>
      <c r="AK402" s="240">
        <f t="shared" ca="1" si="627"/>
        <v>3.5726418015138425E-4</v>
      </c>
      <c r="AL402" s="240">
        <f t="shared" ca="1" si="628"/>
        <v>1.3287737218311679E-3</v>
      </c>
      <c r="AM402" s="240">
        <f t="shared" ca="1" si="629"/>
        <v>1.0645173769450065E-3</v>
      </c>
      <c r="AN402" s="240">
        <f t="shared" ca="1" si="630"/>
        <v>-1.897451958430975E-4</v>
      </c>
      <c r="AO402" s="240">
        <f t="shared" ca="1" si="631"/>
        <v>-1.2675438332671435E-3</v>
      </c>
      <c r="AP402" s="240">
        <f t="shared" ca="1" si="632"/>
        <v>-1.1665206719578829E-3</v>
      </c>
      <c r="AQ402" s="240">
        <f t="shared" ca="1" si="633"/>
        <v>1.9372267174012654E-5</v>
      </c>
      <c r="AR402" s="240">
        <f t="shared" ca="1" si="634"/>
        <v>1.1872489056177155E-3</v>
      </c>
      <c r="AS402" s="240">
        <f t="shared" ca="1" si="635"/>
        <v>1.2509784102640563E-3</v>
      </c>
      <c r="AT402" s="240">
        <f t="shared" ca="1" si="636"/>
        <v>1.5129203842511576E-4</v>
      </c>
      <c r="AU402" s="240">
        <f t="shared" ca="1" si="637"/>
        <v>-1.0890966493334478E-3</v>
      </c>
      <c r="AV402" s="240">
        <f t="shared" ca="1" si="638"/>
        <v>-1.3166202688659312E-3</v>
      </c>
      <c r="AW402" s="240">
        <f t="shared" ca="1" si="639"/>
        <v>-3.1968077094332061E-4</v>
      </c>
      <c r="AX402" s="240">
        <f t="shared" ca="1" si="640"/>
        <v>9.745633657092332E-4</v>
      </c>
      <c r="AY402" s="240">
        <f t="shared" ca="1" si="641"/>
        <v>1.362458933110519E-3</v>
      </c>
      <c r="AZ402" s="240">
        <f t="shared" ca="1" si="642"/>
        <v>4.8326120710685127E-4</v>
      </c>
      <c r="BA402" s="240">
        <f t="shared" ca="1" si="643"/>
        <v>-8.4537174193865627E-4</v>
      </c>
      <c r="BB402" s="240">
        <f t="shared" ca="1" si="644"/>
        <v>-1.3878049468208334E-3</v>
      </c>
      <c r="BC402" s="240">
        <f t="shared" ca="1" si="645"/>
        <v>-6.3957294489470754E-4</v>
      </c>
      <c r="BD402" s="240">
        <f t="shared" ca="1" si="646"/>
        <v>7.0346494029513147E-4</v>
      </c>
      <c r="BE402" s="240">
        <f t="shared" ca="1" si="647"/>
        <v>1.392277082358537E-3</v>
      </c>
      <c r="BF402" s="240">
        <f t="shared" ca="1" si="648"/>
        <v>7.86264910275209E-4</v>
      </c>
      <c r="BG402" s="240">
        <f t="shared" ca="1" si="649"/>
        <v>-5.5097737116257823E-4</v>
      </c>
      <c r="BH402" s="240">
        <f t="shared" ca="1" si="650"/>
        <v>-1.3758080746424678E-3</v>
      </c>
      <c r="BI402" s="240">
        <f t="shared" ca="1" si="651"/>
        <v>-9.2113071954776397E-4</v>
      </c>
      <c r="BJ402" s="240">
        <f t="shared" ca="1" si="652"/>
        <v>3.9020258951658082E-4</v>
      </c>
      <c r="BK402" s="240">
        <f t="shared" ca="1" si="653"/>
        <v>1.3386456328780699E-3</v>
      </c>
      <c r="BL402" s="240">
        <f t="shared" ca="1" si="654"/>
        <v>1.0421418654074695E-3</v>
      </c>
      <c r="BM402" s="240">
        <f t="shared" ca="1" si="655"/>
        <v>-2.2355879772268658E-4</v>
      </c>
      <c r="BN402" s="240">
        <f t="shared" ca="1" si="656"/>
        <v>-1.2813487147803799E-3</v>
      </c>
      <c r="BO402" s="240">
        <f t="shared" ca="1" si="657"/>
        <v>-1.1474782275831038E-3</v>
      </c>
      <c r="BP402" s="240">
        <f t="shared" ca="1" si="658"/>
        <v>5.3552473521927837E-5</v>
      </c>
      <c r="BQ402" s="240">
        <f t="shared" ca="1" si="659"/>
        <v>1.2047791193297002E-3</v>
      </c>
      <c r="BR402" s="240">
        <f t="shared" ca="1" si="660"/>
        <v>1.2355554491401989E-3</v>
      </c>
      <c r="BS402" s="240">
        <f t="shared" ca="1" si="661"/>
        <v>1.1725932972737147E-4</v>
      </c>
      <c r="BT402" s="240">
        <f t="shared" ca="1" si="662"/>
        <v>-1.1100885245127882E-3</v>
      </c>
      <c r="BU402" s="240">
        <f t="shared" ca="1" si="663"/>
        <v>-1.3050487666840219E-3</v>
      </c>
      <c r="BV402" s="240">
        <f t="shared" ca="1" si="664"/>
        <v>-2.8630744351230389E-4</v>
      </c>
      <c r="BW402" s="240">
        <f t="shared" ca="1" si="665"/>
        <v>9.9870116501394744E-4</v>
      </c>
      <c r="BX402" s="240">
        <f t="shared" ca="1" si="666"/>
        <v>1.354912936034164E-3</v>
      </c>
      <c r="BY402" s="240">
        <f t="shared" ca="1" si="667"/>
        <v>4.5104922685108471E-4</v>
      </c>
      <c r="BZ402" s="240">
        <f t="shared" ca="1" si="668"/>
        <v>-8.7229241039966183E-4</v>
      </c>
      <c r="CA402" s="240">
        <f t="shared" ca="1" si="669"/>
        <v>-1.3843979536698903E-3</v>
      </c>
      <c r="CB402" s="240">
        <f t="shared" ca="1" si="670"/>
        <v>-6.0900680998025956E-4</v>
      </c>
      <c r="CC402" s="240">
        <f t="shared" ca="1" si="671"/>
        <v>7.3276356600095389E-4</v>
      </c>
      <c r="CD402" s="240">
        <f t="shared" ca="1" si="672"/>
        <v>1.3930603374812363E-3</v>
      </c>
      <c r="CE402" s="240">
        <f t="shared" ca="1" si="673"/>
        <v>7.5780436382220343E-4</v>
      </c>
      <c r="CF402" s="240">
        <f t="shared" ca="1" si="674"/>
        <v>-5.8221327551137472E-4</v>
      </c>
      <c r="CG402" s="240">
        <f t="shared" ca="1" si="675"/>
        <v>-1.3807697971527071E-3</v>
      </c>
      <c r="CH402" s="240">
        <f t="shared" ca="1" si="676"/>
        <v>-8.9520383466600516E-4</v>
      </c>
      <c r="CI402" s="240">
        <f t="shared" ca="1" si="677"/>
        <v>4.2290595543246736E-4</v>
      </c>
      <c r="CJ402" s="240">
        <f t="shared" ca="1" si="678"/>
        <v>1.3477111938509135E-3</v>
      </c>
      <c r="CK402" s="240">
        <f t="shared" ca="1" si="679"/>
        <v>1.0191386065784057E-3</v>
      </c>
      <c r="CL402" s="240">
        <f t="shared" ca="1" si="680"/>
        <v>-2.5723773614191967E-4</v>
      </c>
      <c r="CM402" s="240">
        <f t="shared" ca="1" si="681"/>
        <v>-1.2943817597405401E-3</v>
      </c>
      <c r="CN402" s="240">
        <f t="shared" ca="1" si="682"/>
        <v>-1.1277445852310088E-3</v>
      </c>
      <c r="CO402" s="240">
        <f t="shared" ca="1" si="683"/>
        <v>8.7700421862249361E-5</v>
      </c>
      <c r="CP402" s="240">
        <f t="shared" ca="1" si="684"/>
        <v>1.2215836191497938E-3</v>
      </c>
      <c r="CQ402" s="240">
        <f t="shared" ca="1" si="685"/>
        <v>1.2193882356141691E-3</v>
      </c>
      <c r="CR402" s="240">
        <f t="shared" ca="1" si="686"/>
        <v>8.3155988394027769E-5</v>
      </c>
      <c r="CS402" s="240">
        <f t="shared" ca="1" si="687"/>
        <v>-1.1304117238738517E-3</v>
      </c>
      <c r="CT402" s="240">
        <f t="shared" ca="1" si="688"/>
        <v>-1.2926911519239857E-3</v>
      </c>
      <c r="CU402" s="240">
        <f t="shared" ca="1" si="689"/>
        <v>-2.5276165518303055E-4</v>
      </c>
      <c r="CV402" s="240">
        <f t="shared" ca="1" si="690"/>
        <v>1.0222373840806857E-3</v>
      </c>
      <c r="CW402" s="240">
        <f t="shared" ca="1" si="691"/>
        <v>1.3465507900685977E-3</v>
      </c>
      <c r="CX402" s="240">
        <f t="shared" ca="1" si="692"/>
        <v>4.1856555140689896E-4</v>
      </c>
      <c r="CY402" s="240">
        <f t="shared" ca="1" si="693"/>
        <v>-8.9868764252976465E-4</v>
      </c>
      <c r="CZ402" s="240">
        <f t="shared" ca="1" si="694"/>
        <v>-1.3801570509576304E-3</v>
      </c>
      <c r="DA402" s="240">
        <f t="shared" ca="1" si="695"/>
        <v>-5.7807383213569338E-4</v>
      </c>
      <c r="DB402" s="240">
        <f t="shared" ca="1" si="696"/>
        <v>7.6162080233442054E-4</v>
      </c>
      <c r="DC402" s="240">
        <f t="shared" ca="1" si="697"/>
        <v>1.3930044651465181E-3</v>
      </c>
      <c r="DD402" s="240">
        <f t="shared" ca="1" si="698"/>
        <v>7.2888734435655326E-4</v>
      </c>
      <c r="DE402" s="240">
        <f t="shared" ca="1" si="699"/>
        <v>-6.1309847635334204E-4</v>
      </c>
      <c r="DF402" s="240">
        <f t="shared" ca="1" si="700"/>
        <v>-1.3848997955674513E-3</v>
      </c>
      <c r="DG402" s="240">
        <f t="shared" ca="1" si="701"/>
        <v>-8.6873771246808644E-4</v>
      </c>
      <c r="DH402" s="240">
        <f t="shared" ca="1" si="702"/>
        <v>4.5535457861428305E-4</v>
      </c>
      <c r="DI402" s="240">
        <f t="shared" ca="1" si="703"/>
        <v>1.3559649439947486E-3</v>
      </c>
      <c r="DJ402" s="240">
        <f t="shared" ca="1" si="704"/>
        <v>9.9552145676077945E-4</v>
      </c>
      <c r="DK402" s="240">
        <f t="shared" ca="1" si="705"/>
        <v>-2.9076172416764908E-4</v>
      </c>
      <c r="DL402" s="240">
        <f t="shared" ca="1" si="706"/>
        <v>-1.3066351175286914E-3</v>
      </c>
      <c r="DM402" s="240">
        <f t="shared" ca="1" si="707"/>
        <v>-1.1073316317098511E-3</v>
      </c>
      <c r="DN402" s="240">
        <f t="shared" ca="1" si="708"/>
        <v>1.2179554274775137E-4</v>
      </c>
      <c r="DO402" s="240">
        <f t="shared" ca="1" si="709"/>
        <v>1.2376522826756703E-3</v>
      </c>
      <c r="DP402" s="240">
        <f t="shared" ca="1" si="710"/>
        <v>1.2024865082108781E-3</v>
      </c>
      <c r="DQ402" s="240">
        <f t="shared" ca="1" si="711"/>
        <v>4.9002557002658436E-5</v>
      </c>
      <c r="DR402" s="240">
        <f t="shared" ca="1" si="712"/>
        <v>-1.1500540054812593E-3</v>
      </c>
      <c r="DS402" s="240">
        <f t="shared" ca="1" si="713"/>
        <v>-1.2795548683508589E-3</v>
      </c>
      <c r="DT402" s="240">
        <f t="shared" ca="1" si="714"/>
        <v>-2.1906361268404187E-4</v>
      </c>
      <c r="DU402" s="240">
        <f t="shared" ca="1" si="715"/>
        <v>1.0451578455711852E-3</v>
      </c>
      <c r="DV402" s="240">
        <f t="shared" ca="1" si="716"/>
        <v>1.3373775322578713E-3</v>
      </c>
      <c r="DW402" s="240">
        <f t="shared" ca="1" si="717"/>
        <v>3.8582974772570077E-4</v>
      </c>
      <c r="DX402" s="240">
        <f t="shared" ca="1" si="718"/>
        <v>-9.2454153882810266E-4</v>
      </c>
      <c r="DY402" s="240">
        <f t="shared" ca="1" si="719"/>
        <v>-1.3750847932452726E-3</v>
      </c>
      <c r="DZ402" s="240">
        <f t="shared" ca="1" si="720"/>
        <v>-5.4679264423022141E-4</v>
      </c>
      <c r="EA402" s="240">
        <f t="shared" ca="1" si="721"/>
        <v>7.9001926677538064E-4</v>
      </c>
      <c r="EB402" s="240">
        <f t="shared" ca="1" si="722"/>
        <v>1.3921094990097878E-3</v>
      </c>
      <c r="EC402" s="240">
        <f t="shared" ca="1" si="723"/>
        <v>6.9953127040953329E-4</v>
      </c>
      <c r="ED402" s="240">
        <f t="shared" ca="1" si="724"/>
        <v>-6.4361436959840064E-4</v>
      </c>
      <c r="EE402" s="240">
        <f t="shared" ca="1" si="725"/>
        <v>-1.3881955821300842E-3</v>
      </c>
      <c r="EF402" s="240">
        <f t="shared" ca="1" si="726"/>
        <v>-8.4174829515634134E-4</v>
      </c>
      <c r="EG402" s="240">
        <f t="shared" ca="1" si="727"/>
        <v>4.8752891322472732E-4</v>
      </c>
      <c r="EH402" s="240">
        <f t="shared" ca="1" si="728"/>
        <v>1.363401911559112E-3</v>
      </c>
      <c r="EI402" s="240">
        <f t="shared" ca="1" si="729"/>
        <v>9.7130464204254531E-4</v>
      </c>
      <c r="EJ402" s="240">
        <f t="shared" ca="1" si="730"/>
        <v>-3.2411056820302116E-4</v>
      </c>
      <c r="EK402" s="240">
        <f t="shared" ca="1" si="731"/>
        <v>-1.318101407180271E-3</v>
      </c>
      <c r="EL402" s="240">
        <f t="shared" ca="1" si="732"/>
        <v>-1.0862516630195606E-3</v>
      </c>
      <c r="EM402" s="240">
        <f t="shared" ca="1" si="733"/>
        <v>1.5581729855255051E-4</v>
      </c>
      <c r="EN402" s="240">
        <f t="shared" ca="1" si="734"/>
        <v>1.2529754307452623E-3</v>
      </c>
      <c r="EO402" s="240">
        <f t="shared" ca="1" si="735"/>
        <v>1.1848604478988877E-3</v>
      </c>
      <c r="EP402" s="240">
        <f t="shared" ca="1" si="736"/>
        <v>1.4819608303294246E-5</v>
      </c>
      <c r="EQ402" s="240">
        <f t="shared" ca="1" si="737"/>
        <v>-1.1690035375590657E-3</v>
      </c>
      <c r="ER402" s="240">
        <f t="shared" ca="1" si="738"/>
        <v>-1.2656478287706757E-3</v>
      </c>
      <c r="ES402" s="240">
        <f t="shared" ca="1" si="739"/>
        <v>-1.8523361445608858E-4</v>
      </c>
      <c r="ET402" s="240">
        <f t="shared" ca="1" si="740"/>
        <v>1.0674487430564691E-3</v>
      </c>
      <c r="EU402" s="240">
        <f t="shared" ca="1" si="741"/>
        <v>1.3273986882294854E-3</v>
      </c>
      <c r="EV402" s="240">
        <f t="shared" ca="1" si="742"/>
        <v>3.528615346315762E-4</v>
      </c>
      <c r="EW402" s="240">
        <f t="shared" ca="1" si="743"/>
        <v>-9.4983852587428568E-4</v>
      </c>
      <c r="EX402" s="240">
        <f t="shared" ca="1" si="744"/>
        <v>-1.369184235871197E-3</v>
      </c>
      <c r="EY402" s="240">
        <f t="shared" ca="1" si="745"/>
        <v>-5.1518208888177736E-4</v>
      </c>
      <c r="EZ402" s="240">
        <f t="shared" ca="1" si="746"/>
        <v>8.1794185315077483E-4</v>
      </c>
      <c r="FA402" s="240">
        <f t="shared" ca="1" si="747"/>
        <v>1.3903759781651809E-3</v>
      </c>
      <c r="FB402" s="240">
        <f t="shared" ca="1" si="748"/>
        <v>6.6975382498234322E-4</v>
      </c>
      <c r="FC402" s="240">
        <f t="shared" ca="1" si="749"/>
        <v>-6.7374257361348718E-4</v>
      </c>
      <c r="FD402" s="240">
        <f t="shared" ca="1" si="750"/>
        <v>-1.3906551715820168E-3</v>
      </c>
      <c r="FE402" s="240">
        <f t="shared" ca="1" si="751"/>
        <v>-8.1425184014662132E-4</v>
      </c>
      <c r="FF402" s="240">
        <f t="shared" ca="1" si="752"/>
        <v>5.1940957864776217E-4</v>
      </c>
      <c r="FG402" s="240">
        <f t="shared" ca="1" si="753"/>
        <v>1.3700176167928345E-3</v>
      </c>
      <c r="FH402" s="240">
        <f t="shared" ca="1" si="754"/>
        <v>9.4650274972737914E-4</v>
      </c>
      <c r="FI402" s="240">
        <f t="shared" ca="1" si="755"/>
        <v>-3.5726418015136316E-4</v>
      </c>
      <c r="FJ402" s="240">
        <f t="shared" ca="1" si="756"/>
        <v>-1.328773721831164E-3</v>
      </c>
      <c r="FK402" s="240">
        <f t="shared" ca="1" si="757"/>
        <v>-1.0645173769450078E-3</v>
      </c>
      <c r="FL402" s="240">
        <f t="shared" ca="1" si="758"/>
        <v>1.8974519584306611E-4</v>
      </c>
      <c r="FM402" s="240">
        <f t="shared" ca="1" si="759"/>
        <v>1.2675438332671342E-3</v>
      </c>
      <c r="FN402" s="240">
        <f t="shared" ca="1" si="760"/>
        <v>1.1665206719578892E-3</v>
      </c>
      <c r="FO402" s="240">
        <f t="shared" ca="1" si="761"/>
        <v>-1.9372267174010594E-5</v>
      </c>
      <c r="FP402" s="240">
        <f t="shared" ca="1" si="762"/>
        <v>-1.1872489056176936E-3</v>
      </c>
      <c r="FQ402" s="240">
        <f t="shared" ca="1" si="763"/>
        <v>-1.2509784102640704E-3</v>
      </c>
      <c r="FR402" s="240">
        <f t="shared" ca="1" si="764"/>
        <v>-1.5129203842513745E-4</v>
      </c>
      <c r="FS402" s="240">
        <f t="shared" ca="1" si="765"/>
        <v>1.0890966493334402E-3</v>
      </c>
      <c r="FT402" s="240">
        <f t="shared" ca="1" si="766"/>
        <v>1.316620268865945E-3</v>
      </c>
      <c r="FU402" s="240">
        <f t="shared" ca="1" si="767"/>
        <v>3.196807709433515E-4</v>
      </c>
      <c r="FV402" s="240">
        <f t="shared" ca="1" si="768"/>
        <v>-9.745633657092177E-4</v>
      </c>
      <c r="FW402" s="240">
        <f t="shared" ca="1" si="769"/>
        <v>-1.3624589331105213E-3</v>
      </c>
      <c r="FX402" s="240">
        <f t="shared" ca="1" si="770"/>
        <v>-4.8326120710685317E-4</v>
      </c>
      <c r="FY402" s="240">
        <f t="shared" ca="1" si="771"/>
        <v>8.4537174193863101E-4</v>
      </c>
      <c r="FZ402" s="240">
        <f t="shared" ca="1" si="772"/>
        <v>1.3878049468208354E-3</v>
      </c>
      <c r="GA402" s="240">
        <f t="shared" ca="1" si="773"/>
        <v>6.3957294489472684E-4</v>
      </c>
      <c r="GB402" s="240">
        <f t="shared" ca="1" si="774"/>
        <v>-7.0346494029512106E-4</v>
      </c>
      <c r="GC402" s="240">
        <f t="shared" ca="1" si="775"/>
        <v>-1.3922770823585355E-3</v>
      </c>
      <c r="GD402" s="240">
        <f t="shared" ca="1" si="776"/>
        <v>-7.8626491027523535E-4</v>
      </c>
      <c r="GE402" s="240">
        <f t="shared" ca="1" si="777"/>
        <v>5.5097737116255817E-4</v>
      </c>
      <c r="GF402" s="240">
        <f t="shared" ca="1" si="778"/>
        <v>1.3758080746424661E-3</v>
      </c>
      <c r="GG402" s="240">
        <f t="shared" ca="1" si="779"/>
        <v>9.2113071954776549E-4</v>
      </c>
      <c r="GH402" s="240">
        <f t="shared" ca="1" si="780"/>
        <v>-3.902025895165503E-4</v>
      </c>
      <c r="GI402" s="240">
        <f t="shared" ca="1" si="781"/>
        <v>-1.3386456328780638E-3</v>
      </c>
      <c r="GJ402" s="240">
        <f t="shared" ca="1" si="782"/>
        <v>-1.0421418654074776E-3</v>
      </c>
      <c r="GK402" s="240">
        <f t="shared" ca="1" si="783"/>
        <v>2.2355879772267487E-4</v>
      </c>
      <c r="GL402" s="240">
        <f t="shared" ca="1" si="784"/>
        <v>1.2813487147803637E-3</v>
      </c>
      <c r="GM402" s="240">
        <f t="shared" ca="1" si="785"/>
        <v>1.1474782275831216E-3</v>
      </c>
      <c r="GN402" s="240">
        <f t="shared" ca="1" si="786"/>
        <v>-5.3552473521905936E-5</v>
      </c>
      <c r="GO402" s="240">
        <f t="shared" ca="1" si="787"/>
        <v>-1.2047791193296941E-3</v>
      </c>
      <c r="GP402" s="240">
        <f t="shared" ca="1" si="788"/>
        <v>-1.2355554491402182E-3</v>
      </c>
      <c r="GQ402" s="240">
        <f t="shared" ca="1" si="789"/>
        <v>-1.17259329727413E-4</v>
      </c>
      <c r="GR402" s="240">
        <f t="shared" ca="1" si="790"/>
        <v>1.110088524512775E-3</v>
      </c>
      <c r="GS402" s="240">
        <f t="shared" ca="1" si="791"/>
        <v>1.3050487666840295E-3</v>
      </c>
      <c r="GT402" s="240">
        <f t="shared" ca="1" si="792"/>
        <v>2.8630744351230595E-4</v>
      </c>
      <c r="GU402" s="240">
        <f t="shared" ca="1" si="793"/>
        <v>-9.987011650139186E-4</v>
      </c>
      <c r="GV402" s="240">
        <f t="shared" ca="1" si="794"/>
        <v>-1.3549129360341688E-3</v>
      </c>
      <c r="GW402" s="240">
        <f t="shared" ca="1" si="795"/>
        <v>-4.5104922685110547E-4</v>
      </c>
      <c r="GX402" s="240">
        <f t="shared" ca="1" si="796"/>
        <v>8.7229241039966032E-4</v>
      </c>
      <c r="GY402" s="240">
        <f t="shared" ca="1" si="797"/>
        <v>1.3843979536698951E-3</v>
      </c>
      <c r="GZ402" s="240">
        <f t="shared" ca="1" si="798"/>
        <v>6.0900680998027907E-4</v>
      </c>
      <c r="HA402" s="240">
        <f t="shared" ca="1" si="799"/>
        <v>-7.3276356600093546E-4</v>
      </c>
      <c r="HB402" s="240">
        <f t="shared" ca="1" si="800"/>
        <v>-1.3930603374812359E-3</v>
      </c>
      <c r="HC402" s="240">
        <f t="shared" ca="1" si="801"/>
        <v>-7.5780436382220505E-4</v>
      </c>
      <c r="HD402" s="240">
        <f t="shared" ca="1" si="802"/>
        <v>5.8221327551133699E-4</v>
      </c>
      <c r="HE402" s="240">
        <f t="shared" ca="1" si="803"/>
        <v>1.3807697971527041E-3</v>
      </c>
      <c r="HF402" s="240">
        <f t="shared" ca="1" si="804"/>
        <v>8.9520383466602186E-4</v>
      </c>
      <c r="HG402" s="240">
        <f t="shared" ca="1" si="805"/>
        <v>-4.2290595543246535E-4</v>
      </c>
      <c r="HH402" s="240">
        <f t="shared" ca="1" si="806"/>
        <v>-1.3477111938509029E-3</v>
      </c>
      <c r="HI402" s="240">
        <f t="shared" ca="1" si="807"/>
        <v>-1.0191386065784207E-3</v>
      </c>
      <c r="HJ402" s="240">
        <f t="shared" ca="1" si="808"/>
        <v>2.572377361418982E-4</v>
      </c>
      <c r="HK402" s="240">
        <f t="shared" ca="1" si="809"/>
        <v>1.2943817597405392E-3</v>
      </c>
      <c r="HL402" s="240">
        <f t="shared" ca="1" si="810"/>
        <v>1.1277445852310099E-3</v>
      </c>
      <c r="HM402" s="240">
        <f t="shared" ca="1" si="811"/>
        <v>-8.7700421862207836E-5</v>
      </c>
      <c r="HN402" s="240">
        <f t="shared" ca="1" si="812"/>
        <v>-1.2215836191497831E-3</v>
      </c>
      <c r="HO402" s="240">
        <f t="shared" ca="1" si="813"/>
        <v>-1.2193882356141799E-3</v>
      </c>
      <c r="HP402" s="240">
        <f t="shared" ca="1" si="814"/>
        <v>-8.3155988394029829E-5</v>
      </c>
      <c r="HQ402" s="240">
        <f t="shared" ca="1" si="815"/>
        <v>1.1304117238738274E-3</v>
      </c>
      <c r="HR402" s="240">
        <f t="shared" ca="1" si="816"/>
        <v>1.2926911519239937E-3</v>
      </c>
      <c r="HS402" s="240">
        <f t="shared" ca="1" si="817"/>
        <v>2.5276165518305202E-4</v>
      </c>
      <c r="HT402" s="240">
        <f t="shared" ca="1" si="818"/>
        <v>-1.0222373840806844E-3</v>
      </c>
      <c r="HU402" s="240">
        <f t="shared" ca="1" si="819"/>
        <v>-1.3465507900686086E-3</v>
      </c>
      <c r="HV402" s="240">
        <f t="shared" ca="1" si="820"/>
        <v>-4.1856555140691983E-4</v>
      </c>
      <c r="HW402" s="240">
        <f t="shared" ca="1" si="821"/>
        <v>8.9868764252974784E-4</v>
      </c>
      <c r="HX402" s="240">
        <f t="shared" ca="1" si="822"/>
        <v>1.3801570509576332E-3</v>
      </c>
      <c r="HY402" s="240">
        <f t="shared" ca="1" si="823"/>
        <v>5.7807383213569533E-4</v>
      </c>
      <c r="HZ402" s="240">
        <f t="shared" ca="1" si="824"/>
        <v>-7.6162080233438563E-4</v>
      </c>
      <c r="IA402" s="240">
        <f t="shared" ca="1" si="825"/>
        <v>-1.3930044651465185E-3</v>
      </c>
      <c r="IB402" s="240">
        <f t="shared" ca="1" si="826"/>
        <v>-7.2888734435657201E-4</v>
      </c>
      <c r="IC402" s="240">
        <f t="shared" ca="1" si="827"/>
        <v>6.1309847635334031E-4</v>
      </c>
      <c r="ID402" s="240">
        <f t="shared" ca="1" si="828"/>
        <v>1.3848997955674465E-3</v>
      </c>
      <c r="IE402" s="240">
        <f t="shared" ca="1" si="829"/>
        <v>-1.4663532163553237E-3</v>
      </c>
      <c r="IF402" s="240">
        <f t="shared" ca="1" si="830"/>
        <v>-4.5535457861426234E-4</v>
      </c>
      <c r="IG402" s="240">
        <f t="shared" ca="1" si="831"/>
        <v>-1.3559649439947436E-3</v>
      </c>
      <c r="IH402" s="240">
        <f t="shared" ca="1" si="832"/>
        <v>-9.9552145676078075E-4</v>
      </c>
      <c r="II402" s="240">
        <f t="shared" ca="1" si="833"/>
        <v>2.9076172416760837E-4</v>
      </c>
      <c r="IJ402" s="240">
        <f t="shared" ca="1" si="834"/>
        <v>1.3066351175286838E-3</v>
      </c>
      <c r="IK402" s="240">
        <f t="shared" ca="1" si="835"/>
        <v>1.1073316317098646E-3</v>
      </c>
      <c r="IL402" s="240">
        <f t="shared" ca="1" si="836"/>
        <v>-1.2179554274774937E-4</v>
      </c>
      <c r="IM402" s="240">
        <f t="shared" ca="1" si="837"/>
        <v>-1.2376522826756512E-3</v>
      </c>
      <c r="IN402" s="240">
        <f t="shared" ca="1" si="838"/>
        <v>-1.2024865082108892E-3</v>
      </c>
      <c r="IO402" s="240">
        <f t="shared" ca="1" si="839"/>
        <v>-4.9002557002680337E-5</v>
      </c>
      <c r="IP402" s="240">
        <f t="shared" ca="1" si="840"/>
        <v>1.1500540054812582E-3</v>
      </c>
      <c r="IQ402" s="240">
        <f t="shared" ca="1" si="841"/>
        <v>1.2795548683508752E-3</v>
      </c>
      <c r="IR402" s="240">
        <f t="shared" ca="1" si="842"/>
        <v>2.1906361268408318E-4</v>
      </c>
      <c r="IS402" s="240">
        <f t="shared" ca="1" si="843"/>
        <v>-1.0451578455711709E-3</v>
      </c>
      <c r="IT402" s="240">
        <f t="shared" ca="1" si="844"/>
        <v>-1.3373775322578774E-3</v>
      </c>
      <c r="IU402" s="240">
        <f t="shared" ca="1" si="845"/>
        <v>-3.8582974772570283E-4</v>
      </c>
      <c r="IV402" s="240">
        <f t="shared" ca="1" si="846"/>
        <v>9.2454153882807165E-4</v>
      </c>
      <c r="IW402" s="240">
        <f t="shared" ca="1" si="847"/>
        <v>1.3750847932452763E-3</v>
      </c>
      <c r="IX402" s="240">
        <f t="shared" ca="1" si="848"/>
        <v>5.4679264423024147E-4</v>
      </c>
      <c r="IY402" s="240">
        <f t="shared" ca="1" si="849"/>
        <v>-7.9001926677537879E-4</v>
      </c>
      <c r="IZ402" s="240">
        <f t="shared" ca="1" si="850"/>
        <v>-1.3921094990097895E-3</v>
      </c>
      <c r="JA402" s="240">
        <f t="shared" ca="1" si="851"/>
        <v>-6.9953127040955204E-4</v>
      </c>
      <c r="JB402" s="240">
        <f t="shared" ca="1" si="852"/>
        <v>6.4361436959838134E-4</v>
      </c>
    </row>
    <row r="403" spans="2:262">
      <c r="B403" s="248">
        <v>42</v>
      </c>
      <c r="C403" s="247">
        <f t="shared" si="853"/>
        <v>8.203125000000004E-4</v>
      </c>
      <c r="D403" s="244">
        <f t="shared" ca="1" si="597"/>
        <v>12.439608964142181</v>
      </c>
      <c r="E403" s="243">
        <f ca="1">AV361</f>
        <v>0.43960896414218076</v>
      </c>
      <c r="F403" s="242">
        <v>42</v>
      </c>
      <c r="G403" s="240">
        <f t="shared" ca="1" si="854"/>
        <v>-4.1937932333772177E-4</v>
      </c>
      <c r="H403" s="240">
        <f t="shared" ca="1" si="598"/>
        <v>-2.5466584261678847E-4</v>
      </c>
      <c r="I403" s="240">
        <f t="shared" ca="1" si="599"/>
        <v>1.5753050625458173E-4</v>
      </c>
      <c r="J403" s="240">
        <f t="shared" ca="1" si="600"/>
        <v>4.1663957373604425E-4</v>
      </c>
      <c r="K403" s="240">
        <f t="shared" ca="1" si="601"/>
        <v>2.7086059013980729E-4</v>
      </c>
      <c r="L403" s="240">
        <f t="shared" ca="1" si="602"/>
        <v>-1.3813922836670344E-4</v>
      </c>
      <c r="M403" s="240">
        <f t="shared" ca="1" si="603"/>
        <v>-4.1289610290792003E-4</v>
      </c>
      <c r="N403" s="240">
        <f t="shared" ca="1" si="604"/>
        <v>-2.864028107765937E-4</v>
      </c>
      <c r="O403" s="240">
        <f t="shared" ca="1" si="605"/>
        <v>1.184151609781224E-4</v>
      </c>
      <c r="P403" s="240">
        <f t="shared" ca="1" si="606"/>
        <v>4.0815792920246338E-4</v>
      </c>
      <c r="Q403" s="240">
        <f t="shared" ca="1" si="607"/>
        <v>3.0125506195629584E-4</v>
      </c>
      <c r="R403" s="240">
        <f t="shared" ca="1" si="608"/>
        <v>-9.8405821094801923E-5</v>
      </c>
      <c r="S403" s="240">
        <f t="shared" ca="1" si="609"/>
        <v>-4.0243646729514561E-4</v>
      </c>
      <c r="T403" s="240">
        <f t="shared" ca="1" si="610"/>
        <v>-3.1538156330491828E-4</v>
      </c>
      <c r="U403" s="241">
        <f t="shared" ca="1" si="611"/>
        <v>7.8159412969132125E-5</v>
      </c>
      <c r="V403" s="240">
        <f t="shared" ca="1" si="612"/>
        <v>3.9574550068884246E-4</v>
      </c>
      <c r="W403" s="240">
        <f t="shared" ca="1" si="613"/>
        <v>3.2874828284337629E-4</v>
      </c>
      <c r="X403" s="240">
        <f t="shared" ca="1" si="614"/>
        <v>-5.772471197166365E-5</v>
      </c>
      <c r="Y403" s="240">
        <f t="shared" ca="1" si="615"/>
        <v>-3.8810114850816764E-4</v>
      </c>
      <c r="Z403" s="240">
        <f t="shared" ca="1" si="616"/>
        <v>-3.4132301897351675E-4</v>
      </c>
      <c r="AA403" s="240">
        <f t="shared" ca="1" si="617"/>
        <v>3.7150947086968592E-5</v>
      </c>
      <c r="AB403" s="240">
        <f t="shared" ca="1" si="618"/>
        <v>3.795218266670914E-4</v>
      </c>
      <c r="AC403" s="240">
        <f t="shared" ca="1" si="619"/>
        <v>3.5307547805458447E-4</v>
      </c>
      <c r="AD403" s="240">
        <f t="shared" ca="1" si="620"/>
        <v>-1.648768231670084E-5</v>
      </c>
      <c r="AE403" s="240">
        <f t="shared" ca="1" si="621"/>
        <v>-3.700282035033883E-4</v>
      </c>
      <c r="AF403" s="240">
        <f t="shared" ca="1" si="622"/>
        <v>-3.6397734738325847E-4</v>
      </c>
      <c r="AG403" s="240">
        <f t="shared" ca="1" si="623"/>
        <v>-4.2153027244181914E-6</v>
      </c>
      <c r="AH403" s="240">
        <f t="shared" ca="1" si="624"/>
        <v>3.5964314998680215E-4</v>
      </c>
      <c r="AI403" s="240">
        <f t="shared" ca="1" si="625"/>
        <v>3.7400236340143586E-4</v>
      </c>
      <c r="AJ403" s="240">
        <f t="shared" ca="1" si="626"/>
        <v>2.4908132732055733E-5</v>
      </c>
      <c r="AK403" s="240">
        <f t="shared" ca="1" si="627"/>
        <v>-3.4839168462087809E-4</v>
      </c>
      <c r="AL403" s="240">
        <f t="shared" ca="1" si="628"/>
        <v>-3.8312637496744188E-4</v>
      </c>
      <c r="AM403" s="240">
        <f t="shared" ca="1" si="629"/>
        <v>-4.5540956866246991E-5</v>
      </c>
      <c r="AN403" s="240">
        <f t="shared" ca="1" si="630"/>
        <v>3.3630091317119663E-4</v>
      </c>
      <c r="AO403" s="240">
        <f t="shared" ca="1" si="631"/>
        <v>3.9132740153824413E-4</v>
      </c>
      <c r="AP403" s="240">
        <f t="shared" ca="1" si="632"/>
        <v>6.60640688464322E-5</v>
      </c>
      <c r="AQ403" s="240">
        <f t="shared" ca="1" si="633"/>
        <v>-3.2339996336520286E-4</v>
      </c>
      <c r="AR403" s="240">
        <f t="shared" ca="1" si="634"/>
        <v>-3.985856861225086E-4</v>
      </c>
      <c r="AS403" s="240">
        <f t="shared" ca="1" si="635"/>
        <v>-8.6428026698237391E-5</v>
      </c>
      <c r="AT403" s="240">
        <f t="shared" ca="1" si="636"/>
        <v>3.0971991472097114E-4</v>
      </c>
      <c r="AU403" s="240">
        <f t="shared" ca="1" si="637"/>
        <v>4.0488374287692017E-4</v>
      </c>
      <c r="AV403" s="240">
        <f t="shared" ca="1" si="638"/>
        <v>1.0658377186352255E-4</v>
      </c>
      <c r="AW403" s="240">
        <f t="shared" ca="1" si="639"/>
        <v>-2.952937236739159E-4</v>
      </c>
      <c r="AX403" s="240">
        <f t="shared" ca="1" si="640"/>
        <v>-4.1020639923111467E-4</v>
      </c>
      <c r="AY403" s="240">
        <f t="shared" ca="1" si="641"/>
        <v>-1.2648274738675554E-4</v>
      </c>
      <c r="AZ403" s="240">
        <f t="shared" ca="1" si="642"/>
        <v>2.8015614418185471E-4</v>
      </c>
      <c r="BA403" s="240">
        <f t="shared" ca="1" si="643"/>
        <v>4.1454083243972433E-4</v>
      </c>
      <c r="BB403" s="240">
        <f t="shared" ca="1" si="644"/>
        <v>1.4607701489295361E-4</v>
      </c>
      <c r="BC403" s="240">
        <f t="shared" ca="1" si="645"/>
        <v>-2.6434364399968165E-4</v>
      </c>
      <c r="BD403" s="240">
        <f t="shared" ca="1" si="646"/>
        <v>-4.1787660047349761E-4</v>
      </c>
      <c r="BE403" s="240">
        <f t="shared" ca="1" si="647"/>
        <v>-1.6531937007543913E-4</v>
      </c>
      <c r="BF403" s="240">
        <f t="shared" ca="1" si="648"/>
        <v>2.4789431682534246E-4</v>
      </c>
      <c r="BG403" s="240">
        <f t="shared" ca="1" si="649"/>
        <v>4.2020566717506334E-4</v>
      </c>
      <c r="BH403" s="240">
        <f t="shared" ca="1" si="650"/>
        <v>1.8416345641514628E-4</v>
      </c>
      <c r="BI403" s="240">
        <f t="shared" ca="1" si="651"/>
        <v>-2.308477905287932E-4</v>
      </c>
      <c r="BJ403" s="240">
        <f t="shared" ca="1" si="652"/>
        <v>-4.2152242161873479E-4</v>
      </c>
      <c r="BK403" s="240">
        <f t="shared" ca="1" si="653"/>
        <v>-2.0256387685753304E-4</v>
      </c>
      <c r="BL403" s="240">
        <f t="shared" ca="1" si="654"/>
        <v>2.1324513168498427E-4</v>
      </c>
      <c r="BM403" s="240">
        <f t="shared" ca="1" si="655"/>
        <v>4.2182369162772307E-4</v>
      </c>
      <c r="BN403" s="240">
        <f t="shared" ca="1" si="656"/>
        <v>2.2047630317807249E-4</v>
      </c>
      <c r="BO403" s="240">
        <f t="shared" ca="1" si="657"/>
        <v>-1.9512874664087611E-4</v>
      </c>
      <c r="BP403" s="240">
        <f t="shared" ca="1" si="658"/>
        <v>-4.2110875141618834E-4</v>
      </c>
      <c r="BQ403" s="240">
        <f t="shared" ca="1" si="659"/>
        <v>-2.3785758277281011E-4</v>
      </c>
      <c r="BR403" s="240">
        <f t="shared" ca="1" si="660"/>
        <v>1.7654227935485039E-4</v>
      </c>
      <c r="BS403" s="240">
        <f t="shared" ca="1" si="661"/>
        <v>4.1937932333772161E-4</v>
      </c>
      <c r="BT403" s="240">
        <f t="shared" ca="1" si="662"/>
        <v>2.5466584261678684E-4</v>
      </c>
      <c r="BU403" s="240">
        <f t="shared" ca="1" si="663"/>
        <v>-1.5753050625458143E-4</v>
      </c>
      <c r="BV403" s="240">
        <f t="shared" ca="1" si="664"/>
        <v>-4.1663957373604479E-4</v>
      </c>
      <c r="BW403" s="240">
        <f t="shared" ca="1" si="665"/>
        <v>-2.7086059013980637E-4</v>
      </c>
      <c r="BX403" s="240">
        <f t="shared" ca="1" si="666"/>
        <v>1.3813922836670241E-4</v>
      </c>
      <c r="BY403" s="240">
        <f t="shared" ca="1" si="667"/>
        <v>4.1289610290792057E-4</v>
      </c>
      <c r="BZ403" s="240">
        <f t="shared" ca="1" si="668"/>
        <v>2.8640281077659338E-4</v>
      </c>
      <c r="CA403" s="240">
        <f t="shared" ca="1" si="669"/>
        <v>-1.1841516097812064E-4</v>
      </c>
      <c r="CB403" s="240">
        <f t="shared" ca="1" si="670"/>
        <v>-4.0815792920246381E-4</v>
      </c>
      <c r="CC403" s="240">
        <f t="shared" ca="1" si="671"/>
        <v>-3.0125506195629611E-4</v>
      </c>
      <c r="CD403" s="240">
        <f t="shared" ca="1" si="672"/>
        <v>9.8405821094799416E-5</v>
      </c>
      <c r="CE403" s="240">
        <f t="shared" ca="1" si="673"/>
        <v>4.0243646729514599E-4</v>
      </c>
      <c r="CF403" s="240">
        <f t="shared" ca="1" si="674"/>
        <v>3.1538156330491898E-4</v>
      </c>
      <c r="CG403" s="240">
        <f t="shared" ca="1" si="675"/>
        <v>-7.8159412969134727E-5</v>
      </c>
      <c r="CH403" s="240">
        <f t="shared" ca="1" si="676"/>
        <v>-3.9574550068884257E-4</v>
      </c>
      <c r="CI403" s="240">
        <f t="shared" ca="1" si="677"/>
        <v>-3.2874828284337786E-4</v>
      </c>
      <c r="CJ403" s="240">
        <f t="shared" ca="1" si="678"/>
        <v>5.7724711971665548E-5</v>
      </c>
      <c r="CK403" s="240">
        <f t="shared" ca="1" si="679"/>
        <v>3.8810114850816775E-4</v>
      </c>
      <c r="CL403" s="240">
        <f t="shared" ca="1" si="680"/>
        <v>3.4132301897351475E-4</v>
      </c>
      <c r="CM403" s="240">
        <f t="shared" ca="1" si="681"/>
        <v>-3.7150947086968971E-5</v>
      </c>
      <c r="CN403" s="240">
        <f t="shared" ca="1" si="682"/>
        <v>-3.7952182666709097E-4</v>
      </c>
      <c r="CO403" s="240">
        <f t="shared" ca="1" si="683"/>
        <v>-3.5307547805458263E-4</v>
      </c>
      <c r="CP403" s="240">
        <f t="shared" ca="1" si="684"/>
        <v>1.6487682316701274E-5</v>
      </c>
      <c r="CQ403" s="240">
        <f t="shared" ca="1" si="685"/>
        <v>3.700282035033871E-4</v>
      </c>
      <c r="CR403" s="240">
        <f t="shared" ca="1" si="686"/>
        <v>3.639773473832575E-4</v>
      </c>
      <c r="CS403" s="240">
        <f t="shared" ca="1" si="687"/>
        <v>4.2153027244177849E-6</v>
      </c>
      <c r="CT403" s="240">
        <f t="shared" ca="1" si="688"/>
        <v>-3.5964314998680074E-4</v>
      </c>
      <c r="CU403" s="240">
        <f t="shared" ca="1" si="689"/>
        <v>-3.7400236340143569E-4</v>
      </c>
      <c r="CV403" s="240">
        <f t="shared" ca="1" si="690"/>
        <v>-2.4908132732056817E-5</v>
      </c>
      <c r="CW403" s="240">
        <f t="shared" ca="1" si="691"/>
        <v>3.4839168462088004E-4</v>
      </c>
      <c r="CX403" s="240">
        <f t="shared" ca="1" si="692"/>
        <v>3.8312637496744172E-4</v>
      </c>
      <c r="CY403" s="240">
        <f t="shared" ca="1" si="693"/>
        <v>4.5540956866249566E-5</v>
      </c>
      <c r="CZ403" s="240">
        <f t="shared" ca="1" si="694"/>
        <v>-3.3630091317119685E-4</v>
      </c>
      <c r="DA403" s="240">
        <f t="shared" ca="1" si="695"/>
        <v>-3.9132740153824402E-4</v>
      </c>
      <c r="DB403" s="240">
        <f t="shared" ca="1" si="696"/>
        <v>-6.6064068846428866E-5</v>
      </c>
      <c r="DC403" s="240">
        <f t="shared" ca="1" si="697"/>
        <v>3.2339996336520319E-4</v>
      </c>
      <c r="DD403" s="240">
        <f t="shared" ca="1" si="698"/>
        <v>3.9858568612250844E-4</v>
      </c>
      <c r="DE403" s="240">
        <f t="shared" ca="1" si="699"/>
        <v>8.6428026698234057E-5</v>
      </c>
      <c r="DF403" s="240">
        <f t="shared" ca="1" si="700"/>
        <v>-3.0971991472097135E-4</v>
      </c>
      <c r="DG403" s="240">
        <f t="shared" ca="1" si="701"/>
        <v>-4.0488374287692093E-4</v>
      </c>
      <c r="DH403" s="240">
        <f t="shared" ca="1" si="702"/>
        <v>-1.0658377186352215E-4</v>
      </c>
      <c r="DI403" s="240">
        <f t="shared" ca="1" si="703"/>
        <v>2.9529372367391622E-4</v>
      </c>
      <c r="DJ403" s="240">
        <f t="shared" ca="1" si="704"/>
        <v>4.1020639923111527E-4</v>
      </c>
      <c r="DK403" s="240">
        <f t="shared" ca="1" si="705"/>
        <v>1.2648274738675516E-4</v>
      </c>
      <c r="DL403" s="240">
        <f t="shared" ca="1" si="706"/>
        <v>-2.8015614418185498E-4</v>
      </c>
      <c r="DM403" s="240">
        <f t="shared" ca="1" si="707"/>
        <v>-4.1454083243972368E-4</v>
      </c>
      <c r="DN403" s="240">
        <f t="shared" ca="1" si="708"/>
        <v>-1.4607701489295324E-4</v>
      </c>
      <c r="DO403" s="240">
        <f t="shared" ca="1" si="709"/>
        <v>2.6434364399967965E-4</v>
      </c>
      <c r="DP403" s="240">
        <f t="shared" ca="1" si="710"/>
        <v>4.1787660047349755E-4</v>
      </c>
      <c r="DQ403" s="240">
        <f t="shared" ca="1" si="711"/>
        <v>1.6531937007543873E-4</v>
      </c>
      <c r="DR403" s="240">
        <f t="shared" ca="1" si="712"/>
        <v>-2.4789431682534522E-4</v>
      </c>
      <c r="DS403" s="240">
        <f t="shared" ca="1" si="713"/>
        <v>-4.2020566717506329E-4</v>
      </c>
      <c r="DT403" s="240">
        <f t="shared" ca="1" si="714"/>
        <v>-1.8416345641514596E-4</v>
      </c>
      <c r="DU403" s="240">
        <f t="shared" ca="1" si="715"/>
        <v>2.3084779052879605E-4</v>
      </c>
      <c r="DV403" s="240">
        <f t="shared" ca="1" si="716"/>
        <v>4.2152242161873474E-4</v>
      </c>
      <c r="DW403" s="240">
        <f t="shared" ca="1" si="717"/>
        <v>2.0256387685753526E-4</v>
      </c>
      <c r="DX403" s="240">
        <f t="shared" ca="1" si="718"/>
        <v>-2.1324513168498462E-4</v>
      </c>
      <c r="DY403" s="240">
        <f t="shared" ca="1" si="719"/>
        <v>-4.2182369162772302E-4</v>
      </c>
      <c r="DZ403" s="240">
        <f t="shared" ca="1" si="720"/>
        <v>-2.2047630317807468E-4</v>
      </c>
      <c r="EA403" s="240">
        <f t="shared" ca="1" si="721"/>
        <v>1.9512874664087115E-4</v>
      </c>
      <c r="EB403" s="240">
        <f t="shared" ca="1" si="722"/>
        <v>4.2110875141618866E-4</v>
      </c>
      <c r="EC403" s="240">
        <f t="shared" ca="1" si="723"/>
        <v>2.3785758277280978E-4</v>
      </c>
      <c r="ED403" s="240">
        <f t="shared" ca="1" si="724"/>
        <v>-1.7654227935485077E-4</v>
      </c>
      <c r="EE403" s="240">
        <f t="shared" ca="1" si="725"/>
        <v>-4.1937932333772167E-4</v>
      </c>
      <c r="EF403" s="240">
        <f t="shared" ca="1" si="726"/>
        <v>-2.5466584261679139E-4</v>
      </c>
      <c r="EG403" s="240">
        <f t="shared" ca="1" si="727"/>
        <v>1.5753050625458737E-4</v>
      </c>
      <c r="EH403" s="240">
        <f t="shared" ca="1" si="728"/>
        <v>4.166395737360449E-4</v>
      </c>
      <c r="EI403" s="240">
        <f t="shared" ca="1" si="729"/>
        <v>2.708605901398061E-4</v>
      </c>
      <c r="EJ403" s="240">
        <f t="shared" ca="1" si="730"/>
        <v>-1.3813922836670281E-4</v>
      </c>
      <c r="EK403" s="240">
        <f t="shared" ca="1" si="731"/>
        <v>-4.1289610290791944E-4</v>
      </c>
      <c r="EL403" s="240">
        <f t="shared" ca="1" si="732"/>
        <v>-2.8640281077658872E-4</v>
      </c>
      <c r="EM403" s="240">
        <f t="shared" ca="1" si="733"/>
        <v>1.1841516097812677E-4</v>
      </c>
      <c r="EN403" s="240">
        <f t="shared" ca="1" si="734"/>
        <v>4.0815792920246392E-4</v>
      </c>
      <c r="EO403" s="240">
        <f t="shared" ca="1" si="735"/>
        <v>3.0125506195629584E-4</v>
      </c>
      <c r="EP403" s="240">
        <f t="shared" ca="1" si="736"/>
        <v>-9.8405821094799795E-5</v>
      </c>
      <c r="EQ403" s="240">
        <f t="shared" ca="1" si="737"/>
        <v>-4.0243646729514431E-4</v>
      </c>
      <c r="ER403" s="240">
        <f t="shared" ca="1" si="738"/>
        <v>-3.1538156330491475E-4</v>
      </c>
      <c r="ES403" s="240">
        <f t="shared" ca="1" si="739"/>
        <v>7.8159412969135161E-5</v>
      </c>
      <c r="ET403" s="240">
        <f t="shared" ca="1" si="740"/>
        <v>3.9574550068884279E-4</v>
      </c>
      <c r="EU403" s="240">
        <f t="shared" ca="1" si="741"/>
        <v>3.2874828284337759E-4</v>
      </c>
      <c r="EV403" s="240">
        <f t="shared" ca="1" si="742"/>
        <v>-5.7724711971660032E-5</v>
      </c>
      <c r="EW403" s="240">
        <f t="shared" ca="1" si="743"/>
        <v>-3.8810114850817035E-4</v>
      </c>
      <c r="EX403" s="240">
        <f t="shared" ca="1" si="744"/>
        <v>-3.4132301897351453E-4</v>
      </c>
      <c r="EY403" s="240">
        <f t="shared" ca="1" si="745"/>
        <v>3.7150947086969405E-5</v>
      </c>
      <c r="EZ403" s="240">
        <f t="shared" ca="1" si="746"/>
        <v>3.7952182666709113E-4</v>
      </c>
      <c r="FA403" s="240">
        <f t="shared" ca="1" si="747"/>
        <v>3.5307547805458561E-4</v>
      </c>
      <c r="FB403" s="240">
        <f t="shared" ca="1" si="748"/>
        <v>-1.6487682316695691E-5</v>
      </c>
      <c r="FC403" s="240">
        <f t="shared" ca="1" si="749"/>
        <v>-3.7002820350339014E-4</v>
      </c>
      <c r="FD403" s="240">
        <f t="shared" ca="1" si="750"/>
        <v>-3.6397734738325728E-4</v>
      </c>
      <c r="FE403" s="240">
        <f t="shared" ca="1" si="751"/>
        <v>-4.2153027244173783E-6</v>
      </c>
      <c r="FF403" s="240">
        <f t="shared" ca="1" si="752"/>
        <v>3.5964314998680096E-4</v>
      </c>
      <c r="FG403" s="240">
        <f t="shared" ca="1" si="753"/>
        <v>3.7400236340143824E-4</v>
      </c>
      <c r="FH403" s="240">
        <f t="shared" ca="1" si="754"/>
        <v>2.4908132732050421E-5</v>
      </c>
      <c r="FI403" s="240">
        <f t="shared" ca="1" si="755"/>
        <v>-3.4839168462088026E-4</v>
      </c>
      <c r="FJ403" s="240">
        <f t="shared" ca="1" si="756"/>
        <v>-3.8312637496744155E-4</v>
      </c>
      <c r="FK403" s="240">
        <f t="shared" ca="1" si="757"/>
        <v>-4.5540956866249187E-5</v>
      </c>
      <c r="FL403" s="240">
        <f t="shared" ca="1" si="758"/>
        <v>3.3630091317119349E-4</v>
      </c>
      <c r="FM403" s="240">
        <f t="shared" ca="1" si="759"/>
        <v>3.9132740153824164E-4</v>
      </c>
      <c r="FN403" s="240">
        <f t="shared" ca="1" si="760"/>
        <v>6.606406884642846E-5</v>
      </c>
      <c r="FO403" s="240">
        <f t="shared" ca="1" si="761"/>
        <v>-3.233999633652034E-4</v>
      </c>
      <c r="FP403" s="240">
        <f t="shared" ca="1" si="762"/>
        <v>-3.9858568612250833E-4</v>
      </c>
      <c r="FQ403" s="240">
        <f t="shared" ca="1" si="763"/>
        <v>-8.6428026698239532E-5</v>
      </c>
      <c r="FR403" s="240">
        <f t="shared" ca="1" si="764"/>
        <v>3.0971991472097574E-4</v>
      </c>
      <c r="FS403" s="240">
        <f t="shared" ca="1" si="765"/>
        <v>4.0488374287691914E-4</v>
      </c>
      <c r="FT403" s="240">
        <f t="shared" ca="1" si="766"/>
        <v>1.0658377186352174E-4</v>
      </c>
      <c r="FU403" s="240">
        <f t="shared" ca="1" si="767"/>
        <v>-2.9529372367391644E-4</v>
      </c>
      <c r="FV403" s="240">
        <f t="shared" ca="1" si="768"/>
        <v>-4.1020639923111516E-4</v>
      </c>
      <c r="FW403" s="240">
        <f t="shared" ca="1" si="769"/>
        <v>-1.2648274738676044E-4</v>
      </c>
      <c r="FX403" s="240">
        <f t="shared" ca="1" si="770"/>
        <v>2.801561441818598E-4</v>
      </c>
      <c r="FY403" s="240">
        <f t="shared" ca="1" si="771"/>
        <v>4.1454083243972362E-4</v>
      </c>
      <c r="FZ403" s="240">
        <f t="shared" ca="1" si="772"/>
        <v>1.4607701489295277E-4</v>
      </c>
      <c r="GA403" s="240">
        <f t="shared" ca="1" si="773"/>
        <v>-2.6434364399967997E-4</v>
      </c>
      <c r="GB403" s="240">
        <f t="shared" ca="1" si="774"/>
        <v>-4.1787660047349831E-4</v>
      </c>
      <c r="GC403" s="240">
        <f t="shared" ca="1" si="775"/>
        <v>-1.6531937007543284E-4</v>
      </c>
      <c r="GD403" s="240">
        <f t="shared" ca="1" si="776"/>
        <v>2.4789431682534555E-4</v>
      </c>
      <c r="GE403" s="240">
        <f t="shared" ca="1" si="777"/>
        <v>4.2020566717506324E-4</v>
      </c>
      <c r="GF403" s="240">
        <f t="shared" ca="1" si="778"/>
        <v>1.8416345641514552E-4</v>
      </c>
      <c r="GG403" s="240">
        <f t="shared" ca="1" si="779"/>
        <v>-2.3084779052879139E-4</v>
      </c>
      <c r="GH403" s="240">
        <f t="shared" ca="1" si="780"/>
        <v>-4.2152242161873495E-4</v>
      </c>
      <c r="GI403" s="240">
        <f t="shared" ca="1" si="781"/>
        <v>-2.0256387685752968E-4</v>
      </c>
      <c r="GJ403" s="240">
        <f t="shared" ca="1" si="782"/>
        <v>2.1324513168498497E-4</v>
      </c>
      <c r="GK403" s="240">
        <f t="shared" ca="1" si="783"/>
        <v>4.2182369162772302E-4</v>
      </c>
      <c r="GL403" s="240">
        <f t="shared" ca="1" si="784"/>
        <v>2.2047630317807438E-4</v>
      </c>
      <c r="GM403" s="240">
        <f t="shared" ca="1" si="785"/>
        <v>-1.951287466408715E-4</v>
      </c>
      <c r="GN403" s="240">
        <f t="shared" ca="1" si="786"/>
        <v>-4.2110875141618872E-4</v>
      </c>
      <c r="GO403" s="240">
        <f t="shared" ca="1" si="787"/>
        <v>-2.3785758277280946E-4</v>
      </c>
      <c r="GP403" s="240">
        <f t="shared" ca="1" si="788"/>
        <v>1.7654227935485115E-4</v>
      </c>
      <c r="GQ403" s="240">
        <f t="shared" ca="1" si="789"/>
        <v>4.1937932333772172E-4</v>
      </c>
      <c r="GR403" s="240">
        <f t="shared" ca="1" si="790"/>
        <v>2.5466584261679101E-4</v>
      </c>
      <c r="GS403" s="240">
        <f t="shared" ca="1" si="791"/>
        <v>-1.5753050625458775E-4</v>
      </c>
      <c r="GT403" s="240">
        <f t="shared" ca="1" si="792"/>
        <v>-4.1663957373604501E-4</v>
      </c>
      <c r="GU403" s="240">
        <f t="shared" ca="1" si="793"/>
        <v>-2.7086059013980578E-4</v>
      </c>
      <c r="GV403" s="240">
        <f t="shared" ca="1" si="794"/>
        <v>1.3813922836670322E-4</v>
      </c>
      <c r="GW403" s="240">
        <f t="shared" ca="1" si="795"/>
        <v>4.1289610290791954E-4</v>
      </c>
      <c r="GX403" s="240">
        <f t="shared" ca="1" si="796"/>
        <v>2.8640281077658839E-4</v>
      </c>
      <c r="GY403" s="240">
        <f t="shared" ca="1" si="797"/>
        <v>-1.1841516097812717E-4</v>
      </c>
      <c r="GZ403" s="240">
        <f t="shared" ca="1" si="798"/>
        <v>-4.0815792920246408E-4</v>
      </c>
      <c r="HA403" s="240">
        <f t="shared" ca="1" si="799"/>
        <v>-3.0125506195629551E-4</v>
      </c>
      <c r="HB403" s="240">
        <f t="shared" ca="1" si="800"/>
        <v>9.8405821094800215E-5</v>
      </c>
      <c r="HC403" s="240">
        <f t="shared" ca="1" si="801"/>
        <v>4.0243646729514441E-4</v>
      </c>
      <c r="HD403" s="240">
        <f t="shared" ca="1" si="802"/>
        <v>3.1538156330491443E-4</v>
      </c>
      <c r="HE403" s="240">
        <f t="shared" ca="1" si="803"/>
        <v>-7.8159412969135554E-5</v>
      </c>
      <c r="HF403" s="240">
        <f t="shared" ca="1" si="804"/>
        <v>-3.957455006888429E-4</v>
      </c>
      <c r="HG403" s="240">
        <f t="shared" ca="1" si="805"/>
        <v>-3.2874828284337737E-4</v>
      </c>
      <c r="HH403" s="240">
        <f t="shared" ca="1" si="806"/>
        <v>5.7724711971660438E-5</v>
      </c>
      <c r="HI403" s="240">
        <f t="shared" ca="1" si="807"/>
        <v>3.8810114850817046E-4</v>
      </c>
      <c r="HJ403" s="240">
        <f t="shared" ca="1" si="808"/>
        <v>3.4132301897351426E-4</v>
      </c>
      <c r="HK403" s="240">
        <f t="shared" ca="1" si="809"/>
        <v>-3.7150947086969784E-5</v>
      </c>
      <c r="HL403" s="240">
        <f t="shared" ca="1" si="810"/>
        <v>-3.7952182666709129E-4</v>
      </c>
      <c r="HM403" s="240">
        <f t="shared" ca="1" si="811"/>
        <v>-3.530754780545854E-4</v>
      </c>
      <c r="HN403" s="240">
        <f t="shared" ca="1" si="812"/>
        <v>1.6487682316696124E-5</v>
      </c>
      <c r="HO403" s="240">
        <f t="shared" ca="1" si="813"/>
        <v>3.7002820350339036E-4</v>
      </c>
      <c r="HP403" s="240">
        <f t="shared" ca="1" si="814"/>
        <v>3.6397734738325712E-4</v>
      </c>
      <c r="HQ403" s="240">
        <f t="shared" ca="1" si="815"/>
        <v>4.2153027244169446E-6</v>
      </c>
      <c r="HR403" s="240">
        <f t="shared" ca="1" si="816"/>
        <v>-3.5964314998680118E-4</v>
      </c>
      <c r="HS403" s="240">
        <f t="shared" ca="1" si="817"/>
        <v>-3.7400236340143808E-4</v>
      </c>
      <c r="HT403" s="240">
        <f t="shared" ca="1" si="818"/>
        <v>-2.4908132732050014E-5</v>
      </c>
      <c r="HU403" s="240">
        <f t="shared" ca="1" si="819"/>
        <v>3.4839168462088047E-4</v>
      </c>
      <c r="HV403" s="240">
        <f t="shared" ca="1" si="820"/>
        <v>3.8312637496744139E-4</v>
      </c>
      <c r="HW403" s="240">
        <f t="shared" ca="1" si="821"/>
        <v>4.5540956866248726E-5</v>
      </c>
      <c r="HX403" s="240">
        <f t="shared" ca="1" si="822"/>
        <v>-3.3630091317119371E-4</v>
      </c>
      <c r="HY403" s="240">
        <f t="shared" ca="1" si="823"/>
        <v>-3.9132740153824153E-4</v>
      </c>
      <c r="HZ403" s="240">
        <f t="shared" ca="1" si="824"/>
        <v>-6.6064068846428053E-5</v>
      </c>
      <c r="IA403" s="240">
        <f t="shared" ca="1" si="825"/>
        <v>3.2339996336520373E-4</v>
      </c>
      <c r="IB403" s="240">
        <f t="shared" ca="1" si="826"/>
        <v>3.9858568612250822E-4</v>
      </c>
      <c r="IC403" s="240">
        <f t="shared" ca="1" si="827"/>
        <v>8.6428026698239153E-5</v>
      </c>
      <c r="ID403" s="240">
        <f t="shared" ca="1" si="828"/>
        <v>-3.0971991472097601E-4</v>
      </c>
      <c r="IE403" s="240">
        <f t="shared" ca="1" si="829"/>
        <v>1.7106218833240006E-4</v>
      </c>
      <c r="IF403" s="240">
        <f t="shared" ca="1" si="830"/>
        <v>-1.0658377186352133E-4</v>
      </c>
      <c r="IG403" s="240">
        <f t="shared" ca="1" si="831"/>
        <v>2.9529372367391676E-4</v>
      </c>
      <c r="IH403" s="240">
        <f t="shared" ca="1" si="832"/>
        <v>4.1020639923111511E-4</v>
      </c>
      <c r="II403" s="240">
        <f t="shared" ca="1" si="833"/>
        <v>1.2648274738676006E-4</v>
      </c>
      <c r="IJ403" s="240">
        <f t="shared" ca="1" si="834"/>
        <v>-2.8015614418186013E-4</v>
      </c>
      <c r="IK403" s="240">
        <f t="shared" ca="1" si="835"/>
        <v>-4.1454083243972352E-4</v>
      </c>
      <c r="IL403" s="240">
        <f t="shared" ca="1" si="836"/>
        <v>-1.4607701489295245E-4</v>
      </c>
      <c r="IM403" s="240">
        <f t="shared" ca="1" si="837"/>
        <v>2.643436439996803E-4</v>
      </c>
      <c r="IN403" s="240">
        <f t="shared" ca="1" si="838"/>
        <v>4.1787660047349826E-4</v>
      </c>
      <c r="IO403" s="240">
        <f t="shared" ca="1" si="839"/>
        <v>1.6531937007543252E-4</v>
      </c>
      <c r="IP403" s="240">
        <f t="shared" ca="1" si="840"/>
        <v>-2.4789431682534587E-4</v>
      </c>
      <c r="IQ403" s="240">
        <f t="shared" ca="1" si="841"/>
        <v>-4.2020566717506324E-4</v>
      </c>
      <c r="IR403" s="240">
        <f t="shared" ca="1" si="842"/>
        <v>-1.8416345641514512E-4</v>
      </c>
      <c r="IS403" s="240">
        <f t="shared" ca="1" si="843"/>
        <v>2.3084779052879171E-4</v>
      </c>
      <c r="IT403" s="240">
        <f t="shared" ca="1" si="844"/>
        <v>4.2152242161873495E-4</v>
      </c>
      <c r="IU403" s="240">
        <f t="shared" ca="1" si="845"/>
        <v>2.0256387685752933E-4</v>
      </c>
      <c r="IV403" s="240">
        <f t="shared" ca="1" si="846"/>
        <v>-2.13245131684975E-4</v>
      </c>
      <c r="IW403" s="240">
        <f t="shared" ca="1" si="847"/>
        <v>-4.2182369162772307E-4</v>
      </c>
      <c r="IX403" s="240">
        <f t="shared" ca="1" si="848"/>
        <v>-2.2047630317806376E-4</v>
      </c>
      <c r="IY403" s="240">
        <f t="shared" ca="1" si="849"/>
        <v>1.9512874664087188E-4</v>
      </c>
      <c r="IZ403" s="240">
        <f t="shared" ca="1" si="850"/>
        <v>4.2110875141618877E-4</v>
      </c>
      <c r="JA403" s="240">
        <f t="shared" ca="1" si="851"/>
        <v>2.3785758277281894E-4</v>
      </c>
      <c r="JB403" s="240">
        <f t="shared" ca="1" si="852"/>
        <v>-1.765422793548515E-4</v>
      </c>
    </row>
    <row r="404" spans="2:262">
      <c r="B404" s="248">
        <v>43</v>
      </c>
      <c r="C404" s="247">
        <f t="shared" si="853"/>
        <v>8.3984375000000042E-4</v>
      </c>
      <c r="D404" s="244">
        <f t="shared" ca="1" si="597"/>
        <v>12.43456534835963</v>
      </c>
      <c r="E404" s="243">
        <f ca="1">AW361</f>
        <v>0.43456534835963079</v>
      </c>
      <c r="F404" s="242">
        <v>43</v>
      </c>
      <c r="G404" s="240">
        <f t="shared" ca="1" si="854"/>
        <v>-2.4124753489642181E-3</v>
      </c>
      <c r="H404" s="240">
        <f t="shared" ca="1" si="598"/>
        <v>-1.3200451460021034E-3</v>
      </c>
      <c r="I404" s="240">
        <f t="shared" ca="1" si="599"/>
        <v>1.1111796167119418E-3</v>
      </c>
      <c r="J404" s="240">
        <f t="shared" ca="1" si="600"/>
        <v>2.4154419946419044E-3</v>
      </c>
      <c r="K404" s="240">
        <f t="shared" ca="1" si="601"/>
        <v>1.2699543684778552E-3</v>
      </c>
      <c r="L404" s="240">
        <f t="shared" ca="1" si="602"/>
        <v>-1.1635255697678003E-3</v>
      </c>
      <c r="M404" s="240">
        <f t="shared" ca="1" si="603"/>
        <v>-2.4169536683812118E-3</v>
      </c>
      <c r="N404" s="240">
        <f t="shared" ca="1" si="604"/>
        <v>-1.2190986179286887E-3</v>
      </c>
      <c r="O404" s="240">
        <f t="shared" ca="1" si="605"/>
        <v>1.2151706585274563E-3</v>
      </c>
      <c r="P404" s="240">
        <f t="shared" ca="1" si="606"/>
        <v>2.4170094596064054E-3</v>
      </c>
      <c r="Q404" s="240">
        <f t="shared" ca="1" si="607"/>
        <v>1.1675085279571167E-3</v>
      </c>
      <c r="R404" s="240">
        <f t="shared" ca="1" si="608"/>
        <v>-1.2660837739205688E-3</v>
      </c>
      <c r="S404" s="240">
        <f t="shared" ca="1" si="609"/>
        <v>-2.4156093347109373E-3</v>
      </c>
      <c r="T404" s="240">
        <f t="shared" ca="1" si="610"/>
        <v>-1.1152151745042558E-3</v>
      </c>
      <c r="U404" s="241">
        <f t="shared" ca="1" si="611"/>
        <v>1.3162342477901934E-3</v>
      </c>
      <c r="V404" s="240">
        <f t="shared" ca="1" si="612"/>
        <v>2.4127541370776895E-3</v>
      </c>
      <c r="W404" s="240">
        <f t="shared" ca="1" si="613"/>
        <v>1.0622500571308548E-3</v>
      </c>
      <c r="X404" s="240">
        <f t="shared" ca="1" si="614"/>
        <v>-1.3655918713661253E-3</v>
      </c>
      <c r="Y404" s="240">
        <f t="shared" ca="1" si="615"/>
        <v>-2.4084455865709554E-3</v>
      </c>
      <c r="Z404" s="240">
        <f t="shared" ca="1" si="616"/>
        <v>-1.00864508004313E-3</v>
      </c>
      <c r="AA404" s="240">
        <f t="shared" ca="1" si="617"/>
        <v>1.4141269134615075E-3</v>
      </c>
      <c r="AB404" s="240">
        <f t="shared" ca="1" si="618"/>
        <v>2.4026862785004512E-3</v>
      </c>
      <c r="AC404" s="240">
        <f t="shared" ca="1" si="619"/>
        <v>9.5443253287485574E-4</v>
      </c>
      <c r="AD404" s="240">
        <f t="shared" ca="1" si="620"/>
        <v>-1.4618101383818321E-3</v>
      </c>
      <c r="AE404" s="240">
        <f t="shared" ca="1" si="621"/>
        <v>-2.3954796820580045E-3</v>
      </c>
      <c r="AF404" s="240">
        <f t="shared" ca="1" si="622"/>
        <v>-8.9964507123730124E-4</v>
      </c>
      <c r="AG404" s="240">
        <f t="shared" ca="1" si="623"/>
        <v>1.5086128235353971E-3</v>
      </c>
      <c r="AH404" s="240">
        <f t="shared" ca="1" si="624"/>
        <v>2.3868301382278419E-3</v>
      </c>
      <c r="AI404" s="240">
        <f t="shared" ca="1" si="625"/>
        <v>8.4431569704873709E-4</v>
      </c>
      <c r="AJ404" s="240">
        <f t="shared" ca="1" si="626"/>
        <v>-1.5545067767347314E-3</v>
      </c>
      <c r="AK404" s="240">
        <f t="shared" ca="1" si="627"/>
        <v>-2.3767428571717366E-3</v>
      </c>
      <c r="AL404" s="240">
        <f t="shared" ca="1" si="628"/>
        <v>-7.8847773865526845E-4</v>
      </c>
      <c r="AM404" s="240">
        <f t="shared" ca="1" si="629"/>
        <v>1.5994643531785134E-3</v>
      </c>
      <c r="AN404" s="240">
        <f t="shared" ca="1" si="630"/>
        <v>2.3652239150906123E-3</v>
      </c>
      <c r="AO404" s="240">
        <f t="shared" ca="1" si="631"/>
        <v>7.3216483075511508E-4</v>
      </c>
      <c r="AP404" s="240">
        <f t="shared" ca="1" si="632"/>
        <v>-1.6434584721037775E-3</v>
      </c>
      <c r="AQ404" s="240">
        <f t="shared" ca="1" si="633"/>
        <v>-2.3522802505644563E-3</v>
      </c>
      <c r="AR404" s="240">
        <f t="shared" ca="1" si="634"/>
        <v>-6.7541089413832185E-4</v>
      </c>
      <c r="AS404" s="240">
        <f t="shared" ca="1" si="635"/>
        <v>1.6864626330983039E-3</v>
      </c>
      <c r="AT404" s="240">
        <f t="shared" ca="1" si="636"/>
        <v>2.3379196603727842E-3</v>
      </c>
      <c r="AU404" s="240">
        <f t="shared" ca="1" si="637"/>
        <v>6.1825011525413955E-4</v>
      </c>
      <c r="AV404" s="240">
        <f t="shared" ca="1" si="638"/>
        <v>-1.7284509320635514E-3</v>
      </c>
      <c r="AW404" s="240">
        <f t="shared" ca="1" si="639"/>
        <v>-2.3221507947981503E-3</v>
      </c>
      <c r="AX404" s="240">
        <f t="shared" ca="1" si="640"/>
        <v>-5.6071692561838885E-4</v>
      </c>
      <c r="AY404" s="240">
        <f t="shared" ca="1" si="641"/>
        <v>1.7693980768182674E-3</v>
      </c>
      <c r="AZ404" s="240">
        <f t="shared" ca="1" si="642"/>
        <v>2.3049831524155416E-3</v>
      </c>
      <c r="BA404" s="240">
        <f t="shared" ca="1" si="643"/>
        <v>5.0284598107318507E-4</v>
      </c>
      <c r="BB404" s="240">
        <f t="shared" ca="1" si="644"/>
        <v>-1.8092794023335638E-3</v>
      </c>
      <c r="BC404" s="240">
        <f t="shared" ca="1" si="645"/>
        <v>-2.2864270743707888E-3</v>
      </c>
      <c r="BD404" s="240">
        <f t="shared" ca="1" si="646"/>
        <v>-4.4467214091162212E-4</v>
      </c>
      <c r="BE404" s="240">
        <f t="shared" ca="1" si="647"/>
        <v>1.8480708855902086E-3</v>
      </c>
      <c r="BF404" s="240">
        <f t="shared" ca="1" si="648"/>
        <v>2.266493738151445E-3</v>
      </c>
      <c r="BG404" s="240">
        <f t="shared" ca="1" si="649"/>
        <v>3.8623044687973612E-4</v>
      </c>
      <c r="BH404" s="240">
        <f t="shared" ca="1" si="650"/>
        <v>-1.8857491600491956E-3</v>
      </c>
      <c r="BI404" s="240">
        <f t="shared" ca="1" si="651"/>
        <v>-2.2451951508539029E-3</v>
      </c>
      <c r="BJ404" s="240">
        <f t="shared" ca="1" si="652"/>
        <v>-3.2755610206873672E-4</v>
      </c>
      <c r="BK404" s="240">
        <f t="shared" ca="1" si="653"/>
        <v>1.9222915297268718E-3</v>
      </c>
      <c r="BL404" s="240">
        <f t="shared" ca="1" si="654"/>
        <v>2.2225441419507419E-3</v>
      </c>
      <c r="BM404" s="240">
        <f t="shared" ca="1" si="655"/>
        <v>2.6868444970996246E-4</v>
      </c>
      <c r="BN404" s="240">
        <f t="shared" ca="1" si="656"/>
        <v>-1.9576759828661507E-3</v>
      </c>
      <c r="BO404" s="240">
        <f t="shared" ca="1" si="657"/>
        <v>-2.1985543555627543E-3</v>
      </c>
      <c r="BP404" s="240">
        <f t="shared" ca="1" si="658"/>
        <v>-2.0965095188542457E-4</v>
      </c>
      <c r="BQ404" s="240">
        <f t="shared" ca="1" si="659"/>
        <v>1.9918812051955806E-3</v>
      </c>
      <c r="BR404" s="240">
        <f t="shared" ca="1" si="660"/>
        <v>2.1732402422402048E-3</v>
      </c>
      <c r="BS404" s="240">
        <f t="shared" ca="1" si="661"/>
        <v>1.5049116816685923E-4</v>
      </c>
      <c r="BT404" s="240">
        <f t="shared" ca="1" si="662"/>
        <v>-2.0248865927682174E-3</v>
      </c>
      <c r="BU404" s="240">
        <f t="shared" ca="1" si="663"/>
        <v>-2.146617050258415E-3</v>
      </c>
      <c r="BV404" s="240">
        <f t="shared" ca="1" si="664"/>
        <v>-9.1240734195783082E-5</v>
      </c>
      <c r="BW404" s="240">
        <f t="shared" ca="1" si="665"/>
        <v>2.0566722643727752E-3</v>
      </c>
      <c r="BX404" s="240">
        <f t="shared" ca="1" si="666"/>
        <v>2.1187008164327481E-3</v>
      </c>
      <c r="BY404" s="240">
        <f t="shared" ca="1" si="667"/>
        <v>3.1935340218172507E-5</v>
      </c>
      <c r="BZ404" s="240">
        <f t="shared" ca="1" si="668"/>
        <v>-2.0872190735092043E-3</v>
      </c>
      <c r="CA404" s="240">
        <f t="shared" ca="1" si="669"/>
        <v>-2.0895083564585713E-3</v>
      </c>
      <c r="CB404" s="240">
        <f t="shared" ca="1" si="670"/>
        <v>2.7389290414280682E-5</v>
      </c>
      <c r="CC404" s="240">
        <f t="shared" ca="1" si="671"/>
        <v>2.1165086199218825E-3</v>
      </c>
      <c r="CD404" s="240">
        <f t="shared" ca="1" si="672"/>
        <v>2.0590572547822313E-3</v>
      </c>
      <c r="CE404" s="240">
        <f t="shared" ca="1" si="673"/>
        <v>-8.6697422762305469E-5</v>
      </c>
      <c r="CF404" s="240">
        <f t="shared" ca="1" si="674"/>
        <v>-2.1445232606832907E-3</v>
      </c>
      <c r="CG404" s="240">
        <f t="shared" ca="1" si="675"/>
        <v>-2.0273658540087025E-3</v>
      </c>
      <c r="CH404" s="240">
        <f t="shared" ca="1" si="676"/>
        <v>1.4595333182471787E-4</v>
      </c>
      <c r="CI404" s="240">
        <f t="shared" ca="1" si="677"/>
        <v>2.1712461208213372E-3</v>
      </c>
      <c r="CJ404" s="240">
        <f t="shared" ca="1" si="678"/>
        <v>1.9944532438528296E-3</v>
      </c>
      <c r="CK404" s="240">
        <f t="shared" ca="1" si="679"/>
        <v>-2.0512132405758584E-4</v>
      </c>
      <c r="CL404" s="240">
        <f t="shared" ca="1" si="680"/>
        <v>-2.1966611034843386E-3</v>
      </c>
      <c r="CM404" s="240">
        <f t="shared" ca="1" si="681"/>
        <v>-1.9603392496402509E-3</v>
      </c>
      <c r="CN404" s="240">
        <f t="shared" ca="1" si="682"/>
        <v>2.6416575887478714E-4</v>
      </c>
      <c r="CO404" s="240">
        <f t="shared" ca="1" si="683"/>
        <v>2.2207528996370353E-3</v>
      </c>
      <c r="CP404" s="240">
        <f t="shared" ca="1" si="684"/>
        <v>1.9250444203655149E-3</v>
      </c>
      <c r="CQ404" s="240">
        <f t="shared" ca="1" si="685"/>
        <v>-3.2305107011667091E-4</v>
      </c>
      <c r="CR404" s="240">
        <f t="shared" ca="1" si="686"/>
        <v>-2.2435069972823042E-3</v>
      </c>
      <c r="CS404" s="240">
        <f t="shared" ca="1" si="687"/>
        <v>-1.8885900163139774E-3</v>
      </c>
      <c r="CT404" s="240">
        <f t="shared" ca="1" si="688"/>
        <v>3.8174178747353972E-4</v>
      </c>
      <c r="CU404" s="240">
        <f t="shared" ca="1" si="689"/>
        <v>2.2649096902025274E-3</v>
      </c>
      <c r="CV404" s="240">
        <f t="shared" ca="1" si="690"/>
        <v>1.8509979962555408E-3</v>
      </c>
      <c r="CW404" s="240">
        <f t="shared" ca="1" si="691"/>
        <v>-4.402025578519131E-4</v>
      </c>
      <c r="CX404" s="240">
        <f t="shared" ca="1" si="692"/>
        <v>-2.2849480862158125E-3</v>
      </c>
      <c r="CY404" s="240">
        <f t="shared" ca="1" si="693"/>
        <v>-1.8122910042174553E-3</v>
      </c>
      <c r="CZ404" s="240">
        <f t="shared" ca="1" si="694"/>
        <v>4.9839816666963691E-4</v>
      </c>
      <c r="DA404" s="240">
        <f t="shared" ca="1" si="695"/>
        <v>2.3036101149416736E-3</v>
      </c>
      <c r="DB404" s="240">
        <f t="shared" ca="1" si="696"/>
        <v>1.7724923558443322E-3</v>
      </c>
      <c r="DC404" s="240">
        <f t="shared" ca="1" si="697"/>
        <v>-5.5629355906810021E-4</v>
      </c>
      <c r="DD404" s="240">
        <f t="shared" ca="1" si="698"/>
        <v>-2.3208845350718129E-3</v>
      </c>
      <c r="DE404" s="240">
        <f t="shared" ca="1" si="699"/>
        <v>-1.7316260243538299E-3</v>
      </c>
      <c r="DF404" s="240">
        <f t="shared" ca="1" si="700"/>
        <v>6.1385386102773666E-4</v>
      </c>
      <c r="DG404" s="240">
        <f t="shared" ca="1" si="701"/>
        <v>2.3367609411414974E-3</v>
      </c>
      <c r="DH404" s="240">
        <f t="shared" ca="1" si="702"/>
        <v>1.6897166260959003E-3</v>
      </c>
      <c r="DI404" s="240">
        <f t="shared" ca="1" si="703"/>
        <v>-6.71044400374931E-4</v>
      </c>
      <c r="DJ404" s="240">
        <f t="shared" ca="1" si="704"/>
        <v>-2.3512297697973498E-3</v>
      </c>
      <c r="DK404" s="240">
        <f t="shared" ca="1" si="705"/>
        <v>-1.6467894057250099E-3</v>
      </c>
      <c r="DL404" s="240">
        <f t="shared" ca="1" si="706"/>
        <v>7.2783072766733931E-4</v>
      </c>
      <c r="DM404" s="240">
        <f t="shared" ca="1" si="707"/>
        <v>2.3642823055580278E-3</v>
      </c>
      <c r="DN404" s="240">
        <f t="shared" ca="1" si="708"/>
        <v>1.6028702209935073E-3</v>
      </c>
      <c r="DO404" s="240">
        <f t="shared" ca="1" si="709"/>
        <v>-7.8417863694471145E-4</v>
      </c>
      <c r="DP404" s="240">
        <f t="shared" ca="1" si="710"/>
        <v>-2.37591068606404E-3</v>
      </c>
      <c r="DQ404" s="240">
        <f t="shared" ca="1" si="711"/>
        <v>-1.5579855271760559E-3</v>
      </c>
      <c r="DR404" s="240">
        <f t="shared" ca="1" si="712"/>
        <v>8.4005418633354865E-4</v>
      </c>
      <c r="DS404" s="240">
        <f t="shared" ca="1" si="713"/>
        <v>2.3861079068137965E-3</v>
      </c>
      <c r="DT404" s="240">
        <f t="shared" ca="1" si="714"/>
        <v>1.5121623611338913E-3</v>
      </c>
      <c r="DU404" s="240">
        <f t="shared" ca="1" si="715"/>
        <v>-8.9542371849215565E-4</v>
      </c>
      <c r="DV404" s="240">
        <f t="shared" ca="1" si="716"/>
        <v>-2.3948678253828048E-3</v>
      </c>
      <c r="DW404" s="240">
        <f t="shared" ca="1" si="717"/>
        <v>-1.4654283250287456E-3</v>
      </c>
      <c r="DX404" s="240">
        <f t="shared" ca="1" si="718"/>
        <v>9.502538808847927E-4</v>
      </c>
      <c r="DY404" s="240">
        <f t="shared" ca="1" si="719"/>
        <v>2.4021851651236828E-3</v>
      </c>
      <c r="DZ404" s="240">
        <f t="shared" ca="1" si="720"/>
        <v>1.4178115696964963E-3</v>
      </c>
      <c r="EA404" s="240">
        <f t="shared" ca="1" si="721"/>
        <v>-1.0045116458718977E-3</v>
      </c>
      <c r="EB404" s="240">
        <f t="shared" ca="1" si="722"/>
        <v>-2.4080555183445787E-3</v>
      </c>
      <c r="EC404" s="240">
        <f t="shared" ca="1" si="723"/>
        <v>-1.3693407776901078E-3</v>
      </c>
      <c r="ED404" s="240">
        <f t="shared" ca="1" si="724"/>
        <v>1.0581643306046388E-3</v>
      </c>
      <c r="EE404" s="240">
        <f t="shared" ca="1" si="725"/>
        <v>2.4124753489642185E-3</v>
      </c>
      <c r="EF404" s="240">
        <f t="shared" ca="1" si="726"/>
        <v>1.3200451460021322E-3</v>
      </c>
      <c r="EG404" s="240">
        <f t="shared" ca="1" si="727"/>
        <v>-1.1111796167119362E-3</v>
      </c>
      <c r="EH404" s="240">
        <f t="shared" ca="1" si="728"/>
        <v>-2.4154419946419026E-3</v>
      </c>
      <c r="EI404" s="240">
        <f t="shared" ca="1" si="729"/>
        <v>-1.2699543684778715E-3</v>
      </c>
      <c r="EJ404" s="240">
        <f t="shared" ca="1" si="730"/>
        <v>1.1635255697678081E-3</v>
      </c>
      <c r="EK404" s="240">
        <f t="shared" ca="1" si="731"/>
        <v>2.4169536683812114E-3</v>
      </c>
      <c r="EL404" s="240">
        <f t="shared" ca="1" si="732"/>
        <v>1.2190986179286922E-3</v>
      </c>
      <c r="EM404" s="240">
        <f t="shared" ca="1" si="733"/>
        <v>-1.2151706585274155E-3</v>
      </c>
      <c r="EN404" s="240">
        <f t="shared" ca="1" si="734"/>
        <v>-2.4170094596064054E-3</v>
      </c>
      <c r="EO404" s="240">
        <f t="shared" ca="1" si="735"/>
        <v>-1.1675085279571054E-3</v>
      </c>
      <c r="EP404" s="240">
        <f t="shared" ca="1" si="736"/>
        <v>1.2660837739205434E-3</v>
      </c>
      <c r="EQ404" s="240">
        <f t="shared" ca="1" si="737"/>
        <v>2.4156093347109369E-3</v>
      </c>
      <c r="ER404" s="240">
        <f t="shared" ca="1" si="738"/>
        <v>1.115215174504294E-3</v>
      </c>
      <c r="ES404" s="240">
        <f t="shared" ca="1" si="739"/>
        <v>-1.3162342477901828E-3</v>
      </c>
      <c r="ET404" s="240">
        <f t="shared" ca="1" si="740"/>
        <v>-2.4127541370776891E-3</v>
      </c>
      <c r="EU404" s="240">
        <f t="shared" ca="1" si="741"/>
        <v>-1.0622500571308814E-3</v>
      </c>
      <c r="EV404" s="240">
        <f t="shared" ca="1" si="742"/>
        <v>1.3655918713661218E-3</v>
      </c>
      <c r="EW404" s="240">
        <f t="shared" ca="1" si="743"/>
        <v>2.4084455865709588E-3</v>
      </c>
      <c r="EX404" s="240">
        <f t="shared" ca="1" si="744"/>
        <v>1.0086450800431415E-3</v>
      </c>
      <c r="EY404" s="240">
        <f t="shared" ca="1" si="745"/>
        <v>-1.4141269134614626E-3</v>
      </c>
      <c r="EZ404" s="240">
        <f t="shared" ca="1" si="746"/>
        <v>-2.4026862785004538E-3</v>
      </c>
      <c r="FA404" s="240">
        <f t="shared" ca="1" si="747"/>
        <v>-9.5443253287485184E-4</v>
      </c>
      <c r="FB404" s="240">
        <f t="shared" ca="1" si="748"/>
        <v>1.4618101383818015E-3</v>
      </c>
      <c r="FC404" s="240">
        <f t="shared" ca="1" si="749"/>
        <v>2.3954796820580063E-3</v>
      </c>
      <c r="FD404" s="240">
        <f t="shared" ca="1" si="750"/>
        <v>8.9964507123735285E-4</v>
      </c>
      <c r="FE404" s="240">
        <f t="shared" ca="1" si="751"/>
        <v>-1.5086128235353804E-3</v>
      </c>
      <c r="FF404" s="240">
        <f t="shared" ca="1" si="752"/>
        <v>-2.3868301382278414E-3</v>
      </c>
      <c r="FG404" s="240">
        <f t="shared" ca="1" si="753"/>
        <v>-8.4431569704877319E-4</v>
      </c>
      <c r="FH404" s="240">
        <f t="shared" ca="1" si="754"/>
        <v>1.5545067767347284E-3</v>
      </c>
      <c r="FI404" s="240">
        <f t="shared" ca="1" si="755"/>
        <v>2.3767428571717466E-3</v>
      </c>
      <c r="FJ404" s="240">
        <f t="shared" ca="1" si="756"/>
        <v>7.8847773865528851E-4</v>
      </c>
      <c r="FK404" s="240">
        <f t="shared" ca="1" si="757"/>
        <v>-1.599464353178523E-3</v>
      </c>
      <c r="FL404" s="240">
        <f t="shared" ca="1" si="758"/>
        <v>-2.3652239150906205E-3</v>
      </c>
      <c r="FM404" s="240">
        <f t="shared" ca="1" si="759"/>
        <v>-7.3216483075511942E-4</v>
      </c>
      <c r="FN404" s="240">
        <f t="shared" ca="1" si="760"/>
        <v>1.6434584721037365E-3</v>
      </c>
      <c r="FO404" s="240">
        <f t="shared" ca="1" si="761"/>
        <v>2.3522802505644611E-3</v>
      </c>
      <c r="FP404" s="240">
        <f t="shared" ca="1" si="762"/>
        <v>6.7541089413830928E-4</v>
      </c>
      <c r="FQ404" s="240">
        <f t="shared" ca="1" si="763"/>
        <v>-1.6864626330982762E-3</v>
      </c>
      <c r="FR404" s="240">
        <f t="shared" ca="1" si="764"/>
        <v>-2.337919660372785E-3</v>
      </c>
      <c r="FS404" s="240">
        <f t="shared" ca="1" si="765"/>
        <v>-6.1825011525417663E-4</v>
      </c>
      <c r="FT404" s="240">
        <f t="shared" ca="1" si="766"/>
        <v>1.7284509320635365E-3</v>
      </c>
      <c r="FU404" s="240">
        <f t="shared" ca="1" si="767"/>
        <v>2.3221507947981468E-3</v>
      </c>
      <c r="FV404" s="240">
        <f t="shared" ca="1" si="768"/>
        <v>5.6071692561840945E-4</v>
      </c>
      <c r="FW404" s="240">
        <f t="shared" ca="1" si="769"/>
        <v>-1.7693980768182646E-3</v>
      </c>
      <c r="FX404" s="240">
        <f t="shared" ca="1" si="770"/>
        <v>-2.3049831524155533E-3</v>
      </c>
      <c r="FY404" s="240">
        <f t="shared" ca="1" si="771"/>
        <v>-5.0284598107320599E-4</v>
      </c>
      <c r="FZ404" s="240">
        <f t="shared" ca="1" si="772"/>
        <v>1.8092794023335267E-3</v>
      </c>
      <c r="GA404" s="240">
        <f t="shared" ca="1" si="773"/>
        <v>2.2864270743707961E-3</v>
      </c>
      <c r="GB404" s="240">
        <f t="shared" ca="1" si="774"/>
        <v>4.4467214091162613E-4</v>
      </c>
      <c r="GC404" s="240">
        <f t="shared" ca="1" si="775"/>
        <v>-1.8480708855901839E-3</v>
      </c>
      <c r="GD404" s="240">
        <f t="shared" ca="1" si="776"/>
        <v>-2.2664937381514524E-3</v>
      </c>
      <c r="GE404" s="240">
        <f t="shared" ca="1" si="777"/>
        <v>-3.8623044687979141E-4</v>
      </c>
      <c r="GF404" s="240">
        <f t="shared" ca="1" si="778"/>
        <v>1.8857491600491822E-3</v>
      </c>
      <c r="GG404" s="240">
        <f t="shared" ca="1" si="779"/>
        <v>2.2451951508539051E-3</v>
      </c>
      <c r="GH404" s="240">
        <f t="shared" ca="1" si="780"/>
        <v>3.2755610206877488E-4</v>
      </c>
      <c r="GI404" s="240">
        <f t="shared" ca="1" si="781"/>
        <v>-1.9222915297268694E-3</v>
      </c>
      <c r="GJ404" s="240">
        <f t="shared" ca="1" si="782"/>
        <v>-2.2225441419507636E-3</v>
      </c>
      <c r="GK404" s="240">
        <f t="shared" ca="1" si="783"/>
        <v>-2.686844497099836E-4</v>
      </c>
      <c r="GL404" s="240">
        <f t="shared" ca="1" si="784"/>
        <v>1.9576759828661586E-3</v>
      </c>
      <c r="GM404" s="240">
        <f t="shared" ca="1" si="785"/>
        <v>2.1985543555627634E-3</v>
      </c>
      <c r="GN404" s="240">
        <f t="shared" ca="1" si="786"/>
        <v>2.0965095188544593E-4</v>
      </c>
      <c r="GO404" s="240">
        <f t="shared" ca="1" si="787"/>
        <v>-1.991881205195549E-3</v>
      </c>
      <c r="GP404" s="240">
        <f t="shared" ca="1" si="788"/>
        <v>-2.1732402422402139E-3</v>
      </c>
      <c r="GQ404" s="240">
        <f t="shared" ca="1" si="789"/>
        <v>-1.5049116816684622E-4</v>
      </c>
      <c r="GR404" s="240">
        <f t="shared" ca="1" si="790"/>
        <v>2.0248865927682057E-3</v>
      </c>
      <c r="GS404" s="240">
        <f t="shared" ca="1" si="791"/>
        <v>2.146617050258425E-3</v>
      </c>
      <c r="GT404" s="240">
        <f t="shared" ca="1" si="792"/>
        <v>9.1240734195838593E-5</v>
      </c>
      <c r="GU404" s="240">
        <f t="shared" ca="1" si="793"/>
        <v>-2.0566722643727644E-3</v>
      </c>
      <c r="GV404" s="240">
        <f t="shared" ca="1" si="794"/>
        <v>-2.1187008164327416E-3</v>
      </c>
      <c r="GW404" s="240">
        <f t="shared" ca="1" si="795"/>
        <v>-3.1935340218193866E-5</v>
      </c>
      <c r="GX404" s="240">
        <f t="shared" ca="1" si="796"/>
        <v>2.0872190735091939E-3</v>
      </c>
      <c r="GY404" s="240">
        <f t="shared" ca="1" si="797"/>
        <v>2.0895083564585995E-3</v>
      </c>
      <c r="GZ404" s="240">
        <f t="shared" ca="1" si="798"/>
        <v>-2.7389290414259323E-5</v>
      </c>
      <c r="HA404" s="240">
        <f t="shared" ca="1" si="799"/>
        <v>-2.1165086199218886E-3</v>
      </c>
      <c r="HB404" s="240">
        <f t="shared" ca="1" si="800"/>
        <v>-2.0590572547822422E-3</v>
      </c>
      <c r="HC404" s="240">
        <f t="shared" ca="1" si="801"/>
        <v>8.6697422762318371E-5</v>
      </c>
      <c r="HD404" s="240">
        <f t="shared" ca="1" si="802"/>
        <v>2.1445232606832651E-3</v>
      </c>
      <c r="HE404" s="240">
        <f t="shared" ca="1" si="803"/>
        <v>2.0273658540087137E-3</v>
      </c>
      <c r="HF404" s="240">
        <f t="shared" ca="1" si="804"/>
        <v>-1.4595333182473088E-4</v>
      </c>
      <c r="HG404" s="240">
        <f t="shared" ca="1" si="805"/>
        <v>-2.1712461208213281E-3</v>
      </c>
      <c r="HH404" s="240">
        <f t="shared" ca="1" si="806"/>
        <v>-1.9944532438528222E-3</v>
      </c>
      <c r="HI404" s="240">
        <f t="shared" ca="1" si="807"/>
        <v>2.0512132405753022E-4</v>
      </c>
      <c r="HJ404" s="240">
        <f t="shared" ca="1" si="808"/>
        <v>2.1966611034843295E-3</v>
      </c>
      <c r="HK404" s="240">
        <f t="shared" ca="1" si="809"/>
        <v>1.960339249640283E-3</v>
      </c>
      <c r="HL404" s="240">
        <f t="shared" ca="1" si="810"/>
        <v>-2.641657588747661E-4</v>
      </c>
      <c r="HM404" s="240">
        <f t="shared" ca="1" si="811"/>
        <v>-2.2207528996370405E-3</v>
      </c>
      <c r="HN404" s="240">
        <f t="shared" ca="1" si="812"/>
        <v>-1.9250444203655274E-3</v>
      </c>
      <c r="HO404" s="240">
        <f t="shared" ca="1" si="813"/>
        <v>3.2305107011664966E-4</v>
      </c>
      <c r="HP404" s="240">
        <f t="shared" ca="1" si="814"/>
        <v>2.2435069972822834E-3</v>
      </c>
      <c r="HQ404" s="240">
        <f t="shared" ca="1" si="815"/>
        <v>1.8885900163139904E-3</v>
      </c>
      <c r="HR404" s="240">
        <f t="shared" ca="1" si="816"/>
        <v>-3.8174178747355273E-4</v>
      </c>
      <c r="HS404" s="240">
        <f t="shared" ca="1" si="817"/>
        <v>-2.26490969020252E-3</v>
      </c>
      <c r="HT404" s="240">
        <f t="shared" ca="1" si="818"/>
        <v>-1.8509979962555545E-3</v>
      </c>
      <c r="HU404" s="240">
        <f t="shared" ca="1" si="819"/>
        <v>4.4020255785185856E-4</v>
      </c>
      <c r="HV404" s="240">
        <f t="shared" ca="1" si="820"/>
        <v>2.2849480862158059E-3</v>
      </c>
      <c r="HW404" s="240">
        <f t="shared" ca="1" si="821"/>
        <v>1.8122910042174469E-3</v>
      </c>
      <c r="HX404" s="240">
        <f t="shared" ca="1" si="822"/>
        <v>-4.9839816666961598E-4</v>
      </c>
      <c r="HY404" s="240">
        <f t="shared" ca="1" si="823"/>
        <v>-2.3036101149416666E-3</v>
      </c>
      <c r="HZ404" s="240">
        <f t="shared" ca="1" si="824"/>
        <v>-1.7724923558443697E-3</v>
      </c>
      <c r="IA404" s="240">
        <f t="shared" ca="1" si="825"/>
        <v>5.5629355906807929E-4</v>
      </c>
      <c r="IB404" s="240">
        <f t="shared" ca="1" si="826"/>
        <v>2.3208845350718168E-3</v>
      </c>
      <c r="IC404" s="240">
        <f t="shared" ca="1" si="827"/>
        <v>1.7316260243538445E-3</v>
      </c>
      <c r="ID404" s="240">
        <f t="shared" ca="1" si="828"/>
        <v>-6.1385386102771617E-4</v>
      </c>
      <c r="IE404" s="240">
        <f t="shared" ca="1" si="829"/>
        <v>-1.2707951017967016E-3</v>
      </c>
      <c r="IF404" s="240">
        <f t="shared" ca="1" si="830"/>
        <v>-1.6897166260959155E-3</v>
      </c>
      <c r="IG404" s="240">
        <f t="shared" ca="1" si="831"/>
        <v>6.7104440037494368E-4</v>
      </c>
      <c r="IH404" s="240">
        <f t="shared" ca="1" si="832"/>
        <v>2.3512297697973446E-3</v>
      </c>
      <c r="II404" s="240">
        <f t="shared" ca="1" si="833"/>
        <v>1.6467894057250001E-3</v>
      </c>
      <c r="IJ404" s="240">
        <f t="shared" ca="1" si="834"/>
        <v>-7.2783072766728608E-4</v>
      </c>
      <c r="IK404" s="240">
        <f t="shared" ca="1" si="835"/>
        <v>-2.364282305558023E-3</v>
      </c>
      <c r="IL404" s="240">
        <f t="shared" ca="1" si="836"/>
        <v>-1.6028702209935489E-3</v>
      </c>
      <c r="IM404" s="240">
        <f t="shared" ca="1" si="837"/>
        <v>7.8417863694469139E-4</v>
      </c>
      <c r="IN404" s="240">
        <f t="shared" ca="1" si="838"/>
        <v>2.3759106860640426E-3</v>
      </c>
      <c r="IO404" s="240">
        <f t="shared" ca="1" si="839"/>
        <v>1.5579855271760986E-3</v>
      </c>
      <c r="IP404" s="240">
        <f t="shared" ca="1" si="840"/>
        <v>-8.4005418633346419E-4</v>
      </c>
      <c r="IQ404" s="240">
        <f t="shared" ca="1" si="841"/>
        <v>-2.3861079068137987E-3</v>
      </c>
      <c r="IR404" s="240">
        <f t="shared" ca="1" si="842"/>
        <v>-1.512162361133908E-3</v>
      </c>
      <c r="IS404" s="240">
        <f t="shared" ca="1" si="843"/>
        <v>8.9542371849210393E-4</v>
      </c>
      <c r="IT404" s="240">
        <f t="shared" ca="1" si="844"/>
        <v>2.3948678253828113E-3</v>
      </c>
      <c r="IU404" s="240">
        <f t="shared" ca="1" si="845"/>
        <v>1.4654283250287625E-3</v>
      </c>
      <c r="IV404" s="240">
        <f t="shared" ca="1" si="846"/>
        <v>-9.5025388088477308E-4</v>
      </c>
      <c r="IW404" s="240">
        <f t="shared" ca="1" si="847"/>
        <v>-2.4021851651236884E-3</v>
      </c>
      <c r="IX404" s="240">
        <f t="shared" ca="1" si="848"/>
        <v>-1.4178115696965136E-3</v>
      </c>
      <c r="IY404" s="240">
        <f t="shared" ca="1" si="849"/>
        <v>1.0045116458718781E-3</v>
      </c>
      <c r="IZ404" s="240">
        <f t="shared" ca="1" si="850"/>
        <v>2.4080555183445713E-3</v>
      </c>
      <c r="JA404" s="240">
        <f t="shared" ca="1" si="851"/>
        <v>1.3693407776900687E-3</v>
      </c>
      <c r="JB404" s="240">
        <f t="shared" ca="1" si="852"/>
        <v>-1.0581643306046195E-3</v>
      </c>
    </row>
    <row r="405" spans="2:262">
      <c r="B405" s="248">
        <v>44</v>
      </c>
      <c r="C405" s="247">
        <f t="shared" si="853"/>
        <v>8.5937500000000044E-4</v>
      </c>
      <c r="D405" s="244">
        <f t="shared" ca="1" si="597"/>
        <v>12.427185395525802</v>
      </c>
      <c r="E405" s="243">
        <f ca="1">AX361</f>
        <v>0.42718539552580148</v>
      </c>
      <c r="F405" s="242">
        <v>44</v>
      </c>
      <c r="G405" s="240">
        <f t="shared" ca="1" si="854"/>
        <v>-7.6209193796969844E-4</v>
      </c>
      <c r="H405" s="240">
        <f t="shared" ca="1" si="598"/>
        <v>-4.1515650231472922E-4</v>
      </c>
      <c r="I405" s="240">
        <f t="shared" ca="1" si="599"/>
        <v>3.7068509704318224E-4</v>
      </c>
      <c r="J405" s="240">
        <f t="shared" ca="1" si="600"/>
        <v>7.6463599258709807E-4</v>
      </c>
      <c r="K405" s="240">
        <f t="shared" ca="1" si="601"/>
        <v>3.5020872648734941E-4</v>
      </c>
      <c r="L405" s="240">
        <f t="shared" ca="1" si="602"/>
        <v>-4.3446149083884822E-4</v>
      </c>
      <c r="M405" s="240">
        <f t="shared" ca="1" si="603"/>
        <v>-7.5981618460333182E-4</v>
      </c>
      <c r="N405" s="240">
        <f t="shared" ca="1" si="604"/>
        <v>-2.8188824918033283E-4</v>
      </c>
      <c r="O405" s="240">
        <f t="shared" ca="1" si="605"/>
        <v>4.9405378297692651E-4</v>
      </c>
      <c r="P405" s="240">
        <f t="shared" ca="1" si="606"/>
        <v>7.4767893140405858E-4</v>
      </c>
      <c r="Q405" s="240">
        <f t="shared" ca="1" si="607"/>
        <v>2.1085303393791806E-4</v>
      </c>
      <c r="R405" s="240">
        <f t="shared" ca="1" si="608"/>
        <v>-5.4888806710766663E-4</v>
      </c>
      <c r="S405" s="240">
        <f t="shared" ca="1" si="609"/>
        <v>-7.2834112137248484E-4</v>
      </c>
      <c r="T405" s="240">
        <f t="shared" ca="1" si="610"/>
        <v>-1.3778718871468787E-4</v>
      </c>
      <c r="U405" s="241">
        <f t="shared" ca="1" si="611"/>
        <v>5.984362590994211E-4</v>
      </c>
      <c r="V405" s="240">
        <f t="shared" ca="1" si="612"/>
        <v>7.0198898819033681E-4</v>
      </c>
      <c r="W405" s="240">
        <f t="shared" ca="1" si="613"/>
        <v>6.339437754199613E-5</v>
      </c>
      <c r="X405" s="240">
        <f t="shared" ca="1" si="614"/>
        <v>-6.422211827775122E-4</v>
      </c>
      <c r="Y405" s="240">
        <f t="shared" ca="1" si="615"/>
        <v>-6.6887631730570005E-4</v>
      </c>
      <c r="Z405" s="240">
        <f t="shared" ca="1" si="616"/>
        <v>1.1608956141316812E-5</v>
      </c>
      <c r="AA405" s="240">
        <f t="shared" ca="1" si="617"/>
        <v>6.7982116539164585E-4</v>
      </c>
      <c r="AB405" s="240">
        <f t="shared" ca="1" si="618"/>
        <v>6.293220018404207E-4</v>
      </c>
      <c r="AC405" s="240">
        <f t="shared" ca="1" si="619"/>
        <v>-8.6500489230888021E-5</v>
      </c>
      <c r="AD405" s="240">
        <f t="shared" ca="1" si="620"/>
        <v>-7.1087409855500661E-4</v>
      </c>
      <c r="AE405" s="240">
        <f t="shared" ca="1" si="621"/>
        <v>-5.8370697147501775E-4</v>
      </c>
      <c r="AF405" s="240">
        <f t="shared" ca="1" si="622"/>
        <v>1.6055897532318839E-4</v>
      </c>
      <c r="AG405" s="240">
        <f t="shared" ca="1" si="623"/>
        <v>7.350809255459715E-4</v>
      </c>
      <c r="AH405" s="240">
        <f t="shared" ca="1" si="624"/>
        <v>5.3247052388762214E-4</v>
      </c>
      <c r="AI405" s="240">
        <f t="shared" ca="1" si="625"/>
        <v>-2.3307119071266246E-4</v>
      </c>
      <c r="AJ405" s="240">
        <f t="shared" ca="1" si="626"/>
        <v>-7.5220852138781983E-4</v>
      </c>
      <c r="AK405" s="240">
        <f t="shared" ca="1" si="627"/>
        <v>-4.7610609407719158E-4</v>
      </c>
      <c r="AL405" s="240">
        <f t="shared" ca="1" si="628"/>
        <v>3.0333880312590058E-4</v>
      </c>
      <c r="AM405" s="240">
        <f t="shared" ca="1" si="629"/>
        <v>7.6209193796969812E-4</v>
      </c>
      <c r="AN405" s="240">
        <f t="shared" ca="1" si="630"/>
        <v>4.1515650231473231E-4</v>
      </c>
      <c r="AO405" s="240">
        <f t="shared" ca="1" si="631"/>
        <v>-3.7068509704317899E-4</v>
      </c>
      <c r="AP405" s="240">
        <f t="shared" ca="1" si="632"/>
        <v>-7.6463599258709807E-4</v>
      </c>
      <c r="AQ405" s="240">
        <f t="shared" ca="1" si="633"/>
        <v>-3.5020872648735277E-4</v>
      </c>
      <c r="AR405" s="240">
        <f t="shared" ca="1" si="634"/>
        <v>4.3446149083884507E-4</v>
      </c>
      <c r="AS405" s="240">
        <f t="shared" ca="1" si="635"/>
        <v>7.5981618460333226E-4</v>
      </c>
      <c r="AT405" s="240">
        <f t="shared" ca="1" si="636"/>
        <v>2.8188824918033641E-4</v>
      </c>
      <c r="AU405" s="240">
        <f t="shared" ca="1" si="637"/>
        <v>-4.9405378297692358E-4</v>
      </c>
      <c r="AV405" s="240">
        <f t="shared" ca="1" si="638"/>
        <v>-7.4767893140405934E-4</v>
      </c>
      <c r="AW405" s="240">
        <f t="shared" ca="1" si="639"/>
        <v>-2.1085303393792161E-4</v>
      </c>
      <c r="AX405" s="240">
        <f t="shared" ca="1" si="640"/>
        <v>5.4888806710766413E-4</v>
      </c>
      <c r="AY405" s="240">
        <f t="shared" ca="1" si="641"/>
        <v>7.2834112137248593E-4</v>
      </c>
      <c r="AZ405" s="240">
        <f t="shared" ca="1" si="642"/>
        <v>1.3778718871469155E-4</v>
      </c>
      <c r="BA405" s="240">
        <f t="shared" ca="1" si="643"/>
        <v>-5.9843625909941872E-4</v>
      </c>
      <c r="BB405" s="240">
        <f t="shared" ca="1" si="644"/>
        <v>-7.0198898819033833E-4</v>
      </c>
      <c r="BC405" s="240">
        <f t="shared" ca="1" si="645"/>
        <v>-6.3394377541999925E-5</v>
      </c>
      <c r="BD405" s="240">
        <f t="shared" ca="1" si="646"/>
        <v>6.4222118277751004E-4</v>
      </c>
      <c r="BE405" s="240">
        <f t="shared" ca="1" si="647"/>
        <v>6.6887631730570189E-4</v>
      </c>
      <c r="BF405" s="240">
        <f t="shared" ca="1" si="648"/>
        <v>-1.1608956141313125E-5</v>
      </c>
      <c r="BG405" s="240">
        <f t="shared" ca="1" si="649"/>
        <v>-6.7982116539164411E-4</v>
      </c>
      <c r="BH405" s="240">
        <f t="shared" ca="1" si="650"/>
        <v>-6.2932200184042286E-4</v>
      </c>
      <c r="BI405" s="240">
        <f t="shared" ca="1" si="651"/>
        <v>8.6500489230884254E-5</v>
      </c>
      <c r="BJ405" s="240">
        <f t="shared" ca="1" si="652"/>
        <v>7.1087409855500521E-4</v>
      </c>
      <c r="BK405" s="240">
        <f t="shared" ca="1" si="653"/>
        <v>5.8370697147502014E-4</v>
      </c>
      <c r="BL405" s="240">
        <f t="shared" ca="1" si="654"/>
        <v>-1.6055897532318473E-4</v>
      </c>
      <c r="BM405" s="240">
        <f t="shared" ca="1" si="655"/>
        <v>-7.3508092554597053E-4</v>
      </c>
      <c r="BN405" s="240">
        <f t="shared" ca="1" si="656"/>
        <v>-5.3247052388762474E-4</v>
      </c>
      <c r="BO405" s="240">
        <f t="shared" ca="1" si="657"/>
        <v>2.3307119071265889E-4</v>
      </c>
      <c r="BP405" s="240">
        <f t="shared" ca="1" si="658"/>
        <v>7.5220852138781929E-4</v>
      </c>
      <c r="BQ405" s="240">
        <f t="shared" ca="1" si="659"/>
        <v>4.7610609407719451E-4</v>
      </c>
      <c r="BR405" s="240">
        <f t="shared" ca="1" si="660"/>
        <v>-3.0333880312589711E-4</v>
      </c>
      <c r="BS405" s="240">
        <f t="shared" ca="1" si="661"/>
        <v>-7.620919379696979E-4</v>
      </c>
      <c r="BT405" s="240">
        <f t="shared" ca="1" si="662"/>
        <v>-4.1515650231473545E-4</v>
      </c>
      <c r="BU405" s="240">
        <f t="shared" ca="1" si="663"/>
        <v>3.7068509704317568E-4</v>
      </c>
      <c r="BV405" s="240">
        <f t="shared" ca="1" si="664"/>
        <v>7.6463599258709807E-4</v>
      </c>
      <c r="BW405" s="240">
        <f t="shared" ca="1" si="665"/>
        <v>3.5020872648735608E-4</v>
      </c>
      <c r="BX405" s="240">
        <f t="shared" ca="1" si="666"/>
        <v>-4.3446149083884204E-4</v>
      </c>
      <c r="BY405" s="240">
        <f t="shared" ca="1" si="667"/>
        <v>-7.5981618460333258E-4</v>
      </c>
      <c r="BZ405" s="240">
        <f t="shared" ca="1" si="668"/>
        <v>-2.8188824918033988E-4</v>
      </c>
      <c r="CA405" s="240">
        <f t="shared" ca="1" si="669"/>
        <v>4.9405378297692076E-4</v>
      </c>
      <c r="CB405" s="240">
        <f t="shared" ca="1" si="670"/>
        <v>7.4767893140406021E-4</v>
      </c>
      <c r="CC405" s="240">
        <f t="shared" ca="1" si="671"/>
        <v>2.1085303393792522E-4</v>
      </c>
      <c r="CD405" s="240">
        <f t="shared" ca="1" si="672"/>
        <v>-5.4888806710766142E-4</v>
      </c>
      <c r="CE405" s="240">
        <f t="shared" ca="1" si="673"/>
        <v>-7.2834112137248701E-4</v>
      </c>
      <c r="CF405" s="240">
        <f t="shared" ca="1" si="674"/>
        <v>-1.3778718871469529E-4</v>
      </c>
      <c r="CG405" s="240">
        <f t="shared" ca="1" si="675"/>
        <v>5.9843625909941644E-4</v>
      </c>
      <c r="CH405" s="240">
        <f t="shared" ca="1" si="676"/>
        <v>7.0198898819033974E-4</v>
      </c>
      <c r="CI405" s="240">
        <f t="shared" ca="1" si="677"/>
        <v>6.3394377542003665E-5</v>
      </c>
      <c r="CJ405" s="240">
        <f t="shared" ca="1" si="678"/>
        <v>-6.4222118277750808E-4</v>
      </c>
      <c r="CK405" s="240">
        <f t="shared" ca="1" si="679"/>
        <v>-6.6887631730570363E-4</v>
      </c>
      <c r="CL405" s="240">
        <f t="shared" ca="1" si="680"/>
        <v>1.1608956141309331E-5</v>
      </c>
      <c r="CM405" s="240">
        <f t="shared" ca="1" si="681"/>
        <v>6.7982116539164227E-4</v>
      </c>
      <c r="CN405" s="240">
        <f t="shared" ca="1" si="682"/>
        <v>6.2932200184042492E-4</v>
      </c>
      <c r="CO405" s="240">
        <f t="shared" ca="1" si="683"/>
        <v>-8.6500489230880622E-5</v>
      </c>
      <c r="CP405" s="240">
        <f t="shared" ca="1" si="684"/>
        <v>-7.108740985550038E-4</v>
      </c>
      <c r="CQ405" s="240">
        <f t="shared" ca="1" si="685"/>
        <v>-5.8370697147502252E-4</v>
      </c>
      <c r="CR405" s="240">
        <f t="shared" ca="1" si="686"/>
        <v>1.6055897532318101E-4</v>
      </c>
      <c r="CS405" s="240">
        <f t="shared" ca="1" si="687"/>
        <v>7.3508092554596944E-4</v>
      </c>
      <c r="CT405" s="240">
        <f t="shared" ca="1" si="688"/>
        <v>5.3247052388762746E-4</v>
      </c>
      <c r="CU405" s="240">
        <f t="shared" ca="1" si="689"/>
        <v>-2.3307119071265531E-4</v>
      </c>
      <c r="CV405" s="240">
        <f t="shared" ca="1" si="690"/>
        <v>-7.5220852138781842E-4</v>
      </c>
      <c r="CW405" s="240">
        <f t="shared" ca="1" si="691"/>
        <v>-4.7610609407719754E-4</v>
      </c>
      <c r="CX405" s="240">
        <f t="shared" ca="1" si="692"/>
        <v>3.033388031258937E-4</v>
      </c>
      <c r="CY405" s="240">
        <f t="shared" ca="1" si="693"/>
        <v>7.6209193796969769E-4</v>
      </c>
      <c r="CZ405" s="240">
        <f t="shared" ca="1" si="694"/>
        <v>4.151565023147386E-4</v>
      </c>
      <c r="DA405" s="240">
        <f t="shared" ca="1" si="695"/>
        <v>-3.7068509704317237E-4</v>
      </c>
      <c r="DB405" s="240">
        <f t="shared" ca="1" si="696"/>
        <v>-7.6463599258709818E-4</v>
      </c>
      <c r="DC405" s="240">
        <f t="shared" ca="1" si="697"/>
        <v>-3.5020872648735938E-4</v>
      </c>
      <c r="DD405" s="240">
        <f t="shared" ca="1" si="698"/>
        <v>4.34461490838839E-4</v>
      </c>
      <c r="DE405" s="240">
        <f t="shared" ca="1" si="699"/>
        <v>7.5981618460333313E-4</v>
      </c>
      <c r="DF405" s="240">
        <f t="shared" ca="1" si="700"/>
        <v>2.818882491803434E-4</v>
      </c>
      <c r="DG405" s="240">
        <f t="shared" ca="1" si="701"/>
        <v>-4.9405378297691783E-4</v>
      </c>
      <c r="DH405" s="240">
        <f t="shared" ca="1" si="702"/>
        <v>-7.4767893140406097E-4</v>
      </c>
      <c r="DI405" s="240">
        <f t="shared" ca="1" si="703"/>
        <v>-2.108530339379288E-4</v>
      </c>
      <c r="DJ405" s="240">
        <f t="shared" ca="1" si="704"/>
        <v>5.4888806710765893E-4</v>
      </c>
      <c r="DK405" s="240">
        <f t="shared" ca="1" si="705"/>
        <v>7.283411213724882E-4</v>
      </c>
      <c r="DL405" s="240">
        <f t="shared" ca="1" si="706"/>
        <v>1.3778718871469903E-4</v>
      </c>
      <c r="DM405" s="240">
        <f t="shared" ca="1" si="707"/>
        <v>-5.9843625909941417E-4</v>
      </c>
      <c r="DN405" s="240">
        <f t="shared" ca="1" si="708"/>
        <v>-7.0198898819034126E-4</v>
      </c>
      <c r="DO405" s="240">
        <f t="shared" ca="1" si="709"/>
        <v>-6.3394377542007406E-5</v>
      </c>
      <c r="DP405" s="240">
        <f t="shared" ca="1" si="710"/>
        <v>6.4222118277750613E-4</v>
      </c>
      <c r="DQ405" s="240">
        <f t="shared" ca="1" si="711"/>
        <v>6.6887631730570547E-4</v>
      </c>
      <c r="DR405" s="240">
        <f t="shared" ca="1" si="712"/>
        <v>-1.1608956141305644E-5</v>
      </c>
      <c r="DS405" s="240">
        <f t="shared" ca="1" si="713"/>
        <v>-6.7982116539164065E-4</v>
      </c>
      <c r="DT405" s="240">
        <f t="shared" ca="1" si="714"/>
        <v>-6.2932200184042709E-4</v>
      </c>
      <c r="DU405" s="240">
        <f t="shared" ca="1" si="715"/>
        <v>8.6500489230876827E-5</v>
      </c>
      <c r="DV405" s="240">
        <f t="shared" ca="1" si="716"/>
        <v>7.1087409855500249E-4</v>
      </c>
      <c r="DW405" s="240">
        <f t="shared" ca="1" si="717"/>
        <v>5.8370697147502502E-4</v>
      </c>
      <c r="DX405" s="240">
        <f t="shared" ca="1" si="718"/>
        <v>-1.6055897532317738E-4</v>
      </c>
      <c r="DY405" s="240">
        <f t="shared" ca="1" si="719"/>
        <v>-7.3508092554596847E-4</v>
      </c>
      <c r="DZ405" s="240">
        <f t="shared" ca="1" si="720"/>
        <v>-5.3247052388763006E-4</v>
      </c>
      <c r="EA405" s="240">
        <f t="shared" ca="1" si="721"/>
        <v>2.3307119071265178E-4</v>
      </c>
      <c r="EB405" s="240">
        <f t="shared" ca="1" si="722"/>
        <v>7.5220852138781777E-4</v>
      </c>
      <c r="EC405" s="240">
        <f t="shared" ca="1" si="723"/>
        <v>4.7610609407720036E-4</v>
      </c>
      <c r="ED405" s="240">
        <f t="shared" ca="1" si="724"/>
        <v>-3.0333880312589023E-4</v>
      </c>
      <c r="EE405" s="240">
        <f t="shared" ca="1" si="725"/>
        <v>-7.6209193796969725E-4</v>
      </c>
      <c r="EF405" s="240">
        <f t="shared" ca="1" si="726"/>
        <v>-4.1515650231474174E-4</v>
      </c>
      <c r="EG405" s="240">
        <f t="shared" ca="1" si="727"/>
        <v>3.7068509704316912E-4</v>
      </c>
      <c r="EH405" s="240">
        <f t="shared" ca="1" si="728"/>
        <v>7.6463599258709829E-4</v>
      </c>
      <c r="EI405" s="240">
        <f t="shared" ca="1" si="729"/>
        <v>3.5020872648736285E-4</v>
      </c>
      <c r="EJ405" s="240">
        <f t="shared" ca="1" si="730"/>
        <v>-4.3446149083883591E-4</v>
      </c>
      <c r="EK405" s="240">
        <f t="shared" ca="1" si="731"/>
        <v>-7.5981618460333356E-4</v>
      </c>
      <c r="EL405" s="240">
        <f t="shared" ca="1" si="732"/>
        <v>-2.8188824918034682E-4</v>
      </c>
      <c r="EM405" s="240">
        <f t="shared" ca="1" si="733"/>
        <v>4.9405378297691501E-4</v>
      </c>
      <c r="EN405" s="240">
        <f t="shared" ca="1" si="734"/>
        <v>7.4767893140406162E-4</v>
      </c>
      <c r="EO405" s="240">
        <f t="shared" ca="1" si="735"/>
        <v>2.108530339379324E-4</v>
      </c>
      <c r="EP405" s="240">
        <f t="shared" ca="1" si="736"/>
        <v>-5.4888806710765633E-4</v>
      </c>
      <c r="EQ405" s="240">
        <f t="shared" ca="1" si="737"/>
        <v>-7.283411213724894E-4</v>
      </c>
      <c r="ER405" s="240">
        <f t="shared" ca="1" si="738"/>
        <v>-1.3778718871470261E-4</v>
      </c>
      <c r="ES405" s="240">
        <f t="shared" ca="1" si="739"/>
        <v>5.9843625909941178E-4</v>
      </c>
      <c r="ET405" s="240">
        <f t="shared" ca="1" si="740"/>
        <v>7.0198898819034277E-4</v>
      </c>
      <c r="EU405" s="240">
        <f t="shared" ca="1" si="741"/>
        <v>6.3394377542011146E-5</v>
      </c>
      <c r="EV405" s="240">
        <f t="shared" ca="1" si="742"/>
        <v>-6.4222118277750396E-4</v>
      </c>
      <c r="EW405" s="240">
        <f t="shared" ca="1" si="743"/>
        <v>-6.6887631730570721E-4</v>
      </c>
      <c r="EX405" s="240">
        <f t="shared" ca="1" si="744"/>
        <v>1.160895614130185E-5</v>
      </c>
      <c r="EY405" s="240">
        <f t="shared" ca="1" si="745"/>
        <v>6.7982116539163891E-4</v>
      </c>
      <c r="EZ405" s="240">
        <f t="shared" ca="1" si="746"/>
        <v>6.2932200184042915E-4</v>
      </c>
      <c r="FA405" s="240">
        <f t="shared" ca="1" si="747"/>
        <v>-8.6500489230873114E-5</v>
      </c>
      <c r="FB405" s="240">
        <f t="shared" ca="1" si="748"/>
        <v>-7.1087409855500109E-4</v>
      </c>
      <c r="FC405" s="240">
        <f t="shared" ca="1" si="749"/>
        <v>-5.837069714750274E-4</v>
      </c>
      <c r="FD405" s="240">
        <f t="shared" ca="1" si="750"/>
        <v>1.6055897532317372E-4</v>
      </c>
      <c r="FE405" s="240">
        <f t="shared" ca="1" si="751"/>
        <v>7.3508092554596728E-4</v>
      </c>
      <c r="FF405" s="240">
        <f t="shared" ca="1" si="752"/>
        <v>5.3247052388763288E-4</v>
      </c>
      <c r="FG405" s="240">
        <f t="shared" ca="1" si="753"/>
        <v>-2.3307119071264818E-4</v>
      </c>
      <c r="FH405" s="240">
        <f t="shared" ca="1" si="754"/>
        <v>-7.5220852138781712E-4</v>
      </c>
      <c r="FI405" s="240">
        <f t="shared" ca="1" si="755"/>
        <v>-4.7610609407720329E-4</v>
      </c>
      <c r="FJ405" s="240">
        <f t="shared" ca="1" si="756"/>
        <v>3.0333880312588681E-4</v>
      </c>
      <c r="FK405" s="240">
        <f t="shared" ca="1" si="757"/>
        <v>7.6209193796969693E-4</v>
      </c>
      <c r="FL405" s="240">
        <f t="shared" ca="1" si="758"/>
        <v>4.1515650231474494E-4</v>
      </c>
      <c r="FM405" s="240">
        <f t="shared" ca="1" si="759"/>
        <v>-3.7068509704316587E-4</v>
      </c>
      <c r="FN405" s="240">
        <f t="shared" ca="1" si="760"/>
        <v>-7.6463599258709829E-4</v>
      </c>
      <c r="FO405" s="240">
        <f t="shared" ca="1" si="761"/>
        <v>-3.5020872648736616E-4</v>
      </c>
      <c r="FP405" s="240">
        <f t="shared" ca="1" si="762"/>
        <v>4.3446149083883282E-4</v>
      </c>
      <c r="FQ405" s="240">
        <f t="shared" ca="1" si="763"/>
        <v>7.5981618460333388E-4</v>
      </c>
      <c r="FR405" s="240">
        <f t="shared" ca="1" si="764"/>
        <v>2.8188824918035029E-4</v>
      </c>
      <c r="FS405" s="240">
        <f t="shared" ca="1" si="765"/>
        <v>-4.940537829769122E-4</v>
      </c>
      <c r="FT405" s="240">
        <f t="shared" ca="1" si="766"/>
        <v>-7.4767893140406248E-4</v>
      </c>
      <c r="FU405" s="240">
        <f t="shared" ca="1" si="767"/>
        <v>-2.1085303393793601E-4</v>
      </c>
      <c r="FV405" s="240">
        <f t="shared" ca="1" si="768"/>
        <v>5.4888806710765362E-4</v>
      </c>
      <c r="FW405" s="240">
        <f t="shared" ca="1" si="769"/>
        <v>7.2834112137249048E-4</v>
      </c>
      <c r="FX405" s="240">
        <f t="shared" ca="1" si="770"/>
        <v>1.3778718871470635E-4</v>
      </c>
      <c r="FY405" s="240">
        <f t="shared" ca="1" si="771"/>
        <v>-5.984362590994094E-4</v>
      </c>
      <c r="FZ405" s="240">
        <f t="shared" ca="1" si="772"/>
        <v>-7.0198898819034418E-4</v>
      </c>
      <c r="GA405" s="240">
        <f t="shared" ca="1" si="773"/>
        <v>-6.3394377542014887E-5</v>
      </c>
      <c r="GB405" s="240">
        <f t="shared" ca="1" si="774"/>
        <v>6.4222118277750201E-4</v>
      </c>
      <c r="GC405" s="240">
        <f t="shared" ca="1" si="775"/>
        <v>6.6887631730570916E-4</v>
      </c>
      <c r="GD405" s="240">
        <f t="shared" ca="1" si="776"/>
        <v>-1.1608956141298109E-5</v>
      </c>
      <c r="GE405" s="240">
        <f t="shared" ca="1" si="777"/>
        <v>-6.7982116539163718E-4</v>
      </c>
      <c r="GF405" s="240">
        <f t="shared" ca="1" si="778"/>
        <v>-6.2932200184043132E-4</v>
      </c>
      <c r="GG405" s="240">
        <f t="shared" ca="1" si="779"/>
        <v>8.6500489230869373E-5</v>
      </c>
      <c r="GH405" s="240">
        <f t="shared" ca="1" si="780"/>
        <v>7.1087409855499978E-4</v>
      </c>
      <c r="GI405" s="240">
        <f t="shared" ca="1" si="781"/>
        <v>5.8370697147502979E-4</v>
      </c>
      <c r="GJ405" s="240">
        <f t="shared" ca="1" si="782"/>
        <v>-1.6055897532317004E-4</v>
      </c>
      <c r="GK405" s="240">
        <f t="shared" ca="1" si="783"/>
        <v>-7.350809255459663E-4</v>
      </c>
      <c r="GL405" s="240">
        <f t="shared" ca="1" si="784"/>
        <v>-5.3247052388763548E-4</v>
      </c>
      <c r="GM405" s="240">
        <f t="shared" ca="1" si="785"/>
        <v>2.330711907126446E-4</v>
      </c>
      <c r="GN405" s="240">
        <f t="shared" ca="1" si="786"/>
        <v>7.5220852138781647E-4</v>
      </c>
      <c r="GO405" s="240">
        <f t="shared" ca="1" si="787"/>
        <v>4.7610609407720627E-4</v>
      </c>
      <c r="GP405" s="240">
        <f t="shared" ca="1" si="788"/>
        <v>-3.0333880312588334E-4</v>
      </c>
      <c r="GQ405" s="240">
        <f t="shared" ca="1" si="789"/>
        <v>-7.620919379696966E-4</v>
      </c>
      <c r="GR405" s="240">
        <f t="shared" ca="1" si="790"/>
        <v>-4.1515650231474814E-4</v>
      </c>
      <c r="GS405" s="240">
        <f t="shared" ca="1" si="791"/>
        <v>3.7068509704316256E-4</v>
      </c>
      <c r="GT405" s="240">
        <f t="shared" ca="1" si="792"/>
        <v>7.646359925870984E-4</v>
      </c>
      <c r="GU405" s="240">
        <f t="shared" ca="1" si="793"/>
        <v>3.5020872648736947E-4</v>
      </c>
      <c r="GV405" s="240">
        <f t="shared" ca="1" si="794"/>
        <v>-4.3446149083882968E-4</v>
      </c>
      <c r="GW405" s="240">
        <f t="shared" ca="1" si="795"/>
        <v>-7.5981618460333443E-4</v>
      </c>
      <c r="GX405" s="240">
        <f t="shared" ca="1" si="796"/>
        <v>-2.8188824918035386E-4</v>
      </c>
      <c r="GY405" s="240">
        <f t="shared" ca="1" si="797"/>
        <v>4.9405378297690938E-4</v>
      </c>
      <c r="GZ405" s="240">
        <f t="shared" ca="1" si="798"/>
        <v>7.4767893140406335E-4</v>
      </c>
      <c r="HA405" s="240">
        <f t="shared" ca="1" si="799"/>
        <v>2.1085303393793967E-4</v>
      </c>
      <c r="HB405" s="240">
        <f t="shared" ca="1" si="800"/>
        <v>-5.4888806710765112E-4</v>
      </c>
      <c r="HC405" s="240">
        <f t="shared" ca="1" si="801"/>
        <v>-7.2834112137249167E-4</v>
      </c>
      <c r="HD405" s="240">
        <f t="shared" ca="1" si="802"/>
        <v>-1.3778718871471009E-4</v>
      </c>
      <c r="HE405" s="240">
        <f t="shared" ca="1" si="803"/>
        <v>5.9843625909940712E-4</v>
      </c>
      <c r="HF405" s="240">
        <f t="shared" ca="1" si="804"/>
        <v>7.019889881903457E-4</v>
      </c>
      <c r="HG405" s="240">
        <f t="shared" ca="1" si="805"/>
        <v>6.3394377542018627E-5</v>
      </c>
      <c r="HH405" s="240">
        <f t="shared" ca="1" si="806"/>
        <v>-6.4222118277749995E-4</v>
      </c>
      <c r="HI405" s="240">
        <f t="shared" ca="1" si="807"/>
        <v>-6.6887631730571089E-4</v>
      </c>
      <c r="HJ405" s="240">
        <f t="shared" ca="1" si="808"/>
        <v>1.1608956141294314E-5</v>
      </c>
      <c r="HK405" s="240">
        <f t="shared" ca="1" si="809"/>
        <v>6.7982116539163544E-4</v>
      </c>
      <c r="HL405" s="240">
        <f t="shared" ca="1" si="810"/>
        <v>6.2932200184043349E-4</v>
      </c>
      <c r="HM405" s="240">
        <f t="shared" ca="1" si="811"/>
        <v>-8.650048923086566E-5</v>
      </c>
      <c r="HN405" s="240">
        <f t="shared" ca="1" si="812"/>
        <v>-7.1087409855499837E-4</v>
      </c>
      <c r="HO405" s="240">
        <f t="shared" ca="1" si="813"/>
        <v>-5.8370697147503228E-4</v>
      </c>
      <c r="HP405" s="240">
        <f t="shared" ca="1" si="814"/>
        <v>1.605589753231664E-4</v>
      </c>
      <c r="HQ405" s="240">
        <f t="shared" ca="1" si="815"/>
        <v>7.3508092554596532E-4</v>
      </c>
      <c r="HR405" s="240">
        <f t="shared" ca="1" si="816"/>
        <v>5.3247052388763808E-4</v>
      </c>
      <c r="HS405" s="240">
        <f t="shared" ca="1" si="817"/>
        <v>-2.3307119071264105E-4</v>
      </c>
      <c r="HT405" s="240">
        <f t="shared" ca="1" si="818"/>
        <v>-7.5220852138781571E-4</v>
      </c>
      <c r="HU405" s="240">
        <f t="shared" ca="1" si="819"/>
        <v>-4.7610609407720914E-4</v>
      </c>
      <c r="HV405" s="240">
        <f t="shared" ca="1" si="820"/>
        <v>3.0333880312587993E-4</v>
      </c>
      <c r="HW405" s="240">
        <f t="shared" ca="1" si="821"/>
        <v>7.6209193796969638E-4</v>
      </c>
      <c r="HX405" s="240">
        <f t="shared" ca="1" si="822"/>
        <v>4.1515650231475123E-4</v>
      </c>
      <c r="HY405" s="240">
        <f t="shared" ca="1" si="823"/>
        <v>-3.7068509704315925E-4</v>
      </c>
      <c r="HZ405" s="240">
        <f t="shared" ca="1" si="824"/>
        <v>-7.6463599258709851E-4</v>
      </c>
      <c r="IA405" s="240">
        <f t="shared" ca="1" si="825"/>
        <v>-3.5020872648737277E-4</v>
      </c>
      <c r="IB405" s="240">
        <f t="shared" ca="1" si="826"/>
        <v>4.3446149083882664E-4</v>
      </c>
      <c r="IC405" s="240">
        <f t="shared" ca="1" si="827"/>
        <v>7.5981618460333475E-4</v>
      </c>
      <c r="ID405" s="240">
        <f t="shared" ca="1" si="828"/>
        <v>2.8188824918035722E-4</v>
      </c>
      <c r="IE405" s="240">
        <f t="shared" ca="1" si="829"/>
        <v>-9.0937615212736706E-4</v>
      </c>
      <c r="IF405" s="240">
        <f t="shared" ca="1" si="830"/>
        <v>-7.4767893140406411E-4</v>
      </c>
      <c r="IG405" s="240">
        <f t="shared" ca="1" si="831"/>
        <v>-2.1085303393794324E-4</v>
      </c>
      <c r="IH405" s="240">
        <f t="shared" ca="1" si="832"/>
        <v>5.4888806710764841E-4</v>
      </c>
      <c r="II405" s="240">
        <f t="shared" ca="1" si="833"/>
        <v>7.2834112137249276E-4</v>
      </c>
      <c r="IJ405" s="240">
        <f t="shared" ca="1" si="834"/>
        <v>1.3778718871471367E-4</v>
      </c>
      <c r="IK405" s="240">
        <f t="shared" ca="1" si="835"/>
        <v>-5.9843625909940484E-4</v>
      </c>
      <c r="IL405" s="240">
        <f t="shared" ca="1" si="836"/>
        <v>-7.0198898819034722E-4</v>
      </c>
      <c r="IM405" s="240">
        <f t="shared" ca="1" si="837"/>
        <v>-6.3394377542022313E-5</v>
      </c>
      <c r="IN405" s="240">
        <f t="shared" ca="1" si="838"/>
        <v>6.4222118277749789E-4</v>
      </c>
      <c r="IO405" s="240">
        <f t="shared" ca="1" si="839"/>
        <v>6.6887631730571263E-4</v>
      </c>
      <c r="IP405" s="240">
        <f t="shared" ca="1" si="840"/>
        <v>-1.1608956141290574E-5</v>
      </c>
      <c r="IQ405" s="240">
        <f t="shared" ca="1" si="841"/>
        <v>-6.7982116539163371E-4</v>
      </c>
      <c r="IR405" s="240">
        <f t="shared" ca="1" si="842"/>
        <v>-6.2932200184043555E-4</v>
      </c>
      <c r="IS405" s="240">
        <f t="shared" ca="1" si="843"/>
        <v>8.6500489230861919E-5</v>
      </c>
      <c r="IT405" s="240">
        <f t="shared" ca="1" si="844"/>
        <v>7.1087409855499697E-4</v>
      </c>
      <c r="IU405" s="240">
        <f t="shared" ca="1" si="845"/>
        <v>5.8370697147503467E-4</v>
      </c>
      <c r="IV405" s="240">
        <f t="shared" ca="1" si="846"/>
        <v>-1.6055897532316274E-4</v>
      </c>
      <c r="IW405" s="240">
        <f t="shared" ca="1" si="847"/>
        <v>-7.3508092554596424E-4</v>
      </c>
      <c r="IX405" s="240">
        <f t="shared" ca="1" si="848"/>
        <v>-5.324705238876409E-4</v>
      </c>
      <c r="IY405" s="240">
        <f t="shared" ca="1" si="849"/>
        <v>2.3307119071263742E-4</v>
      </c>
      <c r="IZ405" s="240">
        <f t="shared" ca="1" si="850"/>
        <v>7.5220852138781506E-4</v>
      </c>
      <c r="JA405" s="240">
        <f t="shared" ca="1" si="851"/>
        <v>4.7610609407721212E-4</v>
      </c>
      <c r="JB405" s="240">
        <f t="shared" ca="1" si="852"/>
        <v>-3.0333880312587646E-4</v>
      </c>
    </row>
    <row r="406" spans="2:262">
      <c r="B406" s="248">
        <v>45</v>
      </c>
      <c r="C406" s="247">
        <f t="shared" si="853"/>
        <v>8.7890625000000046E-4</v>
      </c>
      <c r="D406" s="244">
        <f t="shared" ca="1" si="597"/>
        <v>12.42206776540448</v>
      </c>
      <c r="E406" s="243">
        <f ca="1">AY361</f>
        <v>0.42206776540447932</v>
      </c>
      <c r="F406" s="242">
        <v>45</v>
      </c>
      <c r="G406" s="240">
        <f t="shared" ca="1" si="854"/>
        <v>1.0806247902468871E-3</v>
      </c>
      <c r="H406" s="240">
        <f t="shared" ca="1" si="598"/>
        <v>4.536349125100866E-4</v>
      </c>
      <c r="I406" s="240">
        <f t="shared" ca="1" si="599"/>
        <v>-6.7270599786406493E-4</v>
      </c>
      <c r="J406" s="240">
        <f t="shared" ca="1" si="600"/>
        <v>-1.0585473888426687E-3</v>
      </c>
      <c r="K406" s="240">
        <f t="shared" ca="1" si="601"/>
        <v>-2.7916380013586395E-4</v>
      </c>
      <c r="L406" s="240">
        <f t="shared" ca="1" si="602"/>
        <v>8.0751697410163213E-4</v>
      </c>
      <c r="M406" s="240">
        <f t="shared" ca="1" si="603"/>
        <v>1.005301361024862E-3</v>
      </c>
      <c r="N406" s="240">
        <f t="shared" ca="1" si="604"/>
        <v>9.6472789166316233E-5</v>
      </c>
      <c r="O406" s="240">
        <f t="shared" ca="1" si="605"/>
        <v>-9.1855084299975059E-4</v>
      </c>
      <c r="P406" s="240">
        <f t="shared" ca="1" si="606"/>
        <v>-9.2245452091927144E-4</v>
      </c>
      <c r="Q406" s="240">
        <f t="shared" ca="1" si="607"/>
        <v>8.9058835606917197E-5</v>
      </c>
      <c r="R406" s="240">
        <f t="shared" ca="1" si="608"/>
        <v>1.0025382439087056E-3</v>
      </c>
      <c r="S406" s="240">
        <f t="shared" ca="1" si="609"/>
        <v>8.1244627013985762E-4</v>
      </c>
      <c r="T406" s="240">
        <f t="shared" ca="1" si="610"/>
        <v>-2.7196814832769147E-4</v>
      </c>
      <c r="U406" s="241">
        <f t="shared" ca="1" si="611"/>
        <v>-1.0570061917264866E-3</v>
      </c>
      <c r="V406" s="240">
        <f t="shared" ca="1" si="612"/>
        <v>-6.7851577030290412E-4</v>
      </c>
      <c r="W406" s="240">
        <f t="shared" ca="1" si="613"/>
        <v>4.4686943637146844E-4</v>
      </c>
      <c r="X406" s="240">
        <f t="shared" ca="1" si="614"/>
        <v>1.0803508932408661E-3</v>
      </c>
      <c r="Y406" s="240">
        <f t="shared" ca="1" si="615"/>
        <v>5.2460656683566591E-4</v>
      </c>
      <c r="Z406" s="240">
        <f t="shared" ca="1" si="616"/>
        <v>-6.086127811198213E-4</v>
      </c>
      <c r="AA406" s="240">
        <f t="shared" ca="1" si="617"/>
        <v>-1.0718849703638083E-3</v>
      </c>
      <c r="AB406" s="240">
        <f t="shared" ca="1" si="618"/>
        <v>-3.5525047240429872E-4</v>
      </c>
      <c r="AC406" s="240">
        <f t="shared" ca="1" si="619"/>
        <v>7.5243569584755999E-4</v>
      </c>
      <c r="AD406" s="240">
        <f t="shared" ca="1" si="620"/>
        <v>1.0318576997835204E-3</v>
      </c>
      <c r="AE406" s="240">
        <f t="shared" ca="1" si="621"/>
        <v>1.7543412898046414E-4</v>
      </c>
      <c r="AF406" s="240">
        <f t="shared" ca="1" si="622"/>
        <v>-8.7410335578811142E-4</v>
      </c>
      <c r="AG406" s="240">
        <f t="shared" ca="1" si="623"/>
        <v>-9.6144767308335873E-4</v>
      </c>
      <c r="AH406" s="240">
        <f t="shared" ca="1" si="624"/>
        <v>9.5478224114404304E-6</v>
      </c>
      <c r="AI406" s="240">
        <f t="shared" ca="1" si="625"/>
        <v>9.7003329134278467E-4</v>
      </c>
      <c r="AJ406" s="240">
        <f t="shared" ca="1" si="626"/>
        <v>8.6272809344828676E-4</v>
      </c>
      <c r="AK406" s="240">
        <f t="shared" ca="1" si="627"/>
        <v>-1.94248640891445E-4</v>
      </c>
      <c r="AL406" s="240">
        <f t="shared" ca="1" si="628"/>
        <v>-1.037400872877896E-3</v>
      </c>
      <c r="AM406" s="240">
        <f t="shared" ca="1" si="629"/>
        <v>-7.3860573078751127E-4</v>
      </c>
      <c r="AN406" s="240">
        <f t="shared" ca="1" si="630"/>
        <v>3.732298634581214E-4</v>
      </c>
      <c r="AO406" s="240">
        <f t="shared" ca="1" si="631"/>
        <v>1.0742224811399418E-3</v>
      </c>
      <c r="AP406" s="240">
        <f t="shared" ca="1" si="632"/>
        <v>5.927353327222735E-4</v>
      </c>
      <c r="AQ406" s="240">
        <f t="shared" ca="1" si="633"/>
        <v>-5.4122143898288351E-4</v>
      </c>
      <c r="AR406" s="240">
        <f t="shared" ca="1" si="634"/>
        <v>-1.0794139143596251E-3</v>
      </c>
      <c r="AS406" s="240">
        <f t="shared" ca="1" si="635"/>
        <v>-4.2941201158294126E-4</v>
      </c>
      <c r="AT406" s="240">
        <f t="shared" ca="1" si="636"/>
        <v>6.9327690336468996E-4</v>
      </c>
      <c r="AU406" s="240">
        <f t="shared" ca="1" si="637"/>
        <v>1.0528223122641981E-3</v>
      </c>
      <c r="AV406" s="240">
        <f t="shared" ca="1" si="638"/>
        <v>2.5344477604959261E-4</v>
      </c>
      <c r="AW406" s="240">
        <f t="shared" ca="1" si="639"/>
        <v>-8.2491902675685175E-4</v>
      </c>
      <c r="AX406" s="240">
        <f t="shared" ca="1" si="640"/>
        <v>-9.9523065700466069E-4</v>
      </c>
      <c r="AY406" s="240">
        <f t="shared" ca="1" si="641"/>
        <v>-7.001493126093032E-5</v>
      </c>
      <c r="AZ406" s="240">
        <f t="shared" ca="1" si="642"/>
        <v>9.3227164432485164E-4</v>
      </c>
      <c r="BA406" s="240">
        <f t="shared" ca="1" si="643"/>
        <v>9.0833471846930001E-4</v>
      </c>
      <c r="BB406" s="240">
        <f t="shared" ca="1" si="644"/>
        <v>-1.1547648324000611E-4</v>
      </c>
      <c r="BC406" s="240">
        <f t="shared" ca="1" si="645"/>
        <v>-1.0121737888160508E-3</v>
      </c>
      <c r="BD406" s="240">
        <f t="shared" ca="1" si="646"/>
        <v>-7.9469312282224832E-4</v>
      </c>
      <c r="BE406" s="240">
        <f t="shared" ca="1" si="647"/>
        <v>2.9756772557708159E-4</v>
      </c>
      <c r="BF406" s="240">
        <f t="shared" ca="1" si="648"/>
        <v>1.0622727643402696E-3</v>
      </c>
      <c r="BG406" s="240">
        <f t="shared" ca="1" si="649"/>
        <v>6.5765201448472039E-4</v>
      </c>
      <c r="BH406" s="240">
        <f t="shared" ca="1" si="650"/>
        <v>-4.7089717097525421E-4</v>
      </c>
      <c r="BI406" s="240">
        <f t="shared" ca="1" si="651"/>
        <v>-1.0810934208302777E-3</v>
      </c>
      <c r="BJ406" s="240">
        <f t="shared" ca="1" si="652"/>
        <v>-5.0124652986543777E-4</v>
      </c>
      <c r="BK406" s="240">
        <f t="shared" ca="1" si="653"/>
        <v>6.3036118327515966E-4</v>
      </c>
      <c r="BL406" s="240">
        <f t="shared" ca="1" si="654"/>
        <v>1.0680815894154334E-3</v>
      </c>
      <c r="BM406" s="240">
        <f t="shared" ca="1" si="655"/>
        <v>3.3008198391819272E-4</v>
      </c>
      <c r="BN406" s="240">
        <f t="shared" ca="1" si="656"/>
        <v>-7.7126439004645653E-4</v>
      </c>
      <c r="BO406" s="240">
        <f t="shared" ca="1" si="657"/>
        <v>-1.0236203997662622E-3</v>
      </c>
      <c r="BP406" s="240">
        <f t="shared" ca="1" si="658"/>
        <v>-1.491982679545326E-4</v>
      </c>
      <c r="BQ406" s="240">
        <f t="shared" ca="1" si="659"/>
        <v>8.8945793649186449E-4</v>
      </c>
      <c r="BR406" s="240">
        <f t="shared" ca="1" si="660"/>
        <v>9.4901899895042849E-4</v>
      </c>
      <c r="BS406" s="240">
        <f t="shared" ca="1" si="661"/>
        <v>-3.6078548520697006E-5</v>
      </c>
      <c r="BT406" s="240">
        <f t="shared" ca="1" si="662"/>
        <v>-9.8146164729522598E-4</v>
      </c>
      <c r="BU406" s="240">
        <f t="shared" ca="1" si="663"/>
        <v>-8.4647400397012246E-4</v>
      </c>
      <c r="BV406" s="240">
        <f t="shared" ca="1" si="664"/>
        <v>2.2029304240909217E-4</v>
      </c>
      <c r="BW406" s="240">
        <f t="shared" ca="1" si="665"/>
        <v>1.0445664993925425E-3</v>
      </c>
      <c r="BX406" s="240">
        <f t="shared" ca="1" si="666"/>
        <v>7.1900482299998107E-4</v>
      </c>
      <c r="BY406" s="240">
        <f t="shared" ca="1" si="667"/>
        <v>-3.980210703983526E-4</v>
      </c>
      <c r="BZ406" s="240">
        <f t="shared" ca="1" si="668"/>
        <v>-1.0769143883846855E-3</v>
      </c>
      <c r="CA406" s="240">
        <f t="shared" ca="1" si="669"/>
        <v>-5.7036474977328758E-4</v>
      </c>
      <c r="CB406" s="240">
        <f t="shared" ca="1" si="670"/>
        <v>5.6402948131731702E-4</v>
      </c>
      <c r="CC406" s="240">
        <f t="shared" ca="1" si="671"/>
        <v>1.0775528398922392E-3</v>
      </c>
      <c r="CD406" s="240">
        <f t="shared" ca="1" si="672"/>
        <v>4.0493044891677242E-4</v>
      </c>
      <c r="CE406" s="240">
        <f t="shared" ca="1" si="673"/>
        <v>-7.1343020478202741E-4</v>
      </c>
      <c r="CF406" s="240">
        <f t="shared" ca="1" si="674"/>
        <v>-1.0464630548923804E-3</v>
      </c>
      <c r="CG406" s="240">
        <f t="shared" ca="1" si="675"/>
        <v>-2.2757308630715268E-4</v>
      </c>
      <c r="CH406" s="240">
        <f t="shared" ca="1" si="676"/>
        <v>8.4182417903606237E-4</v>
      </c>
      <c r="CI406" s="240">
        <f t="shared" ca="1" si="677"/>
        <v>9.8456046325075242E-4</v>
      </c>
      <c r="CJ406" s="240">
        <f t="shared" ca="1" si="678"/>
        <v>4.3514898978985685E-5</v>
      </c>
      <c r="CK406" s="240">
        <f t="shared" ca="1" si="679"/>
        <v>-9.4543088007129723E-4</v>
      </c>
      <c r="CL406" s="240">
        <f t="shared" ca="1" si="680"/>
        <v>-8.9366776914974325E-4</v>
      </c>
      <c r="CM406" s="240">
        <f t="shared" ca="1" si="681"/>
        <v>1.4182457215752164E-4</v>
      </c>
      <c r="CN406" s="240">
        <f t="shared" ca="1" si="682"/>
        <v>1.0211996380806293E-3</v>
      </c>
      <c r="CO406" s="240">
        <f t="shared" ca="1" si="683"/>
        <v>7.7646128208294348E-4</v>
      </c>
      <c r="CP406" s="240">
        <f t="shared" ca="1" si="684"/>
        <v>-3.2298805915536715E-4</v>
      </c>
      <c r="CQ406" s="240">
        <f t="shared" ca="1" si="685"/>
        <v>-1.0668994635617528E-3</v>
      </c>
      <c r="CR406" s="240">
        <f t="shared" ca="1" si="686"/>
        <v>-6.3639211368420067E-4</v>
      </c>
      <c r="CS406" s="240">
        <f t="shared" ca="1" si="687"/>
        <v>4.9464125473122384E-4</v>
      </c>
      <c r="CT406" s="240">
        <f t="shared" ca="1" si="688"/>
        <v>1.0811847381676678E-3</v>
      </c>
      <c r="CU406" s="240">
        <f t="shared" ca="1" si="689"/>
        <v>4.7758456072843713E-4</v>
      </c>
      <c r="CV406" s="240">
        <f t="shared" ca="1" si="690"/>
        <v>-6.5172987942442226E-4</v>
      </c>
      <c r="CW406" s="240">
        <f t="shared" ca="1" si="691"/>
        <v>-1.0636348360557361E-3</v>
      </c>
      <c r="CX406" s="240">
        <f t="shared" ca="1" si="692"/>
        <v>-3.0471466638753129E-4</v>
      </c>
      <c r="CY406" s="240">
        <f t="shared" ca="1" si="693"/>
        <v>7.896285034162115E-4</v>
      </c>
      <c r="CZ406" s="240">
        <f t="shared" ca="1" si="694"/>
        <v>1.0147665090958224E-3</v>
      </c>
      <c r="DA406" s="240">
        <f t="shared" ca="1" si="695"/>
        <v>1.2287253547085635E-4</v>
      </c>
      <c r="DB406" s="240">
        <f t="shared" ca="1" si="696"/>
        <v>-9.0427674099365378E-4</v>
      </c>
      <c r="DC406" s="240">
        <f t="shared" ca="1" si="697"/>
        <v>-9.3601867125863445E-4</v>
      </c>
      <c r="DD406" s="240">
        <f t="shared" ca="1" si="698"/>
        <v>6.2587542261377039E-5</v>
      </c>
      <c r="DE406" s="240">
        <f t="shared" ca="1" si="699"/>
        <v>9.9229880745054519E-4</v>
      </c>
      <c r="DF406" s="240">
        <f t="shared" ca="1" si="700"/>
        <v>8.2971003020365869E-4</v>
      </c>
      <c r="DG406" s="240">
        <f t="shared" ca="1" si="701"/>
        <v>-2.462047476352871E-4</v>
      </c>
      <c r="DH406" s="240">
        <f t="shared" ca="1" si="702"/>
        <v>-1.0511029181068143E-3</v>
      </c>
      <c r="DI406" s="240">
        <f t="shared" ca="1" si="703"/>
        <v>-6.9897081359239206E-4</v>
      </c>
      <c r="DJ406" s="240">
        <f t="shared" ca="1" si="704"/>
        <v>4.2257252432872808E-4</v>
      </c>
      <c r="DK406" s="240">
        <f t="shared" ca="1" si="705"/>
        <v>1.078957602670288E-3</v>
      </c>
      <c r="DL406" s="240">
        <f t="shared" ca="1" si="706"/>
        <v>5.4765060042633712E-4</v>
      </c>
      <c r="DM406" s="240">
        <f t="shared" ca="1" si="707"/>
        <v>-5.8649777338263219E-4</v>
      </c>
      <c r="DN406" s="240">
        <f t="shared" ca="1" si="708"/>
        <v>-1.0750426878863972E-3</v>
      </c>
      <c r="DO406" s="240">
        <f t="shared" ca="1" si="709"/>
        <v>-3.8020497128949386E-4</v>
      </c>
      <c r="DP406" s="240">
        <f t="shared" ca="1" si="710"/>
        <v>7.3315376252086595E-4</v>
      </c>
      <c r="DQ406" s="240">
        <f t="shared" ca="1" si="711"/>
        <v>1.0394734473060734E-3</v>
      </c>
      <c r="DR406" s="240">
        <f t="shared" ca="1" si="712"/>
        <v>2.0156431504701218E-4</v>
      </c>
      <c r="DS406" s="240">
        <f t="shared" ca="1" si="713"/>
        <v>-8.5822224790765064E-4</v>
      </c>
      <c r="DT406" s="240">
        <f t="shared" ca="1" si="714"/>
        <v>-9.7329720708886529E-4</v>
      </c>
      <c r="DU406" s="240">
        <f t="shared" ca="1" si="715"/>
        <v>-1.6988654949030618E-5</v>
      </c>
      <c r="DV406" s="240">
        <f t="shared" ca="1" si="716"/>
        <v>9.5802062360752518E-4</v>
      </c>
      <c r="DW406" s="240">
        <f t="shared" ca="1" si="717"/>
        <v>8.7846250778244976E-4</v>
      </c>
      <c r="DX406" s="240">
        <f t="shared" ca="1" si="718"/>
        <v>-1.6808723125596233E-4</v>
      </c>
      <c r="DY406" s="240">
        <f t="shared" ca="1" si="719"/>
        <v>-1.0296103548683446E-3</v>
      </c>
      <c r="DZ406" s="240">
        <f t="shared" ca="1" si="720"/>
        <v>-7.5776173010107478E-4</v>
      </c>
      <c r="EA406" s="240">
        <f t="shared" ca="1" si="721"/>
        <v>3.4821383680411894E-4</v>
      </c>
      <c r="EB406" s="240">
        <f t="shared" ca="1" si="722"/>
        <v>1.0708835024403243E-3</v>
      </c>
      <c r="EC406" s="240">
        <f t="shared" ca="1" si="723"/>
        <v>6.1474887407063112E-4</v>
      </c>
      <c r="ED406" s="240">
        <f t="shared" ca="1" si="724"/>
        <v>-5.180873850911781E-4</v>
      </c>
      <c r="EE406" s="240">
        <f t="shared" ca="1" si="725"/>
        <v>-1.0806247902468875E-3</v>
      </c>
      <c r="EF406" s="240">
        <f t="shared" ca="1" si="726"/>
        <v>-4.5363491251008368E-4</v>
      </c>
      <c r="EG406" s="240">
        <f t="shared" ca="1" si="727"/>
        <v>6.7270599786405723E-4</v>
      </c>
      <c r="EH406" s="240">
        <f t="shared" ca="1" si="728"/>
        <v>1.0585473888426672E-3</v>
      </c>
      <c r="EI406" s="240">
        <f t="shared" ca="1" si="729"/>
        <v>2.7916380013586791E-4</v>
      </c>
      <c r="EJ406" s="240">
        <f t="shared" ca="1" si="730"/>
        <v>-8.0751697410162042E-4</v>
      </c>
      <c r="EK406" s="240">
        <f t="shared" ca="1" si="731"/>
        <v>-1.0053013610248618E-3</v>
      </c>
      <c r="EL406" s="240">
        <f t="shared" ca="1" si="732"/>
        <v>-9.6472789166327888E-5</v>
      </c>
      <c r="EM406" s="240">
        <f t="shared" ca="1" si="733"/>
        <v>9.1855084299975352E-4</v>
      </c>
      <c r="EN406" s="240">
        <f t="shared" ca="1" si="734"/>
        <v>9.2245452091927458E-4</v>
      </c>
      <c r="EO406" s="240">
        <f t="shared" ca="1" si="735"/>
        <v>-8.9058835606928418E-5</v>
      </c>
      <c r="EP406" s="240">
        <f t="shared" ca="1" si="736"/>
        <v>-1.0025382439087045E-3</v>
      </c>
      <c r="EQ406" s="240">
        <f t="shared" ca="1" si="737"/>
        <v>-8.1244627013986662E-4</v>
      </c>
      <c r="ER406" s="240">
        <f t="shared" ca="1" si="738"/>
        <v>2.7196814832769489E-4</v>
      </c>
      <c r="ES406" s="240">
        <f t="shared" ca="1" si="739"/>
        <v>1.0570061917264846E-3</v>
      </c>
      <c r="ET406" s="240">
        <f t="shared" ca="1" si="740"/>
        <v>6.7851577030289675E-4</v>
      </c>
      <c r="EU406" s="240">
        <f t="shared" ca="1" si="741"/>
        <v>-4.468694363714666E-4</v>
      </c>
      <c r="EV406" s="240">
        <f t="shared" ca="1" si="742"/>
        <v>-1.0803508932408657E-3</v>
      </c>
      <c r="EW406" s="240">
        <f t="shared" ca="1" si="743"/>
        <v>-5.2460656683566429E-4</v>
      </c>
      <c r="EX406" s="240">
        <f t="shared" ca="1" si="744"/>
        <v>6.0861278111981317E-4</v>
      </c>
      <c r="EY406" s="240">
        <f t="shared" ca="1" si="745"/>
        <v>1.0718849703638077E-3</v>
      </c>
      <c r="EZ406" s="240">
        <f t="shared" ca="1" si="746"/>
        <v>3.5525047240430436E-4</v>
      </c>
      <c r="FA406" s="240">
        <f t="shared" ca="1" si="747"/>
        <v>-7.5243569584756954E-4</v>
      </c>
      <c r="FB406" s="240">
        <f t="shared" ca="1" si="748"/>
        <v>-1.0318576997835208E-3</v>
      </c>
      <c r="FC406" s="240">
        <f t="shared" ca="1" si="749"/>
        <v>-1.7543412898047759E-4</v>
      </c>
      <c r="FD406" s="240">
        <f t="shared" ca="1" si="750"/>
        <v>8.7410335578811467E-4</v>
      </c>
      <c r="FE406" s="240">
        <f t="shared" ca="1" si="751"/>
        <v>9.6144767308336155E-4</v>
      </c>
      <c r="FF406" s="240">
        <f t="shared" ca="1" si="752"/>
        <v>-9.5478224114498088E-6</v>
      </c>
      <c r="FG406" s="240">
        <f t="shared" ca="1" si="753"/>
        <v>-9.7003329134278359E-4</v>
      </c>
      <c r="FH406" s="240">
        <f t="shared" ca="1" si="754"/>
        <v>-8.6272809344829738E-4</v>
      </c>
      <c r="FI406" s="240">
        <f t="shared" ca="1" si="755"/>
        <v>1.9424864089145037E-4</v>
      </c>
      <c r="FJ406" s="240">
        <f t="shared" ca="1" si="756"/>
        <v>1.0374008728778934E-3</v>
      </c>
      <c r="FK406" s="240">
        <f t="shared" ca="1" si="757"/>
        <v>7.3860573078750715E-4</v>
      </c>
      <c r="FL406" s="240">
        <f t="shared" ca="1" si="758"/>
        <v>-3.7322986345811934E-4</v>
      </c>
      <c r="FM406" s="240">
        <f t="shared" ca="1" si="759"/>
        <v>-1.0742224811399396E-3</v>
      </c>
      <c r="FN406" s="240">
        <f t="shared" ca="1" si="760"/>
        <v>-5.9273533272227524E-4</v>
      </c>
      <c r="FO406" s="240">
        <f t="shared" ca="1" si="761"/>
        <v>5.4122143898287505E-4</v>
      </c>
      <c r="FP406" s="240">
        <f t="shared" ca="1" si="762"/>
        <v>1.0794139143596249E-3</v>
      </c>
      <c r="FQ406" s="240">
        <f t="shared" ca="1" si="763"/>
        <v>4.2941201158295026E-4</v>
      </c>
      <c r="FR406" s="240">
        <f t="shared" ca="1" si="764"/>
        <v>-6.9327690336470026E-4</v>
      </c>
      <c r="FS406" s="240">
        <f t="shared" ca="1" si="765"/>
        <v>-1.0528223122641988E-3</v>
      </c>
      <c r="FT406" s="240">
        <f t="shared" ca="1" si="766"/>
        <v>-2.5344477604960963E-4</v>
      </c>
      <c r="FU406" s="240">
        <f t="shared" ca="1" si="767"/>
        <v>8.2491902675685532E-4</v>
      </c>
      <c r="FV406" s="240">
        <f t="shared" ca="1" si="768"/>
        <v>9.9523065700466459E-4</v>
      </c>
      <c r="FW406" s="240">
        <f t="shared" ca="1" si="769"/>
        <v>7.001493126092479E-5</v>
      </c>
      <c r="FX406" s="240">
        <f t="shared" ca="1" si="770"/>
        <v>-9.3227164432485056E-4</v>
      </c>
      <c r="FY406" s="240">
        <f t="shared" ca="1" si="771"/>
        <v>-9.0833471846930955E-4</v>
      </c>
      <c r="FZ406" s="240">
        <f t="shared" ca="1" si="772"/>
        <v>1.1547648324000394E-4</v>
      </c>
      <c r="GA406" s="240">
        <f t="shared" ca="1" si="773"/>
        <v>1.0121737888160475E-3</v>
      </c>
      <c r="GB406" s="240">
        <f t="shared" ca="1" si="774"/>
        <v>7.9469312282224463E-4</v>
      </c>
      <c r="GC406" s="240">
        <f t="shared" ca="1" si="775"/>
        <v>-2.9756772557707953E-4</v>
      </c>
      <c r="GD406" s="240">
        <f t="shared" ca="1" si="776"/>
        <v>-1.0622727643402722E-3</v>
      </c>
      <c r="GE406" s="240">
        <f t="shared" ca="1" si="777"/>
        <v>-6.5765201448472201E-4</v>
      </c>
      <c r="GF406" s="240">
        <f t="shared" ca="1" si="778"/>
        <v>4.7089717097524537E-4</v>
      </c>
      <c r="GG406" s="240">
        <f t="shared" ca="1" si="779"/>
        <v>1.0810934208302777E-3</v>
      </c>
      <c r="GH406" s="240">
        <f t="shared" ca="1" si="780"/>
        <v>5.0124652986544655E-4</v>
      </c>
      <c r="GI406" s="240">
        <f t="shared" ca="1" si="781"/>
        <v>-6.303611832751705E-4</v>
      </c>
      <c r="GJ406" s="240">
        <f t="shared" ca="1" si="782"/>
        <v>-1.0680815894154338E-3</v>
      </c>
      <c r="GK406" s="240">
        <f t="shared" ca="1" si="783"/>
        <v>-3.3008198391820941E-4</v>
      </c>
      <c r="GL406" s="240">
        <f t="shared" ca="1" si="784"/>
        <v>7.7126439004645501E-4</v>
      </c>
      <c r="GM406" s="240">
        <f t="shared" ca="1" si="785"/>
        <v>1.0236203997662679E-3</v>
      </c>
      <c r="GN406" s="240">
        <f t="shared" ca="1" si="786"/>
        <v>1.4919826795451938E-4</v>
      </c>
      <c r="GO406" s="240">
        <f t="shared" ca="1" si="787"/>
        <v>-8.8945793649186341E-4</v>
      </c>
      <c r="GP406" s="240">
        <f t="shared" ca="1" si="788"/>
        <v>-9.490189989504221E-4</v>
      </c>
      <c r="GQ406" s="240">
        <f t="shared" ca="1" si="789"/>
        <v>3.6078548520694946E-5</v>
      </c>
      <c r="GR406" s="240">
        <f t="shared" ca="1" si="790"/>
        <v>9.8146164729521861E-4</v>
      </c>
      <c r="GS406" s="240">
        <f t="shared" ca="1" si="791"/>
        <v>8.4647400397011422E-4</v>
      </c>
      <c r="GT406" s="240">
        <f t="shared" ca="1" si="792"/>
        <v>-2.2029304240909006E-4</v>
      </c>
      <c r="GU406" s="240">
        <f t="shared" ca="1" si="793"/>
        <v>-1.044566499392546E-3</v>
      </c>
      <c r="GV406" s="240">
        <f t="shared" ca="1" si="794"/>
        <v>-7.190048229999827E-4</v>
      </c>
      <c r="GW406" s="240">
        <f t="shared" ca="1" si="795"/>
        <v>3.9802107039833628E-4</v>
      </c>
      <c r="GX406" s="240">
        <f t="shared" ca="1" si="796"/>
        <v>1.0769143883846853E-3</v>
      </c>
      <c r="GY406" s="240">
        <f t="shared" ca="1" si="797"/>
        <v>5.7036474977328932E-4</v>
      </c>
      <c r="GZ406" s="240">
        <f t="shared" ca="1" si="798"/>
        <v>-5.640294813173284E-4</v>
      </c>
      <c r="HA406" s="240">
        <f t="shared" ca="1" si="799"/>
        <v>-1.0775528398922394E-3</v>
      </c>
      <c r="HB406" s="240">
        <f t="shared" ca="1" si="800"/>
        <v>-4.0493044891678863E-4</v>
      </c>
      <c r="HC406" s="240">
        <f t="shared" ca="1" si="801"/>
        <v>7.1343020478202568E-4</v>
      </c>
      <c r="HD406" s="240">
        <f t="shared" ca="1" si="802"/>
        <v>1.046463054892385E-3</v>
      </c>
      <c r="HE406" s="240">
        <f t="shared" ca="1" si="803"/>
        <v>2.2757308630713978E-4</v>
      </c>
      <c r="HF406" s="240">
        <f t="shared" ca="1" si="804"/>
        <v>-8.4182417903606106E-4</v>
      </c>
      <c r="HG406" s="240">
        <f t="shared" ca="1" si="805"/>
        <v>-9.8456046325074678E-4</v>
      </c>
      <c r="HH406" s="240">
        <f t="shared" ca="1" si="806"/>
        <v>-4.3514898978987745E-5</v>
      </c>
      <c r="HI406" s="240">
        <f t="shared" ca="1" si="807"/>
        <v>9.4543088007128877E-4</v>
      </c>
      <c r="HJ406" s="240">
        <f t="shared" ca="1" si="808"/>
        <v>8.9366776914974444E-4</v>
      </c>
      <c r="HK406" s="240">
        <f t="shared" ca="1" si="809"/>
        <v>-1.4182457215751958E-4</v>
      </c>
      <c r="HL406" s="240">
        <f t="shared" ca="1" si="810"/>
        <v>-1.0211996380806337E-3</v>
      </c>
      <c r="HM406" s="240">
        <f t="shared" ca="1" si="811"/>
        <v>-7.7646128208294499E-4</v>
      </c>
      <c r="HN406" s="240">
        <f t="shared" ca="1" si="812"/>
        <v>3.229880591553505E-4</v>
      </c>
      <c r="HO406" s="240">
        <f t="shared" ca="1" si="813"/>
        <v>1.0668994635617524E-3</v>
      </c>
      <c r="HP406" s="240">
        <f t="shared" ca="1" si="814"/>
        <v>6.3639211368421477E-4</v>
      </c>
      <c r="HQ406" s="240">
        <f t="shared" ca="1" si="815"/>
        <v>-4.9464125473123565E-4</v>
      </c>
      <c r="HR406" s="240">
        <f t="shared" ca="1" si="816"/>
        <v>-1.0811847381676678E-3</v>
      </c>
      <c r="HS406" s="240">
        <f t="shared" ca="1" si="817"/>
        <v>-4.7758456072842525E-4</v>
      </c>
      <c r="HT406" s="240">
        <f t="shared" ca="1" si="818"/>
        <v>6.5172987942442053E-4</v>
      </c>
      <c r="HU406" s="240">
        <f t="shared" ca="1" si="819"/>
        <v>1.0636348360557393E-3</v>
      </c>
      <c r="HV406" s="240">
        <f t="shared" ca="1" si="820"/>
        <v>3.047146663875333E-4</v>
      </c>
      <c r="HW406" s="240">
        <f t="shared" ca="1" si="821"/>
        <v>-7.8962850341621009E-4</v>
      </c>
      <c r="HX406" s="240">
        <f t="shared" ca="1" si="822"/>
        <v>-1.0147665090958179E-3</v>
      </c>
      <c r="HY406" s="240">
        <f t="shared" ca="1" si="823"/>
        <v>-1.2287253547085852E-4</v>
      </c>
      <c r="HZ406" s="240">
        <f t="shared" ca="1" si="824"/>
        <v>9.0427674099364424E-4</v>
      </c>
      <c r="IA406" s="240">
        <f t="shared" ca="1" si="825"/>
        <v>9.3601867125863542E-4</v>
      </c>
      <c r="IB406" s="240">
        <f t="shared" ca="1" si="826"/>
        <v>-6.2587542261374925E-5</v>
      </c>
      <c r="IC406" s="240">
        <f t="shared" ca="1" si="827"/>
        <v>-9.922988074505504E-4</v>
      </c>
      <c r="ID406" s="240">
        <f t="shared" ca="1" si="828"/>
        <v>-8.297100302036601E-4</v>
      </c>
      <c r="IE406" s="240">
        <f t="shared" ca="1" si="829"/>
        <v>1.400440505163047E-3</v>
      </c>
      <c r="IF406" s="240">
        <f t="shared" ca="1" si="830"/>
        <v>1.0511029181068067E-3</v>
      </c>
      <c r="IG406" s="240">
        <f t="shared" ca="1" si="831"/>
        <v>6.989708135924054E-4</v>
      </c>
      <c r="IH406" s="240">
        <f t="shared" ca="1" si="832"/>
        <v>-4.2257252432874022E-4</v>
      </c>
      <c r="II406" s="240">
        <f t="shared" ca="1" si="833"/>
        <v>-1.0789576026702897E-3</v>
      </c>
      <c r="IJ406" s="240">
        <f t="shared" ca="1" si="834"/>
        <v>-5.4765060042635209E-4</v>
      </c>
      <c r="IK406" s="240">
        <f t="shared" ca="1" si="835"/>
        <v>5.8649777338263046E-4</v>
      </c>
      <c r="IL406" s="240">
        <f t="shared" ca="1" si="836"/>
        <v>1.0750426878863959E-3</v>
      </c>
      <c r="IM406" s="240">
        <f t="shared" ca="1" si="837"/>
        <v>3.8020497128952448E-4</v>
      </c>
      <c r="IN406" s="240">
        <f t="shared" ca="1" si="838"/>
        <v>-7.3315376252086444E-4</v>
      </c>
      <c r="IO406" s="240">
        <f t="shared" ca="1" si="839"/>
        <v>-1.0394734473060697E-3</v>
      </c>
      <c r="IP406" s="240">
        <f t="shared" ca="1" si="840"/>
        <v>-2.0156431504698394E-4</v>
      </c>
      <c r="IQ406" s="240">
        <f t="shared" ca="1" si="841"/>
        <v>8.5822224790764933E-4</v>
      </c>
      <c r="IR406" s="240">
        <f t="shared" ca="1" si="842"/>
        <v>9.7329720708886627E-4</v>
      </c>
      <c r="IS406" s="240">
        <f t="shared" ca="1" si="843"/>
        <v>1.6988654949001941E-5</v>
      </c>
      <c r="IT406" s="240">
        <f t="shared" ca="1" si="844"/>
        <v>-9.5802062360751021E-4</v>
      </c>
      <c r="IU406" s="240">
        <f t="shared" ca="1" si="845"/>
        <v>-8.7846250778245106E-4</v>
      </c>
      <c r="IV406" s="240">
        <f t="shared" ca="1" si="846"/>
        <v>1.6808723125596027E-4</v>
      </c>
      <c r="IW406" s="240">
        <f t="shared" ca="1" si="847"/>
        <v>1.0296103548683344E-3</v>
      </c>
      <c r="IX406" s="240">
        <f t="shared" ca="1" si="848"/>
        <v>7.577617301010763E-4</v>
      </c>
      <c r="IY406" s="240">
        <f t="shared" ca="1" si="849"/>
        <v>-3.4821383680411688E-4</v>
      </c>
      <c r="IZ406" s="240">
        <f t="shared" ca="1" si="850"/>
        <v>-1.0708835024403284E-3</v>
      </c>
      <c r="JA406" s="240">
        <f t="shared" ca="1" si="851"/>
        <v>-6.1474887407065822E-4</v>
      </c>
      <c r="JB406" s="240">
        <f t="shared" ca="1" si="852"/>
        <v>5.1808738509117626E-4</v>
      </c>
    </row>
    <row r="407" spans="2:262">
      <c r="B407" s="248">
        <v>46</v>
      </c>
      <c r="C407" s="247">
        <f t="shared" si="853"/>
        <v>8.9843750000000047E-4</v>
      </c>
      <c r="D407" s="244">
        <f t="shared" ca="1" si="597"/>
        <v>12.417219057523054</v>
      </c>
      <c r="E407" s="243">
        <f ca="1">AZ361</f>
        <v>0.4172190575230541</v>
      </c>
      <c r="F407" s="242">
        <v>46</v>
      </c>
      <c r="G407" s="240">
        <f t="shared" ca="1" si="854"/>
        <v>-3.9231899502129025E-4</v>
      </c>
      <c r="H407" s="240">
        <f t="shared" ca="1" si="598"/>
        <v>-1.693896111941253E-4</v>
      </c>
      <c r="I407" s="240">
        <f t="shared" ca="1" si="599"/>
        <v>2.4747221294084344E-4</v>
      </c>
      <c r="J407" s="240">
        <f t="shared" ca="1" si="600"/>
        <v>3.8100562144476724E-4</v>
      </c>
      <c r="K407" s="240">
        <f t="shared" ca="1" si="601"/>
        <v>7.8329575207717098E-5</v>
      </c>
      <c r="L407" s="240">
        <f t="shared" ca="1" si="602"/>
        <v>-3.1402520375218787E-4</v>
      </c>
      <c r="M407" s="240">
        <f t="shared" ca="1" si="603"/>
        <v>-3.4685572586717705E-4</v>
      </c>
      <c r="N407" s="240">
        <f t="shared" ca="1" si="604"/>
        <v>1.742533919224927E-5</v>
      </c>
      <c r="O407" s="240">
        <f t="shared" ca="1" si="605"/>
        <v>3.6175631091997008E-4</v>
      </c>
      <c r="P407" s="240">
        <f t="shared" ca="1" si="606"/>
        <v>2.9191616743651488E-4</v>
      </c>
      <c r="Q407" s="240">
        <f t="shared" ca="1" si="607"/>
        <v>-1.1213582243571187E-4</v>
      </c>
      <c r="R407" s="240">
        <f t="shared" ca="1" si="608"/>
        <v>-3.8780465151327969E-4</v>
      </c>
      <c r="S407" s="240">
        <f t="shared" ca="1" si="609"/>
        <v>-2.194798855852042E-4</v>
      </c>
      <c r="T407" s="240">
        <f t="shared" ca="1" si="610"/>
        <v>2.0012516553838031E-4</v>
      </c>
      <c r="U407" s="241">
        <f t="shared" ca="1" si="611"/>
        <v>3.9060895328423022E-4</v>
      </c>
      <c r="V407" s="240">
        <f t="shared" ca="1" si="612"/>
        <v>1.338885294939073E-4</v>
      </c>
      <c r="W407" s="240">
        <f t="shared" ca="1" si="613"/>
        <v>-2.7611950781020926E-4</v>
      </c>
      <c r="X407" s="240">
        <f t="shared" ca="1" si="614"/>
        <v>-3.7000113341334212E-4</v>
      </c>
      <c r="Y407" s="240">
        <f t="shared" ca="1" si="615"/>
        <v>-4.0272230521494251E-5</v>
      </c>
      <c r="Z407" s="240">
        <f t="shared" ca="1" si="616"/>
        <v>3.3556393884681484E-4</v>
      </c>
      <c r="AA407" s="240">
        <f t="shared" ca="1" si="617"/>
        <v>3.2721637297246158E-4</v>
      </c>
      <c r="AB407" s="240">
        <f t="shared" ca="1" si="618"/>
        <v>-5.5757885010496706E-5</v>
      </c>
      <c r="AC407" s="240">
        <f t="shared" ca="1" si="619"/>
        <v>-3.7489550844273776E-4</v>
      </c>
      <c r="AD407" s="240">
        <f t="shared" ca="1" si="620"/>
        <v>-2.6481908326715805E-4</v>
      </c>
      <c r="AE407" s="240">
        <f t="shared" ca="1" si="621"/>
        <v>1.4844601266591437E-4</v>
      </c>
      <c r="AF407" s="240">
        <f t="shared" ca="1" si="622"/>
        <v>3.917567808966144E-4</v>
      </c>
      <c r="AG407" s="240">
        <f t="shared" ca="1" si="623"/>
        <v>1.8654920145048291E-4</v>
      </c>
      <c r="AH407" s="240">
        <f t="shared" ca="1" si="624"/>
        <v>-2.3223665838560339E-4</v>
      </c>
      <c r="AI407" s="240">
        <f t="shared" ca="1" si="625"/>
        <v>-3.8513713379846885E-4</v>
      </c>
      <c r="AJ407" s="240">
        <f t="shared" ca="1" si="626"/>
        <v>-9.7098028063748914E-5</v>
      </c>
      <c r="AK407" s="240">
        <f t="shared" ca="1" si="627"/>
        <v>3.0210762087708566E-4</v>
      </c>
      <c r="AL407" s="240">
        <f t="shared" ca="1" si="628"/>
        <v>3.5543333220395255E-4</v>
      </c>
      <c r="AM407" s="240">
        <f t="shared" ca="1" si="629"/>
        <v>1.8270422403105142E-6</v>
      </c>
      <c r="AN407" s="240">
        <f t="shared" ca="1" si="630"/>
        <v>-3.5387100977243965E-4</v>
      </c>
      <c r="AO407" s="240">
        <f t="shared" ca="1" si="631"/>
        <v>-3.0442574753135652E-4</v>
      </c>
      <c r="AP407" s="240">
        <f t="shared" ca="1" si="632"/>
        <v>9.3553451915733273E-5</v>
      </c>
      <c r="AQ407" s="240">
        <f t="shared" ca="1" si="633"/>
        <v>3.8442425728047033E-4</v>
      </c>
      <c r="AR407" s="240">
        <f t="shared" ca="1" si="634"/>
        <v>2.3517164656110254E-4</v>
      </c>
      <c r="AS407" s="240">
        <f t="shared" ca="1" si="635"/>
        <v>-1.8332658664529908E-4</v>
      </c>
      <c r="AT407" s="240">
        <f t="shared" ca="1" si="636"/>
        <v>-3.9193607832387436E-4</v>
      </c>
      <c r="AU407" s="240">
        <f t="shared" ca="1" si="637"/>
        <v>-1.5182194652762471E-4</v>
      </c>
      <c r="AV407" s="240">
        <f t="shared" ca="1" si="638"/>
        <v>2.6211158525910185E-4</v>
      </c>
      <c r="AW407" s="240">
        <f t="shared" ca="1" si="639"/>
        <v>3.7595623317685504E-4</v>
      </c>
      <c r="AX407" s="240">
        <f t="shared" ca="1" si="640"/>
        <v>5.9372419544153894E-5</v>
      </c>
      <c r="AY407" s="240">
        <f t="shared" ca="1" si="641"/>
        <v>-3.2518627240609105E-4</v>
      </c>
      <c r="AZ407" s="240">
        <f t="shared" ca="1" si="642"/>
        <v>-3.3744251370581527E-4</v>
      </c>
      <c r="BA407" s="240">
        <f t="shared" ca="1" si="643"/>
        <v>3.6635741456411626E-5</v>
      </c>
      <c r="BB407" s="240">
        <f t="shared" ca="1" si="644"/>
        <v>3.6877010942838382E-4</v>
      </c>
      <c r="BC407" s="240">
        <f t="shared" ca="1" si="645"/>
        <v>2.78703335725483E-4</v>
      </c>
      <c r="BD407" s="240">
        <f t="shared" ca="1" si="646"/>
        <v>-1.3044804793750246E-4</v>
      </c>
      <c r="BE407" s="240">
        <f t="shared" ca="1" si="647"/>
        <v>-3.9025079037291704E-4</v>
      </c>
      <c r="BF407" s="240">
        <f t="shared" ca="1" si="648"/>
        <v>-2.0325937834076466E-4</v>
      </c>
      <c r="BG407" s="240">
        <f t="shared" ca="1" si="649"/>
        <v>2.1644162537878321E-4</v>
      </c>
      <c r="BH407" s="240">
        <f t="shared" ca="1" si="650"/>
        <v>3.8834081706282103E-4</v>
      </c>
      <c r="BI407" s="240">
        <f t="shared" ca="1" si="651"/>
        <v>1.1563256326539126E-4</v>
      </c>
      <c r="BJ407" s="240">
        <f t="shared" ca="1" si="652"/>
        <v>-2.894622342817877E-4</v>
      </c>
      <c r="BK407" s="240">
        <f t="shared" ca="1" si="653"/>
        <v>-3.6315466851116453E-4</v>
      </c>
      <c r="BL407" s="240">
        <f t="shared" ca="1" si="654"/>
        <v>-2.1075022168082729E-5</v>
      </c>
      <c r="BM407" s="240">
        <f t="shared" ca="1" si="655"/>
        <v>3.4513320236692711E-4</v>
      </c>
      <c r="BN407" s="240">
        <f t="shared" ca="1" si="656"/>
        <v>3.1620193933585086E-4</v>
      </c>
      <c r="BO407" s="240">
        <f t="shared" ca="1" si="657"/>
        <v>-7.4745702935775062E-5</v>
      </c>
      <c r="BP407" s="240">
        <f t="shared" ca="1" si="658"/>
        <v>-3.8011775134028498E-4</v>
      </c>
      <c r="BQ407" s="240">
        <f t="shared" ca="1" si="659"/>
        <v>-2.5029685844183439E-4</v>
      </c>
      <c r="BR407" s="240">
        <f t="shared" ca="1" si="660"/>
        <v>1.6608635794747672E-4</v>
      </c>
      <c r="BS407" s="240">
        <f t="shared" ca="1" si="661"/>
        <v>3.923189950212902E-4</v>
      </c>
      <c r="BT407" s="240">
        <f t="shared" ca="1" si="662"/>
        <v>1.6938961119412899E-4</v>
      </c>
      <c r="BU407" s="240">
        <f t="shared" ca="1" si="663"/>
        <v>-2.4747221294084176E-4</v>
      </c>
      <c r="BV407" s="240">
        <f t="shared" ca="1" si="664"/>
        <v>-3.810056214447673E-4</v>
      </c>
      <c r="BW407" s="240">
        <f t="shared" ca="1" si="665"/>
        <v>-7.832957520772054E-5</v>
      </c>
      <c r="BX407" s="240">
        <f t="shared" ca="1" si="666"/>
        <v>3.1402520375218678E-4</v>
      </c>
      <c r="BY407" s="240">
        <f t="shared" ca="1" si="667"/>
        <v>3.4685572586717949E-4</v>
      </c>
      <c r="BZ407" s="240">
        <f t="shared" ca="1" si="668"/>
        <v>-1.7425339192246071E-5</v>
      </c>
      <c r="CA407" s="240">
        <f t="shared" ca="1" si="669"/>
        <v>-3.6175631091996959E-4</v>
      </c>
      <c r="CB407" s="240">
        <f t="shared" ca="1" si="670"/>
        <v>-2.9191616743651791E-4</v>
      </c>
      <c r="CC407" s="240">
        <f t="shared" ca="1" si="671"/>
        <v>1.121358224357095E-4</v>
      </c>
      <c r="CD407" s="240">
        <f t="shared" ca="1" si="672"/>
        <v>3.8780465151327947E-4</v>
      </c>
      <c r="CE407" s="240">
        <f t="shared" ca="1" si="673"/>
        <v>2.1947988558520805E-4</v>
      </c>
      <c r="CF407" s="240">
        <f t="shared" ca="1" si="674"/>
        <v>-2.0012516553837817E-4</v>
      </c>
      <c r="CG407" s="240">
        <f t="shared" ca="1" si="675"/>
        <v>-3.9060895328423012E-4</v>
      </c>
      <c r="CH407" s="240">
        <f t="shared" ca="1" si="676"/>
        <v>-1.3388852949391096E-4</v>
      </c>
      <c r="CI407" s="240">
        <f t="shared" ca="1" si="677"/>
        <v>2.7611950781020753E-4</v>
      </c>
      <c r="CJ407" s="240">
        <f t="shared" ca="1" si="678"/>
        <v>3.7000113341334196E-4</v>
      </c>
      <c r="CK407" s="240">
        <f t="shared" ca="1" si="679"/>
        <v>4.02722305214981E-5</v>
      </c>
      <c r="CL407" s="240">
        <f t="shared" ca="1" si="680"/>
        <v>-3.355639388468143E-4</v>
      </c>
      <c r="CM407" s="240">
        <f t="shared" ca="1" si="681"/>
        <v>-3.272163729724644E-4</v>
      </c>
      <c r="CN407" s="240">
        <f t="shared" ca="1" si="682"/>
        <v>5.5757885010494212E-5</v>
      </c>
      <c r="CO407" s="240">
        <f t="shared" ca="1" si="683"/>
        <v>3.7489550844273744E-4</v>
      </c>
      <c r="CP407" s="240">
        <f t="shared" ca="1" si="684"/>
        <v>2.6481908326716201E-4</v>
      </c>
      <c r="CQ407" s="240">
        <f t="shared" ca="1" si="685"/>
        <v>-1.4844601266591204E-4</v>
      </c>
      <c r="CR407" s="240">
        <f t="shared" ca="1" si="686"/>
        <v>-3.917567808966144E-4</v>
      </c>
      <c r="CS407" s="240">
        <f t="shared" ca="1" si="687"/>
        <v>-1.8654920145048628E-4</v>
      </c>
      <c r="CT407" s="240">
        <f t="shared" ca="1" si="688"/>
        <v>2.3223665838560136E-4</v>
      </c>
      <c r="CU407" s="240">
        <f t="shared" ca="1" si="689"/>
        <v>3.851371337984688E-4</v>
      </c>
      <c r="CV407" s="240">
        <f t="shared" ca="1" si="690"/>
        <v>9.7098028063751326E-5</v>
      </c>
      <c r="CW407" s="240">
        <f t="shared" ca="1" si="691"/>
        <v>-3.0210762087708404E-4</v>
      </c>
      <c r="CX407" s="240">
        <f t="shared" ca="1" si="692"/>
        <v>-3.5543333220395244E-4</v>
      </c>
      <c r="CY407" s="240">
        <f t="shared" ca="1" si="693"/>
        <v>-1.827042240313035E-6</v>
      </c>
      <c r="CZ407" s="240">
        <f t="shared" ca="1" si="694"/>
        <v>3.5387100977243857E-4</v>
      </c>
      <c r="DA407" s="240">
        <f t="shared" ca="1" si="695"/>
        <v>3.0442574753135988E-4</v>
      </c>
      <c r="DB407" s="240">
        <f t="shared" ca="1" si="696"/>
        <v>-9.3553451915730861E-5</v>
      </c>
      <c r="DC407" s="240">
        <f t="shared" ca="1" si="697"/>
        <v>-3.8442425728047044E-4</v>
      </c>
      <c r="DD407" s="240">
        <f t="shared" ca="1" si="698"/>
        <v>-2.3517164656110679E-4</v>
      </c>
      <c r="DE407" s="240">
        <f t="shared" ca="1" si="699"/>
        <v>1.8332658664529686E-4</v>
      </c>
      <c r="DF407" s="240">
        <f t="shared" ca="1" si="700"/>
        <v>3.9193607832387436E-4</v>
      </c>
      <c r="DG407" s="240">
        <f t="shared" ca="1" si="701"/>
        <v>1.5182194652762961E-4</v>
      </c>
      <c r="DH407" s="240">
        <f t="shared" ca="1" si="702"/>
        <v>-2.6211158525909996E-4</v>
      </c>
      <c r="DI407" s="240">
        <f t="shared" ca="1" si="703"/>
        <v>-3.7595623317685498E-4</v>
      </c>
      <c r="DJ407" s="240">
        <f t="shared" ca="1" si="704"/>
        <v>-5.9372419544156388E-5</v>
      </c>
      <c r="DK407" s="240">
        <f t="shared" ca="1" si="705"/>
        <v>3.251862724060897E-4</v>
      </c>
      <c r="DL407" s="240">
        <f t="shared" ca="1" si="706"/>
        <v>3.3744251370581798E-4</v>
      </c>
      <c r="DM407" s="240">
        <f t="shared" ca="1" si="707"/>
        <v>-3.6635741456409146E-5</v>
      </c>
      <c r="DN407" s="240">
        <f t="shared" ca="1" si="708"/>
        <v>-3.6877010942838295E-4</v>
      </c>
      <c r="DO407" s="240">
        <f t="shared" ca="1" si="709"/>
        <v>-2.7870333572548674E-4</v>
      </c>
      <c r="DP407" s="240">
        <f t="shared" ca="1" si="710"/>
        <v>1.3044804793750533E-4</v>
      </c>
      <c r="DQ407" s="240">
        <f t="shared" ca="1" si="711"/>
        <v>3.902507903729165E-4</v>
      </c>
      <c r="DR407" s="240">
        <f t="shared" ca="1" si="712"/>
        <v>2.032593783407691E-4</v>
      </c>
      <c r="DS407" s="240">
        <f t="shared" ca="1" si="713"/>
        <v>-2.1644162537878115E-4</v>
      </c>
      <c r="DT407" s="240">
        <f t="shared" ca="1" si="714"/>
        <v>-3.8834081706282098E-4</v>
      </c>
      <c r="DU407" s="240">
        <f t="shared" ca="1" si="715"/>
        <v>-1.1563256326538833E-4</v>
      </c>
      <c r="DV407" s="240">
        <f t="shared" ca="1" si="716"/>
        <v>2.8946223428178222E-4</v>
      </c>
      <c r="DW407" s="240">
        <f t="shared" ca="1" si="717"/>
        <v>3.6315466851116757E-4</v>
      </c>
      <c r="DX407" s="240">
        <f t="shared" ca="1" si="718"/>
        <v>2.1075022168085249E-5</v>
      </c>
      <c r="DY407" s="240">
        <f t="shared" ca="1" si="719"/>
        <v>-3.4513320236692591E-4</v>
      </c>
      <c r="DZ407" s="240">
        <f t="shared" ca="1" si="720"/>
        <v>-3.1620193933584902E-4</v>
      </c>
      <c r="EA407" s="240">
        <f t="shared" ca="1" si="721"/>
        <v>7.4745702935778111E-5</v>
      </c>
      <c r="EB407" s="240">
        <f t="shared" ca="1" si="722"/>
        <v>3.8011775134028303E-4</v>
      </c>
      <c r="EC407" s="240">
        <f t="shared" ca="1" si="723"/>
        <v>2.5029685844183628E-4</v>
      </c>
      <c r="ED407" s="240">
        <f t="shared" ca="1" si="724"/>
        <v>-1.6608635794747447E-4</v>
      </c>
      <c r="EE407" s="240">
        <f t="shared" ca="1" si="725"/>
        <v>-3.923189950212902E-4</v>
      </c>
      <c r="EF407" s="240">
        <f t="shared" ca="1" si="726"/>
        <v>-1.6938961119412617E-4</v>
      </c>
      <c r="EG407" s="240">
        <f t="shared" ca="1" si="727"/>
        <v>2.4747221294083553E-4</v>
      </c>
      <c r="EH407" s="240">
        <f t="shared" ca="1" si="728"/>
        <v>3.810056214447692E-4</v>
      </c>
      <c r="EI407" s="240">
        <f t="shared" ca="1" si="729"/>
        <v>7.8329575207723061E-5</v>
      </c>
      <c r="EJ407" s="240">
        <f t="shared" ca="1" si="730"/>
        <v>-3.1402520375218527E-4</v>
      </c>
      <c r="EK407" s="240">
        <f t="shared" ca="1" si="731"/>
        <v>-3.4685572586717808E-4</v>
      </c>
      <c r="EL407" s="240">
        <f t="shared" ca="1" si="732"/>
        <v>1.7425339192249134E-5</v>
      </c>
      <c r="EM407" s="240">
        <f t="shared" ca="1" si="733"/>
        <v>3.617563109199665E-4</v>
      </c>
      <c r="EN407" s="240">
        <f t="shared" ca="1" si="734"/>
        <v>2.9191616743651959E-4</v>
      </c>
      <c r="EO407" s="240">
        <f t="shared" ca="1" si="735"/>
        <v>-1.121358224357071E-4</v>
      </c>
      <c r="EP407" s="240">
        <f t="shared" ca="1" si="736"/>
        <v>-3.878046515132792E-4</v>
      </c>
      <c r="EQ407" s="240">
        <f t="shared" ca="1" si="737"/>
        <v>-2.1947988558520547E-4</v>
      </c>
      <c r="ER407" s="240">
        <f t="shared" ca="1" si="738"/>
        <v>2.001251655383712E-4</v>
      </c>
      <c r="ES407" s="240">
        <f t="shared" ca="1" si="739"/>
        <v>3.9060895328423088E-4</v>
      </c>
      <c r="ET407" s="240">
        <f t="shared" ca="1" si="740"/>
        <v>1.3388852949391326E-4</v>
      </c>
      <c r="EU407" s="240">
        <f t="shared" ca="1" si="741"/>
        <v>-2.7611950781020574E-4</v>
      </c>
      <c r="EV407" s="240">
        <f t="shared" ca="1" si="742"/>
        <v>-3.7000113341334288E-4</v>
      </c>
      <c r="EW407" s="240">
        <f t="shared" ca="1" si="743"/>
        <v>-4.0272230521495064E-5</v>
      </c>
      <c r="EX407" s="240">
        <f t="shared" ca="1" si="744"/>
        <v>3.3556393884681007E-4</v>
      </c>
      <c r="EY407" s="240">
        <f t="shared" ca="1" si="745"/>
        <v>3.2721637297246581E-4</v>
      </c>
      <c r="EZ407" s="240">
        <f t="shared" ca="1" si="746"/>
        <v>-5.5757885010491746E-5</v>
      </c>
      <c r="FA407" s="240">
        <f t="shared" ca="1" si="747"/>
        <v>-3.7489550844273679E-4</v>
      </c>
      <c r="FB407" s="240">
        <f t="shared" ca="1" si="748"/>
        <v>-2.6481908326715967E-4</v>
      </c>
      <c r="FC407" s="240">
        <f t="shared" ca="1" si="749"/>
        <v>1.4844601266591489E-4</v>
      </c>
      <c r="FD407" s="240">
        <f t="shared" ca="1" si="750"/>
        <v>3.9175678089661391E-4</v>
      </c>
      <c r="FE407" s="240">
        <f t="shared" ca="1" si="751"/>
        <v>1.865492014504885E-4</v>
      </c>
      <c r="FF407" s="240">
        <f t="shared" ca="1" si="752"/>
        <v>-2.3223665838559938E-4</v>
      </c>
      <c r="FG407" s="240">
        <f t="shared" ca="1" si="753"/>
        <v>-3.8513713379846929E-4</v>
      </c>
      <c r="FH407" s="240">
        <f t="shared" ca="1" si="754"/>
        <v>-9.7098028063748344E-5</v>
      </c>
      <c r="FI407" s="240">
        <f t="shared" ca="1" si="755"/>
        <v>3.0210762087707894E-4</v>
      </c>
      <c r="FJ407" s="240">
        <f t="shared" ca="1" si="756"/>
        <v>3.5543333220395586E-4</v>
      </c>
      <c r="FK407" s="240">
        <f t="shared" ca="1" si="757"/>
        <v>1.8270422403155557E-6</v>
      </c>
      <c r="FL407" s="240">
        <f t="shared" ca="1" si="758"/>
        <v>-3.5387100977243748E-4</v>
      </c>
      <c r="FM407" s="240">
        <f t="shared" ca="1" si="759"/>
        <v>-3.0442574753135787E-4</v>
      </c>
      <c r="FN407" s="240">
        <f t="shared" ca="1" si="760"/>
        <v>9.3553451915733869E-5</v>
      </c>
      <c r="FO407" s="240">
        <f t="shared" ca="1" si="761"/>
        <v>3.8442425728046881E-4</v>
      </c>
      <c r="FP407" s="240">
        <f t="shared" ca="1" si="762"/>
        <v>2.351716465611088E-4</v>
      </c>
      <c r="FQ407" s="240">
        <f t="shared" ca="1" si="763"/>
        <v>-1.8332658664529467E-4</v>
      </c>
      <c r="FR407" s="240">
        <f t="shared" ca="1" si="764"/>
        <v>-3.9193607832387447E-4</v>
      </c>
      <c r="FS407" s="240">
        <f t="shared" ca="1" si="765"/>
        <v>-1.5182194652762677E-4</v>
      </c>
      <c r="FT407" s="240">
        <f t="shared" ca="1" si="766"/>
        <v>2.6211158525909399E-4</v>
      </c>
      <c r="FU407" s="240">
        <f t="shared" ca="1" si="767"/>
        <v>3.7595623317685726E-4</v>
      </c>
      <c r="FV407" s="240">
        <f t="shared" ca="1" si="768"/>
        <v>5.9372419544158881E-5</v>
      </c>
      <c r="FW407" s="240">
        <f t="shared" ca="1" si="769"/>
        <v>-3.2518627240608823E-4</v>
      </c>
      <c r="FX407" s="240">
        <f t="shared" ca="1" si="770"/>
        <v>-3.3744251370581641E-4</v>
      </c>
      <c r="FY407" s="240">
        <f t="shared" ca="1" si="771"/>
        <v>3.6635741456412168E-5</v>
      </c>
      <c r="FZ407" s="240">
        <f t="shared" ca="1" si="772"/>
        <v>3.6877010942838024E-4</v>
      </c>
      <c r="GA407" s="240">
        <f t="shared" ca="1" si="773"/>
        <v>2.7870333572548847E-4</v>
      </c>
      <c r="GB407" s="240">
        <f t="shared" ca="1" si="774"/>
        <v>-1.3044804793749774E-4</v>
      </c>
      <c r="GC407" s="240">
        <f t="shared" ca="1" si="775"/>
        <v>-3.9025079037291683E-4</v>
      </c>
      <c r="GD407" s="240">
        <f t="shared" ca="1" si="776"/>
        <v>-2.0325937834076653E-4</v>
      </c>
      <c r="GE407" s="240">
        <f t="shared" ca="1" si="777"/>
        <v>2.1644162537877437E-4</v>
      </c>
      <c r="GF407" s="240">
        <f t="shared" ca="1" si="778"/>
        <v>3.8834081706282212E-4</v>
      </c>
      <c r="GG407" s="240">
        <f t="shared" ca="1" si="779"/>
        <v>1.1563256326539603E-4</v>
      </c>
      <c r="GH407" s="240">
        <f t="shared" ca="1" si="780"/>
        <v>-2.8946223428178428E-4</v>
      </c>
      <c r="GI407" s="240">
        <f t="shared" ca="1" si="781"/>
        <v>-3.6315466851116643E-4</v>
      </c>
      <c r="GJ407" s="240">
        <f t="shared" ca="1" si="782"/>
        <v>-2.1075022168082159E-5</v>
      </c>
      <c r="GK407" s="240">
        <f t="shared" ca="1" si="783"/>
        <v>3.4513320236692201E-4</v>
      </c>
      <c r="GL407" s="240">
        <f t="shared" ca="1" si="784"/>
        <v>3.1620193933585379E-4</v>
      </c>
      <c r="GM407" s="240">
        <f t="shared" ca="1" si="785"/>
        <v>-7.4745702935770183E-5</v>
      </c>
      <c r="GN407" s="240">
        <f t="shared" ca="1" si="786"/>
        <v>-3.8011775134028374E-4</v>
      </c>
      <c r="GO407" s="240">
        <f t="shared" ca="1" si="787"/>
        <v>-2.502968584418339E-4</v>
      </c>
      <c r="GP407" s="240">
        <f t="shared" ca="1" si="788"/>
        <v>1.6608635794747726E-4</v>
      </c>
      <c r="GQ407" s="240">
        <f t="shared" ca="1" si="789"/>
        <v>3.923189950212902E-4</v>
      </c>
      <c r="GR407" s="240">
        <f t="shared" ca="1" si="790"/>
        <v>1.6938961119413349E-4</v>
      </c>
      <c r="GS407" s="240">
        <f t="shared" ca="1" si="791"/>
        <v>-2.4747221294083791E-4</v>
      </c>
      <c r="GT407" s="240">
        <f t="shared" ca="1" si="792"/>
        <v>-3.8100562144476849E-4</v>
      </c>
      <c r="GU407" s="240">
        <f t="shared" ca="1" si="793"/>
        <v>-7.8329575207720025E-5</v>
      </c>
      <c r="GV407" s="240">
        <f t="shared" ca="1" si="794"/>
        <v>3.1402520375218044E-4</v>
      </c>
      <c r="GW407" s="240">
        <f t="shared" ca="1" si="795"/>
        <v>3.4685572586718187E-4</v>
      </c>
      <c r="GX407" s="240">
        <f t="shared" ca="1" si="796"/>
        <v>-1.7425339192241084E-5</v>
      </c>
      <c r="GY407" s="240">
        <f t="shared" ca="1" si="797"/>
        <v>-3.6175631091996769E-4</v>
      </c>
      <c r="GZ407" s="240">
        <f t="shared" ca="1" si="798"/>
        <v>-2.9191616743651753E-4</v>
      </c>
      <c r="HA407" s="240">
        <f t="shared" ca="1" si="799"/>
        <v>1.1213582243571004E-4</v>
      </c>
      <c r="HB407" s="240">
        <f t="shared" ca="1" si="800"/>
        <v>3.8780465151327795E-4</v>
      </c>
      <c r="HC407" s="240">
        <f t="shared" ca="1" si="801"/>
        <v>2.1947988558521219E-4</v>
      </c>
      <c r="HD407" s="240">
        <f t="shared" ca="1" si="802"/>
        <v>-2.0012516553837386E-4</v>
      </c>
      <c r="HE407" s="240">
        <f t="shared" ca="1" si="803"/>
        <v>-3.906089532842306E-4</v>
      </c>
      <c r="HF407" s="240">
        <f t="shared" ca="1" si="804"/>
        <v>-1.3388852949391044E-4</v>
      </c>
      <c r="HG407" s="240">
        <f t="shared" ca="1" si="805"/>
        <v>2.7611950781019999E-4</v>
      </c>
      <c r="HH407" s="240">
        <f t="shared" ca="1" si="806"/>
        <v>3.7000113341334549E-4</v>
      </c>
      <c r="HI407" s="240">
        <f t="shared" ca="1" si="807"/>
        <v>4.0272230521503087E-5</v>
      </c>
      <c r="HJ407" s="240">
        <f t="shared" ca="1" si="808"/>
        <v>-3.3556393884681164E-4</v>
      </c>
      <c r="HK407" s="240">
        <f t="shared" ca="1" si="809"/>
        <v>-3.2721637297246408E-4</v>
      </c>
      <c r="HL407" s="240">
        <f t="shared" ca="1" si="810"/>
        <v>5.5757885010494781E-5</v>
      </c>
      <c r="HM407" s="240">
        <f t="shared" ca="1" si="811"/>
        <v>3.7489550844273435E-4</v>
      </c>
      <c r="HN407" s="240">
        <f t="shared" ca="1" si="812"/>
        <v>2.6481908326716569E-4</v>
      </c>
      <c r="HO407" s="240">
        <f t="shared" ca="1" si="813"/>
        <v>-1.4844601266590743E-4</v>
      </c>
      <c r="HP407" s="240">
        <f t="shared" ca="1" si="814"/>
        <v>-3.9175678089661408E-4</v>
      </c>
      <c r="HQ407" s="240">
        <f t="shared" ca="1" si="815"/>
        <v>-1.8654920145048584E-4</v>
      </c>
      <c r="HR407" s="240">
        <f t="shared" ca="1" si="816"/>
        <v>2.3223665838559282E-4</v>
      </c>
      <c r="HS407" s="240">
        <f t="shared" ca="1" si="817"/>
        <v>3.8513713379847081E-4</v>
      </c>
      <c r="HT407" s="240">
        <f t="shared" ca="1" si="818"/>
        <v>9.7098028063756178E-5</v>
      </c>
      <c r="HU407" s="240">
        <f t="shared" ca="1" si="819"/>
        <v>-3.0210762087708084E-4</v>
      </c>
      <c r="HV407" s="240">
        <f t="shared" ca="1" si="820"/>
        <v>-3.5543333220395455E-4</v>
      </c>
      <c r="HW407" s="240">
        <f t="shared" ca="1" si="821"/>
        <v>-1.8270422403124657E-6</v>
      </c>
      <c r="HX407" s="240">
        <f t="shared" ca="1" si="822"/>
        <v>3.5387100977243402E-4</v>
      </c>
      <c r="HY407" s="240">
        <f t="shared" ca="1" si="823"/>
        <v>3.0442574753136297E-4</v>
      </c>
      <c r="HZ407" s="240">
        <f t="shared" ca="1" si="824"/>
        <v>-9.3553451915736851E-5</v>
      </c>
      <c r="IA407" s="240">
        <f t="shared" ca="1" si="825"/>
        <v>-3.8442425728046941E-4</v>
      </c>
      <c r="IB407" s="240">
        <f t="shared" ca="1" si="826"/>
        <v>-2.3517164656111525E-4</v>
      </c>
      <c r="IC407" s="240">
        <f t="shared" ca="1" si="827"/>
        <v>1.8332658664529738E-4</v>
      </c>
      <c r="ID407" s="240">
        <f t="shared" ca="1" si="828"/>
        <v>3.9193607832387479E-4</v>
      </c>
      <c r="IE407" s="240">
        <f t="shared" ca="1" si="829"/>
        <v>-2.6350411251624764E-4</v>
      </c>
      <c r="IF407" s="240">
        <f t="shared" ca="1" si="830"/>
        <v>-2.6211158525909627E-4</v>
      </c>
      <c r="IG407" s="240">
        <f t="shared" ca="1" si="831"/>
        <v>-3.7595623317685954E-4</v>
      </c>
      <c r="IH407" s="240">
        <f t="shared" ca="1" si="832"/>
        <v>-5.9372419544155818E-5</v>
      </c>
      <c r="II407" s="240">
        <f t="shared" ca="1" si="833"/>
        <v>3.2518627240608379E-4</v>
      </c>
      <c r="IJ407" s="240">
        <f t="shared" ca="1" si="834"/>
        <v>3.3744251370581484E-4</v>
      </c>
      <c r="IK407" s="240">
        <f t="shared" ca="1" si="835"/>
        <v>-3.6635741456404145E-5</v>
      </c>
      <c r="IL407" s="240">
        <f t="shared" ca="1" si="836"/>
        <v>-3.6877010942837747E-4</v>
      </c>
      <c r="IM407" s="240">
        <f t="shared" ca="1" si="837"/>
        <v>-2.787033357254863E-4</v>
      </c>
      <c r="IN407" s="240">
        <f t="shared" ca="1" si="838"/>
        <v>1.304480479374901E-4</v>
      </c>
      <c r="IO407" s="240">
        <f t="shared" ca="1" si="839"/>
        <v>3.902507903729171E-4</v>
      </c>
      <c r="IP407" s="240">
        <f t="shared" ca="1" si="840"/>
        <v>2.0325937834077344E-4</v>
      </c>
      <c r="IQ407" s="240">
        <f t="shared" ca="1" si="841"/>
        <v>-2.1644162537876768E-4</v>
      </c>
      <c r="IR407" s="240">
        <f t="shared" ca="1" si="842"/>
        <v>-3.8834081706282163E-4</v>
      </c>
      <c r="IS407" s="240">
        <f t="shared" ca="1" si="843"/>
        <v>-1.1563256326540378E-4</v>
      </c>
      <c r="IT407" s="240">
        <f t="shared" ca="1" si="844"/>
        <v>2.8946223428178634E-4</v>
      </c>
      <c r="IU407" s="240">
        <f t="shared" ca="1" si="845"/>
        <v>3.6315466851116952E-4</v>
      </c>
      <c r="IV407" s="240">
        <f t="shared" ca="1" si="846"/>
        <v>2.1075022168079097E-5</v>
      </c>
      <c r="IW407" s="240">
        <f t="shared" ca="1" si="847"/>
        <v>-3.4513320236692353E-4</v>
      </c>
      <c r="IX407" s="240">
        <f t="shared" ca="1" si="848"/>
        <v>-3.1620193933585856E-4</v>
      </c>
      <c r="IY407" s="240">
        <f t="shared" ca="1" si="849"/>
        <v>7.4745702935773205E-5</v>
      </c>
      <c r="IZ407" s="240">
        <f t="shared" ca="1" si="850"/>
        <v>3.8011775134028179E-4</v>
      </c>
      <c r="JA407" s="240">
        <f t="shared" ca="1" si="851"/>
        <v>2.5029685844183157E-4</v>
      </c>
      <c r="JB407" s="240">
        <f t="shared" ca="1" si="852"/>
        <v>-1.6608635794746995E-4</v>
      </c>
    </row>
    <row r="408" spans="2:262">
      <c r="B408" s="248">
        <v>47</v>
      </c>
      <c r="C408" s="247">
        <f t="shared" si="853"/>
        <v>9.1796875000000049E-4</v>
      </c>
      <c r="D408" s="244">
        <f t="shared" ca="1" si="597"/>
        <v>12.415975487656183</v>
      </c>
      <c r="E408" s="243">
        <f ca="1">BA361</f>
        <v>0.41597548765618358</v>
      </c>
      <c r="F408" s="242">
        <v>47</v>
      </c>
      <c r="G408" s="240">
        <f t="shared" ca="1" si="854"/>
        <v>-2.0621289309887647E-3</v>
      </c>
      <c r="H408" s="240">
        <f t="shared" ca="1" si="598"/>
        <v>-7.4987401444710593E-4</v>
      </c>
      <c r="I408" s="240">
        <f t="shared" ca="1" si="599"/>
        <v>1.4543690690832808E-3</v>
      </c>
      <c r="J408" s="240">
        <f t="shared" ca="1" si="600"/>
        <v>1.9286148796541511E-3</v>
      </c>
      <c r="K408" s="240">
        <f t="shared" ca="1" si="601"/>
        <v>1.0873978699796544E-4</v>
      </c>
      <c r="L408" s="240">
        <f t="shared" ca="1" si="602"/>
        <v>-1.840483171318794E-3</v>
      </c>
      <c r="M408" s="240">
        <f t="shared" ca="1" si="603"/>
        <v>-1.6004194244965645E-3</v>
      </c>
      <c r="N408" s="240">
        <f t="shared" ca="1" si="604"/>
        <v>5.433710302345995E-4</v>
      </c>
      <c r="O408" s="240">
        <f t="shared" ca="1" si="605"/>
        <v>2.0408122050655925E-3</v>
      </c>
      <c r="P408" s="240">
        <f t="shared" ca="1" si="606"/>
        <v>1.1106718090018019E-3</v>
      </c>
      <c r="Q408" s="240">
        <f t="shared" ca="1" si="607"/>
        <v>-1.1406319984492118E-3</v>
      </c>
      <c r="R408" s="240">
        <f t="shared" ca="1" si="608"/>
        <v>-2.0351342286971962E-3</v>
      </c>
      <c r="S408" s="240">
        <f t="shared" ca="1" si="609"/>
        <v>-5.0880893957835319E-4</v>
      </c>
      <c r="T408" s="240">
        <f t="shared" ca="1" si="610"/>
        <v>1.6227534221927597E-3</v>
      </c>
      <c r="U408" s="241">
        <f t="shared" ca="1" si="611"/>
        <v>1.8240223978093315E-3</v>
      </c>
      <c r="V408" s="240">
        <f t="shared" ca="1" si="612"/>
        <v>-1.4441495566718974E-4</v>
      </c>
      <c r="W408" s="240">
        <f t="shared" ca="1" si="613"/>
        <v>-1.9410682106024198E-3</v>
      </c>
      <c r="X408" s="240">
        <f t="shared" ca="1" si="614"/>
        <v>-1.4287871088084865E-3</v>
      </c>
      <c r="Y408" s="240">
        <f t="shared" ca="1" si="615"/>
        <v>7.8306107978853802E-4</v>
      </c>
      <c r="Z408" s="240">
        <f t="shared" ca="1" si="616"/>
        <v>2.0634445106478328E-3</v>
      </c>
      <c r="AA408" s="240">
        <f t="shared" ca="1" si="617"/>
        <v>8.893248499540887E-4</v>
      </c>
      <c r="AB408" s="240">
        <f t="shared" ca="1" si="618"/>
        <v>-1.3426621691024624E-3</v>
      </c>
      <c r="AC408" s="240">
        <f t="shared" ca="1" si="619"/>
        <v>-1.9775292132978312E-3</v>
      </c>
      <c r="AD408" s="240">
        <f t="shared" ca="1" si="620"/>
        <v>-2.6009090465766978E-4</v>
      </c>
      <c r="AE408" s="240">
        <f t="shared" ca="1" si="621"/>
        <v>1.7667300533693903E-3</v>
      </c>
      <c r="AF408" s="240">
        <f t="shared" ca="1" si="622"/>
        <v>1.6919949212967033E-3</v>
      </c>
      <c r="AG408" s="240">
        <f t="shared" ca="1" si="623"/>
        <v>-3.9539756297730076E-4</v>
      </c>
      <c r="AH408" s="240">
        <f t="shared" ca="1" si="624"/>
        <v>-2.0124577772472857E-3</v>
      </c>
      <c r="AI408" s="240">
        <f t="shared" ca="1" si="625"/>
        <v>-1.2356645050852072E-3</v>
      </c>
      <c r="AJ408" s="240">
        <f t="shared" ca="1" si="626"/>
        <v>1.010973161827177E-3</v>
      </c>
      <c r="AK408" s="240">
        <f t="shared" ca="1" si="627"/>
        <v>2.0550406901304551E-3</v>
      </c>
      <c r="AL408" s="240">
        <f t="shared" ca="1" si="628"/>
        <v>6.5460161737719493E-4</v>
      </c>
      <c r="AM408" s="240">
        <f t="shared" ca="1" si="629"/>
        <v>-1.5244974509790034E-3</v>
      </c>
      <c r="AN408" s="240">
        <f t="shared" ca="1" si="630"/>
        <v>-1.8901803178411716E-3</v>
      </c>
      <c r="AO408" s="240">
        <f t="shared" ca="1" si="631"/>
        <v>-7.4608604376463035E-6</v>
      </c>
      <c r="AP408" s="240">
        <f t="shared" ca="1" si="632"/>
        <v>1.8841334200664524E-3</v>
      </c>
      <c r="AQ408" s="240">
        <f t="shared" ca="1" si="633"/>
        <v>1.5345182662545342E-3</v>
      </c>
      <c r="AR408" s="240">
        <f t="shared" ca="1" si="634"/>
        <v>-6.4043302290316107E-4</v>
      </c>
      <c r="AS408" s="240">
        <f t="shared" ca="1" si="635"/>
        <v>-2.0535781057214632E-3</v>
      </c>
      <c r="AT408" s="240">
        <f t="shared" ca="1" si="636"/>
        <v>-1.0239563570457245E-3</v>
      </c>
      <c r="AU408" s="240">
        <f t="shared" ca="1" si="637"/>
        <v>1.2236792664955083E-3</v>
      </c>
      <c r="AV408" s="240">
        <f t="shared" ca="1" si="638"/>
        <v>2.01572714479634E-3</v>
      </c>
      <c r="AW408" s="240">
        <f t="shared" ca="1" si="639"/>
        <v>4.100325671700806E-4</v>
      </c>
      <c r="AX408" s="240">
        <f t="shared" ca="1" si="640"/>
        <v>-1.683402872186655E-3</v>
      </c>
      <c r="AY408" s="240">
        <f t="shared" ca="1" si="641"/>
        <v>-1.7744013510194673E-3</v>
      </c>
      <c r="AZ408" s="240">
        <f t="shared" ca="1" si="642"/>
        <v>2.4528140206794011E-4</v>
      </c>
      <c r="BA408" s="240">
        <f t="shared" ca="1" si="643"/>
        <v>1.9731976663694638E-3</v>
      </c>
      <c r="BB408" s="240">
        <f t="shared" ca="1" si="644"/>
        <v>1.3539610281543403E-3</v>
      </c>
      <c r="BC408" s="240">
        <f t="shared" ca="1" si="645"/>
        <v>-8.7583577404784084E-4</v>
      </c>
      <c r="BD408" s="240">
        <f t="shared" ca="1" si="646"/>
        <v>-2.0638107080097885E-3</v>
      </c>
      <c r="BE408" s="240">
        <f t="shared" ca="1" si="647"/>
        <v>-7.9684695229506738E-4</v>
      </c>
      <c r="BF408" s="240">
        <f t="shared" ca="1" si="648"/>
        <v>1.41798009599194E-3</v>
      </c>
      <c r="BG408" s="240">
        <f t="shared" ca="1" si="649"/>
        <v>1.946095186960457E-3</v>
      </c>
      <c r="BH408" s="240">
        <f t="shared" ca="1" si="650"/>
        <v>1.5929624549334252E-4</v>
      </c>
      <c r="BI408" s="240">
        <f t="shared" ca="1" si="651"/>
        <v>-1.8169883472808901E-3</v>
      </c>
      <c r="BJ408" s="240">
        <f t="shared" ca="1" si="652"/>
        <v>-1.6319337362610755E-3</v>
      </c>
      <c r="BK408" s="240">
        <f t="shared" ca="1" si="653"/>
        <v>4.9433440397787711E-4</v>
      </c>
      <c r="BL408" s="240">
        <f t="shared" ca="1" si="654"/>
        <v>2.0325831831128002E-3</v>
      </c>
      <c r="BM408" s="240">
        <f t="shared" ca="1" si="655"/>
        <v>1.1530389559202753E-3</v>
      </c>
      <c r="BN408" s="240">
        <f t="shared" ca="1" si="656"/>
        <v>-1.0980651399206435E-3</v>
      </c>
      <c r="BO408" s="240">
        <f t="shared" ca="1" si="657"/>
        <v>-2.0430016762493135E-3</v>
      </c>
      <c r="BP408" s="240">
        <f t="shared" ca="1" si="658"/>
        <v>-5.577522276746941E-4</v>
      </c>
      <c r="BQ408" s="240">
        <f t="shared" ca="1" si="659"/>
        <v>1.5909531849851192E-3</v>
      </c>
      <c r="BR408" s="240">
        <f t="shared" ca="1" si="660"/>
        <v>1.8471921460822718E-3</v>
      </c>
      <c r="BS408" s="240">
        <f t="shared" ca="1" si="661"/>
        <v>-9.3836039988942741E-5</v>
      </c>
      <c r="BT408" s="240">
        <f t="shared" ca="1" si="662"/>
        <v>-1.9232446263745713E-3</v>
      </c>
      <c r="BU408" s="240">
        <f t="shared" ca="1" si="663"/>
        <v>-1.4649203191011856E-3</v>
      </c>
      <c r="BV408" s="240">
        <f t="shared" ca="1" si="664"/>
        <v>7.3595215632423405E-4</v>
      </c>
      <c r="BW408" s="240">
        <f t="shared" ca="1" si="665"/>
        <v>2.0613967568484503E-3</v>
      </c>
      <c r="BX408" s="240">
        <f t="shared" ca="1" si="666"/>
        <v>9.3477410453754592E-4</v>
      </c>
      <c r="BY408" s="240">
        <f t="shared" ca="1" si="667"/>
        <v>-1.3037785840071749E-3</v>
      </c>
      <c r="BZ408" s="240">
        <f t="shared" ca="1" si="668"/>
        <v>-1.9914639976468191E-3</v>
      </c>
      <c r="CA408" s="240">
        <f t="shared" ca="1" si="669"/>
        <v>-3.1026839039288072E-4</v>
      </c>
      <c r="CB408" s="240">
        <f t="shared" ca="1" si="670"/>
        <v>1.7399968572127831E-3</v>
      </c>
      <c r="CC408" s="240">
        <f t="shared" ca="1" si="671"/>
        <v>1.7205056159557946E-3</v>
      </c>
      <c r="CD408" s="240">
        <f t="shared" ca="1" si="672"/>
        <v>-3.4555694408700975E-4</v>
      </c>
      <c r="CE408" s="240">
        <f t="shared" ca="1" si="673"/>
        <v>-2.0005735161265194E-3</v>
      </c>
      <c r="CF408" s="240">
        <f t="shared" ca="1" si="674"/>
        <v>-1.2758731367903788E-3</v>
      </c>
      <c r="CG408" s="240">
        <f t="shared" ca="1" si="675"/>
        <v>9.6650050321330893E-4</v>
      </c>
      <c r="CH408" s="240">
        <f t="shared" ca="1" si="676"/>
        <v>2.059205004607679E-3</v>
      </c>
      <c r="CI408" s="240">
        <f t="shared" ca="1" si="677"/>
        <v>7.0244938053242399E-4</v>
      </c>
      <c r="CJ408" s="240">
        <f t="shared" ca="1" si="678"/>
        <v>-1.489881984629769E-3</v>
      </c>
      <c r="CK408" s="240">
        <f t="shared" ca="1" si="679"/>
        <v>-1.9099728468598906E-3</v>
      </c>
      <c r="CL408" s="240">
        <f t="shared" ca="1" si="680"/>
        <v>-5.8117827720940399E-5</v>
      </c>
      <c r="CM408" s="240">
        <f t="shared" ca="1" si="681"/>
        <v>1.8628693571144034E-3</v>
      </c>
      <c r="CN408" s="240">
        <f t="shared" ca="1" si="682"/>
        <v>1.5679410799142768E-3</v>
      </c>
      <c r="CO408" s="240">
        <f t="shared" ca="1" si="683"/>
        <v>-5.9208035010068394E-4</v>
      </c>
      <c r="CP408" s="240">
        <f t="shared" ca="1" si="684"/>
        <v>-2.0478119180569361E-3</v>
      </c>
      <c r="CQ408" s="240">
        <f t="shared" ca="1" si="685"/>
        <v>-1.0676356349162588E-3</v>
      </c>
      <c r="CR408" s="240">
        <f t="shared" ca="1" si="686"/>
        <v>1.1825117829128943E-3</v>
      </c>
      <c r="CS408" s="240">
        <f t="shared" ca="1" si="687"/>
        <v>2.0260408923842765E-3</v>
      </c>
      <c r="CT408" s="240">
        <f t="shared" ca="1" si="688"/>
        <v>4.5955916400239934E-4</v>
      </c>
      <c r="CU408" s="240">
        <f t="shared" ca="1" si="689"/>
        <v>-1.6535761734175545E-3</v>
      </c>
      <c r="CV408" s="240">
        <f t="shared" ca="1" si="690"/>
        <v>-1.7997539266485364E-3</v>
      </c>
      <c r="CW408" s="240">
        <f t="shared" ca="1" si="691"/>
        <v>1.9490688117617598E-4</v>
      </c>
      <c r="CX408" s="240">
        <f t="shared" ca="1" si="692"/>
        <v>1.9577225679214202E-3</v>
      </c>
      <c r="CY408" s="240">
        <f t="shared" ca="1" si="693"/>
        <v>1.3917932505872464E-3</v>
      </c>
      <c r="CZ408" s="240">
        <f t="shared" ca="1" si="694"/>
        <v>-8.296983165389265E-4</v>
      </c>
      <c r="DA408" s="240">
        <f t="shared" ca="1" si="695"/>
        <v>-2.0642493226311603E-3</v>
      </c>
      <c r="DB408" s="240">
        <f t="shared" ca="1" si="696"/>
        <v>-8.4333989933499495E-4</v>
      </c>
      <c r="DC408" s="240">
        <f t="shared" ca="1" si="697"/>
        <v>1.3807369847124518E-3</v>
      </c>
      <c r="DD408" s="240">
        <f t="shared" ca="1" si="698"/>
        <v>1.9624032392953255E-3</v>
      </c>
      <c r="DE408" s="240">
        <f t="shared" ca="1" si="699"/>
        <v>2.0975674988692303E-4</v>
      </c>
      <c r="DF408" s="240">
        <f t="shared" ca="1" si="700"/>
        <v>-1.7923990374041523E-3</v>
      </c>
      <c r="DG408" s="240">
        <f t="shared" ca="1" si="701"/>
        <v>-1.6624650321647909E-3</v>
      </c>
      <c r="DH408" s="240">
        <f t="shared" ca="1" si="702"/>
        <v>4.4500000916054556E-4</v>
      </c>
      <c r="DI408" s="240">
        <f t="shared" ca="1" si="703"/>
        <v>2.0231298090536828E-3</v>
      </c>
      <c r="DJ408" s="240">
        <f t="shared" ca="1" si="704"/>
        <v>1.1947115552866125E-3</v>
      </c>
      <c r="DK408" s="240">
        <f t="shared" ca="1" si="705"/>
        <v>-1.0548368480110904E-3</v>
      </c>
      <c r="DL408" s="240">
        <f t="shared" ca="1" si="706"/>
        <v>-2.0496384959844136E-3</v>
      </c>
      <c r="DM408" s="240">
        <f t="shared" ca="1" si="707"/>
        <v>-6.0635954668477915E-4</v>
      </c>
      <c r="DN408" s="240">
        <f t="shared" ca="1" si="708"/>
        <v>1.5581946170683866E-3</v>
      </c>
      <c r="DO408" s="240">
        <f t="shared" ca="1" si="709"/>
        <v>1.8692492148773881E-3</v>
      </c>
      <c r="DP408" s="240">
        <f t="shared" ca="1" si="710"/>
        <v>-4.3200600989005923E-5</v>
      </c>
      <c r="DQ408" s="240">
        <f t="shared" ca="1" si="711"/>
        <v>-1.9042625514985438E-3</v>
      </c>
      <c r="DR408" s="240">
        <f t="shared" ca="1" si="712"/>
        <v>-1.5001711161705463E-3</v>
      </c>
      <c r="DS408" s="240">
        <f t="shared" ca="1" si="713"/>
        <v>6.8839992279995659E-4</v>
      </c>
      <c r="DT408" s="240">
        <f t="shared" ca="1" si="714"/>
        <v>2.0581072947233351E-3</v>
      </c>
      <c r="DU408" s="240">
        <f t="shared" ca="1" si="715"/>
        <v>9.7966028615389163E-4</v>
      </c>
      <c r="DV408" s="240">
        <f t="shared" ca="1" si="716"/>
        <v>-1.2641096514443082E-3</v>
      </c>
      <c r="DW408" s="240">
        <f t="shared" ca="1" si="717"/>
        <v>-2.0041991985492694E-3</v>
      </c>
      <c r="DX408" s="240">
        <f t="shared" ca="1" si="718"/>
        <v>-3.6025898205136538E-4</v>
      </c>
      <c r="DY408" s="240">
        <f t="shared" ca="1" si="719"/>
        <v>1.7122155520120604E-3</v>
      </c>
      <c r="DZ408" s="240">
        <f t="shared" ca="1" si="720"/>
        <v>1.7479799423656787E-3</v>
      </c>
      <c r="EA408" s="240">
        <f t="shared" ca="1" si="721"/>
        <v>-2.9550817461477088E-4</v>
      </c>
      <c r="EB408" s="240">
        <f t="shared" ca="1" si="722"/>
        <v>-1.9874841843259099E-3</v>
      </c>
      <c r="EC408" s="240">
        <f t="shared" ca="1" si="723"/>
        <v>-1.3153132302259295E-3</v>
      </c>
      <c r="ED408" s="240">
        <f t="shared" ca="1" si="724"/>
        <v>9.2144566083608704E-4</v>
      </c>
      <c r="EE408" s="240">
        <f t="shared" ca="1" si="725"/>
        <v>2.0621289309887647E-3</v>
      </c>
      <c r="EF408" s="240">
        <f t="shared" ca="1" si="726"/>
        <v>7.4987401444712208E-4</v>
      </c>
      <c r="EG408" s="240">
        <f t="shared" ca="1" si="727"/>
        <v>-1.4543690690833003E-3</v>
      </c>
      <c r="EH408" s="240">
        <f t="shared" ca="1" si="728"/>
        <v>-1.9286148796541463E-3</v>
      </c>
      <c r="EI408" s="240">
        <f t="shared" ca="1" si="729"/>
        <v>-1.087397869979662E-4</v>
      </c>
      <c r="EJ408" s="240">
        <f t="shared" ca="1" si="730"/>
        <v>1.8404831713187877E-3</v>
      </c>
      <c r="EK408" s="240">
        <f t="shared" ca="1" si="731"/>
        <v>1.6004194244965443E-3</v>
      </c>
      <c r="EL408" s="240">
        <f t="shared" ca="1" si="732"/>
        <v>-5.4337103023461642E-4</v>
      </c>
      <c r="EM408" s="240">
        <f t="shared" ca="1" si="733"/>
        <v>-2.0408122050655929E-3</v>
      </c>
      <c r="EN408" s="240">
        <f t="shared" ca="1" si="734"/>
        <v>-1.1106718090018119E-3</v>
      </c>
      <c r="EO408" s="240">
        <f t="shared" ca="1" si="735"/>
        <v>1.1406319984492417E-3</v>
      </c>
      <c r="EP408" s="240">
        <f t="shared" ca="1" si="736"/>
        <v>2.0351342286971928E-3</v>
      </c>
      <c r="EQ408" s="240">
        <f t="shared" ca="1" si="737"/>
        <v>5.0880893957834668E-4</v>
      </c>
      <c r="ER408" s="240">
        <f t="shared" ca="1" si="738"/>
        <v>-1.6227534221927571E-3</v>
      </c>
      <c r="ES408" s="240">
        <f t="shared" ca="1" si="739"/>
        <v>-1.8240223978093128E-3</v>
      </c>
      <c r="ET408" s="240">
        <f t="shared" ca="1" si="740"/>
        <v>1.4441495566721446E-4</v>
      </c>
      <c r="EU408" s="240">
        <f t="shared" ca="1" si="741"/>
        <v>1.9410682106024233E-3</v>
      </c>
      <c r="EV408" s="240">
        <f t="shared" ca="1" si="742"/>
        <v>1.4287871088084899E-3</v>
      </c>
      <c r="EW408" s="240">
        <f t="shared" ca="1" si="743"/>
        <v>-7.8306107978852024E-4</v>
      </c>
      <c r="EX408" s="240">
        <f t="shared" ca="1" si="744"/>
        <v>-2.0634445106478337E-3</v>
      </c>
      <c r="EY408" s="240">
        <f t="shared" ca="1" si="745"/>
        <v>-8.8932484995407287E-4</v>
      </c>
      <c r="EZ408" s="240">
        <f t="shared" ca="1" si="746"/>
        <v>1.3426621691024646E-3</v>
      </c>
      <c r="FA408" s="240">
        <f t="shared" ca="1" si="747"/>
        <v>1.9775292132978347E-3</v>
      </c>
      <c r="FB408" s="240">
        <f t="shared" ca="1" si="748"/>
        <v>2.6009090465763801E-4</v>
      </c>
      <c r="FC408" s="240">
        <f t="shared" ca="1" si="749"/>
        <v>-1.7667300533693994E-3</v>
      </c>
      <c r="FD408" s="240">
        <f t="shared" ca="1" si="750"/>
        <v>-1.6919949212967017E-3</v>
      </c>
      <c r="FE408" s="240">
        <f t="shared" ca="1" si="751"/>
        <v>3.9539756297728905E-4</v>
      </c>
      <c r="FF408" s="240">
        <f t="shared" ca="1" si="752"/>
        <v>2.0124577772472944E-3</v>
      </c>
      <c r="FG408" s="240">
        <f t="shared" ca="1" si="753"/>
        <v>1.2356645050851872E-3</v>
      </c>
      <c r="FH408" s="240">
        <f t="shared" ca="1" si="754"/>
        <v>-1.0109731618271858E-3</v>
      </c>
      <c r="FI408" s="240">
        <f t="shared" ca="1" si="755"/>
        <v>-2.0550406901304556E-3</v>
      </c>
      <c r="FJ408" s="240">
        <f t="shared" ca="1" si="756"/>
        <v>-6.5460161737715752E-4</v>
      </c>
      <c r="FK408" s="240">
        <f t="shared" ca="1" si="757"/>
        <v>1.5244974509790203E-3</v>
      </c>
      <c r="FL408" s="240">
        <f t="shared" ca="1" si="758"/>
        <v>1.8901803178411674E-3</v>
      </c>
      <c r="FM408" s="240">
        <f t="shared" ca="1" si="759"/>
        <v>7.4608604376509655E-6</v>
      </c>
      <c r="FN408" s="240">
        <f t="shared" ca="1" si="760"/>
        <v>-1.8841334200664444E-3</v>
      </c>
      <c r="FO408" s="240">
        <f t="shared" ca="1" si="761"/>
        <v>-1.5345182662545175E-3</v>
      </c>
      <c r="FP408" s="240">
        <f t="shared" ca="1" si="762"/>
        <v>6.4043302290317072E-4</v>
      </c>
      <c r="FQ408" s="240">
        <f t="shared" ca="1" si="763"/>
        <v>2.0535781057214623E-3</v>
      </c>
      <c r="FR408" s="240">
        <f t="shared" ca="1" si="764"/>
        <v>1.0239563570457412E-3</v>
      </c>
      <c r="FS408" s="240">
        <f t="shared" ca="1" si="765"/>
        <v>-1.2236792664955399E-3</v>
      </c>
      <c r="FT408" s="240">
        <f t="shared" ca="1" si="766"/>
        <v>-2.0157271447963348E-3</v>
      </c>
      <c r="FU408" s="240">
        <f t="shared" ca="1" si="767"/>
        <v>-4.1003256717007084E-4</v>
      </c>
      <c r="FV408" s="240">
        <f t="shared" ca="1" si="768"/>
        <v>1.6834028721866524E-3</v>
      </c>
      <c r="FW408" s="240">
        <f t="shared" ca="1" si="769"/>
        <v>1.7744013510194471E-3</v>
      </c>
      <c r="FX408" s="240">
        <f t="shared" ca="1" si="770"/>
        <v>-2.4528140206796472E-4</v>
      </c>
      <c r="FY408" s="240">
        <f t="shared" ca="1" si="771"/>
        <v>-1.9731976663694664E-3</v>
      </c>
      <c r="FZ408" s="240">
        <f t="shared" ca="1" si="772"/>
        <v>-1.3539610281543435E-3</v>
      </c>
      <c r="GA408" s="240">
        <f t="shared" ca="1" si="773"/>
        <v>8.7583577404782361E-4</v>
      </c>
      <c r="GB408" s="240">
        <f t="shared" ca="1" si="774"/>
        <v>2.0638107080097876E-3</v>
      </c>
      <c r="GC408" s="240">
        <f t="shared" ca="1" si="775"/>
        <v>7.9684695229505827E-4</v>
      </c>
      <c r="GD408" s="240">
        <f t="shared" ca="1" si="776"/>
        <v>-1.4179800959919365E-3</v>
      </c>
      <c r="GE408" s="240">
        <f t="shared" ca="1" si="777"/>
        <v>-1.9460951869604633E-3</v>
      </c>
      <c r="GF408" s="240">
        <f t="shared" ca="1" si="778"/>
        <v>-1.5929624549331769E-4</v>
      </c>
      <c r="GG408" s="240">
        <f t="shared" ca="1" si="779"/>
        <v>1.8169883472808949E-3</v>
      </c>
      <c r="GH408" s="240">
        <f t="shared" ca="1" si="780"/>
        <v>1.6319337362610692E-3</v>
      </c>
      <c r="GI408" s="240">
        <f t="shared" ca="1" si="781"/>
        <v>-4.9433440397785857E-4</v>
      </c>
      <c r="GJ408" s="240">
        <f t="shared" ca="1" si="782"/>
        <v>-2.0325831831128072E-3</v>
      </c>
      <c r="GK408" s="240">
        <f t="shared" ca="1" si="783"/>
        <v>-1.1530389559202669E-3</v>
      </c>
      <c r="GL408" s="240">
        <f t="shared" ca="1" si="784"/>
        <v>1.0980651399206522E-3</v>
      </c>
      <c r="GM408" s="240">
        <f t="shared" ca="1" si="785"/>
        <v>2.0430016762493165E-3</v>
      </c>
      <c r="GN408" s="240">
        <f t="shared" ca="1" si="786"/>
        <v>5.5775222767465605E-4</v>
      </c>
      <c r="GO408" s="240">
        <f t="shared" ca="1" si="787"/>
        <v>-1.5909531849851257E-3</v>
      </c>
      <c r="GP408" s="240">
        <f t="shared" ca="1" si="788"/>
        <v>-1.8471921460822673E-3</v>
      </c>
      <c r="GQ408" s="240">
        <f t="shared" ca="1" si="789"/>
        <v>9.3836039988952824E-5</v>
      </c>
      <c r="GR408" s="240">
        <f t="shared" ca="1" si="790"/>
        <v>1.9232446263745644E-3</v>
      </c>
      <c r="GS408" s="240">
        <f t="shared" ca="1" si="791"/>
        <v>1.4649203191011576E-3</v>
      </c>
      <c r="GT408" s="240">
        <f t="shared" ca="1" si="792"/>
        <v>-7.359521563242437E-4</v>
      </c>
      <c r="GU408" s="240">
        <f t="shared" ca="1" si="793"/>
        <v>-2.0613967568484507E-3</v>
      </c>
      <c r="GV408" s="240">
        <f t="shared" ca="1" si="794"/>
        <v>-9.3477410453756305E-4</v>
      </c>
      <c r="GW408" s="240">
        <f t="shared" ca="1" si="795"/>
        <v>1.3037785840072055E-3</v>
      </c>
      <c r="GX408" s="240">
        <f t="shared" ca="1" si="796"/>
        <v>1.9914639976468169E-3</v>
      </c>
      <c r="GY408" s="240">
        <f t="shared" ca="1" si="797"/>
        <v>3.1026839039287075E-4</v>
      </c>
      <c r="GZ408" s="240">
        <f t="shared" ca="1" si="798"/>
        <v>-1.7399968572127727E-3</v>
      </c>
      <c r="HA408" s="240">
        <f t="shared" ca="1" si="799"/>
        <v>-1.7205056159557727E-3</v>
      </c>
      <c r="HB408" s="240">
        <f t="shared" ca="1" si="800"/>
        <v>3.4555694408701973E-4</v>
      </c>
      <c r="HC408" s="240">
        <f t="shared" ca="1" si="801"/>
        <v>2.0005735161265224E-3</v>
      </c>
      <c r="HD408" s="240">
        <f t="shared" ca="1" si="802"/>
        <v>1.275873136790394E-3</v>
      </c>
      <c r="HE408" s="240">
        <f t="shared" ca="1" si="803"/>
        <v>-9.6650050321334395E-4</v>
      </c>
      <c r="HF408" s="240">
        <f t="shared" ca="1" si="804"/>
        <v>-2.0592050046076785E-3</v>
      </c>
      <c r="HG408" s="240">
        <f t="shared" ca="1" si="805"/>
        <v>-7.0244938053241467E-4</v>
      </c>
      <c r="HH408" s="240">
        <f t="shared" ca="1" si="806"/>
        <v>1.4898819846297761E-3</v>
      </c>
      <c r="HI408" s="240">
        <f t="shared" ca="1" si="807"/>
        <v>1.9099728468598978E-3</v>
      </c>
      <c r="HJ408" s="240">
        <f t="shared" ca="1" si="808"/>
        <v>5.8117827720900934E-5</v>
      </c>
      <c r="HK408" s="240">
        <f t="shared" ca="1" si="809"/>
        <v>-1.8628693571144078E-3</v>
      </c>
      <c r="HL408" s="240">
        <f t="shared" ca="1" si="810"/>
        <v>-1.5679410799142703E-3</v>
      </c>
      <c r="HM408" s="240">
        <f t="shared" ca="1" si="811"/>
        <v>5.9208035010066551E-4</v>
      </c>
      <c r="HN408" s="240">
        <f t="shared" ca="1" si="812"/>
        <v>2.0478119180569413E-3</v>
      </c>
      <c r="HO408" s="240">
        <f t="shared" ca="1" si="813"/>
        <v>1.0676356349162499E-3</v>
      </c>
      <c r="HP408" s="240">
        <f t="shared" ca="1" si="814"/>
        <v>-1.1825117829129025E-3</v>
      </c>
      <c r="HQ408" s="240">
        <f t="shared" ca="1" si="815"/>
        <v>-2.02604089238428E-3</v>
      </c>
      <c r="HR408" s="240">
        <f t="shared" ca="1" si="816"/>
        <v>-4.5955916400236085E-4</v>
      </c>
      <c r="HS408" s="240">
        <f t="shared" ca="1" si="817"/>
        <v>1.6535761734175606E-3</v>
      </c>
      <c r="HT408" s="240">
        <f t="shared" ca="1" si="818"/>
        <v>1.7997539266485314E-3</v>
      </c>
      <c r="HU408" s="240">
        <f t="shared" ca="1" si="819"/>
        <v>-1.949068811761569E-4</v>
      </c>
      <c r="HV408" s="240">
        <f t="shared" ca="1" si="820"/>
        <v>-1.9577225679214142E-3</v>
      </c>
      <c r="HW408" s="240">
        <f t="shared" ca="1" si="821"/>
        <v>-1.3917932505872607E-3</v>
      </c>
      <c r="HX408" s="240">
        <f t="shared" ca="1" si="822"/>
        <v>8.2969831653888215E-4</v>
      </c>
      <c r="HY408" s="240">
        <f t="shared" ca="1" si="823"/>
        <v>2.0642493226311603E-3</v>
      </c>
      <c r="HZ408" s="240">
        <f t="shared" ca="1" si="824"/>
        <v>8.4333989933495885E-4</v>
      </c>
      <c r="IA408" s="240">
        <f t="shared" ca="1" si="825"/>
        <v>-1.3807369847124809E-3</v>
      </c>
      <c r="IB408" s="240">
        <f t="shared" ca="1" si="826"/>
        <v>-1.9624032392953224E-3</v>
      </c>
      <c r="IC408" s="240">
        <f t="shared" ca="1" si="827"/>
        <v>-2.0975674988691294E-4</v>
      </c>
      <c r="ID408" s="240">
        <f t="shared" ca="1" si="828"/>
        <v>1.7923990374041428E-3</v>
      </c>
      <c r="IE408" s="240">
        <f t="shared" ca="1" si="829"/>
        <v>5.0726319433490926E-4</v>
      </c>
      <c r="IF408" s="240">
        <f t="shared" ca="1" si="830"/>
        <v>-4.4500000916049813E-4</v>
      </c>
      <c r="IG408" s="240">
        <f t="shared" ca="1" si="831"/>
        <v>-2.0231298090536962E-3</v>
      </c>
      <c r="IH408" s="240">
        <f t="shared" ca="1" si="832"/>
        <v>-1.1947115552865802E-3</v>
      </c>
      <c r="II408" s="240">
        <f t="shared" ca="1" si="833"/>
        <v>1.0548368480111244E-3</v>
      </c>
      <c r="IJ408" s="240">
        <f t="shared" ca="1" si="834"/>
        <v>2.0496384959844127E-3</v>
      </c>
      <c r="IK408" s="240">
        <f t="shared" ca="1" si="835"/>
        <v>6.0635954668476939E-4</v>
      </c>
      <c r="IL408" s="240">
        <f t="shared" ca="1" si="836"/>
        <v>-1.5581946170683931E-3</v>
      </c>
      <c r="IM408" s="240">
        <f t="shared" ca="1" si="837"/>
        <v>-1.8692492148773838E-3</v>
      </c>
      <c r="IN408" s="240">
        <f t="shared" ca="1" si="838"/>
        <v>4.320060098895735E-5</v>
      </c>
      <c r="IO408" s="240">
        <f t="shared" ca="1" si="839"/>
        <v>1.9042625514985247E-3</v>
      </c>
      <c r="IP408" s="240">
        <f t="shared" ca="1" si="840"/>
        <v>1.500171116170499E-3</v>
      </c>
      <c r="IQ408" s="240">
        <f t="shared" ca="1" si="841"/>
        <v>-6.8839992280002142E-4</v>
      </c>
      <c r="IR408" s="240">
        <f t="shared" ca="1" si="842"/>
        <v>-2.0581072947233356E-3</v>
      </c>
      <c r="IS408" s="240">
        <f t="shared" ca="1" si="843"/>
        <v>-9.7966028615388274E-4</v>
      </c>
      <c r="IT408" s="240">
        <f t="shared" ca="1" si="844"/>
        <v>1.2641096514443163E-3</v>
      </c>
      <c r="IU408" s="240">
        <f t="shared" ca="1" si="845"/>
        <v>2.0041991985492668E-3</v>
      </c>
      <c r="IV408" s="240">
        <f t="shared" ca="1" si="846"/>
        <v>3.6025898205141297E-4</v>
      </c>
      <c r="IW408" s="240">
        <f t="shared" ca="1" si="847"/>
        <v>-1.7122155520120333E-3</v>
      </c>
      <c r="IX408" s="240">
        <f t="shared" ca="1" si="848"/>
        <v>-1.7479799423656423E-3</v>
      </c>
      <c r="IY408" s="240">
        <f t="shared" ca="1" si="849"/>
        <v>2.9550817461483907E-4</v>
      </c>
      <c r="IZ408" s="240">
        <f t="shared" ca="1" si="850"/>
        <v>1.9874841843259125E-3</v>
      </c>
      <c r="JA408" s="240">
        <f t="shared" ca="1" si="851"/>
        <v>1.3153132302259215E-3</v>
      </c>
      <c r="JB408" s="240">
        <f t="shared" ca="1" si="852"/>
        <v>-9.2144566083609614E-4</v>
      </c>
    </row>
    <row r="409" spans="2:262">
      <c r="B409" s="248">
        <v>48</v>
      </c>
      <c r="C409" s="247">
        <f t="shared" si="853"/>
        <v>9.3750000000000051E-4</v>
      </c>
      <c r="D409" s="244">
        <f t="shared" ca="1" si="597"/>
        <v>12.414586487471464</v>
      </c>
      <c r="E409" s="243">
        <f ca="1">BB361</f>
        <v>0.41458648747146404</v>
      </c>
      <c r="F409" s="242">
        <v>48</v>
      </c>
      <c r="G409" s="240">
        <f t="shared" ca="1" si="854"/>
        <v>-7.1377936876421719E-4</v>
      </c>
      <c r="H409" s="240">
        <f t="shared" ca="1" si="598"/>
        <v>-2.5880286104801753E-4</v>
      </c>
      <c r="I409" s="240">
        <f t="shared" ca="1" si="599"/>
        <v>5.1570023442069565E-4</v>
      </c>
      <c r="J409" s="240">
        <f t="shared" ca="1" si="600"/>
        <v>6.5350273260720399E-4</v>
      </c>
      <c r="K409" s="240">
        <f t="shared" ca="1" si="601"/>
        <v>-1.5530896872514605E-5</v>
      </c>
      <c r="L409" s="240">
        <f t="shared" ca="1" si="602"/>
        <v>-6.6538956645296858E-4</v>
      </c>
      <c r="M409" s="240">
        <f t="shared" ca="1" si="603"/>
        <v>-4.9373622942776698E-4</v>
      </c>
      <c r="N409" s="240">
        <f t="shared" ca="1" si="604"/>
        <v>2.8750021653213781E-4</v>
      </c>
      <c r="O409" s="240">
        <f t="shared" ca="1" si="605"/>
        <v>7.1377936876421719E-4</v>
      </c>
      <c r="P409" s="240">
        <f t="shared" ca="1" si="606"/>
        <v>2.588028610480184E-4</v>
      </c>
      <c r="Q409" s="240">
        <f t="shared" ca="1" si="607"/>
        <v>-5.1570023442069565E-4</v>
      </c>
      <c r="R409" s="240">
        <f t="shared" ca="1" si="608"/>
        <v>-6.535027326072041E-4</v>
      </c>
      <c r="S409" s="240">
        <f t="shared" ca="1" si="609"/>
        <v>1.5530896872514388E-5</v>
      </c>
      <c r="T409" s="240">
        <f t="shared" ca="1" si="610"/>
        <v>6.6538956645296869E-4</v>
      </c>
      <c r="U409" s="241">
        <f t="shared" ca="1" si="611"/>
        <v>4.9373622942776698E-4</v>
      </c>
      <c r="V409" s="240">
        <f t="shared" ca="1" si="612"/>
        <v>-2.8750021653213754E-4</v>
      </c>
      <c r="W409" s="240">
        <f t="shared" ca="1" si="613"/>
        <v>-7.1377936876421719E-4</v>
      </c>
      <c r="X409" s="240">
        <f t="shared" ca="1" si="614"/>
        <v>-2.5880286104801862E-4</v>
      </c>
      <c r="Y409" s="240">
        <f t="shared" ca="1" si="615"/>
        <v>5.1570023442069467E-4</v>
      </c>
      <c r="Z409" s="240">
        <f t="shared" ca="1" si="616"/>
        <v>6.5350273260720475E-4</v>
      </c>
      <c r="AA409" s="240">
        <f t="shared" ca="1" si="617"/>
        <v>-1.5530896872515364E-5</v>
      </c>
      <c r="AB409" s="240">
        <f t="shared" ca="1" si="618"/>
        <v>-6.6538956645296858E-4</v>
      </c>
      <c r="AC409" s="240">
        <f t="shared" ca="1" si="619"/>
        <v>-4.9373622942776719E-4</v>
      </c>
      <c r="AD409" s="240">
        <f t="shared" ca="1" si="620"/>
        <v>2.8750021653213732E-4</v>
      </c>
      <c r="AE409" s="240">
        <f t="shared" ca="1" si="621"/>
        <v>7.1377936876421719E-4</v>
      </c>
      <c r="AF409" s="240">
        <f t="shared" ca="1" si="622"/>
        <v>2.5880286104801894E-4</v>
      </c>
      <c r="AG409" s="240">
        <f t="shared" ca="1" si="623"/>
        <v>-5.1570023442069446E-4</v>
      </c>
      <c r="AH409" s="240">
        <f t="shared" ca="1" si="624"/>
        <v>-6.5350273260720388E-4</v>
      </c>
      <c r="AI409" s="240">
        <f t="shared" ca="1" si="625"/>
        <v>1.5530896872512545E-5</v>
      </c>
      <c r="AJ409" s="240">
        <f t="shared" ca="1" si="626"/>
        <v>6.6538956645296847E-4</v>
      </c>
      <c r="AK409" s="240">
        <f t="shared" ca="1" si="627"/>
        <v>4.9373622942776925E-4</v>
      </c>
      <c r="AL409" s="240">
        <f t="shared" ca="1" si="628"/>
        <v>-2.8750021653213705E-4</v>
      </c>
      <c r="AM409" s="240">
        <f t="shared" ca="1" si="629"/>
        <v>-7.1377936876421719E-4</v>
      </c>
      <c r="AN409" s="240">
        <f t="shared" ca="1" si="630"/>
        <v>-2.5880286104801916E-4</v>
      </c>
      <c r="AO409" s="240">
        <f t="shared" ca="1" si="631"/>
        <v>5.1570023442069597E-4</v>
      </c>
      <c r="AP409" s="240">
        <f t="shared" ca="1" si="632"/>
        <v>6.5350273260720497E-4</v>
      </c>
      <c r="AQ409" s="240">
        <f t="shared" ca="1" si="633"/>
        <v>-1.5530896872514876E-5</v>
      </c>
      <c r="AR409" s="240">
        <f t="shared" ca="1" si="634"/>
        <v>-6.6538956645296749E-4</v>
      </c>
      <c r="AS409" s="240">
        <f t="shared" ca="1" si="635"/>
        <v>-4.9373622942776763E-4</v>
      </c>
      <c r="AT409" s="240">
        <f t="shared" ca="1" si="636"/>
        <v>2.875002165321345E-4</v>
      </c>
      <c r="AU409" s="240">
        <f t="shared" ca="1" si="637"/>
        <v>7.1377936876421719E-4</v>
      </c>
      <c r="AV409" s="240">
        <f t="shared" ca="1" si="638"/>
        <v>2.5880286104801705E-4</v>
      </c>
      <c r="AW409" s="240">
        <f t="shared" ca="1" si="639"/>
        <v>-5.1570023442069402E-4</v>
      </c>
      <c r="AX409" s="240">
        <f t="shared" ca="1" si="640"/>
        <v>-6.535027326072041E-4</v>
      </c>
      <c r="AY409" s="240">
        <f t="shared" ca="1" si="641"/>
        <v>1.5530896872512057E-5</v>
      </c>
      <c r="AZ409" s="240">
        <f t="shared" ca="1" si="642"/>
        <v>6.6538956645296825E-4</v>
      </c>
      <c r="BA409" s="240">
        <f t="shared" ca="1" si="643"/>
        <v>4.9373622942776969E-4</v>
      </c>
      <c r="BB409" s="240">
        <f t="shared" ca="1" si="644"/>
        <v>-2.8750021653213656E-4</v>
      </c>
      <c r="BC409" s="240">
        <f t="shared" ca="1" si="645"/>
        <v>-7.1377936876421719E-4</v>
      </c>
      <c r="BD409" s="240">
        <f t="shared" ca="1" si="646"/>
        <v>-2.588028610480197E-4</v>
      </c>
      <c r="BE409" s="240">
        <f t="shared" ca="1" si="647"/>
        <v>5.1570023442069565E-4</v>
      </c>
      <c r="BF409" s="240">
        <f t="shared" ca="1" si="648"/>
        <v>6.5350273260720518E-4</v>
      </c>
      <c r="BG409" s="240">
        <f t="shared" ca="1" si="649"/>
        <v>-1.5530896872514334E-5</v>
      </c>
      <c r="BH409" s="240">
        <f t="shared" ca="1" si="650"/>
        <v>-6.6538956645296728E-4</v>
      </c>
      <c r="BI409" s="240">
        <f t="shared" ca="1" si="651"/>
        <v>-4.9373622942777175E-4</v>
      </c>
      <c r="BJ409" s="240">
        <f t="shared" ca="1" si="652"/>
        <v>2.8750021653213868E-4</v>
      </c>
      <c r="BK409" s="240">
        <f t="shared" ca="1" si="653"/>
        <v>7.1377936876421719E-4</v>
      </c>
      <c r="BL409" s="240">
        <f t="shared" ca="1" si="654"/>
        <v>2.5880286104802225E-4</v>
      </c>
      <c r="BM409" s="240">
        <f t="shared" ca="1" si="655"/>
        <v>-5.1570023442069728E-4</v>
      </c>
      <c r="BN409" s="240">
        <f t="shared" ca="1" si="656"/>
        <v>-6.5350273260720432E-4</v>
      </c>
      <c r="BO409" s="240">
        <f t="shared" ca="1" si="657"/>
        <v>1.5530896872511515E-5</v>
      </c>
      <c r="BP409" s="240">
        <f t="shared" ca="1" si="658"/>
        <v>6.653895664529663E-4</v>
      </c>
      <c r="BQ409" s="240">
        <f t="shared" ca="1" si="659"/>
        <v>4.9373622942776633E-4</v>
      </c>
      <c r="BR409" s="240">
        <f t="shared" ca="1" si="660"/>
        <v>-2.8750021653213613E-4</v>
      </c>
      <c r="BS409" s="240">
        <f t="shared" ca="1" si="661"/>
        <v>-7.1377936876421729E-4</v>
      </c>
      <c r="BT409" s="240">
        <f t="shared" ca="1" si="662"/>
        <v>-2.5880286104801537E-4</v>
      </c>
      <c r="BU409" s="240">
        <f t="shared" ca="1" si="663"/>
        <v>5.1570023442069532E-4</v>
      </c>
      <c r="BV409" s="240">
        <f t="shared" ca="1" si="664"/>
        <v>6.535027326072054E-4</v>
      </c>
      <c r="BW409" s="240">
        <f t="shared" ca="1" si="665"/>
        <v>-1.5530896872508696E-5</v>
      </c>
      <c r="BX409" s="240">
        <f t="shared" ca="1" si="666"/>
        <v>-6.653895664529689E-4</v>
      </c>
      <c r="BY409" s="240">
        <f t="shared" ca="1" si="667"/>
        <v>-4.9373622942776839E-4</v>
      </c>
      <c r="BZ409" s="240">
        <f t="shared" ca="1" si="668"/>
        <v>2.8750021653213353E-4</v>
      </c>
      <c r="CA409" s="240">
        <f t="shared" ca="1" si="669"/>
        <v>7.1377936876421719E-4</v>
      </c>
      <c r="CB409" s="240">
        <f t="shared" ca="1" si="670"/>
        <v>2.5880286104801797E-4</v>
      </c>
      <c r="CC409" s="240">
        <f t="shared" ca="1" si="671"/>
        <v>-5.1570023442069337E-4</v>
      </c>
      <c r="CD409" s="240">
        <f t="shared" ca="1" si="672"/>
        <v>-6.5350273260720649E-4</v>
      </c>
      <c r="CE409" s="240">
        <f t="shared" ca="1" si="673"/>
        <v>1.5530896872516069E-5</v>
      </c>
      <c r="CF409" s="240">
        <f t="shared" ca="1" si="674"/>
        <v>6.6538956645296793E-4</v>
      </c>
      <c r="CG409" s="240">
        <f t="shared" ca="1" si="675"/>
        <v>4.9373622942777034E-4</v>
      </c>
      <c r="CH409" s="240">
        <f t="shared" ca="1" si="676"/>
        <v>-2.8750021653213098E-4</v>
      </c>
      <c r="CI409" s="240">
        <f t="shared" ca="1" si="677"/>
        <v>-7.1377936876421719E-4</v>
      </c>
      <c r="CJ409" s="240">
        <f t="shared" ca="1" si="678"/>
        <v>-2.5880286104802062E-4</v>
      </c>
      <c r="CK409" s="240">
        <f t="shared" ca="1" si="679"/>
        <v>5.1570023442069142E-4</v>
      </c>
      <c r="CL409" s="240">
        <f t="shared" ca="1" si="680"/>
        <v>6.5350273260720356E-4</v>
      </c>
      <c r="CM409" s="240">
        <f t="shared" ca="1" si="681"/>
        <v>-1.553089687251325E-5</v>
      </c>
      <c r="CN409" s="240">
        <f t="shared" ca="1" si="682"/>
        <v>-6.6538956645296684E-4</v>
      </c>
      <c r="CO409" s="240">
        <f t="shared" ca="1" si="683"/>
        <v>-4.937362294277724E-4</v>
      </c>
      <c r="CP409" s="240">
        <f t="shared" ca="1" si="684"/>
        <v>2.875002165321377E-4</v>
      </c>
      <c r="CQ409" s="240">
        <f t="shared" ca="1" si="685"/>
        <v>7.1377936876421729E-4</v>
      </c>
      <c r="CR409" s="240">
        <f t="shared" ca="1" si="686"/>
        <v>2.5880286104802317E-4</v>
      </c>
      <c r="CS409" s="240">
        <f t="shared" ca="1" si="687"/>
        <v>-5.1570023442069641E-4</v>
      </c>
      <c r="CT409" s="240">
        <f t="shared" ca="1" si="688"/>
        <v>-6.5350273260720464E-4</v>
      </c>
      <c r="CU409" s="240">
        <f t="shared" ca="1" si="689"/>
        <v>1.5530896872510431E-5</v>
      </c>
      <c r="CV409" s="240">
        <f t="shared" ca="1" si="690"/>
        <v>6.6538956645296587E-4</v>
      </c>
      <c r="CW409" s="240">
        <f t="shared" ca="1" si="691"/>
        <v>4.9373622942776709E-4</v>
      </c>
      <c r="CX409" s="240">
        <f t="shared" ca="1" si="692"/>
        <v>-2.8750021653213515E-4</v>
      </c>
      <c r="CY409" s="240">
        <f t="shared" ca="1" si="693"/>
        <v>-7.1377936876421729E-4</v>
      </c>
      <c r="CZ409" s="240">
        <f t="shared" ca="1" si="694"/>
        <v>-2.588028610480164E-4</v>
      </c>
      <c r="DA409" s="240">
        <f t="shared" ca="1" si="695"/>
        <v>5.1570023442069446E-4</v>
      </c>
      <c r="DB409" s="240">
        <f t="shared" ca="1" si="696"/>
        <v>6.5350273260720584E-4</v>
      </c>
      <c r="DC409" s="240">
        <f t="shared" ca="1" si="697"/>
        <v>-1.5530896872507666E-5</v>
      </c>
      <c r="DD409" s="240">
        <f t="shared" ca="1" si="698"/>
        <v>-6.6538956645296858E-4</v>
      </c>
      <c r="DE409" s="240">
        <f t="shared" ca="1" si="699"/>
        <v>-4.9373622942776915E-4</v>
      </c>
      <c r="DF409" s="240">
        <f t="shared" ca="1" si="700"/>
        <v>2.8750021653213261E-4</v>
      </c>
      <c r="DG409" s="240">
        <f t="shared" ca="1" si="701"/>
        <v>7.1377936876421719E-4</v>
      </c>
      <c r="DH409" s="240">
        <f t="shared" ca="1" si="702"/>
        <v>2.5880286104801905E-4</v>
      </c>
      <c r="DI409" s="240">
        <f t="shared" ca="1" si="703"/>
        <v>-5.1570023442069261E-4</v>
      </c>
      <c r="DJ409" s="240">
        <f t="shared" ca="1" si="704"/>
        <v>-6.5350273260720692E-4</v>
      </c>
      <c r="DK409" s="240">
        <f t="shared" ca="1" si="705"/>
        <v>1.5530896872514985E-5</v>
      </c>
      <c r="DL409" s="240">
        <f t="shared" ca="1" si="706"/>
        <v>6.6538956645296392E-4</v>
      </c>
      <c r="DM409" s="240">
        <f t="shared" ca="1" si="707"/>
        <v>4.937362294277711E-4</v>
      </c>
      <c r="DN409" s="240">
        <f t="shared" ca="1" si="708"/>
        <v>-2.8750021653213933E-4</v>
      </c>
      <c r="DO409" s="240">
        <f t="shared" ca="1" si="709"/>
        <v>-7.137793687642174E-4</v>
      </c>
      <c r="DP409" s="240">
        <f t="shared" ca="1" si="710"/>
        <v>-2.588028610480216E-4</v>
      </c>
      <c r="DQ409" s="240">
        <f t="shared" ca="1" si="711"/>
        <v>5.1570023442069771E-4</v>
      </c>
      <c r="DR409" s="240">
        <f t="shared" ca="1" si="712"/>
        <v>6.5350273260720811E-4</v>
      </c>
      <c r="DS409" s="240">
        <f t="shared" ca="1" si="713"/>
        <v>-1.553089687251222E-5</v>
      </c>
      <c r="DT409" s="240">
        <f t="shared" ca="1" si="714"/>
        <v>-6.653895664529702E-4</v>
      </c>
      <c r="DU409" s="240">
        <f t="shared" ca="1" si="715"/>
        <v>-4.9373622942777327E-4</v>
      </c>
      <c r="DV409" s="240">
        <f t="shared" ca="1" si="716"/>
        <v>2.8750021653213673E-4</v>
      </c>
      <c r="DW409" s="240">
        <f t="shared" ca="1" si="717"/>
        <v>7.1377936876421697E-4</v>
      </c>
      <c r="DX409" s="240">
        <f t="shared" ca="1" si="718"/>
        <v>2.588028610480242E-4</v>
      </c>
      <c r="DY409" s="240">
        <f t="shared" ca="1" si="719"/>
        <v>-5.1570023442069576E-4</v>
      </c>
      <c r="DZ409" s="240">
        <f t="shared" ca="1" si="720"/>
        <v>-6.535027326072092E-4</v>
      </c>
      <c r="EA409" s="240">
        <f t="shared" ca="1" si="721"/>
        <v>1.5530896872509401E-5</v>
      </c>
      <c r="EB409" s="240">
        <f t="shared" ca="1" si="722"/>
        <v>6.6538956645296923E-4</v>
      </c>
      <c r="EC409" s="240">
        <f t="shared" ca="1" si="723"/>
        <v>4.9373622942777511E-4</v>
      </c>
      <c r="ED409" s="240">
        <f t="shared" ca="1" si="724"/>
        <v>-2.8750021653213418E-4</v>
      </c>
      <c r="EE409" s="240">
        <f t="shared" ca="1" si="725"/>
        <v>-7.1377936876421719E-4</v>
      </c>
      <c r="EF409" s="240">
        <f t="shared" ca="1" si="726"/>
        <v>-2.5880286104802686E-4</v>
      </c>
      <c r="EG409" s="240">
        <f t="shared" ca="1" si="727"/>
        <v>5.1570023442069381E-4</v>
      </c>
      <c r="EH409" s="240">
        <f t="shared" ca="1" si="728"/>
        <v>6.5350273260720215E-4</v>
      </c>
      <c r="EI409" s="240">
        <f t="shared" ca="1" si="729"/>
        <v>-1.5530896872506582E-5</v>
      </c>
      <c r="EJ409" s="240">
        <f t="shared" ca="1" si="730"/>
        <v>-6.6538956645296825E-4</v>
      </c>
      <c r="EK409" s="240">
        <f t="shared" ca="1" si="731"/>
        <v>-4.9373622942777728E-4</v>
      </c>
      <c r="EL409" s="240">
        <f t="shared" ca="1" si="732"/>
        <v>2.8750021653213163E-4</v>
      </c>
      <c r="EM409" s="240">
        <f t="shared" ca="1" si="733"/>
        <v>7.1377936876421708E-4</v>
      </c>
      <c r="EN409" s="240">
        <f t="shared" ca="1" si="734"/>
        <v>2.5880286104802935E-4</v>
      </c>
      <c r="EO409" s="240">
        <f t="shared" ca="1" si="735"/>
        <v>-5.1570023442069186E-4</v>
      </c>
      <c r="EP409" s="240">
        <f t="shared" ca="1" si="736"/>
        <v>-6.5350273260720334E-4</v>
      </c>
      <c r="EQ409" s="240">
        <f t="shared" ca="1" si="737"/>
        <v>1.5530896872503871E-5</v>
      </c>
      <c r="ER409" s="240">
        <f t="shared" ca="1" si="738"/>
        <v>6.6538956645296717E-4</v>
      </c>
      <c r="ES409" s="240">
        <f t="shared" ca="1" si="739"/>
        <v>4.937362294277647E-4</v>
      </c>
      <c r="ET409" s="240">
        <f t="shared" ca="1" si="740"/>
        <v>-2.8750021653212908E-4</v>
      </c>
      <c r="EU409" s="240">
        <f t="shared" ca="1" si="741"/>
        <v>-7.1377936876421729E-4</v>
      </c>
      <c r="EV409" s="240">
        <f t="shared" ca="1" si="742"/>
        <v>-2.5880286104801309E-4</v>
      </c>
      <c r="EW409" s="240">
        <f t="shared" ca="1" si="743"/>
        <v>5.157002344206899E-4</v>
      </c>
      <c r="EX409" s="240">
        <f t="shared" ca="1" si="744"/>
        <v>6.5350273260720443E-4</v>
      </c>
      <c r="EY409" s="240">
        <f t="shared" ca="1" si="745"/>
        <v>-1.5530896872500998E-5</v>
      </c>
      <c r="EZ409" s="240">
        <f t="shared" ca="1" si="746"/>
        <v>-6.6538956645296608E-4</v>
      </c>
      <c r="FA409" s="240">
        <f t="shared" ca="1" si="747"/>
        <v>-4.9373622942776654E-4</v>
      </c>
      <c r="FB409" s="240">
        <f t="shared" ca="1" si="748"/>
        <v>2.8750021653212648E-4</v>
      </c>
      <c r="FC409" s="240">
        <f t="shared" ca="1" si="749"/>
        <v>7.1377936876421719E-4</v>
      </c>
      <c r="FD409" s="240">
        <f t="shared" ca="1" si="750"/>
        <v>2.5880286104801569E-4</v>
      </c>
      <c r="FE409" s="240">
        <f t="shared" ca="1" si="751"/>
        <v>-5.1570023442068795E-4</v>
      </c>
      <c r="FF409" s="240">
        <f t="shared" ca="1" si="752"/>
        <v>-6.5350273260720551E-4</v>
      </c>
      <c r="FG409" s="240">
        <f t="shared" ca="1" si="753"/>
        <v>1.5530896872518508E-5</v>
      </c>
      <c r="FH409" s="240">
        <f t="shared" ca="1" si="754"/>
        <v>6.6538956645296522E-4</v>
      </c>
      <c r="FI409" s="240">
        <f t="shared" ca="1" si="755"/>
        <v>4.9373622942776871E-4</v>
      </c>
      <c r="FJ409" s="240">
        <f t="shared" ca="1" si="756"/>
        <v>-2.8750021653212393E-4</v>
      </c>
      <c r="FK409" s="240">
        <f t="shared" ca="1" si="757"/>
        <v>-7.137793687642174E-4</v>
      </c>
      <c r="FL409" s="240">
        <f t="shared" ca="1" si="758"/>
        <v>-2.5880286104801829E-4</v>
      </c>
      <c r="FM409" s="240">
        <f t="shared" ca="1" si="759"/>
        <v>5.1570023442068611E-4</v>
      </c>
      <c r="FN409" s="240">
        <f t="shared" ca="1" si="760"/>
        <v>6.535027326072067E-4</v>
      </c>
      <c r="FO409" s="240">
        <f t="shared" ca="1" si="761"/>
        <v>-1.5530896872515689E-5</v>
      </c>
      <c r="FP409" s="240">
        <f t="shared" ca="1" si="762"/>
        <v>-6.6538956645296413E-4</v>
      </c>
      <c r="FQ409" s="240">
        <f t="shared" ca="1" si="763"/>
        <v>-4.9373622942777066E-4</v>
      </c>
      <c r="FR409" s="240">
        <f t="shared" ca="1" si="764"/>
        <v>2.8750021653213992E-4</v>
      </c>
      <c r="FS409" s="240">
        <f t="shared" ca="1" si="765"/>
        <v>7.137793687642174E-4</v>
      </c>
      <c r="FT409" s="240">
        <f t="shared" ca="1" si="766"/>
        <v>2.5880286104802089E-4</v>
      </c>
      <c r="FU409" s="240">
        <f t="shared" ca="1" si="767"/>
        <v>-5.1570023442069814E-4</v>
      </c>
      <c r="FV409" s="240">
        <f t="shared" ca="1" si="768"/>
        <v>-6.5350273260720779E-4</v>
      </c>
      <c r="FW409" s="240">
        <f t="shared" ca="1" si="769"/>
        <v>1.553089687251287E-5</v>
      </c>
      <c r="FX409" s="240">
        <f t="shared" ca="1" si="770"/>
        <v>6.6538956645296316E-4</v>
      </c>
      <c r="FY409" s="240">
        <f t="shared" ca="1" si="771"/>
        <v>4.9373622942777272E-4</v>
      </c>
      <c r="FZ409" s="240">
        <f t="shared" ca="1" si="772"/>
        <v>-2.8750021653213738E-4</v>
      </c>
      <c r="GA409" s="240">
        <f t="shared" ca="1" si="773"/>
        <v>-7.1377936876421751E-4</v>
      </c>
      <c r="GB409" s="240">
        <f t="shared" ca="1" si="774"/>
        <v>-2.588028610480235E-4</v>
      </c>
      <c r="GC409" s="240">
        <f t="shared" ca="1" si="775"/>
        <v>5.1570023442069619E-4</v>
      </c>
      <c r="GD409" s="240">
        <f t="shared" ca="1" si="776"/>
        <v>6.5350273260720887E-4</v>
      </c>
      <c r="GE409" s="240">
        <f t="shared" ca="1" si="777"/>
        <v>-1.5530896872510106E-5</v>
      </c>
      <c r="GF409" s="240">
        <f t="shared" ca="1" si="778"/>
        <v>-6.6538956645296945E-4</v>
      </c>
      <c r="GG409" s="240">
        <f t="shared" ca="1" si="779"/>
        <v>-4.9373622942777467E-4</v>
      </c>
      <c r="GH409" s="240">
        <f t="shared" ca="1" si="780"/>
        <v>2.8750021653213483E-4</v>
      </c>
      <c r="GI409" s="240">
        <f t="shared" ca="1" si="781"/>
        <v>7.1377936876421708E-4</v>
      </c>
      <c r="GJ409" s="240">
        <f t="shared" ca="1" si="782"/>
        <v>2.5880286104802615E-4</v>
      </c>
      <c r="GK409" s="240">
        <f t="shared" ca="1" si="783"/>
        <v>-5.1570023442069424E-4</v>
      </c>
      <c r="GL409" s="240">
        <f t="shared" ca="1" si="784"/>
        <v>-6.5350273260721006E-4</v>
      </c>
      <c r="GM409" s="240">
        <f t="shared" ca="1" si="785"/>
        <v>1.5530896872507341E-5</v>
      </c>
      <c r="GN409" s="240">
        <f t="shared" ca="1" si="786"/>
        <v>6.6538956645296847E-4</v>
      </c>
      <c r="GO409" s="240">
        <f t="shared" ca="1" si="787"/>
        <v>4.9373622942777673E-4</v>
      </c>
      <c r="GP409" s="240">
        <f t="shared" ca="1" si="788"/>
        <v>-2.8750021653213228E-4</v>
      </c>
      <c r="GQ409" s="240">
        <f t="shared" ca="1" si="789"/>
        <v>-7.1377936876421719E-4</v>
      </c>
      <c r="GR409" s="240">
        <f t="shared" ca="1" si="790"/>
        <v>-2.588028610480287E-4</v>
      </c>
      <c r="GS409" s="240">
        <f t="shared" ca="1" si="791"/>
        <v>5.1570023442069229E-4</v>
      </c>
      <c r="GT409" s="240">
        <f t="shared" ca="1" si="792"/>
        <v>6.5350273260720302E-4</v>
      </c>
      <c r="GU409" s="240">
        <f t="shared" ca="1" si="793"/>
        <v>-1.5530896872504468E-5</v>
      </c>
      <c r="GV409" s="240">
        <f t="shared" ca="1" si="794"/>
        <v>-6.6538956645296739E-4</v>
      </c>
      <c r="GW409" s="240">
        <f t="shared" ca="1" si="795"/>
        <v>-4.9373622942777879E-4</v>
      </c>
      <c r="GX409" s="240">
        <f t="shared" ca="1" si="796"/>
        <v>2.8750021653212968E-4</v>
      </c>
      <c r="GY409" s="240">
        <f t="shared" ca="1" si="797"/>
        <v>7.1377936876421719E-4</v>
      </c>
      <c r="GZ409" s="240">
        <f t="shared" ca="1" si="798"/>
        <v>2.588028610480313E-4</v>
      </c>
      <c r="HA409" s="240">
        <f t="shared" ca="1" si="799"/>
        <v>-5.1570023442069034E-4</v>
      </c>
      <c r="HB409" s="240">
        <f t="shared" ca="1" si="800"/>
        <v>-6.535027326072041E-4</v>
      </c>
      <c r="HC409" s="240">
        <f t="shared" ca="1" si="801"/>
        <v>1.5530896872501757E-5</v>
      </c>
      <c r="HD409" s="240">
        <f t="shared" ca="1" si="802"/>
        <v>6.6538956645296641E-4</v>
      </c>
      <c r="HE409" s="240">
        <f t="shared" ca="1" si="803"/>
        <v>4.9373622942776611E-4</v>
      </c>
      <c r="HF409" s="240">
        <f t="shared" ca="1" si="804"/>
        <v>-2.8750021653212713E-4</v>
      </c>
      <c r="HG409" s="240">
        <f t="shared" ca="1" si="805"/>
        <v>-7.1377936876421729E-4</v>
      </c>
      <c r="HH409" s="240">
        <f t="shared" ca="1" si="806"/>
        <v>-2.5880286104801504E-4</v>
      </c>
      <c r="HI409" s="240">
        <f t="shared" ca="1" si="807"/>
        <v>5.1570023442068849E-4</v>
      </c>
      <c r="HJ409" s="240">
        <f t="shared" ca="1" si="808"/>
        <v>6.5350273260720529E-4</v>
      </c>
      <c r="HK409" s="240">
        <f t="shared" ca="1" si="809"/>
        <v>-1.5530896872498884E-5</v>
      </c>
      <c r="HL409" s="240">
        <f t="shared" ca="1" si="810"/>
        <v>-6.6538956645296543E-4</v>
      </c>
      <c r="HM409" s="240">
        <f t="shared" ca="1" si="811"/>
        <v>-4.9373622942776817E-4</v>
      </c>
      <c r="HN409" s="240">
        <f t="shared" ca="1" si="812"/>
        <v>2.8750021653212458E-4</v>
      </c>
      <c r="HO409" s="240">
        <f t="shared" ca="1" si="813"/>
        <v>7.137793687642174E-4</v>
      </c>
      <c r="HP409" s="240">
        <f t="shared" ca="1" si="814"/>
        <v>2.5880286104801764E-4</v>
      </c>
      <c r="HQ409" s="240">
        <f t="shared" ca="1" si="815"/>
        <v>-5.1570023442070053E-4</v>
      </c>
      <c r="HR409" s="240">
        <f t="shared" ca="1" si="816"/>
        <v>-6.5350273260721451E-4</v>
      </c>
      <c r="HS409" s="240">
        <f t="shared" ca="1" si="817"/>
        <v>1.5530896872496174E-5</v>
      </c>
      <c r="HT409" s="240">
        <f t="shared" ca="1" si="818"/>
        <v>6.6538956645296435E-4</v>
      </c>
      <c r="HU409" s="240">
        <f t="shared" ca="1" si="819"/>
        <v>4.9373622942777012E-4</v>
      </c>
      <c r="HV409" s="240">
        <f t="shared" ca="1" si="820"/>
        <v>-2.8750021653214057E-4</v>
      </c>
      <c r="HW409" s="240">
        <f t="shared" ca="1" si="821"/>
        <v>-7.1377936876421697E-4</v>
      </c>
      <c r="HX409" s="240">
        <f t="shared" ca="1" si="822"/>
        <v>-2.5880286104803922E-4</v>
      </c>
      <c r="HY409" s="240">
        <f t="shared" ca="1" si="823"/>
        <v>5.157002344206847E-4</v>
      </c>
      <c r="HZ409" s="240">
        <f t="shared" ca="1" si="824"/>
        <v>6.5350273260720746E-4</v>
      </c>
      <c r="IA409" s="240">
        <f t="shared" ca="1" si="825"/>
        <v>-1.5530896872513629E-5</v>
      </c>
      <c r="IB409" s="240">
        <f t="shared" ca="1" si="826"/>
        <v>-6.6538956645297075E-4</v>
      </c>
      <c r="IC409" s="240">
        <f t="shared" ca="1" si="827"/>
        <v>-4.9373622942778693E-4</v>
      </c>
      <c r="ID409" s="240">
        <f t="shared" ca="1" si="828"/>
        <v>2.8750021653211943E-4</v>
      </c>
      <c r="IE409" s="240">
        <f t="shared" ca="1" si="829"/>
        <v>7.1377936876422358E-4</v>
      </c>
      <c r="IF409" s="240">
        <f t="shared" ca="1" si="830"/>
        <v>2.5880286104802285E-4</v>
      </c>
      <c r="IG409" s="240">
        <f t="shared" ca="1" si="831"/>
        <v>-5.1570023442069663E-4</v>
      </c>
      <c r="IH409" s="240">
        <f t="shared" ca="1" si="832"/>
        <v>-6.5350273260720052E-4</v>
      </c>
      <c r="II409" s="240">
        <f t="shared" ca="1" si="833"/>
        <v>1.5530896872490482E-5</v>
      </c>
      <c r="IJ409" s="240">
        <f t="shared" ca="1" si="834"/>
        <v>6.6538956645296229E-4</v>
      </c>
      <c r="IK409" s="240">
        <f t="shared" ca="1" si="835"/>
        <v>4.9373622942777413E-4</v>
      </c>
      <c r="IL409" s="240">
        <f t="shared" ca="1" si="836"/>
        <v>-2.8750021653213548E-4</v>
      </c>
      <c r="IM409" s="240">
        <f t="shared" ca="1" si="837"/>
        <v>-7.1377936876421708E-4</v>
      </c>
      <c r="IN409" s="240">
        <f t="shared" ca="1" si="838"/>
        <v>-2.5880286104800658E-4</v>
      </c>
      <c r="IO409" s="240">
        <f t="shared" ca="1" si="839"/>
        <v>5.157002344206808E-4</v>
      </c>
      <c r="IP409" s="240">
        <f t="shared" ca="1" si="840"/>
        <v>6.5350273260720974E-4</v>
      </c>
      <c r="IQ409" s="240">
        <f t="shared" ca="1" si="841"/>
        <v>-1.5530896872507991E-5</v>
      </c>
      <c r="IR409" s="240">
        <f t="shared" ca="1" si="842"/>
        <v>-6.6538956645296869E-4</v>
      </c>
      <c r="IS409" s="240">
        <f t="shared" ca="1" si="843"/>
        <v>-4.9373622942776156E-4</v>
      </c>
      <c r="IT409" s="240">
        <f t="shared" ca="1" si="844"/>
        <v>2.8750021653211434E-4</v>
      </c>
      <c r="IU409" s="240">
        <f t="shared" ca="1" si="845"/>
        <v>7.1377936876421751E-4</v>
      </c>
      <c r="IV409" s="240">
        <f t="shared" ca="1" si="846"/>
        <v>2.588028610480281E-4</v>
      </c>
      <c r="IW409" s="240">
        <f t="shared" ca="1" si="847"/>
        <v>-5.1570023442069283E-4</v>
      </c>
      <c r="IX409" s="240">
        <f t="shared" ca="1" si="848"/>
        <v>-6.5350273260720269E-4</v>
      </c>
      <c r="IY409" s="240">
        <f t="shared" ca="1" si="849"/>
        <v>1.5530896872525501E-5</v>
      </c>
      <c r="IZ409" s="240">
        <f t="shared" ca="1" si="850"/>
        <v>6.6538956645296023E-4</v>
      </c>
      <c r="JA409" s="240">
        <f t="shared" ca="1" si="851"/>
        <v>4.9373622942777836E-4</v>
      </c>
      <c r="JB409" s="240">
        <f t="shared" ca="1" si="852"/>
        <v>-2.8750021653213033E-4</v>
      </c>
    </row>
    <row r="410" spans="2:262">
      <c r="B410" s="248">
        <v>49</v>
      </c>
      <c r="C410" s="247">
        <f t="shared" si="853"/>
        <v>9.5703125000000052E-4</v>
      </c>
      <c r="D410" s="244">
        <f t="shared" ca="1" si="597"/>
        <v>12.414566823538786</v>
      </c>
      <c r="E410" s="243">
        <f ca="1">BC361</f>
        <v>0.4145668235387866</v>
      </c>
      <c r="F410" s="242">
        <v>49</v>
      </c>
      <c r="G410" s="240">
        <f t="shared" ca="1" si="854"/>
        <v>8.3388234563265301E-4</v>
      </c>
      <c r="H410" s="240">
        <f t="shared" ca="1" si="598"/>
        <v>1.795057605226287E-4</v>
      </c>
      <c r="I410" s="240">
        <f t="shared" ca="1" si="599"/>
        <v>-7.0467588114958839E-4</v>
      </c>
      <c r="J410" s="240">
        <f t="shared" ca="1" si="600"/>
        <v>-6.8672446450594108E-4</v>
      </c>
      <c r="K410" s="240">
        <f t="shared" ca="1" si="601"/>
        <v>2.1037842866391694E-4</v>
      </c>
      <c r="L410" s="240">
        <f t="shared" ca="1" si="602"/>
        <v>8.3815276904628845E-4</v>
      </c>
      <c r="M410" s="240">
        <f t="shared" ca="1" si="603"/>
        <v>3.9291561421171488E-4</v>
      </c>
      <c r="N410" s="240">
        <f t="shared" ca="1" si="604"/>
        <v>-5.5533601038250369E-4</v>
      </c>
      <c r="O410" s="240">
        <f t="shared" ca="1" si="605"/>
        <v>-7.9264096170332597E-4</v>
      </c>
      <c r="P410" s="240">
        <f t="shared" ca="1" si="606"/>
        <v>-1.519908536018916E-5</v>
      </c>
      <c r="Q410" s="240">
        <f t="shared" ca="1" si="607"/>
        <v>7.8170081094131808E-4</v>
      </c>
      <c r="R410" s="240">
        <f t="shared" ca="1" si="608"/>
        <v>5.7785956918650122E-4</v>
      </c>
      <c r="S410" s="240">
        <f t="shared" ca="1" si="609"/>
        <v>-3.6576322941238163E-4</v>
      </c>
      <c r="T410" s="240">
        <f t="shared" ca="1" si="610"/>
        <v>-8.4113231081154997E-4</v>
      </c>
      <c r="U410" s="241">
        <f t="shared" ca="1" si="611"/>
        <v>-2.3967545804818121E-4</v>
      </c>
      <c r="V410" s="240">
        <f t="shared" ca="1" si="612"/>
        <v>6.6861629534996846E-4</v>
      </c>
      <c r="W410" s="240">
        <f t="shared" ca="1" si="613"/>
        <v>7.2093883013391383E-4</v>
      </c>
      <c r="X410" s="240">
        <f t="shared" ca="1" si="614"/>
        <v>-1.4969168212889642E-4</v>
      </c>
      <c r="Y410" s="240">
        <f t="shared" ca="1" si="615"/>
        <v>-8.2868541695143867E-4</v>
      </c>
      <c r="Z410" s="240">
        <f t="shared" ca="1" si="616"/>
        <v>-4.467878546906031E-4</v>
      </c>
      <c r="AA410" s="240">
        <f t="shared" ca="1" si="617"/>
        <v>5.0709195437691093E-4</v>
      </c>
      <c r="AB410" s="240">
        <f t="shared" ca="1" si="618"/>
        <v>8.1178760958475833E-4</v>
      </c>
      <c r="AC410" s="240">
        <f t="shared" ca="1" si="619"/>
        <v>7.7224708443402877E-5</v>
      </c>
      <c r="AD410" s="240">
        <f t="shared" ca="1" si="620"/>
        <v>-7.5620203105147268E-4</v>
      </c>
      <c r="AE410" s="240">
        <f t="shared" ca="1" si="621"/>
        <v>-6.2153142362960897E-4</v>
      </c>
      <c r="AF410" s="240">
        <f t="shared" ca="1" si="622"/>
        <v>3.0882988222183112E-4</v>
      </c>
      <c r="AG410" s="240">
        <f t="shared" ca="1" si="623"/>
        <v>8.4382410712025165E-4</v>
      </c>
      <c r="AH410" s="240">
        <f t="shared" ca="1" si="624"/>
        <v>2.9854633350046467E-4</v>
      </c>
      <c r="AI410" s="240">
        <f t="shared" ca="1" si="625"/>
        <v>-6.2893341991517796E-4</v>
      </c>
      <c r="AJ410" s="240">
        <f t="shared" ca="1" si="626"/>
        <v>-7.5124636577735958E-4</v>
      </c>
      <c r="AK410" s="240">
        <f t="shared" ca="1" si="627"/>
        <v>8.8193743398740055E-5</v>
      </c>
      <c r="AL410" s="240">
        <f t="shared" ca="1" si="628"/>
        <v>8.1472734678265371E-4</v>
      </c>
      <c r="AM410" s="240">
        <f t="shared" ca="1" si="629"/>
        <v>4.9823891307405638E-4</v>
      </c>
      <c r="AN410" s="240">
        <f t="shared" ca="1" si="630"/>
        <v>-4.5609992313477171E-4</v>
      </c>
      <c r="AO410" s="240">
        <f t="shared" ca="1" si="631"/>
        <v>-8.2653511007444445E-4</v>
      </c>
      <c r="AP410" s="240">
        <f t="shared" ca="1" si="632"/>
        <v>-1.3883184414061072E-4</v>
      </c>
      <c r="AQ410" s="240">
        <f t="shared" ca="1" si="633"/>
        <v>7.2660532683603432E-4</v>
      </c>
      <c r="AR410" s="240">
        <f t="shared" ca="1" si="634"/>
        <v>6.6183514543695571E-4</v>
      </c>
      <c r="AS410" s="240">
        <f t="shared" ca="1" si="635"/>
        <v>-2.502229591416876E-4</v>
      </c>
      <c r="AT410" s="240">
        <f t="shared" ca="1" si="636"/>
        <v>-8.4194314748133796E-4</v>
      </c>
      <c r="AU410" s="240">
        <f t="shared" ca="1" si="637"/>
        <v>-3.5579936050466698E-4</v>
      </c>
      <c r="AV410" s="240">
        <f t="shared" ca="1" si="638"/>
        <v>5.8584229978543188E-4</v>
      </c>
      <c r="AW410" s="240">
        <f t="shared" ca="1" si="639"/>
        <v>7.7748283227470751E-4</v>
      </c>
      <c r="AX410" s="240">
        <f t="shared" ca="1" si="640"/>
        <v>-2.6217875131765865E-5</v>
      </c>
      <c r="AY410" s="240">
        <f t="shared" ca="1" si="641"/>
        <v>-7.9635419853154091E-4</v>
      </c>
      <c r="AZ410" s="240">
        <f t="shared" ca="1" si="642"/>
        <v>-5.4698997161883194E-4</v>
      </c>
      <c r="BA410" s="240">
        <f t="shared" ca="1" si="643"/>
        <v>4.0263624689147807E-4</v>
      </c>
      <c r="BB410" s="240">
        <f t="shared" ca="1" si="644"/>
        <v>8.3680354518947116E-4</v>
      </c>
      <c r="BC410" s="240">
        <f t="shared" ca="1" si="645"/>
        <v>1.996866380456689E-4</v>
      </c>
      <c r="BD410" s="240">
        <f t="shared" ca="1" si="646"/>
        <v>-6.9307108539948064E-4</v>
      </c>
      <c r="BE410" s="240">
        <f t="shared" ca="1" si="647"/>
        <v>-6.9855232524804732E-4</v>
      </c>
      <c r="BF410" s="240">
        <f t="shared" ca="1" si="648"/>
        <v>1.9026005616598832E-4</v>
      </c>
      <c r="BG410" s="240">
        <f t="shared" ca="1" si="649"/>
        <v>8.3549962497806254E-4</v>
      </c>
      <c r="BH410" s="240">
        <f t="shared" ca="1" si="650"/>
        <v>4.1112427994691126E-4</v>
      </c>
      <c r="BI410" s="240">
        <f t="shared" ca="1" si="651"/>
        <v>-5.3957644947423263E-4</v>
      </c>
      <c r="BJ410" s="240">
        <f t="shared" ca="1" si="652"/>
        <v>-7.9950605194080893E-4</v>
      </c>
      <c r="BK410" s="240">
        <f t="shared" ca="1" si="653"/>
        <v>-3.590007007213278E-5</v>
      </c>
      <c r="BL410" s="240">
        <f t="shared" ca="1" si="654"/>
        <v>7.736655378803712E-4</v>
      </c>
      <c r="BM410" s="240">
        <f t="shared" ca="1" si="655"/>
        <v>5.9277684411476121E-4</v>
      </c>
      <c r="BN410" s="240">
        <f t="shared" ca="1" si="656"/>
        <v>-3.4699064994082044E-4</v>
      </c>
      <c r="BO410" s="240">
        <f t="shared" ca="1" si="657"/>
        <v>-8.4253726939026398E-4</v>
      </c>
      <c r="BP410" s="240">
        <f t="shared" ca="1" si="658"/>
        <v>-2.5945931275777825E-4</v>
      </c>
      <c r="BQ410" s="240">
        <f t="shared" ca="1" si="659"/>
        <v>6.5578103170165619E-4</v>
      </c>
      <c r="BR410" s="240">
        <f t="shared" ca="1" si="660"/>
        <v>7.314839894842195E-4</v>
      </c>
      <c r="BS410" s="240">
        <f t="shared" ca="1" si="661"/>
        <v>-1.2926611746129005E-4</v>
      </c>
      <c r="BT410" s="240">
        <f t="shared" ca="1" si="662"/>
        <v>-8.2452845761715396E-4</v>
      </c>
      <c r="BU410" s="240">
        <f t="shared" ca="1" si="663"/>
        <v>-4.6422128129523831E-4</v>
      </c>
      <c r="BV410" s="240">
        <f t="shared" ca="1" si="664"/>
        <v>4.9038658763301505E-4</v>
      </c>
      <c r="BW410" s="240">
        <f t="shared" ca="1" si="665"/>
        <v>8.1719667904014395E-4</v>
      </c>
      <c r="BX410" s="240">
        <f t="shared" ca="1" si="666"/>
        <v>9.7823469685822382E-5</v>
      </c>
      <c r="BY410" s="240">
        <f t="shared" ca="1" si="667"/>
        <v>-7.4678431664702393E-4</v>
      </c>
      <c r="BZ410" s="240">
        <f t="shared" ca="1" si="668"/>
        <v>-6.3535140753269805E-4</v>
      </c>
      <c r="CA410" s="240">
        <f t="shared" ca="1" si="669"/>
        <v>2.8946468059394916E-4</v>
      </c>
      <c r="CB410" s="240">
        <f t="shared" ca="1" si="670"/>
        <v>8.437052111285949E-4</v>
      </c>
      <c r="CC410" s="240">
        <f t="shared" ca="1" si="671"/>
        <v>3.1782595497382424E-4</v>
      </c>
      <c r="CD410" s="240">
        <f t="shared" ca="1" si="672"/>
        <v>-6.1493724377445014E-4</v>
      </c>
      <c r="CE410" s="240">
        <f t="shared" ca="1" si="673"/>
        <v>-7.6045167860368712E-4</v>
      </c>
      <c r="CF410" s="240">
        <f t="shared" ca="1" si="674"/>
        <v>6.7571674466113921E-5</v>
      </c>
      <c r="CG410" s="240">
        <f t="shared" ca="1" si="675"/>
        <v>8.0908909910511217E-4</v>
      </c>
      <c r="CH410" s="240">
        <f t="shared" ca="1" si="676"/>
        <v>5.1480262729886885E-4</v>
      </c>
      <c r="CI410" s="240">
        <f t="shared" ca="1" si="677"/>
        <v>-4.3853927838504564E-4</v>
      </c>
      <c r="CJ410" s="240">
        <f t="shared" ca="1" si="678"/>
        <v>-8.3045884653169658E-4</v>
      </c>
      <c r="CK410" s="240">
        <f t="shared" ca="1" si="679"/>
        <v>-1.5921675544161481E-4</v>
      </c>
      <c r="CL410" s="240">
        <f t="shared" ca="1" si="680"/>
        <v>7.1585620649841175E-4</v>
      </c>
      <c r="CM410" s="240">
        <f t="shared" ca="1" si="681"/>
        <v>6.7448294662470463E-4</v>
      </c>
      <c r="CN410" s="240">
        <f t="shared" ca="1" si="682"/>
        <v>-2.3037007706296084E-4</v>
      </c>
      <c r="CO410" s="240">
        <f t="shared" ca="1" si="683"/>
        <v>-8.4030104122698982E-4</v>
      </c>
      <c r="CP410" s="240">
        <f t="shared" ca="1" si="684"/>
        <v>-3.7447027080259369E-4</v>
      </c>
      <c r="CQ410" s="240">
        <f t="shared" ca="1" si="685"/>
        <v>5.7076105764345612E-4</v>
      </c>
      <c r="CR410" s="240">
        <f t="shared" ca="1" si="686"/>
        <v>7.8529841418927546E-4</v>
      </c>
      <c r="CS410" s="240">
        <f t="shared" ca="1" si="687"/>
        <v>-5.5110547124309107E-6</v>
      </c>
      <c r="CT410" s="240">
        <f t="shared" ca="1" si="688"/>
        <v>-7.8926521666342444E-4</v>
      </c>
      <c r="CU410" s="240">
        <f t="shared" ca="1" si="689"/>
        <v>-5.6259421326132811E-4</v>
      </c>
      <c r="CV410" s="240">
        <f t="shared" ca="1" si="690"/>
        <v>3.8431548679130565E-4</v>
      </c>
      <c r="CW410" s="240">
        <f t="shared" ca="1" si="691"/>
        <v>8.3922068558076653E-4</v>
      </c>
      <c r="CX410" s="240">
        <f t="shared" ca="1" si="692"/>
        <v>2.1974723180471226E-4</v>
      </c>
      <c r="CY410" s="240">
        <f t="shared" ca="1" si="693"/>
        <v>-6.8104880954312716E-4</v>
      </c>
      <c r="CZ410" s="240">
        <f t="shared" ca="1" si="694"/>
        <v>-7.0995940418998196E-4</v>
      </c>
      <c r="DA410" s="240">
        <f t="shared" ca="1" si="695"/>
        <v>1.7002707812450123E-4</v>
      </c>
      <c r="DB410" s="240">
        <f t="shared" ca="1" si="696"/>
        <v>8.3234320717709182E-4</v>
      </c>
      <c r="DC410" s="240">
        <f t="shared" ca="1" si="697"/>
        <v>4.2908529978879839E-4</v>
      </c>
      <c r="DD410" s="240">
        <f t="shared" ca="1" si="698"/>
        <v>-5.2349186788886815E-4</v>
      </c>
      <c r="DE410" s="240">
        <f t="shared" ca="1" si="699"/>
        <v>-8.0588954962805624E-4</v>
      </c>
      <c r="DF410" s="240">
        <f t="shared" ca="1" si="700"/>
        <v>-5.6579429924242923E-5</v>
      </c>
      <c r="DG410" s="240">
        <f t="shared" ca="1" si="701"/>
        <v>7.6516423762862764E-4</v>
      </c>
      <c r="DH410" s="240">
        <f t="shared" ca="1" si="702"/>
        <v>6.0733705243748762E-4</v>
      </c>
      <c r="DI410" s="240">
        <f t="shared" ca="1" si="703"/>
        <v>-3.2800905627654276E-4</v>
      </c>
      <c r="DJ410" s="240">
        <f t="shared" ca="1" si="704"/>
        <v>-8.4343471502239524E-4</v>
      </c>
      <c r="DK410" s="240">
        <f t="shared" ca="1" si="705"/>
        <v>-2.7908687887918406E-4</v>
      </c>
      <c r="DL410" s="240">
        <f t="shared" ca="1" si="706"/>
        <v>6.4255075008107492E-4</v>
      </c>
      <c r="DM410" s="240">
        <f t="shared" ca="1" si="707"/>
        <v>7.4158853023121077E-4</v>
      </c>
      <c r="DN410" s="240">
        <f t="shared" ca="1" si="708"/>
        <v>-1.0876268771809334E-4</v>
      </c>
      <c r="DO410" s="240">
        <f t="shared" ca="1" si="709"/>
        <v>-8.1987483317110454E-4</v>
      </c>
      <c r="DP410" s="240">
        <f t="shared" ca="1" si="710"/>
        <v>-4.8137507835837277E-4</v>
      </c>
      <c r="DQ410" s="240">
        <f t="shared" ca="1" si="711"/>
        <v>4.7338583034546447E-4</v>
      </c>
      <c r="DR410" s="240">
        <f t="shared" ca="1" si="712"/>
        <v>8.221134997730274E-4</v>
      </c>
      <c r="DS410" s="240">
        <f t="shared" ca="1" si="713"/>
        <v>1.1836330572797903E-4</v>
      </c>
      <c r="DT410" s="240">
        <f t="shared" ca="1" si="714"/>
        <v>-7.3691676729429278E-4</v>
      </c>
      <c r="DU410" s="240">
        <f t="shared" ca="1" si="715"/>
        <v>-6.4878867950520706E-4</v>
      </c>
      <c r="DV410" s="240">
        <f t="shared" ca="1" si="716"/>
        <v>2.6992511626626453E-4</v>
      </c>
      <c r="DW410" s="240">
        <f t="shared" ca="1" si="717"/>
        <v>8.4307809866592421E-4</v>
      </c>
      <c r="DX410" s="240">
        <f t="shared" ca="1" si="718"/>
        <v>3.3691412997618005E-4</v>
      </c>
      <c r="DY410" s="240">
        <f t="shared" ca="1" si="719"/>
        <v>-6.0057065243206121E-4</v>
      </c>
      <c r="DZ410" s="240">
        <f t="shared" ca="1" si="720"/>
        <v>-7.6919892377393833E-4</v>
      </c>
      <c r="EA410" s="240">
        <f t="shared" ca="1" si="721"/>
        <v>4.6908902883468855E-5</v>
      </c>
      <c r="EB410" s="240">
        <f t="shared" ca="1" si="722"/>
        <v>8.0296348640806299E-4</v>
      </c>
      <c r="EC410" s="240">
        <f t="shared" ca="1" si="723"/>
        <v>5.3105624367071589E-4</v>
      </c>
      <c r="ED410" s="240">
        <f t="shared" ca="1" si="724"/>
        <v>-4.207144739720498E-4</v>
      </c>
      <c r="EE410" s="240">
        <f t="shared" ca="1" si="725"/>
        <v>-8.338823456326554E-4</v>
      </c>
      <c r="EF410" s="240">
        <f t="shared" ca="1" si="726"/>
        <v>-1.7950576052264469E-4</v>
      </c>
      <c r="EG410" s="240">
        <f t="shared" ca="1" si="727"/>
        <v>7.0467588114957874E-4</v>
      </c>
      <c r="EH410" s="240">
        <f t="shared" ca="1" si="728"/>
        <v>6.8672446450595182E-4</v>
      </c>
      <c r="EI410" s="240">
        <f t="shared" ca="1" si="729"/>
        <v>-2.1037842866389745E-4</v>
      </c>
      <c r="EJ410" s="240">
        <f t="shared" ca="1" si="730"/>
        <v>-8.3815276904628585E-4</v>
      </c>
      <c r="EK410" s="240">
        <f t="shared" ca="1" si="731"/>
        <v>-3.9291561421173397E-4</v>
      </c>
      <c r="EL410" s="240">
        <f t="shared" ca="1" si="732"/>
        <v>5.5533601038248634E-4</v>
      </c>
      <c r="EM410" s="240">
        <f t="shared" ca="1" si="733"/>
        <v>7.9264096170333443E-4</v>
      </c>
      <c r="EN410" s="240">
        <f t="shared" ca="1" si="734"/>
        <v>1.5199085360215235E-5</v>
      </c>
      <c r="EO410" s="240">
        <f t="shared" ca="1" si="735"/>
        <v>-7.8170081094131733E-4</v>
      </c>
      <c r="EP410" s="240">
        <f t="shared" ca="1" si="736"/>
        <v>-5.7785956918650393E-4</v>
      </c>
      <c r="EQ410" s="240">
        <f t="shared" ca="1" si="737"/>
        <v>3.6576322941237702E-4</v>
      </c>
      <c r="ER410" s="240">
        <f t="shared" ca="1" si="738"/>
        <v>8.4113231081155019E-4</v>
      </c>
      <c r="ES410" s="240">
        <f t="shared" ca="1" si="739"/>
        <v>2.3967545804818891E-4</v>
      </c>
      <c r="ET410" s="240">
        <f t="shared" ca="1" si="740"/>
        <v>-6.6861629534996359E-4</v>
      </c>
      <c r="EU410" s="240">
        <f t="shared" ca="1" si="741"/>
        <v>-7.2093883013391806E-4</v>
      </c>
      <c r="EV410" s="240">
        <f t="shared" ca="1" si="742"/>
        <v>1.4969168212888563E-4</v>
      </c>
      <c r="EW410" s="240">
        <f t="shared" ca="1" si="743"/>
        <v>8.2868541695143661E-4</v>
      </c>
      <c r="EX410" s="240">
        <f t="shared" ca="1" si="744"/>
        <v>4.4678785469061502E-4</v>
      </c>
      <c r="EY410" s="240">
        <f t="shared" ca="1" si="745"/>
        <v>-5.0709195437689965E-4</v>
      </c>
      <c r="EZ410" s="240">
        <f t="shared" ca="1" si="746"/>
        <v>-8.1178760958476202E-4</v>
      </c>
      <c r="FA410" s="240">
        <f t="shared" ca="1" si="747"/>
        <v>-7.7224708443419845E-5</v>
      </c>
      <c r="FB410" s="240">
        <f t="shared" ca="1" si="748"/>
        <v>7.5620203105146509E-4</v>
      </c>
      <c r="FC410" s="240">
        <f t="shared" ca="1" si="749"/>
        <v>6.2153142362962057E-4</v>
      </c>
      <c r="FD410" s="240">
        <f t="shared" ca="1" si="750"/>
        <v>-3.0882988222181247E-4</v>
      </c>
      <c r="FE410" s="240">
        <f t="shared" ca="1" si="751"/>
        <v>-8.4382410712025198E-4</v>
      </c>
      <c r="FF410" s="240">
        <f t="shared" ca="1" si="752"/>
        <v>-2.9854633350048332E-4</v>
      </c>
      <c r="FG410" s="240">
        <f t="shared" ca="1" si="753"/>
        <v>6.2893341991516463E-4</v>
      </c>
      <c r="FH410" s="240">
        <f t="shared" ca="1" si="754"/>
        <v>7.5124636577737151E-4</v>
      </c>
      <c r="FI410" s="240">
        <f t="shared" ca="1" si="755"/>
        <v>-8.8193743398714143E-5</v>
      </c>
      <c r="FJ410" s="240">
        <f t="shared" ca="1" si="756"/>
        <v>-8.1472734678265317E-4</v>
      </c>
      <c r="FK410" s="240">
        <f t="shared" ca="1" si="757"/>
        <v>-4.9823891307405812E-4</v>
      </c>
      <c r="FL410" s="240">
        <f t="shared" ca="1" si="758"/>
        <v>4.5609992313476997E-4</v>
      </c>
      <c r="FM410" s="240">
        <f t="shared" ca="1" si="759"/>
        <v>8.2653511007444607E-4</v>
      </c>
      <c r="FN410" s="240">
        <f t="shared" ca="1" si="760"/>
        <v>1.3883184414061869E-4</v>
      </c>
      <c r="FO410" s="240">
        <f t="shared" ca="1" si="761"/>
        <v>-7.266053268360302E-4</v>
      </c>
      <c r="FP410" s="240">
        <f t="shared" ca="1" si="762"/>
        <v>-6.6183514543696081E-4</v>
      </c>
      <c r="FQ410" s="240">
        <f t="shared" ca="1" si="763"/>
        <v>2.5022295914167996E-4</v>
      </c>
      <c r="FR410" s="240">
        <f t="shared" ca="1" si="764"/>
        <v>8.4194314748133698E-4</v>
      </c>
      <c r="FS410" s="240">
        <f t="shared" ca="1" si="765"/>
        <v>3.5579936050467967E-4</v>
      </c>
      <c r="FT410" s="240">
        <f t="shared" ca="1" si="766"/>
        <v>-5.8584229978542179E-4</v>
      </c>
      <c r="FU410" s="240">
        <f t="shared" ca="1" si="767"/>
        <v>-7.7748283227471304E-4</v>
      </c>
      <c r="FV410" s="240">
        <f t="shared" ca="1" si="768"/>
        <v>2.6217875131751825E-5</v>
      </c>
      <c r="FW410" s="240">
        <f t="shared" ca="1" si="769"/>
        <v>7.9635419853153625E-4</v>
      </c>
      <c r="FX410" s="240">
        <f t="shared" ca="1" si="770"/>
        <v>5.4698997161884723E-4</v>
      </c>
      <c r="FY410" s="240">
        <f t="shared" ca="1" si="771"/>
        <v>-4.0263624689146045E-4</v>
      </c>
      <c r="FZ410" s="240">
        <f t="shared" ca="1" si="772"/>
        <v>-8.3680354518947376E-4</v>
      </c>
      <c r="GA410" s="240">
        <f t="shared" ca="1" si="773"/>
        <v>-1.996866380456883E-4</v>
      </c>
      <c r="GB410" s="240">
        <f t="shared" ca="1" si="774"/>
        <v>6.9307108539946925E-4</v>
      </c>
      <c r="GC410" s="240">
        <f t="shared" ca="1" si="775"/>
        <v>6.9855232524806195E-4</v>
      </c>
      <c r="GD410" s="240">
        <f t="shared" ca="1" si="776"/>
        <v>-1.9026005616596298E-4</v>
      </c>
      <c r="GE410" s="240">
        <f t="shared" ca="1" si="777"/>
        <v>-8.3549962497805874E-4</v>
      </c>
      <c r="GF410" s="240">
        <f t="shared" ca="1" si="778"/>
        <v>-4.1112427994691316E-4</v>
      </c>
      <c r="GG410" s="240">
        <f t="shared" ca="1" si="779"/>
        <v>5.39576449474231E-4</v>
      </c>
      <c r="GH410" s="240">
        <f t="shared" ca="1" si="780"/>
        <v>7.9950605194080968E-4</v>
      </c>
      <c r="GI410" s="240">
        <f t="shared" ca="1" si="781"/>
        <v>3.5900070072134786E-5</v>
      </c>
      <c r="GJ410" s="240">
        <f t="shared" ca="1" si="782"/>
        <v>-7.7366553788037044E-4</v>
      </c>
      <c r="GK410" s="240">
        <f t="shared" ca="1" si="783"/>
        <v>-5.9277684411477129E-4</v>
      </c>
      <c r="GL410" s="240">
        <f t="shared" ca="1" si="784"/>
        <v>3.4699064994080764E-4</v>
      </c>
      <c r="GM410" s="240">
        <f t="shared" ca="1" si="785"/>
        <v>8.4253726939026463E-4</v>
      </c>
      <c r="GN410" s="240">
        <f t="shared" ca="1" si="786"/>
        <v>2.5945931275779159E-4</v>
      </c>
      <c r="GO410" s="240">
        <f t="shared" ca="1" si="787"/>
        <v>-6.557810317016473E-4</v>
      </c>
      <c r="GP410" s="240">
        <f t="shared" ca="1" si="788"/>
        <v>-7.3148398948422655E-4</v>
      </c>
      <c r="GQ410" s="240">
        <f t="shared" ca="1" si="789"/>
        <v>1.2926611746127617E-4</v>
      </c>
      <c r="GR410" s="240">
        <f t="shared" ca="1" si="790"/>
        <v>8.2452845761715092E-4</v>
      </c>
      <c r="GS410" s="240">
        <f t="shared" ca="1" si="791"/>
        <v>4.6422128129525013E-4</v>
      </c>
      <c r="GT410" s="240">
        <f t="shared" ca="1" si="792"/>
        <v>-4.9038658763300366E-4</v>
      </c>
      <c r="GU410" s="240">
        <f t="shared" ca="1" si="793"/>
        <v>-8.1719667904014742E-4</v>
      </c>
      <c r="GV410" s="240">
        <f t="shared" ca="1" si="794"/>
        <v>-9.7823469685848186E-5</v>
      </c>
      <c r="GW410" s="240">
        <f t="shared" ca="1" si="795"/>
        <v>7.4678431664701179E-4</v>
      </c>
      <c r="GX410" s="240">
        <f t="shared" ca="1" si="796"/>
        <v>6.3535140753271529E-4</v>
      </c>
      <c r="GY410" s="240">
        <f t="shared" ca="1" si="797"/>
        <v>-2.8946468059392466E-4</v>
      </c>
      <c r="GZ410" s="240">
        <f t="shared" ca="1" si="798"/>
        <v>-8.4370521112859447E-4</v>
      </c>
      <c r="HA410" s="240">
        <f t="shared" ca="1" si="799"/>
        <v>-3.1782595497382613E-4</v>
      </c>
      <c r="HB410" s="240">
        <f t="shared" ca="1" si="800"/>
        <v>6.1493724377444862E-4</v>
      </c>
      <c r="HC410" s="240">
        <f t="shared" ca="1" si="801"/>
        <v>7.604516786036882E-4</v>
      </c>
      <c r="HD410" s="240">
        <f t="shared" ca="1" si="802"/>
        <v>-6.7571674466111807E-5</v>
      </c>
      <c r="HE410" s="240">
        <f t="shared" ca="1" si="803"/>
        <v>-8.0908909910511152E-4</v>
      </c>
      <c r="HF410" s="240">
        <f t="shared" ca="1" si="804"/>
        <v>-5.1480262729888002E-4</v>
      </c>
      <c r="HG410" s="240">
        <f t="shared" ca="1" si="805"/>
        <v>4.3853927838503356E-4</v>
      </c>
      <c r="HH410" s="240">
        <f t="shared" ca="1" si="806"/>
        <v>8.3045884653169908E-4</v>
      </c>
      <c r="HI410" s="240">
        <f t="shared" ca="1" si="807"/>
        <v>1.5921675544162858E-4</v>
      </c>
      <c r="HJ410" s="240">
        <f t="shared" ca="1" si="808"/>
        <v>-7.1585620649840427E-4</v>
      </c>
      <c r="HK410" s="240">
        <f t="shared" ca="1" si="809"/>
        <v>-6.744829466247274E-4</v>
      </c>
      <c r="HL410" s="240">
        <f t="shared" ca="1" si="810"/>
        <v>2.3037007706294734E-4</v>
      </c>
      <c r="HM410" s="240">
        <f t="shared" ca="1" si="811"/>
        <v>8.403010412269909E-4</v>
      </c>
      <c r="HN410" s="240">
        <f t="shared" ca="1" si="812"/>
        <v>3.7447027080260626E-4</v>
      </c>
      <c r="HO410" s="240">
        <f t="shared" ca="1" si="813"/>
        <v>-5.7076105764346349E-4</v>
      </c>
      <c r="HP410" s="240">
        <f t="shared" ca="1" si="814"/>
        <v>-7.8529841418928067E-4</v>
      </c>
      <c r="HQ410" s="240">
        <f t="shared" ca="1" si="815"/>
        <v>5.5110547124288508E-6</v>
      </c>
      <c r="HR410" s="240">
        <f t="shared" ca="1" si="816"/>
        <v>7.8926521666341522E-4</v>
      </c>
      <c r="HS410" s="240">
        <f t="shared" ca="1" si="817"/>
        <v>5.6259421326132963E-4</v>
      </c>
      <c r="HT410" s="240">
        <f t="shared" ca="1" si="818"/>
        <v>-3.8431548679128245E-4</v>
      </c>
      <c r="HU410" s="240">
        <f t="shared" ca="1" si="819"/>
        <v>-8.3922068558076675E-4</v>
      </c>
      <c r="HV410" s="240">
        <f t="shared" ca="1" si="820"/>
        <v>-2.1974723180473741E-4</v>
      </c>
      <c r="HW410" s="240">
        <f t="shared" ca="1" si="821"/>
        <v>6.8104880954312596E-4</v>
      </c>
      <c r="HX410" s="240">
        <f t="shared" ca="1" si="822"/>
        <v>7.0995940418999606E-4</v>
      </c>
      <c r="HY410" s="240">
        <f t="shared" ca="1" si="823"/>
        <v>-1.700270781244992E-4</v>
      </c>
      <c r="HZ410" s="240">
        <f t="shared" ca="1" si="824"/>
        <v>-8.3234320717708748E-4</v>
      </c>
      <c r="IA410" s="240">
        <f t="shared" ca="1" si="825"/>
        <v>-4.2908529978880007E-4</v>
      </c>
      <c r="IB410" s="240">
        <f t="shared" ca="1" si="826"/>
        <v>5.2349186788883833E-4</v>
      </c>
      <c r="IC410" s="240">
        <f t="shared" ca="1" si="827"/>
        <v>8.0588954962806047E-4</v>
      </c>
      <c r="ID410" s="240">
        <f t="shared" ca="1" si="828"/>
        <v>5.657942992428087E-5</v>
      </c>
      <c r="IE410" s="240">
        <f t="shared" ca="1" si="829"/>
        <v>-1.0126995639200271E-3</v>
      </c>
      <c r="IF410" s="240">
        <f t="shared" ca="1" si="830"/>
        <v>-6.0733705243751408E-4</v>
      </c>
      <c r="IG410" s="240">
        <f t="shared" ca="1" si="831"/>
        <v>3.2800905627652975E-4</v>
      </c>
      <c r="IH410" s="240">
        <f t="shared" ca="1" si="832"/>
        <v>8.4343471502239492E-4</v>
      </c>
      <c r="II410" s="240">
        <f t="shared" ca="1" si="833"/>
        <v>2.7908687887919729E-4</v>
      </c>
      <c r="IJ410" s="240">
        <f t="shared" ca="1" si="834"/>
        <v>-6.4255075008108143E-4</v>
      </c>
      <c r="IK410" s="240">
        <f t="shared" ca="1" si="835"/>
        <v>-7.415885302312175E-4</v>
      </c>
      <c r="IL410" s="240">
        <f t="shared" ca="1" si="836"/>
        <v>1.0876268771810321E-4</v>
      </c>
      <c r="IM410" s="240">
        <f t="shared" ca="1" si="837"/>
        <v>8.1987483317110118E-4</v>
      </c>
      <c r="IN410" s="240">
        <f t="shared" ca="1" si="838"/>
        <v>4.8137507835836464E-4</v>
      </c>
      <c r="IO410" s="240">
        <f t="shared" ca="1" si="839"/>
        <v>-4.7338583034545287E-4</v>
      </c>
      <c r="IP410" s="240">
        <f t="shared" ca="1" si="840"/>
        <v>-8.2211349977302512E-4</v>
      </c>
      <c r="IQ410" s="240">
        <f t="shared" ca="1" si="841"/>
        <v>-1.1836330572799302E-4</v>
      </c>
      <c r="IR410" s="240">
        <f t="shared" ca="1" si="842"/>
        <v>7.3691676729428584E-4</v>
      </c>
      <c r="IS410" s="240">
        <f t="shared" ca="1" si="843"/>
        <v>6.4878867950523135E-4</v>
      </c>
      <c r="IT410" s="240">
        <f t="shared" ca="1" si="844"/>
        <v>-2.6992511626625125E-4</v>
      </c>
      <c r="IU410" s="240">
        <f t="shared" ca="1" si="845"/>
        <v>-8.4307809866592258E-4</v>
      </c>
      <c r="IV410" s="240">
        <f t="shared" ca="1" si="846"/>
        <v>-3.3691412997619285E-4</v>
      </c>
      <c r="IW410" s="240">
        <f t="shared" ca="1" si="847"/>
        <v>6.0057065243203443E-4</v>
      </c>
      <c r="IX410" s="240">
        <f t="shared" ca="1" si="848"/>
        <v>7.6919892377394408E-4</v>
      </c>
      <c r="IY410" s="240">
        <f t="shared" ca="1" si="849"/>
        <v>-4.6908902883430908E-5</v>
      </c>
      <c r="IZ410" s="240">
        <f t="shared" ca="1" si="850"/>
        <v>-8.0296348640805865E-4</v>
      </c>
      <c r="JA410" s="240">
        <f t="shared" ca="1" si="851"/>
        <v>-5.3105624367074538E-4</v>
      </c>
      <c r="JB410" s="240">
        <f t="shared" ca="1" si="852"/>
        <v>4.207144739720376E-4</v>
      </c>
    </row>
    <row r="411" spans="2:262">
      <c r="B411" s="248">
        <v>50</v>
      </c>
      <c r="C411" s="247">
        <f t="shared" si="853"/>
        <v>9.7656250000000043E-4</v>
      </c>
      <c r="D411" s="244">
        <f t="shared" ca="1" si="597"/>
        <v>12.411760838164062</v>
      </c>
      <c r="E411" s="243">
        <f ca="1">BD361</f>
        <v>0.41176083816406206</v>
      </c>
      <c r="F411" s="242">
        <v>50</v>
      </c>
      <c r="G411" s="240">
        <f t="shared" ca="1" si="854"/>
        <v>-3.6567225549612929E-4</v>
      </c>
      <c r="H411" s="240">
        <f t="shared" ca="1" si="598"/>
        <v>-8.9088048763636831E-5</v>
      </c>
      <c r="I411" s="240">
        <f t="shared" ca="1" si="599"/>
        <v>3.0564653612216806E-4</v>
      </c>
      <c r="J411" s="240">
        <f t="shared" ca="1" si="600"/>
        <v>2.9502648225171105E-4</v>
      </c>
      <c r="K411" s="240">
        <f t="shared" ca="1" si="601"/>
        <v>-1.0686367941696551E-4</v>
      </c>
      <c r="L411" s="240">
        <f t="shared" ca="1" si="602"/>
        <v>-3.6702906083518043E-4</v>
      </c>
      <c r="M411" s="240">
        <f t="shared" ca="1" si="603"/>
        <v>-1.4043305357393069E-4</v>
      </c>
      <c r="N411" s="240">
        <f t="shared" ca="1" si="604"/>
        <v>2.7240811917529374E-4</v>
      </c>
      <c r="O411" s="240">
        <f t="shared" ca="1" si="605"/>
        <v>3.2397611623756121E-4</v>
      </c>
      <c r="P411" s="240">
        <f t="shared" ca="1" si="606"/>
        <v>-5.41195865715883E-5</v>
      </c>
      <c r="Q411" s="240">
        <f t="shared" ca="1" si="607"/>
        <v>-3.6044079540906089E-4</v>
      </c>
      <c r="R411" s="240">
        <f t="shared" ca="1" si="608"/>
        <v>-1.8873810687227953E-4</v>
      </c>
      <c r="S411" s="240">
        <f t="shared" ca="1" si="609"/>
        <v>2.332728891016063E-4</v>
      </c>
      <c r="T411" s="240">
        <f t="shared" ca="1" si="610"/>
        <v>3.4591264569191853E-4</v>
      </c>
      <c r="U411" s="241">
        <f t="shared" ca="1" si="611"/>
        <v>-2.0396811427494206E-7</v>
      </c>
      <c r="V411" s="240">
        <f t="shared" ca="1" si="612"/>
        <v>-3.4605007526814852E-4</v>
      </c>
      <c r="W411" s="240">
        <f t="shared" ca="1" si="613"/>
        <v>-2.3295755013263086E-4</v>
      </c>
      <c r="X411" s="240">
        <f t="shared" ca="1" si="614"/>
        <v>1.8908800544656238E-4</v>
      </c>
      <c r="Y411" s="240">
        <f t="shared" ca="1" si="615"/>
        <v>3.603612109988709E-4</v>
      </c>
      <c r="Z411" s="240">
        <f t="shared" ca="1" si="616"/>
        <v>5.3716065636741903E-5</v>
      </c>
      <c r="AA411" s="240">
        <f t="shared" ca="1" si="617"/>
        <v>-3.241684160445327E-4</v>
      </c>
      <c r="AB411" s="240">
        <f t="shared" ca="1" si="618"/>
        <v>-2.7213416594800408E-4</v>
      </c>
      <c r="AC411" s="240">
        <f t="shared" ca="1" si="619"/>
        <v>1.4080993750605891E-4</v>
      </c>
      <c r="AD411" s="240">
        <f t="shared" ca="1" si="620"/>
        <v>3.6700904435317159E-4</v>
      </c>
      <c r="AE411" s="240">
        <f t="shared" ca="1" si="621"/>
        <v>1.0647330878545906E-4</v>
      </c>
      <c r="AF411" s="240">
        <f t="shared" ca="1" si="622"/>
        <v>-2.9526948957933608E-4</v>
      </c>
      <c r="AG411" s="240">
        <f t="shared" ca="1" si="623"/>
        <v>-3.0541989889661472E-4</v>
      </c>
      <c r="AH411" s="240">
        <f t="shared" ca="1" si="624"/>
        <v>8.9483759654642247E-5</v>
      </c>
      <c r="AI411" s="240">
        <f t="shared" ca="1" si="625"/>
        <v>3.6571224023868851E-4</v>
      </c>
      <c r="AJ411" s="240">
        <f t="shared" ca="1" si="626"/>
        <v>1.5692572634086374E-4</v>
      </c>
      <c r="AK411" s="240">
        <f t="shared" ca="1" si="627"/>
        <v>-2.5997887035780634E-4</v>
      </c>
      <c r="AL411" s="240">
        <f t="shared" ca="1" si="628"/>
        <v>-3.3209421338069593E-4</v>
      </c>
      <c r="AM411" s="240">
        <f t="shared" ca="1" si="629"/>
        <v>3.622052864135247E-5</v>
      </c>
      <c r="AN411" s="240">
        <f t="shared" ca="1" si="630"/>
        <v>3.5649887054824375E-4</v>
      </c>
      <c r="AO411" s="240">
        <f t="shared" ca="1" si="631"/>
        <v>2.0398117582562657E-4</v>
      </c>
      <c r="AP411" s="240">
        <f t="shared" ca="1" si="632"/>
        <v>-2.1906049371090612E-4</v>
      </c>
      <c r="AQ411" s="240">
        <f t="shared" ca="1" si="633"/>
        <v>-3.5157969104621724E-4</v>
      </c>
      <c r="AR411" s="240">
        <f t="shared" ca="1" si="634"/>
        <v>-1.7826767433577436E-5</v>
      </c>
      <c r="AS411" s="240">
        <f t="shared" ca="1" si="635"/>
        <v>3.3956837691190707E-4</v>
      </c>
      <c r="AT411" s="240">
        <f t="shared" ca="1" si="636"/>
        <v>2.4662104886254968E-4</v>
      </c>
      <c r="AU411" s="240">
        <f t="shared" ca="1" si="637"/>
        <v>-1.7340011892242777E-4</v>
      </c>
      <c r="AV411" s="240">
        <f t="shared" ca="1" si="638"/>
        <v>-3.6345453014649016E-4</v>
      </c>
      <c r="AW411" s="240">
        <f t="shared" ca="1" si="639"/>
        <v>-7.1488167829152354E-5</v>
      </c>
      <c r="AX411" s="240">
        <f t="shared" ca="1" si="640"/>
        <v>3.1528725338800722E-4</v>
      </c>
      <c r="AY411" s="240">
        <f t="shared" ca="1" si="641"/>
        <v>2.8392232096979462E-4</v>
      </c>
      <c r="AZ411" s="240">
        <f t="shared" ca="1" si="642"/>
        <v>-1.2398615521542187E-4</v>
      </c>
      <c r="BA411" s="240">
        <f t="shared" ca="1" si="643"/>
        <v>-3.6746167627617143E-4</v>
      </c>
      <c r="BB411" s="240">
        <f t="shared" ca="1" si="644"/>
        <v>-1.2360206528045747E-4</v>
      </c>
      <c r="BC411" s="240">
        <f t="shared" ca="1" si="645"/>
        <v>2.841811129735539E-4</v>
      </c>
      <c r="BD411" s="240">
        <f t="shared" ca="1" si="646"/>
        <v>3.150775322534538E-4</v>
      </c>
      <c r="BE411" s="240">
        <f t="shared" ca="1" si="647"/>
        <v>-7.1888265677457438E-5</v>
      </c>
      <c r="BF411" s="240">
        <f t="shared" ca="1" si="648"/>
        <v>-3.6351438682285283E-4</v>
      </c>
      <c r="BG411" s="240">
        <f t="shared" ca="1" si="649"/>
        <v>-1.730403512879691E-4</v>
      </c>
      <c r="BH411" s="240">
        <f t="shared" ca="1" si="650"/>
        <v>2.4692330967016887E-4</v>
      </c>
      <c r="BI411" s="240">
        <f t="shared" ca="1" si="651"/>
        <v>3.3941226647577849E-4</v>
      </c>
      <c r="BJ411" s="240">
        <f t="shared" ca="1" si="652"/>
        <v>-1.8234212285077295E-5</v>
      </c>
      <c r="BK411" s="240">
        <f t="shared" ca="1" si="653"/>
        <v>-3.5169810868266303E-4</v>
      </c>
      <c r="BL411" s="240">
        <f t="shared" ca="1" si="654"/>
        <v>-2.1873283625977298E-4</v>
      </c>
      <c r="BM411" s="240">
        <f t="shared" ca="1" si="655"/>
        <v>2.0432036240342318E-4</v>
      </c>
      <c r="BN411" s="240">
        <f t="shared" ca="1" si="656"/>
        <v>3.5639975013004161E-4</v>
      </c>
      <c r="BO411" s="240">
        <f t="shared" ca="1" si="657"/>
        <v>3.5814556737243227E-5</v>
      </c>
      <c r="BP411" s="240">
        <f t="shared" ca="1" si="658"/>
        <v>-3.3226862859300727E-4</v>
      </c>
      <c r="BQ411" s="240">
        <f t="shared" ca="1" si="659"/>
        <v>-2.59690415884307E-4</v>
      </c>
      <c r="BR411" s="240">
        <f t="shared" ca="1" si="660"/>
        <v>1.5729449632375015E-4</v>
      </c>
      <c r="BS411" s="240">
        <f t="shared" ca="1" si="661"/>
        <v>3.6567225549612924E-4</v>
      </c>
      <c r="BT411" s="240">
        <f t="shared" ca="1" si="662"/>
        <v>8.9088048763635868E-5</v>
      </c>
      <c r="BU411" s="240">
        <f t="shared" ca="1" si="663"/>
        <v>-3.0564653612216892E-4</v>
      </c>
      <c r="BV411" s="240">
        <f t="shared" ca="1" si="664"/>
        <v>-2.9502648225170996E-4</v>
      </c>
      <c r="BW411" s="240">
        <f t="shared" ca="1" si="665"/>
        <v>1.0686367941696756E-4</v>
      </c>
      <c r="BX411" s="240">
        <f t="shared" ca="1" si="666"/>
        <v>3.6702906083518053E-4</v>
      </c>
      <c r="BY411" s="240">
        <f t="shared" ca="1" si="667"/>
        <v>1.4043305357393292E-4</v>
      </c>
      <c r="BZ411" s="240">
        <f t="shared" ca="1" si="668"/>
        <v>-2.7240811917529254E-4</v>
      </c>
      <c r="CA411" s="240">
        <f t="shared" ca="1" si="669"/>
        <v>-3.2397611623756175E-4</v>
      </c>
      <c r="CB411" s="240">
        <f t="shared" ca="1" si="670"/>
        <v>5.4119586571587202E-5</v>
      </c>
      <c r="CC411" s="240">
        <f t="shared" ca="1" si="671"/>
        <v>3.6044079540906079E-4</v>
      </c>
      <c r="CD411" s="240">
        <f t="shared" ca="1" si="672"/>
        <v>1.887381068722794E-4</v>
      </c>
      <c r="CE411" s="240">
        <f t="shared" ca="1" si="673"/>
        <v>-2.3327288910160644E-4</v>
      </c>
      <c r="CF411" s="240">
        <f t="shared" ca="1" si="674"/>
        <v>-3.4591264569191842E-4</v>
      </c>
      <c r="CG411" s="240">
        <f t="shared" ca="1" si="675"/>
        <v>2.0396811427640573E-7</v>
      </c>
      <c r="CH411" s="240">
        <f t="shared" ca="1" si="676"/>
        <v>3.4605007526814901E-4</v>
      </c>
      <c r="CI411" s="240">
        <f t="shared" ca="1" si="677"/>
        <v>2.3295755013262972E-4</v>
      </c>
      <c r="CJ411" s="240">
        <f t="shared" ca="1" si="678"/>
        <v>-1.8908800544656474E-4</v>
      </c>
      <c r="CK411" s="240">
        <f t="shared" ca="1" si="679"/>
        <v>-3.6036121099887035E-4</v>
      </c>
      <c r="CL411" s="240">
        <f t="shared" ca="1" si="680"/>
        <v>-5.3716065636744262E-5</v>
      </c>
      <c r="CM411" s="240">
        <f t="shared" ca="1" si="681"/>
        <v>3.2416841604453222E-4</v>
      </c>
      <c r="CN411" s="240">
        <f t="shared" ca="1" si="682"/>
        <v>2.721341659480049E-4</v>
      </c>
      <c r="CO411" s="240">
        <f t="shared" ca="1" si="683"/>
        <v>-1.4080993750605788E-4</v>
      </c>
      <c r="CP411" s="240">
        <f t="shared" ca="1" si="684"/>
        <v>-3.6700904435317154E-4</v>
      </c>
      <c r="CQ411" s="240">
        <f t="shared" ca="1" si="685"/>
        <v>-1.0647330878545889E-4</v>
      </c>
      <c r="CR411" s="240">
        <f t="shared" ca="1" si="686"/>
        <v>2.9526948957933619E-4</v>
      </c>
      <c r="CS411" s="240">
        <f t="shared" ca="1" si="687"/>
        <v>3.0541989889661467E-4</v>
      </c>
      <c r="CT411" s="240">
        <f t="shared" ca="1" si="688"/>
        <v>-8.9483759654642437E-5</v>
      </c>
      <c r="CU411" s="240">
        <f t="shared" ca="1" si="689"/>
        <v>-3.6571224023868878E-4</v>
      </c>
      <c r="CV411" s="240">
        <f t="shared" ca="1" si="690"/>
        <v>-1.5692572634086124E-4</v>
      </c>
      <c r="CW411" s="240">
        <f t="shared" ca="1" si="691"/>
        <v>2.5997887035780835E-4</v>
      </c>
      <c r="CX411" s="240">
        <f t="shared" ca="1" si="692"/>
        <v>3.3209421338069696E-4</v>
      </c>
      <c r="CY411" s="240">
        <f t="shared" ca="1" si="693"/>
        <v>-3.6220528641350057E-5</v>
      </c>
      <c r="CZ411" s="240">
        <f t="shared" ca="1" si="694"/>
        <v>-3.5649887054824315E-4</v>
      </c>
      <c r="DA411" s="240">
        <f t="shared" ca="1" si="695"/>
        <v>-2.0398117582562858E-4</v>
      </c>
      <c r="DB411" s="240">
        <f t="shared" ca="1" si="696"/>
        <v>2.1906049371090628E-4</v>
      </c>
      <c r="DC411" s="240">
        <f t="shared" ca="1" si="697"/>
        <v>3.5157969104621724E-4</v>
      </c>
      <c r="DD411" s="240">
        <f t="shared" ca="1" si="698"/>
        <v>1.7826767433577273E-5</v>
      </c>
      <c r="DE411" s="240">
        <f t="shared" ca="1" si="699"/>
        <v>-3.3956837691190712E-4</v>
      </c>
      <c r="DF411" s="240">
        <f t="shared" ca="1" si="700"/>
        <v>-2.4662104886254957E-4</v>
      </c>
      <c r="DG411" s="240">
        <f t="shared" ca="1" si="701"/>
        <v>1.7340011892242335E-4</v>
      </c>
      <c r="DH411" s="240">
        <f t="shared" ca="1" si="702"/>
        <v>3.6345453014648973E-4</v>
      </c>
      <c r="DI411" s="240">
        <f t="shared" ca="1" si="703"/>
        <v>7.1488167829154739E-5</v>
      </c>
      <c r="DJ411" s="240">
        <f t="shared" ca="1" si="704"/>
        <v>-3.1528725338800863E-4</v>
      </c>
      <c r="DK411" s="240">
        <f t="shared" ca="1" si="705"/>
        <v>-2.8392232096979619E-4</v>
      </c>
      <c r="DL411" s="240">
        <f t="shared" ca="1" si="706"/>
        <v>1.239861552154245E-4</v>
      </c>
      <c r="DM411" s="240">
        <f t="shared" ca="1" si="707"/>
        <v>3.6746167627617143E-4</v>
      </c>
      <c r="DN411" s="240">
        <f t="shared" ca="1" si="708"/>
        <v>1.2360206528045235E-4</v>
      </c>
      <c r="DO411" s="240">
        <f t="shared" ca="1" si="709"/>
        <v>-2.841811129735539E-4</v>
      </c>
      <c r="DP411" s="240">
        <f t="shared" ca="1" si="710"/>
        <v>-3.1507753225345098E-4</v>
      </c>
      <c r="DQ411" s="240">
        <f t="shared" ca="1" si="711"/>
        <v>7.1888265677457627E-5</v>
      </c>
      <c r="DR411" s="240">
        <f t="shared" ca="1" si="712"/>
        <v>3.6351438682285213E-4</v>
      </c>
      <c r="DS411" s="240">
        <f t="shared" ca="1" si="713"/>
        <v>1.7304035128796894E-4</v>
      </c>
      <c r="DT411" s="240">
        <f t="shared" ca="1" si="714"/>
        <v>-2.4692330967016513E-4</v>
      </c>
      <c r="DU411" s="240">
        <f t="shared" ca="1" si="715"/>
        <v>-3.3941226647577838E-4</v>
      </c>
      <c r="DV411" s="240">
        <f t="shared" ca="1" si="716"/>
        <v>1.8234212285072281E-5</v>
      </c>
      <c r="DW411" s="240">
        <f t="shared" ca="1" si="717"/>
        <v>3.5169810868266308E-4</v>
      </c>
      <c r="DX411" s="240">
        <f t="shared" ca="1" si="718"/>
        <v>2.1873283625977287E-4</v>
      </c>
      <c r="DY411" s="240">
        <f t="shared" ca="1" si="719"/>
        <v>-2.0432036240342771E-4</v>
      </c>
      <c r="DZ411" s="240">
        <f t="shared" ca="1" si="720"/>
        <v>-3.5639975013004155E-4</v>
      </c>
      <c r="EA411" s="240">
        <f t="shared" ca="1" si="721"/>
        <v>-3.5814556737237833E-5</v>
      </c>
      <c r="EB411" s="240">
        <f t="shared" ca="1" si="722"/>
        <v>3.3226862859300733E-4</v>
      </c>
      <c r="EC411" s="240">
        <f t="shared" ca="1" si="723"/>
        <v>2.596904158843031E-4</v>
      </c>
      <c r="ED411" s="240">
        <f t="shared" ca="1" si="724"/>
        <v>-1.5729449632375032E-4</v>
      </c>
      <c r="EE411" s="240">
        <f t="shared" ca="1" si="725"/>
        <v>-3.6567225549612967E-4</v>
      </c>
      <c r="EF411" s="240">
        <f t="shared" ca="1" si="726"/>
        <v>-8.9088048763635706E-5</v>
      </c>
      <c r="EG411" s="240">
        <f t="shared" ca="1" si="727"/>
        <v>3.0564653612216611E-4</v>
      </c>
      <c r="EH411" s="240">
        <f t="shared" ca="1" si="728"/>
        <v>2.9502648225170991E-4</v>
      </c>
      <c r="EI411" s="240">
        <f t="shared" ca="1" si="729"/>
        <v>-1.0686367941696275E-4</v>
      </c>
      <c r="EJ411" s="240">
        <f t="shared" ca="1" si="730"/>
        <v>-3.6702906083518053E-4</v>
      </c>
      <c r="EK411" s="240">
        <f t="shared" ca="1" si="731"/>
        <v>-1.4043305357393275E-4</v>
      </c>
      <c r="EL411" s="240">
        <f t="shared" ca="1" si="732"/>
        <v>2.7240811917529618E-4</v>
      </c>
      <c r="EM411" s="240">
        <f t="shared" ca="1" si="733"/>
        <v>3.2397611623756164E-4</v>
      </c>
      <c r="EN411" s="240">
        <f t="shared" ca="1" si="734"/>
        <v>-5.4119586571592542E-5</v>
      </c>
      <c r="EO411" s="240">
        <f t="shared" ca="1" si="735"/>
        <v>-3.6044079540906084E-4</v>
      </c>
      <c r="EP411" s="240">
        <f t="shared" ca="1" si="736"/>
        <v>-1.8873810687227474E-4</v>
      </c>
      <c r="EQ411" s="240">
        <f t="shared" ca="1" si="737"/>
        <v>2.332728891016066E-4</v>
      </c>
      <c r="ER411" s="240">
        <f t="shared" ca="1" si="738"/>
        <v>3.4591264569192016E-4</v>
      </c>
      <c r="ES411" s="240">
        <f t="shared" ca="1" si="739"/>
        <v>-2.0396811427659547E-7</v>
      </c>
      <c r="ET411" s="240">
        <f t="shared" ca="1" si="740"/>
        <v>-3.4605007526814733E-4</v>
      </c>
      <c r="EU411" s="240">
        <f t="shared" ca="1" si="741"/>
        <v>-2.3295755013262961E-4</v>
      </c>
      <c r="EV411" s="240">
        <f t="shared" ca="1" si="742"/>
        <v>1.8908800544656043E-4</v>
      </c>
      <c r="EW411" s="240">
        <f t="shared" ca="1" si="743"/>
        <v>3.603612109988703E-4</v>
      </c>
      <c r="EX411" s="240">
        <f t="shared" ca="1" si="744"/>
        <v>5.3716065636744099E-5</v>
      </c>
      <c r="EY411" s="240">
        <f t="shared" ca="1" si="745"/>
        <v>-3.2416841604453476E-4</v>
      </c>
      <c r="EZ411" s="240">
        <f t="shared" ca="1" si="746"/>
        <v>-2.7213416594800473E-4</v>
      </c>
      <c r="FA411" s="240">
        <f t="shared" ca="1" si="747"/>
        <v>1.4080993750606287E-4</v>
      </c>
      <c r="FB411" s="240">
        <f t="shared" ca="1" si="748"/>
        <v>3.6700904435317159E-4</v>
      </c>
      <c r="FC411" s="240">
        <f t="shared" ca="1" si="749"/>
        <v>1.0647330878545368E-4</v>
      </c>
      <c r="FD411" s="240">
        <f t="shared" ca="1" si="750"/>
        <v>-2.9526948957933629E-4</v>
      </c>
      <c r="FE411" s="240">
        <f t="shared" ca="1" si="751"/>
        <v>-3.0541989889661748E-4</v>
      </c>
      <c r="FF411" s="240">
        <f t="shared" ca="1" si="752"/>
        <v>8.9483759654642627E-5</v>
      </c>
      <c r="FG411" s="240">
        <f t="shared" ca="1" si="753"/>
        <v>3.6571224023868829E-4</v>
      </c>
      <c r="FH411" s="240">
        <f t="shared" ca="1" si="754"/>
        <v>1.5692572634086108E-4</v>
      </c>
      <c r="FI411" s="240">
        <f t="shared" ca="1" si="755"/>
        <v>-2.5997887035780477E-4</v>
      </c>
      <c r="FJ411" s="240">
        <f t="shared" ca="1" si="756"/>
        <v>-3.3209421338069469E-4</v>
      </c>
      <c r="FK411" s="240">
        <f t="shared" ca="1" si="757"/>
        <v>3.6220528641350234E-5</v>
      </c>
      <c r="FL411" s="240">
        <f t="shared" ca="1" si="758"/>
        <v>3.5649887054824451E-4</v>
      </c>
      <c r="FM411" s="240">
        <f t="shared" ca="1" si="759"/>
        <v>2.0398117582562841E-4</v>
      </c>
      <c r="FN411" s="240">
        <f t="shared" ca="1" si="760"/>
        <v>-2.1906049371091062E-4</v>
      </c>
      <c r="FO411" s="240">
        <f t="shared" ca="1" si="761"/>
        <v>-3.5157969104621713E-4</v>
      </c>
      <c r="FP411" s="240">
        <f t="shared" ca="1" si="762"/>
        <v>-1.7826767433571852E-5</v>
      </c>
      <c r="FQ411" s="240">
        <f t="shared" ca="1" si="763"/>
        <v>3.3956837691190723E-4</v>
      </c>
      <c r="FR411" s="240">
        <f t="shared" ca="1" si="764"/>
        <v>2.4662104886255336E-4</v>
      </c>
      <c r="FS411" s="240">
        <f t="shared" ca="1" si="765"/>
        <v>-1.734001189224281E-4</v>
      </c>
      <c r="FT411" s="240">
        <f t="shared" ca="1" si="766"/>
        <v>-3.6345453014649049E-4</v>
      </c>
      <c r="FU411" s="240">
        <f t="shared" ca="1" si="767"/>
        <v>-7.1488167829149426E-5</v>
      </c>
      <c r="FV411" s="240">
        <f t="shared" ca="1" si="768"/>
        <v>3.1528725338800603E-4</v>
      </c>
      <c r="FW411" s="240">
        <f t="shared" ca="1" si="769"/>
        <v>2.8392232096979277E-4</v>
      </c>
      <c r="FX411" s="240">
        <f t="shared" ca="1" si="770"/>
        <v>-1.2398615521541978E-4</v>
      </c>
      <c r="FY411" s="240">
        <f t="shared" ca="1" si="771"/>
        <v>-3.6746167627617137E-4</v>
      </c>
      <c r="FZ411" s="240">
        <f t="shared" ca="1" si="772"/>
        <v>-1.2360206528045709E-4</v>
      </c>
      <c r="GA411" s="240">
        <f t="shared" ca="1" si="773"/>
        <v>2.8418111297355737E-4</v>
      </c>
      <c r="GB411" s="240">
        <f t="shared" ca="1" si="774"/>
        <v>3.1507753225345364E-4</v>
      </c>
      <c r="GC411" s="240">
        <f t="shared" ca="1" si="775"/>
        <v>-7.1888265677462913E-5</v>
      </c>
      <c r="GD411" s="240">
        <f t="shared" ca="1" si="776"/>
        <v>-3.6351438682285289E-4</v>
      </c>
      <c r="GE411" s="240">
        <f t="shared" ca="1" si="777"/>
        <v>-1.7304035128797344E-4</v>
      </c>
      <c r="GF411" s="240">
        <f t="shared" ca="1" si="778"/>
        <v>2.4692330967016914E-4</v>
      </c>
      <c r="GG411" s="240">
        <f t="shared" ca="1" si="779"/>
        <v>3.3941226647578033E-4</v>
      </c>
      <c r="GH411" s="240">
        <f t="shared" ca="1" si="780"/>
        <v>-1.8234212285077648E-5</v>
      </c>
      <c r="GI411" s="240">
        <f t="shared" ca="1" si="781"/>
        <v>-3.5169810868266162E-4</v>
      </c>
      <c r="GJ411" s="240">
        <f t="shared" ca="1" si="782"/>
        <v>-2.1873283625976854E-4</v>
      </c>
      <c r="GK411" s="240">
        <f t="shared" ca="1" si="783"/>
        <v>2.0432036240342348E-4</v>
      </c>
      <c r="GL411" s="240">
        <f t="shared" ca="1" si="784"/>
        <v>3.5639975013004025E-4</v>
      </c>
      <c r="GM411" s="240">
        <f t="shared" ca="1" si="785"/>
        <v>3.5814556737242821E-5</v>
      </c>
      <c r="GN411" s="240">
        <f t="shared" ca="1" si="786"/>
        <v>-3.3226862859300966E-4</v>
      </c>
      <c r="GO411" s="240">
        <f t="shared" ca="1" si="787"/>
        <v>-2.5969041588430673E-4</v>
      </c>
      <c r="GP411" s="240">
        <f t="shared" ca="1" si="788"/>
        <v>1.5729449632374576E-4</v>
      </c>
      <c r="GQ411" s="240">
        <f t="shared" ca="1" si="789"/>
        <v>3.6567225549612918E-4</v>
      </c>
      <c r="GR411" s="240">
        <f t="shared" ca="1" si="790"/>
        <v>8.9088048763640585E-5</v>
      </c>
      <c r="GS411" s="240">
        <f t="shared" ca="1" si="791"/>
        <v>-3.0564653612216909E-4</v>
      </c>
      <c r="GT411" s="240">
        <f t="shared" ca="1" si="792"/>
        <v>-2.9502648225171295E-4</v>
      </c>
      <c r="GU411" s="240">
        <f t="shared" ca="1" si="793"/>
        <v>1.068636794169679E-4</v>
      </c>
      <c r="GV411" s="240">
        <f t="shared" ca="1" si="794"/>
        <v>3.6702906083518032E-4</v>
      </c>
      <c r="GW411" s="240">
        <f t="shared" ca="1" si="795"/>
        <v>1.4043305357392771E-4</v>
      </c>
      <c r="GX411" s="240">
        <f t="shared" ca="1" si="796"/>
        <v>-2.7240811917529281E-4</v>
      </c>
      <c r="GY411" s="240">
        <f t="shared" ca="1" si="797"/>
        <v>-3.2397611623755909E-4</v>
      </c>
      <c r="GZ411" s="240">
        <f t="shared" ca="1" si="798"/>
        <v>5.4119586571587527E-5</v>
      </c>
      <c r="HA411" s="240">
        <f t="shared" ca="1" si="799"/>
        <v>3.6044079540906187E-4</v>
      </c>
      <c r="HB411" s="240">
        <f t="shared" ca="1" si="800"/>
        <v>1.8873810687227907E-4</v>
      </c>
      <c r="HC411" s="240">
        <f t="shared" ca="1" si="801"/>
        <v>-2.332728891016027E-4</v>
      </c>
      <c r="HD411" s="240">
        <f t="shared" ca="1" si="802"/>
        <v>-3.4591264569191837E-4</v>
      </c>
      <c r="HE411" s="240">
        <f t="shared" ca="1" si="803"/>
        <v>2.0396811427155393E-7</v>
      </c>
      <c r="HF411" s="240">
        <f t="shared" ca="1" si="804"/>
        <v>3.4605007526814912E-4</v>
      </c>
      <c r="HG411" s="240">
        <f t="shared" ca="1" si="805"/>
        <v>2.3295755013263351E-4</v>
      </c>
      <c r="HH411" s="240">
        <f t="shared" ca="1" si="806"/>
        <v>-1.8908800544655612E-4</v>
      </c>
      <c r="HI411" s="240">
        <f t="shared" ca="1" si="807"/>
        <v>-3.6036121099886927E-4</v>
      </c>
      <c r="HJ411" s="240">
        <f t="shared" ca="1" si="808"/>
        <v>-5.3716065636738732E-5</v>
      </c>
      <c r="HK411" s="240">
        <f t="shared" ca="1" si="809"/>
        <v>3.2416841604453238E-4</v>
      </c>
      <c r="HL411" s="240">
        <f t="shared" ca="1" si="810"/>
        <v>2.721341659480081E-4</v>
      </c>
      <c r="HM411" s="240">
        <f t="shared" ca="1" si="811"/>
        <v>-1.4080993750606785E-4</v>
      </c>
      <c r="HN411" s="240">
        <f t="shared" ca="1" si="812"/>
        <v>-3.6700904435317132E-4</v>
      </c>
      <c r="HO411" s="240">
        <f t="shared" ca="1" si="813"/>
        <v>-1.0647330878545852E-4</v>
      </c>
      <c r="HP411" s="240">
        <f t="shared" ca="1" si="814"/>
        <v>2.9526948957933326E-4</v>
      </c>
      <c r="HQ411" s="240">
        <f t="shared" ca="1" si="815"/>
        <v>3.054198988966203E-4</v>
      </c>
      <c r="HR411" s="240">
        <f t="shared" ca="1" si="816"/>
        <v>-8.9483759654647845E-5</v>
      </c>
      <c r="HS411" s="240">
        <f t="shared" ca="1" si="817"/>
        <v>-3.6571224023868878E-4</v>
      </c>
      <c r="HT411" s="240">
        <f t="shared" ca="1" si="818"/>
        <v>-1.5692572634086563E-4</v>
      </c>
      <c r="HU411" s="240">
        <f t="shared" ca="1" si="819"/>
        <v>2.5997887035780125E-4</v>
      </c>
      <c r="HV411" s="240">
        <f t="shared" ca="1" si="820"/>
        <v>3.3209421338069236E-4</v>
      </c>
      <c r="HW411" s="240">
        <f t="shared" ca="1" si="821"/>
        <v>-3.6220528641355628E-5</v>
      </c>
      <c r="HX411" s="240">
        <f t="shared" ca="1" si="822"/>
        <v>-3.5649887054824332E-4</v>
      </c>
      <c r="HY411" s="240">
        <f t="shared" ca="1" si="823"/>
        <v>-2.0398117582563259E-4</v>
      </c>
      <c r="HZ411" s="240">
        <f t="shared" ca="1" si="824"/>
        <v>2.1906049371091496E-4</v>
      </c>
      <c r="IA411" s="240">
        <f t="shared" ca="1" si="825"/>
        <v>3.5157969104621556E-4</v>
      </c>
      <c r="IB411" s="240">
        <f t="shared" ca="1" si="826"/>
        <v>1.7826767433576894E-5</v>
      </c>
      <c r="IC411" s="240">
        <f t="shared" ca="1" si="827"/>
        <v>-3.3956837691190528E-4</v>
      </c>
      <c r="ID411" s="240">
        <f t="shared" ca="1" si="828"/>
        <v>-2.4662104886255705E-4</v>
      </c>
      <c r="IE411" s="240">
        <f t="shared" ca="1" si="829"/>
        <v>2.6898419907246337E-4</v>
      </c>
      <c r="IF411" s="240">
        <f t="shared" ca="1" si="830"/>
        <v>3.6345453014648968E-4</v>
      </c>
      <c r="IG411" s="240">
        <f t="shared" ca="1" si="831"/>
        <v>7.1488167829154386E-5</v>
      </c>
      <c r="IH411" s="240">
        <f t="shared" ca="1" si="832"/>
        <v>-3.1528725338800343E-4</v>
      </c>
      <c r="II411" s="240">
        <f t="shared" ca="1" si="833"/>
        <v>-2.839223209697893E-4</v>
      </c>
      <c r="IJ411" s="240">
        <f t="shared" ca="1" si="834"/>
        <v>1.2398615521542485E-4</v>
      </c>
      <c r="IK411" s="240">
        <f t="shared" ca="1" si="835"/>
        <v>3.6746167627617137E-4</v>
      </c>
      <c r="IL411" s="240">
        <f t="shared" ca="1" si="836"/>
        <v>1.2360206528046186E-4</v>
      </c>
      <c r="IM411" s="240">
        <f t="shared" ca="1" si="837"/>
        <v>-2.8418111297356079E-4</v>
      </c>
      <c r="IN411" s="240">
        <f t="shared" ca="1" si="838"/>
        <v>-3.1507753225345082E-4</v>
      </c>
      <c r="IO411" s="240">
        <f t="shared" ca="1" si="839"/>
        <v>7.188826567745798E-5</v>
      </c>
      <c r="IP411" s="240">
        <f t="shared" ca="1" si="840"/>
        <v>3.6351438682285218E-4</v>
      </c>
      <c r="IQ411" s="240">
        <f t="shared" ca="1" si="841"/>
        <v>1.7304035128797783E-4</v>
      </c>
      <c r="IR411" s="240">
        <f t="shared" ca="1" si="842"/>
        <v>-2.4692330967017315E-4</v>
      </c>
      <c r="IS411" s="240">
        <f t="shared" ca="1" si="843"/>
        <v>-3.3941226647577833E-4</v>
      </c>
      <c r="IT411" s="240">
        <f t="shared" ca="1" si="844"/>
        <v>1.8234212285072633E-5</v>
      </c>
      <c r="IU411" s="240">
        <f t="shared" ca="1" si="845"/>
        <v>3.5169810868266015E-4</v>
      </c>
      <c r="IV411" s="240">
        <f t="shared" ca="1" si="846"/>
        <v>2.187328362597642E-4</v>
      </c>
      <c r="IW411" s="240">
        <f t="shared" ca="1" si="847"/>
        <v>-2.0432036240342798E-4</v>
      </c>
      <c r="IX411" s="240">
        <f t="shared" ca="1" si="848"/>
        <v>-3.563997501300415E-4</v>
      </c>
      <c r="IY411" s="240">
        <f t="shared" ca="1" si="849"/>
        <v>-3.5814556737247862E-5</v>
      </c>
      <c r="IZ411" s="240">
        <f t="shared" ca="1" si="850"/>
        <v>3.3226862859301194E-4</v>
      </c>
      <c r="JA411" s="240">
        <f t="shared" ca="1" si="851"/>
        <v>2.5969041588430288E-4</v>
      </c>
      <c r="JB411" s="240">
        <f t="shared" ca="1" si="852"/>
        <v>-1.5729449632375064E-4</v>
      </c>
    </row>
    <row r="412" spans="2:262">
      <c r="B412" s="248">
        <v>51</v>
      </c>
      <c r="C412" s="247">
        <f t="shared" si="853"/>
        <v>9.9609375000000045E-4</v>
      </c>
      <c r="D412" s="244">
        <f t="shared" ca="1" si="597"/>
        <v>12.408193866464206</v>
      </c>
      <c r="E412" s="243">
        <f ca="1">BE361</f>
        <v>0.40819386646420658</v>
      </c>
      <c r="F412" s="242">
        <v>51</v>
      </c>
      <c r="G412" s="240">
        <f t="shared" ca="1" si="854"/>
        <v>-1.7653586260402893E-3</v>
      </c>
      <c r="H412" s="240">
        <f t="shared" ca="1" si="598"/>
        <v>-2.951446320665418E-4</v>
      </c>
      <c r="I412" s="240">
        <f t="shared" ca="1" si="599"/>
        <v>1.5801956623282425E-3</v>
      </c>
      <c r="J412" s="240">
        <f t="shared" ca="1" si="600"/>
        <v>1.2865016831263463E-3</v>
      </c>
      <c r="K412" s="240">
        <f t="shared" ca="1" si="601"/>
        <v>-7.7309148834989183E-4</v>
      </c>
      <c r="L412" s="240">
        <f t="shared" ca="1" si="602"/>
        <v>-1.7715110502326732E-3</v>
      </c>
      <c r="M412" s="240">
        <f t="shared" ca="1" si="603"/>
        <v>-3.3828985039581537E-4</v>
      </c>
      <c r="N412" s="240">
        <f t="shared" ca="1" si="604"/>
        <v>1.5592803521697935E-3</v>
      </c>
      <c r="O412" s="240">
        <f t="shared" ca="1" si="605"/>
        <v>1.3165253996726492E-3</v>
      </c>
      <c r="P412" s="240">
        <f t="shared" ca="1" si="606"/>
        <v>-7.3334039487246824E-4</v>
      </c>
      <c r="Q412" s="240">
        <f t="shared" ca="1" si="607"/>
        <v>-1.7765963824094612E-3</v>
      </c>
      <c r="R412" s="240">
        <f t="shared" ca="1" si="608"/>
        <v>-3.8123129556868324E-4</v>
      </c>
      <c r="S412" s="240">
        <f t="shared" ca="1" si="609"/>
        <v>1.5374257898324443E-3</v>
      </c>
      <c r="T412" s="240">
        <f t="shared" ca="1" si="610"/>
        <v>1.3457560905462455E-3</v>
      </c>
      <c r="U412" s="241">
        <f t="shared" ca="1" si="611"/>
        <v>-6.9314756456253558E-4</v>
      </c>
      <c r="V412" s="240">
        <f t="shared" ca="1" si="612"/>
        <v>-1.7806115593567038E-3</v>
      </c>
      <c r="W412" s="240">
        <f t="shared" ca="1" si="613"/>
        <v>-4.2394310126425358E-4</v>
      </c>
      <c r="X412" s="240">
        <f t="shared" ca="1" si="614"/>
        <v>1.5146451396873548E-3</v>
      </c>
      <c r="Y412" s="240">
        <f t="shared" ca="1" si="615"/>
        <v>1.3741761482719563E-3</v>
      </c>
      <c r="Z412" s="240">
        <f t="shared" ca="1" si="616"/>
        <v>-6.5253720807817027E-4</v>
      </c>
      <c r="AA412" s="240">
        <f t="shared" ca="1" si="617"/>
        <v>-1.7835541624819443E-3</v>
      </c>
      <c r="AB412" s="240">
        <f t="shared" ca="1" si="618"/>
        <v>-4.6639953948787629E-4</v>
      </c>
      <c r="AC412" s="240">
        <f t="shared" ca="1" si="619"/>
        <v>1.4909521239463474E-3</v>
      </c>
      <c r="AD412" s="240">
        <f t="shared" ca="1" si="620"/>
        <v>1.401768453669708E-3</v>
      </c>
      <c r="AE412" s="240">
        <f t="shared" ca="1" si="621"/>
        <v>-6.1153378757959056E-4</v>
      </c>
      <c r="AF412" s="240">
        <f t="shared" ca="1" si="622"/>
        <v>-1.7854224192710914E-3</v>
      </c>
      <c r="AG412" s="240">
        <f t="shared" ca="1" si="623"/>
        <v>-5.0857503606871327E-4</v>
      </c>
      <c r="AH412" s="240">
        <f t="shared" ca="1" si="624"/>
        <v>1.4663610143961618E-3</v>
      </c>
      <c r="AI412" s="240">
        <f t="shared" ca="1" si="625"/>
        <v>1.4285163861664594E-3</v>
      </c>
      <c r="AJ412" s="240">
        <f t="shared" ca="1" si="626"/>
        <v>-5.7016200199409991E-4</v>
      </c>
      <c r="AK412" s="240">
        <f t="shared" ca="1" si="627"/>
        <v>-1.7862152043561139E-3</v>
      </c>
      <c r="AL412" s="240">
        <f t="shared" ca="1" si="628"/>
        <v>-5.5044418606467428E-4</v>
      </c>
      <c r="AM412" s="240">
        <f t="shared" ca="1" si="629"/>
        <v>1.4408866238016737E-3</v>
      </c>
      <c r="AN412" s="240">
        <f t="shared" ca="1" si="630"/>
        <v>1.4544038338078599E-3</v>
      </c>
      <c r="AO412" s="240">
        <f t="shared" ca="1" si="631"/>
        <v>-5.2844677213833256E-4</v>
      </c>
      <c r="AP412" s="240">
        <f t="shared" ca="1" si="632"/>
        <v>-1.7859320401929207E-3</v>
      </c>
      <c r="AQ412" s="240">
        <f t="shared" ca="1" si="633"/>
        <v>-5.9198176906538386E-4</v>
      </c>
      <c r="AR412" s="240">
        <f t="shared" ca="1" si="634"/>
        <v>1.4145442969832364E-3</v>
      </c>
      <c r="AS412" s="240">
        <f t="shared" ca="1" si="635"/>
        <v>1.4794152029634368E-3</v>
      </c>
      <c r="AT412" s="240">
        <f t="shared" ca="1" si="636"/>
        <v>-4.864132257069387E-4</v>
      </c>
      <c r="AU412" s="240">
        <f t="shared" ca="1" si="637"/>
        <v>-1.7845730973490156E-3</v>
      </c>
      <c r="AV412" s="240">
        <f t="shared" ca="1" si="638"/>
        <v>-6.331627643840201E-4</v>
      </c>
      <c r="AW412" s="240">
        <f t="shared" ca="1" si="639"/>
        <v>1.3873499015735068E-3</v>
      </c>
      <c r="AX412" s="240">
        <f t="shared" ca="1" si="640"/>
        <v>1.5035354277196389E-3</v>
      </c>
      <c r="AY412" s="240">
        <f t="shared" ca="1" si="641"/>
        <v>-4.440866821365288E-4</v>
      </c>
      <c r="AZ412" s="240">
        <f t="shared" ca="1" si="642"/>
        <v>-1.782139194400754E-3</v>
      </c>
      <c r="BA412" s="240">
        <f t="shared" ca="1" si="643"/>
        <v>-6.7396236612888422E-4</v>
      </c>
      <c r="BB412" s="240">
        <f t="shared" ca="1" si="644"/>
        <v>1.359319818459423E-3</v>
      </c>
      <c r="BC412" s="240">
        <f t="shared" ca="1" si="645"/>
        <v>1.5267499789550004E-3</v>
      </c>
      <c r="BD412" s="240">
        <f t="shared" ca="1" si="646"/>
        <v>-4.0149263735427036E-4</v>
      </c>
      <c r="BE412" s="240">
        <f t="shared" ca="1" si="647"/>
        <v>-1.7786317974402613E-3</v>
      </c>
      <c r="BF412" s="240">
        <f t="shared" ca="1" si="648"/>
        <v>-7.1435599814546836E-4</v>
      </c>
      <c r="BG412" s="240">
        <f t="shared" ca="1" si="649"/>
        <v>1.3304709319149496E-3</v>
      </c>
      <c r="BH412" s="240">
        <f t="shared" ca="1" si="650"/>
        <v>1.5490448730918918E-3</v>
      </c>
      <c r="BI412" s="240">
        <f t="shared" ca="1" si="651"/>
        <v>-3.5865674842004632E-4</v>
      </c>
      <c r="BJ412" s="240">
        <f t="shared" ca="1" si="652"/>
        <v>-1.7740530191923171E-3</v>
      </c>
      <c r="BK412" s="240">
        <f t="shared" ca="1" si="653"/>
        <v>-7.5431932882024917E-4</v>
      </c>
      <c r="BL412" s="240">
        <f t="shared" ca="1" si="654"/>
        <v>1.3008206194306034E-3</v>
      </c>
      <c r="BM412" s="240">
        <f t="shared" ca="1" si="655"/>
        <v>1.5704066805197637E-3</v>
      </c>
      <c r="BN412" s="240">
        <f t="shared" ca="1" si="656"/>
        <v>-3.156048180716261E-4</v>
      </c>
      <c r="BO412" s="240">
        <f t="shared" ca="1" si="657"/>
        <v>-1.7684056177417278E-3</v>
      </c>
      <c r="BP412" s="240">
        <f t="shared" ca="1" si="658"/>
        <v>-7.9382828573716527E-4</v>
      </c>
      <c r="BQ412" s="240">
        <f t="shared" ca="1" si="659"/>
        <v>1.2703867412459102E-3</v>
      </c>
      <c r="BR412" s="240">
        <f t="shared" ca="1" si="660"/>
        <v>1.5908225336845659E-3</v>
      </c>
      <c r="BS412" s="240">
        <f t="shared" ca="1" si="661"/>
        <v>-2.7236277918202398E-4</v>
      </c>
      <c r="BT412" s="240">
        <f t="shared" ca="1" si="662"/>
        <v>-1.7616929948719524E-3</v>
      </c>
      <c r="BU412" s="240">
        <f t="shared" ca="1" si="663"/>
        <v>-8.3285907017792752E-4</v>
      </c>
      <c r="BV412" s="240">
        <f t="shared" ca="1" si="664"/>
        <v>1.2391876295911285E-3</v>
      </c>
      <c r="BW412" s="240">
        <f t="shared" ca="1" si="665"/>
        <v>1.6102801348397632E-3</v>
      </c>
      <c r="BX412" s="240">
        <f t="shared" ca="1" si="666"/>
        <v>-2.2895667913851766E-4</v>
      </c>
      <c r="BY412" s="240">
        <f t="shared" ca="1" si="667"/>
        <v>-1.7539191940160138E-3</v>
      </c>
      <c r="BZ412" s="240">
        <f t="shared" ca="1" si="668"/>
        <v>-8.7138817145739858E-4</v>
      </c>
      <c r="CA412" s="240">
        <f t="shared" ca="1" si="669"/>
        <v>1.2072420776444914E-3</v>
      </c>
      <c r="CB412" s="240">
        <f t="shared" ca="1" si="670"/>
        <v>1.6287677634539959E-3</v>
      </c>
      <c r="CC412" s="240">
        <f t="shared" ca="1" si="671"/>
        <v>-1.8541266415276515E-4</v>
      </c>
      <c r="CD412" s="240">
        <f t="shared" ca="1" si="672"/>
        <v>-1.7450888978208638E-3</v>
      </c>
      <c r="CE412" s="240">
        <f t="shared" ca="1" si="673"/>
        <v>-9.0939238108568631E-4</v>
      </c>
      <c r="CF412" s="240">
        <f t="shared" ca="1" si="674"/>
        <v>1.174569328211951E-3</v>
      </c>
      <c r="CG412" s="240">
        <f t="shared" ca="1" si="675"/>
        <v>1.6462742832710629E-3</v>
      </c>
      <c r="CH412" s="240">
        <f t="shared" ca="1" si="676"/>
        <v>-1.4175696351115296E-4</v>
      </c>
      <c r="CI412" s="240">
        <f t="shared" ca="1" si="677"/>
        <v>-1.7352074253267373E-3</v>
      </c>
      <c r="CJ412" s="240">
        <f t="shared" ca="1" si="678"/>
        <v>-9.4684880674800079E-4</v>
      </c>
      <c r="CK412" s="240">
        <f t="shared" ca="1" si="679"/>
        <v>1.1411890621360907E-3</v>
      </c>
      <c r="CL412" s="240">
        <f t="shared" ca="1" si="680"/>
        <v>1.6627891490180481E-3</v>
      </c>
      <c r="CM412" s="240">
        <f t="shared" ca="1" si="681"/>
        <v>-9.801587377533086E-5</v>
      </c>
      <c r="CN412" s="240">
        <f t="shared" ca="1" si="682"/>
        <v>-1.7242807287631845E-3</v>
      </c>
      <c r="CO412" s="240">
        <f t="shared" ca="1" si="683"/>
        <v>-9.8373488609406617E-4</v>
      </c>
      <c r="CP412" s="240">
        <f t="shared" ca="1" si="684"/>
        <v>1.1071213864410074E-3</v>
      </c>
      <c r="CQ412" s="240">
        <f t="shared" ca="1" si="685"/>
        <v>1.678302412757365E-3</v>
      </c>
      <c r="CR412" s="240">
        <f t="shared" ca="1" si="686"/>
        <v>-5.4215742942221343E-5</v>
      </c>
      <c r="CS412" s="240">
        <f t="shared" ca="1" si="687"/>
        <v>-1.7123153899636344E-3</v>
      </c>
      <c r="CT412" s="240">
        <f t="shared" ca="1" si="688"/>
        <v>-1.0200284003289654E-3</v>
      </c>
      <c r="CU412" s="240">
        <f t="shared" ca="1" si="689"/>
        <v>1.0723868222206471E-3</v>
      </c>
      <c r="CV412" s="240">
        <f t="shared" ca="1" si="690"/>
        <v>1.6928047298789971E-3</v>
      </c>
      <c r="CW412" s="240">
        <f t="shared" ca="1" si="691"/>
        <v>-1.0382954572820606E-5</v>
      </c>
      <c r="CX412" s="240">
        <f t="shared" ca="1" si="692"/>
        <v>-1.6993186164007592E-3</v>
      </c>
      <c r="CY412" s="240">
        <f t="shared" ca="1" si="693"/>
        <v>-1.0557074875968456E-3</v>
      </c>
      <c r="CZ412" s="240">
        <f t="shared" ca="1" si="694"/>
        <v>1.0370062922777272E-3</v>
      </c>
      <c r="DA412" s="240">
        <f t="shared" ca="1" si="695"/>
        <v>1.7062873647293963E-3</v>
      </c>
      <c r="DB412" s="240">
        <f t="shared" ca="1" si="696"/>
        <v>3.3456088100196585E-5</v>
      </c>
      <c r="DC412" s="240">
        <f t="shared" ca="1" si="697"/>
        <v>-1.6852982368449876E-3</v>
      </c>
      <c r="DD412" s="240">
        <f t="shared" ca="1" si="698"/>
        <v>-1.0907506561496226E-3</v>
      </c>
      <c r="DE412" s="240">
        <f t="shared" ca="1" si="699"/>
        <v>1.0010011085204815E-3</v>
      </c>
      <c r="DF412" s="240">
        <f t="shared" ca="1" si="700"/>
        <v>1.7187421958734842E-3</v>
      </c>
      <c r="DG412" s="240">
        <f t="shared" ca="1" si="701"/>
        <v>7.7274978076720315E-5</v>
      </c>
      <c r="DH412" s="240">
        <f t="shared" ca="1" si="702"/>
        <v>-1.670262696648701E-3</v>
      </c>
      <c r="DI412" s="240">
        <f t="shared" ca="1" si="703"/>
        <v>-1.1251367972929293E-3</v>
      </c>
      <c r="DJ412" s="240">
        <f t="shared" ca="1" si="704"/>
        <v>9.6439295912534729E-4</v>
      </c>
      <c r="DK412" s="240">
        <f t="shared" ca="1" si="705"/>
        <v>1.7301617209866743E-3</v>
      </c>
      <c r="DL412" s="240">
        <f t="shared" ca="1" si="706"/>
        <v>1.2104732049597361E-4</v>
      </c>
      <c r="DM412" s="240">
        <f t="shared" ca="1" si="707"/>
        <v>-1.6542210526590889E-3</v>
      </c>
      <c r="DN412" s="240">
        <f t="shared" ca="1" si="708"/>
        <v>-1.1588451981011407E-3</v>
      </c>
      <c r="DO412" s="240">
        <f t="shared" ca="1" si="709"/>
        <v>9.2720389547256907E-4</v>
      </c>
      <c r="DP412" s="240">
        <f t="shared" ca="1" si="710"/>
        <v>1.740539061374069E-3</v>
      </c>
      <c r="DQ412" s="240">
        <f t="shared" ca="1" si="711"/>
        <v>1.6474674853556048E-4</v>
      </c>
      <c r="DR412" s="240">
        <f t="shared" ca="1" si="712"/>
        <v>-1.6371829677626838E-3</v>
      </c>
      <c r="DS412" s="240">
        <f t="shared" ca="1" si="713"/>
        <v>-1.1918555538940286E-3</v>
      </c>
      <c r="DT412" s="240">
        <f t="shared" ca="1" si="714"/>
        <v>8.8945631886354446E-4</v>
      </c>
      <c r="DU412" s="240">
        <f t="shared" ca="1" si="715"/>
        <v>1.7498679661138382E-3</v>
      </c>
      <c r="DV412" s="240">
        <f t="shared" ca="1" si="716"/>
        <v>2.0834693929415785E-4</v>
      </c>
      <c r="DW412" s="240">
        <f t="shared" ca="1" si="717"/>
        <v>-1.6191587050646927E-3</v>
      </c>
      <c r="DX412" s="240">
        <f t="shared" ca="1" si="718"/>
        <v>-1.2241479804675629E-3</v>
      </c>
      <c r="DY412" s="240">
        <f t="shared" ca="1" si="719"/>
        <v>8.5117296702699459E-4</v>
      </c>
      <c r="DZ412" s="240">
        <f t="shared" ca="1" si="720"/>
        <v>1.7581428158225886E-3</v>
      </c>
      <c r="EA412" s="240">
        <f t="shared" ca="1" si="721"/>
        <v>2.5182162964711803E-4</v>
      </c>
      <c r="EB412" s="240">
        <f t="shared" ca="1" si="722"/>
        <v>-1.6001591217070133E-3</v>
      </c>
      <c r="EC412" s="240">
        <f t="shared" ca="1" si="723"/>
        <v>-1.2557030260715418E-3</v>
      </c>
      <c r="ED412" s="240">
        <f t="shared" ca="1" si="724"/>
        <v>8.1237690042247038E-4</v>
      </c>
      <c r="EE412" s="240">
        <f t="shared" ca="1" si="725"/>
        <v>1.7653586260402911E-3</v>
      </c>
      <c r="EF412" s="240">
        <f t="shared" ca="1" si="726"/>
        <v>2.951446320665457E-4</v>
      </c>
      <c r="EG412" s="240">
        <f t="shared" ca="1" si="727"/>
        <v>-1.5801956623282438E-3</v>
      </c>
      <c r="EH412" s="240">
        <f t="shared" ca="1" si="728"/>
        <v>-1.2865016831263751E-3</v>
      </c>
      <c r="EI412" s="240">
        <f t="shared" ca="1" si="729"/>
        <v>7.7309148834986017E-4</v>
      </c>
      <c r="EJ412" s="240">
        <f t="shared" ca="1" si="730"/>
        <v>1.7715110502326767E-3</v>
      </c>
      <c r="EK412" s="240">
        <f t="shared" ca="1" si="731"/>
        <v>3.3828985039583543E-4</v>
      </c>
      <c r="EL412" s="240">
        <f t="shared" ca="1" si="732"/>
        <v>-1.5592803521697865E-3</v>
      </c>
      <c r="EM412" s="240">
        <f t="shared" ca="1" si="733"/>
        <v>-1.3165253996726546E-3</v>
      </c>
      <c r="EN412" s="240">
        <f t="shared" ca="1" si="734"/>
        <v>7.3334039487246672E-4</v>
      </c>
      <c r="EO412" s="240">
        <f t="shared" ca="1" si="735"/>
        <v>1.7765963824094607E-3</v>
      </c>
      <c r="EP412" s="240">
        <f t="shared" ca="1" si="736"/>
        <v>3.8123129556871891E-4</v>
      </c>
      <c r="EQ412" s="240">
        <f t="shared" ca="1" si="737"/>
        <v>-1.5374257898324289E-3</v>
      </c>
      <c r="ER412" s="240">
        <f t="shared" ca="1" si="738"/>
        <v>-1.3457560905462615E-3</v>
      </c>
      <c r="ES412" s="240">
        <f t="shared" ca="1" si="739"/>
        <v>6.9314756456251953E-4</v>
      </c>
      <c r="ET412" s="240">
        <f t="shared" ca="1" si="740"/>
        <v>1.7806115593567047E-3</v>
      </c>
      <c r="EU412" s="240">
        <f t="shared" ca="1" si="741"/>
        <v>4.2394310126425835E-4</v>
      </c>
      <c r="EV412" s="240">
        <f t="shared" ca="1" si="742"/>
        <v>-1.5146451396873557E-3</v>
      </c>
      <c r="EW412" s="240">
        <f t="shared" ca="1" si="743"/>
        <v>-1.3741761482719838E-3</v>
      </c>
      <c r="EX412" s="240">
        <f t="shared" ca="1" si="744"/>
        <v>6.5253720807813623E-4</v>
      </c>
      <c r="EY412" s="240">
        <f t="shared" ca="1" si="745"/>
        <v>1.783554162481946E-3</v>
      </c>
      <c r="EZ412" s="240">
        <f t="shared" ca="1" si="746"/>
        <v>4.6639953948789917E-4</v>
      </c>
      <c r="FA412" s="240">
        <f t="shared" ca="1" si="747"/>
        <v>-1.4909521239463376E-3</v>
      </c>
      <c r="FB412" s="240">
        <f t="shared" ca="1" si="748"/>
        <v>-1.4017684536697106E-3</v>
      </c>
      <c r="FC412" s="240">
        <f t="shared" ca="1" si="749"/>
        <v>6.1153378757959197E-4</v>
      </c>
      <c r="FD412" s="240">
        <f t="shared" ca="1" si="750"/>
        <v>1.7854224192710912E-3</v>
      </c>
      <c r="FE412" s="240">
        <f t="shared" ca="1" si="751"/>
        <v>5.0857503606875458E-4</v>
      </c>
      <c r="FF412" s="240">
        <f t="shared" ca="1" si="752"/>
        <v>-1.4663610143961442E-3</v>
      </c>
      <c r="FG412" s="240">
        <f t="shared" ca="1" si="753"/>
        <v>-1.4285163861664774E-3</v>
      </c>
      <c r="FH412" s="240">
        <f t="shared" ca="1" si="754"/>
        <v>5.7016200199408343E-4</v>
      </c>
      <c r="FI412" s="240">
        <f t="shared" ca="1" si="755"/>
        <v>1.7862152043561139E-3</v>
      </c>
      <c r="FJ412" s="240">
        <f t="shared" ca="1" si="756"/>
        <v>5.5044418606467883E-4</v>
      </c>
      <c r="FK412" s="240">
        <f t="shared" ca="1" si="757"/>
        <v>-1.4408866238016784E-3</v>
      </c>
      <c r="FL412" s="240">
        <f t="shared" ca="1" si="758"/>
        <v>-1.4544038338078849E-3</v>
      </c>
      <c r="FM412" s="240">
        <f t="shared" ca="1" si="759"/>
        <v>5.2844677213830372E-4</v>
      </c>
      <c r="FN412" s="240">
        <f t="shared" ca="1" si="760"/>
        <v>1.7859320401929202E-3</v>
      </c>
      <c r="FO412" s="240">
        <f t="shared" ca="1" si="761"/>
        <v>5.9198176906540012E-4</v>
      </c>
      <c r="FP412" s="240">
        <f t="shared" ca="1" si="762"/>
        <v>-1.4145442969832256E-3</v>
      </c>
      <c r="FQ412" s="240">
        <f t="shared" ca="1" si="763"/>
        <v>-1.4794152029634394E-3</v>
      </c>
      <c r="FR412" s="240">
        <f t="shared" ca="1" si="764"/>
        <v>4.8641322570693409E-4</v>
      </c>
      <c r="FS412" s="240">
        <f t="shared" ca="1" si="765"/>
        <v>1.7845730973490158E-3</v>
      </c>
      <c r="FT412" s="240">
        <f t="shared" ca="1" si="766"/>
        <v>6.3316276438406011E-4</v>
      </c>
      <c r="FU412" s="240">
        <f t="shared" ca="1" si="767"/>
        <v>-1.3873499015734875E-3</v>
      </c>
      <c r="FV412" s="240">
        <f t="shared" ca="1" si="768"/>
        <v>-1.5035354277196551E-3</v>
      </c>
      <c r="FW412" s="240">
        <f t="shared" ca="1" si="769"/>
        <v>4.4408668213651178E-4</v>
      </c>
      <c r="FX412" s="240">
        <f t="shared" ca="1" si="770"/>
        <v>1.7821391944007527E-3</v>
      </c>
      <c r="FY412" s="240">
        <f t="shared" ca="1" si="771"/>
        <v>6.7396236612888866E-4</v>
      </c>
      <c r="FZ412" s="240">
        <f t="shared" ca="1" si="772"/>
        <v>-1.3593198184594282E-3</v>
      </c>
      <c r="GA412" s="240">
        <f t="shared" ca="1" si="773"/>
        <v>-1.5267499789550227E-3</v>
      </c>
      <c r="GB412" s="240">
        <f t="shared" ca="1" si="774"/>
        <v>4.0149263735424093E-4</v>
      </c>
      <c r="GC412" s="240">
        <f t="shared" ca="1" si="775"/>
        <v>1.7786317974402585E-3</v>
      </c>
      <c r="GD412" s="240">
        <f t="shared" ca="1" si="776"/>
        <v>7.1435599814548441E-4</v>
      </c>
      <c r="GE412" s="240">
        <f t="shared" ca="1" si="777"/>
        <v>-1.3304709319149378E-3</v>
      </c>
      <c r="GF412" s="240">
        <f t="shared" ca="1" si="778"/>
        <v>-1.5490448730919007E-3</v>
      </c>
      <c r="GG412" s="240">
        <f t="shared" ca="1" si="779"/>
        <v>3.5865674842005402E-4</v>
      </c>
      <c r="GH412" s="240">
        <f t="shared" ca="1" si="780"/>
        <v>1.7740530191923181E-3</v>
      </c>
      <c r="GI412" s="240">
        <f t="shared" ca="1" si="781"/>
        <v>7.543193288202881E-4</v>
      </c>
      <c r="GJ412" s="240">
        <f t="shared" ca="1" si="782"/>
        <v>-1.3008206194305739E-3</v>
      </c>
      <c r="GK412" s="240">
        <f t="shared" ca="1" si="783"/>
        <v>-1.5704066805197719E-3</v>
      </c>
      <c r="GL412" s="240">
        <f t="shared" ca="1" si="784"/>
        <v>3.1560481807160892E-4</v>
      </c>
      <c r="GM412" s="240">
        <f t="shared" ca="1" si="785"/>
        <v>1.7684056177417254E-3</v>
      </c>
      <c r="GN412" s="240">
        <f t="shared" ca="1" si="786"/>
        <v>7.9382828573718099E-4</v>
      </c>
      <c r="GO412" s="240">
        <f t="shared" ca="1" si="787"/>
        <v>-1.2703867412459159E-3</v>
      </c>
      <c r="GP412" s="240">
        <f t="shared" ca="1" si="788"/>
        <v>-1.5908225336845854E-3</v>
      </c>
      <c r="GQ412" s="240">
        <f t="shared" ca="1" si="789"/>
        <v>2.7236277918198147E-4</v>
      </c>
      <c r="GR412" s="240">
        <f t="shared" ca="1" si="790"/>
        <v>1.7616929948719496E-3</v>
      </c>
      <c r="GS412" s="240">
        <f t="shared" ca="1" si="791"/>
        <v>8.3285907017794313E-4</v>
      </c>
      <c r="GT412" s="240">
        <f t="shared" ca="1" si="792"/>
        <v>-1.2391876295911159E-3</v>
      </c>
      <c r="GU412" s="240">
        <f t="shared" ca="1" si="793"/>
        <v>-1.6102801348397706E-3</v>
      </c>
      <c r="GV412" s="240">
        <f t="shared" ca="1" si="794"/>
        <v>2.2895667913852547E-4</v>
      </c>
      <c r="GW412" s="240">
        <f t="shared" ca="1" si="795"/>
        <v>1.7539191940160158E-3</v>
      </c>
      <c r="GX412" s="240">
        <f t="shared" ca="1" si="796"/>
        <v>8.7138817145743599E-4</v>
      </c>
      <c r="GY412" s="240">
        <f t="shared" ca="1" si="797"/>
        <v>-1.2072420776444597E-3</v>
      </c>
      <c r="GZ412" s="240">
        <f t="shared" ca="1" si="798"/>
        <v>-1.6287677634540031E-3</v>
      </c>
      <c r="HA412" s="240">
        <f t="shared" ca="1" si="799"/>
        <v>1.854126641527477E-4</v>
      </c>
      <c r="HB412" s="240">
        <f t="shared" ca="1" si="800"/>
        <v>1.7450888978208599E-3</v>
      </c>
      <c r="HC412" s="240">
        <f t="shared" ca="1" si="801"/>
        <v>9.0939238108574485E-4</v>
      </c>
      <c r="HD412" s="240">
        <f t="shared" ca="1" si="802"/>
        <v>-1.1745693282119187E-3</v>
      </c>
      <c r="HE412" s="240">
        <f t="shared" ca="1" si="803"/>
        <v>-1.6462742832710794E-3</v>
      </c>
      <c r="HF412" s="240">
        <f t="shared" ca="1" si="804"/>
        <v>1.4175696351111035E-4</v>
      </c>
      <c r="HG412" s="240">
        <f t="shared" ca="1" si="805"/>
        <v>1.7352074253267329E-3</v>
      </c>
      <c r="HH412" s="240">
        <f t="shared" ca="1" si="806"/>
        <v>9.4684880674801575E-4</v>
      </c>
      <c r="HI412" s="240">
        <f t="shared" ca="1" si="807"/>
        <v>-1.141189062136077E-3</v>
      </c>
      <c r="HJ412" s="240">
        <f t="shared" ca="1" si="808"/>
        <v>-1.6627891490180544E-3</v>
      </c>
      <c r="HK412" s="240">
        <f t="shared" ca="1" si="809"/>
        <v>9.8015873775338775E-5</v>
      </c>
      <c r="HL412" s="240">
        <f t="shared" ca="1" si="810"/>
        <v>1.7242807287631864E-3</v>
      </c>
      <c r="HM412" s="240">
        <f t="shared" ca="1" si="811"/>
        <v>9.8373488609405989E-4</v>
      </c>
      <c r="HN412" s="240">
        <f t="shared" ca="1" si="812"/>
        <v>-1.1071213864410137E-3</v>
      </c>
      <c r="HO412" s="240">
        <f t="shared" ca="1" si="813"/>
        <v>-1.6783024127573537E-3</v>
      </c>
      <c r="HP412" s="240">
        <f t="shared" ca="1" si="814"/>
        <v>5.4215742942254628E-5</v>
      </c>
      <c r="HQ412" s="240">
        <f t="shared" ca="1" si="815"/>
        <v>1.7123153899636151E-3</v>
      </c>
      <c r="HR412" s="240">
        <f t="shared" ca="1" si="816"/>
        <v>1.0200284003290215E-3</v>
      </c>
      <c r="HS412" s="240">
        <f t="shared" ca="1" si="817"/>
        <v>-1.0723868222206128E-3</v>
      </c>
      <c r="HT412" s="240">
        <f t="shared" ca="1" si="818"/>
        <v>-1.692804729879011E-3</v>
      </c>
      <c r="HU412" s="240">
        <f t="shared" ca="1" si="819"/>
        <v>1.038295457277778E-5</v>
      </c>
      <c r="HV412" s="240">
        <f t="shared" ca="1" si="820"/>
        <v>1.6993186164007538E-3</v>
      </c>
      <c r="HW412" s="240">
        <f t="shared" ca="1" si="821"/>
        <v>1.0557074875968597E-3</v>
      </c>
      <c r="HX412" s="240">
        <f t="shared" ca="1" si="822"/>
        <v>-1.0370062922777131E-3</v>
      </c>
      <c r="HY412" s="240">
        <f t="shared" ca="1" si="823"/>
        <v>-1.7062873647294015E-3</v>
      </c>
      <c r="HZ412" s="240">
        <f t="shared" ca="1" si="824"/>
        <v>-3.3456088100188562E-5</v>
      </c>
      <c r="IA412" s="240">
        <f t="shared" ca="1" si="825"/>
        <v>1.6852982368449902E-3</v>
      </c>
      <c r="IB412" s="240">
        <f t="shared" ca="1" si="826"/>
        <v>1.0907506561496163E-3</v>
      </c>
      <c r="IC412" s="240">
        <f t="shared" ca="1" si="827"/>
        <v>-1.0010011085205088E-3</v>
      </c>
      <c r="ID412" s="240">
        <f t="shared" ca="1" si="828"/>
        <v>-1.7187421958734751E-3</v>
      </c>
      <c r="IE412" s="240">
        <f t="shared" ca="1" si="829"/>
        <v>-8.413261679640063E-6</v>
      </c>
      <c r="IF412" s="240">
        <f t="shared" ca="1" si="830"/>
        <v>1.6702626966486767E-3</v>
      </c>
      <c r="IG412" s="240">
        <f t="shared" ca="1" si="831"/>
        <v>1.1251367972929822E-3</v>
      </c>
      <c r="IH412" s="240">
        <f t="shared" ca="1" si="832"/>
        <v>-9.6439295912528983E-4</v>
      </c>
      <c r="II412" s="240">
        <f t="shared" ca="1" si="833"/>
        <v>-1.7301617209866914E-3</v>
      </c>
      <c r="IJ412" s="240">
        <f t="shared" ca="1" si="834"/>
        <v>-1.2104732049599118E-4</v>
      </c>
      <c r="IK412" s="240">
        <f t="shared" ca="1" si="835"/>
        <v>1.6542210526590824E-3</v>
      </c>
      <c r="IL412" s="240">
        <f t="shared" ca="1" si="836"/>
        <v>1.1588451981011541E-3</v>
      </c>
      <c r="IM412" s="240">
        <f t="shared" ca="1" si="837"/>
        <v>-9.2720389547255411E-4</v>
      </c>
      <c r="IN412" s="240">
        <f t="shared" ca="1" si="838"/>
        <v>-1.7405390613740726E-3</v>
      </c>
      <c r="IO412" s="240">
        <f t="shared" ca="1" si="839"/>
        <v>-1.6474674853557793E-4</v>
      </c>
      <c r="IP412" s="240">
        <f t="shared" ca="1" si="840"/>
        <v>1.6371829677626767E-3</v>
      </c>
      <c r="IQ412" s="240">
        <f t="shared" ca="1" si="841"/>
        <v>1.1918555538940039E-3</v>
      </c>
      <c r="IR412" s="240">
        <f t="shared" ca="1" si="842"/>
        <v>-8.8945631886357319E-4</v>
      </c>
      <c r="IS412" s="240">
        <f t="shared" ca="1" si="843"/>
        <v>-1.7498679661138317E-3</v>
      </c>
      <c r="IT412" s="240">
        <f t="shared" ca="1" si="844"/>
        <v>-2.0834693929412467E-4</v>
      </c>
      <c r="IU412" s="240">
        <f t="shared" ca="1" si="845"/>
        <v>1.6191587050646637E-3</v>
      </c>
      <c r="IV412" s="240">
        <f t="shared" ca="1" si="846"/>
        <v>1.2241479804676126E-3</v>
      </c>
      <c r="IW412" s="240">
        <f t="shared" ca="1" si="847"/>
        <v>-8.5117296702693452E-4</v>
      </c>
      <c r="IX412" s="240">
        <f t="shared" ca="1" si="848"/>
        <v>-1.7581428158226005E-3</v>
      </c>
      <c r="IY412" s="240">
        <f t="shared" ca="1" si="849"/>
        <v>-2.5182162964713527E-4</v>
      </c>
      <c r="IZ412" s="240">
        <f t="shared" ca="1" si="850"/>
        <v>1.6001591217070055E-3</v>
      </c>
      <c r="JA412" s="240">
        <f t="shared" ca="1" si="851"/>
        <v>1.2557030260715544E-3</v>
      </c>
      <c r="JB412" s="240">
        <f t="shared" ca="1" si="852"/>
        <v>-8.1237690042245477E-4</v>
      </c>
    </row>
    <row r="413" spans="2:262">
      <c r="B413" s="248">
        <v>52</v>
      </c>
      <c r="C413" s="247">
        <f t="shared" si="853"/>
        <v>1.0156250000000005E-3</v>
      </c>
      <c r="D413" s="244">
        <f t="shared" ca="1" si="597"/>
        <v>12.401620756991274</v>
      </c>
      <c r="E413" s="243">
        <f ca="1">BF361</f>
        <v>0.40162075699127409</v>
      </c>
      <c r="F413" s="242">
        <v>52</v>
      </c>
      <c r="G413" s="240">
        <f t="shared" ca="1" si="854"/>
        <v>-6.6552323378624146E-4</v>
      </c>
      <c r="H413" s="240">
        <f t="shared" ca="1" si="598"/>
        <v>-1.1236854232342226E-4</v>
      </c>
      <c r="I413" s="240">
        <f t="shared" ca="1" si="599"/>
        <v>6.002855017024233E-4</v>
      </c>
      <c r="J413" s="240">
        <f t="shared" ca="1" si="600"/>
        <v>4.6087590856786409E-4</v>
      </c>
      <c r="K413" s="240">
        <f t="shared" ca="1" si="601"/>
        <v>-3.3271507295646425E-4</v>
      </c>
      <c r="L413" s="240">
        <f t="shared" ca="1" si="602"/>
        <v>-6.5404008370958835E-4</v>
      </c>
      <c r="M413" s="240">
        <f t="shared" ca="1" si="603"/>
        <v>-4.7000556265773899E-5</v>
      </c>
      <c r="N413" s="240">
        <f t="shared" ca="1" si="604"/>
        <v>6.2675300109680729E-4</v>
      </c>
      <c r="O413" s="240">
        <f t="shared" ca="1" si="605"/>
        <v>4.1087414154907968E-4</v>
      </c>
      <c r="P413" s="240">
        <f t="shared" ca="1" si="606"/>
        <v>-3.8821206595324984E-4</v>
      </c>
      <c r="Q413" s="240">
        <f t="shared" ca="1" si="607"/>
        <v>-6.3625817009213331E-4</v>
      </c>
      <c r="R413" s="240">
        <f t="shared" ca="1" si="608"/>
        <v>1.8820070841830326E-5</v>
      </c>
      <c r="S413" s="240">
        <f t="shared" ca="1" si="609"/>
        <v>6.4718452647258707E-4</v>
      </c>
      <c r="T413" s="240">
        <f t="shared" ca="1" si="610"/>
        <v>3.569154319405227E-4</v>
      </c>
      <c r="U413" s="241">
        <f t="shared" ca="1" si="611"/>
        <v>-4.3997036453660384E-4</v>
      </c>
      <c r="V413" s="240">
        <f t="shared" ca="1" si="612"/>
        <v>-6.1234874248259578E-4</v>
      </c>
      <c r="W413" s="240">
        <f t="shared" ca="1" si="613"/>
        <v>8.4459450379130473E-5</v>
      </c>
      <c r="X413" s="240">
        <f t="shared" ca="1" si="614"/>
        <v>6.6138331107138619E-4</v>
      </c>
      <c r="Y413" s="240">
        <f t="shared" ca="1" si="615"/>
        <v>2.9951943161255856E-4</v>
      </c>
      <c r="Z413" s="240">
        <f t="shared" ca="1" si="616"/>
        <v>-4.8749150799720295E-4</v>
      </c>
      <c r="AA413" s="240">
        <f t="shared" ca="1" si="617"/>
        <v>-5.8254206173907774E-4</v>
      </c>
      <c r="AB413" s="240">
        <f t="shared" ca="1" si="618"/>
        <v>1.4928543923904984E-4</v>
      </c>
      <c r="AC413" s="240">
        <f t="shared" ca="1" si="619"/>
        <v>6.6921261283567324E-4</v>
      </c>
      <c r="AD413" s="240">
        <f t="shared" ca="1" si="620"/>
        <v>2.3923889542418899E-4</v>
      </c>
      <c r="AE413" s="240">
        <f t="shared" ca="1" si="621"/>
        <v>-5.3031784174582331E-4</v>
      </c>
      <c r="AF413" s="240">
        <f t="shared" ca="1" si="622"/>
        <v>-5.4712518249112863E-4</v>
      </c>
      <c r="AG413" s="240">
        <f t="shared" ca="1" si="623"/>
        <v>2.1267372771137028E-4</v>
      </c>
      <c r="AH413" s="240">
        <f t="shared" ca="1" si="624"/>
        <v>6.7059703130952582E-4</v>
      </c>
      <c r="AI413" s="240">
        <f t="shared" ca="1" si="625"/>
        <v>1.7665435789159886E-4</v>
      </c>
      <c r="AJ413" s="240">
        <f t="shared" ca="1" si="626"/>
        <v>-5.6803692477721147E-4</v>
      </c>
      <c r="AK413" s="240">
        <f t="shared" ca="1" si="627"/>
        <v>-5.0643918864674007E-4</v>
      </c>
      <c r="AL413" s="240">
        <f t="shared" ca="1" si="628"/>
        <v>2.740138519265492E-4</v>
      </c>
      <c r="AM413" s="240">
        <f t="shared" ca="1" si="629"/>
        <v>6.6552323378624124E-4</v>
      </c>
      <c r="AN413" s="240">
        <f t="shared" ca="1" si="630"/>
        <v>1.1236854232342212E-4</v>
      </c>
      <c r="AO413" s="240">
        <f t="shared" ca="1" si="631"/>
        <v>-6.0028550170242308E-4</v>
      </c>
      <c r="AP413" s="240">
        <f t="shared" ca="1" si="632"/>
        <v>-4.6087590856786495E-4</v>
      </c>
      <c r="AQ413" s="240">
        <f t="shared" ca="1" si="633"/>
        <v>3.3271507295646696E-4</v>
      </c>
      <c r="AR413" s="240">
        <f t="shared" ca="1" si="634"/>
        <v>6.5404008370958781E-4</v>
      </c>
      <c r="AS413" s="240">
        <f t="shared" ca="1" si="635"/>
        <v>4.7000556265772516E-5</v>
      </c>
      <c r="AT413" s="240">
        <f t="shared" ca="1" si="636"/>
        <v>-6.2675300109680772E-4</v>
      </c>
      <c r="AU413" s="240">
        <f t="shared" ca="1" si="637"/>
        <v>-4.1087414154907865E-4</v>
      </c>
      <c r="AV413" s="240">
        <f t="shared" ca="1" si="638"/>
        <v>3.8821206595324994E-4</v>
      </c>
      <c r="AW413" s="240">
        <f t="shared" ca="1" si="639"/>
        <v>6.3625817009213374E-4</v>
      </c>
      <c r="AX413" s="240">
        <f t="shared" ca="1" si="640"/>
        <v>-1.8820070841833985E-5</v>
      </c>
      <c r="AY413" s="240">
        <f t="shared" ca="1" si="641"/>
        <v>-6.4718452647258805E-4</v>
      </c>
      <c r="AZ413" s="240">
        <f t="shared" ca="1" si="642"/>
        <v>-3.5691543194052162E-4</v>
      </c>
      <c r="BA413" s="240">
        <f t="shared" ca="1" si="643"/>
        <v>4.3997036453660482E-4</v>
      </c>
      <c r="BB413" s="240">
        <f t="shared" ca="1" si="644"/>
        <v>6.1234874248259524E-4</v>
      </c>
      <c r="BC413" s="240">
        <f t="shared" ca="1" si="645"/>
        <v>-8.4459450379131774E-5</v>
      </c>
      <c r="BD413" s="240">
        <f t="shared" ca="1" si="646"/>
        <v>-6.613833110713864E-4</v>
      </c>
      <c r="BE413" s="240">
        <f t="shared" ca="1" si="647"/>
        <v>-2.995194316125552E-4</v>
      </c>
      <c r="BF413" s="240">
        <f t="shared" ca="1" si="648"/>
        <v>4.874915079972023E-4</v>
      </c>
      <c r="BG413" s="240">
        <f t="shared" ca="1" si="649"/>
        <v>5.825420617390759E-4</v>
      </c>
      <c r="BH413" s="240">
        <f t="shared" ca="1" si="650"/>
        <v>-1.4928543923904648E-4</v>
      </c>
      <c r="BI413" s="240">
        <f t="shared" ca="1" si="651"/>
        <v>-6.6921261283567335E-4</v>
      </c>
      <c r="BJ413" s="240">
        <f t="shared" ca="1" si="652"/>
        <v>-2.3923889542418328E-4</v>
      </c>
      <c r="BK413" s="240">
        <f t="shared" ca="1" si="653"/>
        <v>5.3031784174582418E-4</v>
      </c>
      <c r="BL413" s="240">
        <f t="shared" ca="1" si="654"/>
        <v>5.4712518249112505E-4</v>
      </c>
      <c r="BM413" s="240">
        <f t="shared" ca="1" si="655"/>
        <v>-2.1267372771137152E-4</v>
      </c>
      <c r="BN413" s="240">
        <f t="shared" ca="1" si="656"/>
        <v>-6.7059703130952593E-4</v>
      </c>
      <c r="BO413" s="240">
        <f t="shared" ca="1" si="657"/>
        <v>-1.766543578916022E-4</v>
      </c>
      <c r="BP413" s="240">
        <f t="shared" ca="1" si="658"/>
        <v>5.6803692477721212E-4</v>
      </c>
      <c r="BQ413" s="240">
        <f t="shared" ca="1" si="659"/>
        <v>5.0643918864674235E-4</v>
      </c>
      <c r="BR413" s="240">
        <f t="shared" ca="1" si="660"/>
        <v>-2.7401385192655039E-4</v>
      </c>
      <c r="BS413" s="240">
        <f t="shared" ca="1" si="661"/>
        <v>-6.6552323378624048E-4</v>
      </c>
      <c r="BT413" s="240">
        <f t="shared" ca="1" si="662"/>
        <v>-1.1236854232342082E-4</v>
      </c>
      <c r="BU413" s="240">
        <f t="shared" ca="1" si="663"/>
        <v>6.002855017024258E-4</v>
      </c>
      <c r="BV413" s="240">
        <f t="shared" ca="1" si="664"/>
        <v>4.6087590856786398E-4</v>
      </c>
      <c r="BW413" s="240">
        <f t="shared" ca="1" si="665"/>
        <v>-3.3271507295646815E-4</v>
      </c>
      <c r="BX413" s="240">
        <f t="shared" ca="1" si="666"/>
        <v>-6.5404008370958846E-4</v>
      </c>
      <c r="BY413" s="240">
        <f t="shared" ca="1" si="667"/>
        <v>-4.7000556265771242E-5</v>
      </c>
      <c r="BZ413" s="240">
        <f t="shared" ca="1" si="668"/>
        <v>6.2675300109680653E-4</v>
      </c>
      <c r="CA413" s="240">
        <f t="shared" ca="1" si="669"/>
        <v>4.1087414154907767E-4</v>
      </c>
      <c r="CB413" s="240">
        <f t="shared" ca="1" si="670"/>
        <v>-3.8821206595325488E-4</v>
      </c>
      <c r="CC413" s="240">
        <f t="shared" ca="1" si="671"/>
        <v>-6.362581700921332E-4</v>
      </c>
      <c r="CD413" s="240">
        <f t="shared" ca="1" si="672"/>
        <v>1.8820070841835341E-5</v>
      </c>
      <c r="CE413" s="240">
        <f t="shared" ca="1" si="673"/>
        <v>6.4718452647258707E-4</v>
      </c>
      <c r="CF413" s="240">
        <f t="shared" ca="1" si="674"/>
        <v>3.5691543194052037E-4</v>
      </c>
      <c r="CG413" s="240">
        <f t="shared" ca="1" si="675"/>
        <v>-4.3997036453660222E-4</v>
      </c>
      <c r="CH413" s="240">
        <f t="shared" ca="1" si="676"/>
        <v>-6.1234874248259469E-4</v>
      </c>
      <c r="CI413" s="240">
        <f t="shared" ca="1" si="677"/>
        <v>8.4459450379137792E-5</v>
      </c>
      <c r="CJ413" s="240">
        <f t="shared" ca="1" si="678"/>
        <v>6.6138331107138662E-4</v>
      </c>
      <c r="CK413" s="240">
        <f t="shared" ca="1" si="679"/>
        <v>2.9951943161255401E-4</v>
      </c>
      <c r="CL413" s="240">
        <f t="shared" ca="1" si="680"/>
        <v>-4.8749150799720317E-4</v>
      </c>
      <c r="CM413" s="240">
        <f t="shared" ca="1" si="681"/>
        <v>-5.8254206173907524E-4</v>
      </c>
      <c r="CN413" s="240">
        <f t="shared" ca="1" si="682"/>
        <v>1.4928543923904778E-4</v>
      </c>
      <c r="CO413" s="240">
        <f t="shared" ca="1" si="683"/>
        <v>6.6921261283567335E-4</v>
      </c>
      <c r="CP413" s="240">
        <f t="shared" ca="1" si="684"/>
        <v>2.3923889542418208E-4</v>
      </c>
      <c r="CQ413" s="240">
        <f t="shared" ca="1" si="685"/>
        <v>-5.3031784174582494E-4</v>
      </c>
      <c r="CR413" s="240">
        <f t="shared" ca="1" si="686"/>
        <v>-5.4712518249112429E-4</v>
      </c>
      <c r="CS413" s="240">
        <f t="shared" ca="1" si="687"/>
        <v>2.1267372771137277E-4</v>
      </c>
      <c r="CT413" s="240">
        <f t="shared" ca="1" si="688"/>
        <v>6.7059703130952582E-4</v>
      </c>
      <c r="CU413" s="240">
        <f t="shared" ca="1" si="689"/>
        <v>1.7665435789160095E-4</v>
      </c>
      <c r="CV413" s="240">
        <f t="shared" ca="1" si="690"/>
        <v>-5.6803692477721288E-4</v>
      </c>
      <c r="CW413" s="240">
        <f t="shared" ca="1" si="691"/>
        <v>-5.0643918864674148E-4</v>
      </c>
      <c r="CX413" s="240">
        <f t="shared" ca="1" si="692"/>
        <v>2.7401385192655158E-4</v>
      </c>
      <c r="CY413" s="240">
        <f t="shared" ca="1" si="693"/>
        <v>6.6552323378624026E-4</v>
      </c>
      <c r="CZ413" s="240">
        <f t="shared" ca="1" si="694"/>
        <v>1.123685423234196E-4</v>
      </c>
      <c r="DA413" s="240">
        <f t="shared" ca="1" si="695"/>
        <v>-6.0028550170242634E-4</v>
      </c>
      <c r="DB413" s="240">
        <f t="shared" ca="1" si="696"/>
        <v>-4.6087590856786295E-4</v>
      </c>
      <c r="DC413" s="240">
        <f t="shared" ca="1" si="697"/>
        <v>3.3271507295646094E-4</v>
      </c>
      <c r="DD413" s="240">
        <f t="shared" ca="1" si="698"/>
        <v>6.5404008370958618E-4</v>
      </c>
      <c r="DE413" s="240">
        <f t="shared" ca="1" si="699"/>
        <v>4.7000556265769969E-5</v>
      </c>
      <c r="DF413" s="240">
        <f t="shared" ca="1" si="700"/>
        <v>-6.2675300109680697E-4</v>
      </c>
      <c r="DG413" s="240">
        <f t="shared" ca="1" si="701"/>
        <v>-4.10874141549069E-4</v>
      </c>
      <c r="DH413" s="240">
        <f t="shared" ca="1" si="702"/>
        <v>3.8821206595325596E-4</v>
      </c>
      <c r="DI413" s="240">
        <f t="shared" ca="1" si="703"/>
        <v>6.3625817009213277E-4</v>
      </c>
      <c r="DJ413" s="240">
        <f t="shared" ca="1" si="704"/>
        <v>-1.8820070841827101E-5</v>
      </c>
      <c r="DK413" s="240">
        <f t="shared" ca="1" si="705"/>
        <v>-6.4718452647259E-4</v>
      </c>
      <c r="DL413" s="240">
        <f t="shared" ca="1" si="706"/>
        <v>-3.5691543194051929E-4</v>
      </c>
      <c r="DM413" s="240">
        <f t="shared" ca="1" si="707"/>
        <v>4.3997036453660319E-4</v>
      </c>
      <c r="DN413" s="240">
        <f t="shared" ca="1" si="708"/>
        <v>6.1234874248259025E-4</v>
      </c>
      <c r="DO413" s="240">
        <f t="shared" ca="1" si="709"/>
        <v>-8.445945037913912E-5</v>
      </c>
      <c r="DP413" s="240">
        <f t="shared" ca="1" si="710"/>
        <v>-6.6138331107138673E-4</v>
      </c>
      <c r="DQ413" s="240">
        <f t="shared" ca="1" si="711"/>
        <v>-2.9951943161256138E-4</v>
      </c>
      <c r="DR413" s="240">
        <f t="shared" ca="1" si="712"/>
        <v>4.8749150799721059E-4</v>
      </c>
      <c r="DS413" s="240">
        <f t="shared" ca="1" si="713"/>
        <v>5.8254206173907459E-4</v>
      </c>
      <c r="DT413" s="240">
        <f t="shared" ca="1" si="714"/>
        <v>-1.4928543923904905E-4</v>
      </c>
      <c r="DU413" s="240">
        <f t="shared" ca="1" si="715"/>
        <v>-6.6921261283567292E-4</v>
      </c>
      <c r="DV413" s="240">
        <f t="shared" ca="1" si="716"/>
        <v>-2.3923889542418081E-4</v>
      </c>
      <c r="DW413" s="240">
        <f t="shared" ca="1" si="717"/>
        <v>5.303178417458257E-4</v>
      </c>
      <c r="DX413" s="240">
        <f t="shared" ca="1" si="718"/>
        <v>5.4712518249112917E-4</v>
      </c>
      <c r="DY413" s="240">
        <f t="shared" ca="1" si="719"/>
        <v>-2.1267372771138304E-4</v>
      </c>
      <c r="DZ413" s="240">
        <f t="shared" ca="1" si="720"/>
        <v>-6.7059703130952571E-4</v>
      </c>
      <c r="EA413" s="240">
        <f t="shared" ca="1" si="721"/>
        <v>-1.7665435789159968E-4</v>
      </c>
      <c r="EB413" s="240">
        <f t="shared" ca="1" si="722"/>
        <v>5.6803692477720854E-4</v>
      </c>
      <c r="EC413" s="240">
        <f t="shared" ca="1" si="723"/>
        <v>5.0643918864673432E-4</v>
      </c>
      <c r="ED413" s="240">
        <f t="shared" ca="1" si="724"/>
        <v>-2.7401385192655283E-4</v>
      </c>
      <c r="EE413" s="240">
        <f t="shared" ca="1" si="725"/>
        <v>-6.6552323378624135E-4</v>
      </c>
      <c r="EF413" s="240">
        <f t="shared" ca="1" si="726"/>
        <v>-1.123685423234089E-4</v>
      </c>
      <c r="EG413" s="240">
        <f t="shared" ca="1" si="727"/>
        <v>6.0028550170242699E-4</v>
      </c>
      <c r="EH413" s="240">
        <f t="shared" ca="1" si="728"/>
        <v>4.6087590856786203E-4</v>
      </c>
      <c r="EI413" s="240">
        <f t="shared" ca="1" si="729"/>
        <v>-3.3271507295646214E-4</v>
      </c>
      <c r="EJ413" s="240">
        <f t="shared" ca="1" si="730"/>
        <v>-6.5404008370958575E-4</v>
      </c>
      <c r="EK413" s="240">
        <f t="shared" ca="1" si="731"/>
        <v>-4.7000556265768613E-5</v>
      </c>
      <c r="EL413" s="240">
        <f t="shared" ca="1" si="732"/>
        <v>6.267530010968074E-4</v>
      </c>
      <c r="EM413" s="240">
        <f t="shared" ca="1" si="733"/>
        <v>4.1087414154906791E-4</v>
      </c>
      <c r="EN413" s="240">
        <f t="shared" ca="1" si="734"/>
        <v>-3.8821206595325705E-4</v>
      </c>
      <c r="EO413" s="240">
        <f t="shared" ca="1" si="735"/>
        <v>-6.3625817009213244E-4</v>
      </c>
      <c r="EP413" s="240">
        <f t="shared" ca="1" si="736"/>
        <v>1.8820070841828429E-5</v>
      </c>
      <c r="EQ413" s="240">
        <f t="shared" ca="1" si="737"/>
        <v>6.4718452647259032E-4</v>
      </c>
      <c r="ER413" s="240">
        <f t="shared" ca="1" si="738"/>
        <v>3.5691543194051815E-4</v>
      </c>
      <c r="ES413" s="240">
        <f t="shared" ca="1" si="739"/>
        <v>-4.3997036453660417E-4</v>
      </c>
      <c r="ET413" s="240">
        <f t="shared" ca="1" si="740"/>
        <v>-6.1234874248259751E-4</v>
      </c>
      <c r="EU413" s="240">
        <f t="shared" ca="1" si="741"/>
        <v>8.4459450379140421E-5</v>
      </c>
      <c r="EV413" s="240">
        <f t="shared" ca="1" si="742"/>
        <v>6.6138331107138716E-4</v>
      </c>
      <c r="EW413" s="240">
        <f t="shared" ca="1" si="743"/>
        <v>2.9951943161256019E-4</v>
      </c>
      <c r="EX413" s="240">
        <f t="shared" ca="1" si="744"/>
        <v>-4.8749150799721151E-4</v>
      </c>
      <c r="EY413" s="240">
        <f t="shared" ca="1" si="745"/>
        <v>-5.8254206173907394E-4</v>
      </c>
      <c r="EZ413" s="240">
        <f t="shared" ca="1" si="746"/>
        <v>1.492854392390503E-4</v>
      </c>
      <c r="FA413" s="240">
        <f t="shared" ca="1" si="747"/>
        <v>6.6921261283567292E-4</v>
      </c>
      <c r="FB413" s="240">
        <f t="shared" ca="1" si="748"/>
        <v>2.3923889542417964E-4</v>
      </c>
      <c r="FC413" s="240">
        <f t="shared" ca="1" si="749"/>
        <v>-5.3031784174582656E-4</v>
      </c>
      <c r="FD413" s="240">
        <f t="shared" ca="1" si="750"/>
        <v>-5.4712518249112831E-4</v>
      </c>
      <c r="FE413" s="240">
        <f t="shared" ca="1" si="751"/>
        <v>2.1267372771138429E-4</v>
      </c>
      <c r="FF413" s="240">
        <f t="shared" ca="1" si="752"/>
        <v>6.7059703130952571E-4</v>
      </c>
      <c r="FG413" s="240">
        <f t="shared" ca="1" si="753"/>
        <v>1.7665435789159843E-4</v>
      </c>
      <c r="FH413" s="240">
        <f t="shared" ca="1" si="754"/>
        <v>-5.6803692477720919E-4</v>
      </c>
      <c r="FI413" s="240">
        <f t="shared" ca="1" si="755"/>
        <v>-5.0643918864673346E-4</v>
      </c>
      <c r="FJ413" s="240">
        <f t="shared" ca="1" si="756"/>
        <v>2.7401385192655402E-4</v>
      </c>
      <c r="FK413" s="240">
        <f t="shared" ca="1" si="757"/>
        <v>6.6552323378624113E-4</v>
      </c>
      <c r="FL413" s="240">
        <f t="shared" ca="1" si="758"/>
        <v>1.1236854232340757E-4</v>
      </c>
      <c r="FM413" s="240">
        <f t="shared" ca="1" si="759"/>
        <v>-6.0028550170242753E-4</v>
      </c>
      <c r="FN413" s="240">
        <f t="shared" ca="1" si="760"/>
        <v>-4.608759085678611E-4</v>
      </c>
      <c r="FO413" s="240">
        <f t="shared" ca="1" si="761"/>
        <v>3.3271507295646322E-4</v>
      </c>
      <c r="FP413" s="240">
        <f t="shared" ca="1" si="762"/>
        <v>6.5404008370958564E-4</v>
      </c>
      <c r="FQ413" s="240">
        <f t="shared" ca="1" si="763"/>
        <v>4.7000556265767285E-5</v>
      </c>
      <c r="FR413" s="240">
        <f t="shared" ca="1" si="764"/>
        <v>-6.2675300109680794E-4</v>
      </c>
      <c r="FS413" s="240">
        <f t="shared" ca="1" si="765"/>
        <v>-4.1087414154906694E-4</v>
      </c>
      <c r="FT413" s="240">
        <f t="shared" ca="1" si="766"/>
        <v>3.8821206595325813E-4</v>
      </c>
      <c r="FU413" s="240">
        <f t="shared" ca="1" si="767"/>
        <v>6.3625817009213201E-4</v>
      </c>
      <c r="FV413" s="240">
        <f t="shared" ca="1" si="768"/>
        <v>-1.882007084182973E-5</v>
      </c>
      <c r="FW413" s="240">
        <f t="shared" ca="1" si="769"/>
        <v>-6.4718452647259065E-4</v>
      </c>
      <c r="FX413" s="240">
        <f t="shared" ca="1" si="770"/>
        <v>-3.5691543194051707E-4</v>
      </c>
      <c r="FY413" s="240">
        <f t="shared" ca="1" si="771"/>
        <v>4.3997036453660514E-4</v>
      </c>
      <c r="FZ413" s="240">
        <f t="shared" ca="1" si="772"/>
        <v>6.1234874248258916E-4</v>
      </c>
      <c r="GA413" s="240">
        <f t="shared" ca="1" si="773"/>
        <v>-8.4459450379141722E-5</v>
      </c>
      <c r="GB413" s="240">
        <f t="shared" ca="1" si="774"/>
        <v>-6.6138331107138738E-4</v>
      </c>
      <c r="GC413" s="240">
        <f t="shared" ca="1" si="775"/>
        <v>-2.99519431612559E-4</v>
      </c>
      <c r="GD413" s="240">
        <f t="shared" ca="1" si="776"/>
        <v>4.8749150799721238E-4</v>
      </c>
      <c r="GE413" s="240">
        <f t="shared" ca="1" si="777"/>
        <v>5.8254206173907318E-4</v>
      </c>
      <c r="GF413" s="240">
        <f t="shared" ca="1" si="778"/>
        <v>-1.4928543923905158E-4</v>
      </c>
      <c r="GG413" s="240">
        <f t="shared" ca="1" si="779"/>
        <v>-6.6921261283567303E-4</v>
      </c>
      <c r="GH413" s="240">
        <f t="shared" ca="1" si="780"/>
        <v>-2.3923889542417842E-4</v>
      </c>
      <c r="GI413" s="240">
        <f t="shared" ca="1" si="781"/>
        <v>5.3031784174582732E-4</v>
      </c>
      <c r="GJ413" s="240">
        <f t="shared" ca="1" si="782"/>
        <v>5.4712518249112755E-4</v>
      </c>
      <c r="GK413" s="240">
        <f t="shared" ca="1" si="783"/>
        <v>-2.1267372771138554E-4</v>
      </c>
      <c r="GL413" s="240">
        <f t="shared" ca="1" si="784"/>
        <v>-6.705970313095256E-4</v>
      </c>
      <c r="GM413" s="240">
        <f t="shared" ca="1" si="785"/>
        <v>-1.7665435789159713E-4</v>
      </c>
      <c r="GN413" s="240">
        <f t="shared" ca="1" si="786"/>
        <v>5.6803692477720984E-4</v>
      </c>
      <c r="GO413" s="240">
        <f t="shared" ca="1" si="787"/>
        <v>5.0643918864673259E-4</v>
      </c>
      <c r="GP413" s="240">
        <f t="shared" ca="1" si="788"/>
        <v>-2.7401385192655521E-4</v>
      </c>
      <c r="GQ413" s="240">
        <f t="shared" ca="1" si="789"/>
        <v>-6.6552323378624102E-4</v>
      </c>
      <c r="GR413" s="240">
        <f t="shared" ca="1" si="790"/>
        <v>-1.1236854232340621E-4</v>
      </c>
      <c r="GS413" s="240">
        <f t="shared" ca="1" si="791"/>
        <v>6.0028550170242818E-4</v>
      </c>
      <c r="GT413" s="240">
        <f t="shared" ca="1" si="792"/>
        <v>4.6087590856786018E-4</v>
      </c>
      <c r="GU413" s="240">
        <f t="shared" ca="1" si="793"/>
        <v>-3.3271507295646436E-4</v>
      </c>
      <c r="GV413" s="240">
        <f t="shared" ca="1" si="794"/>
        <v>-6.5404008370958532E-4</v>
      </c>
      <c r="GW413" s="240">
        <f t="shared" ca="1" si="795"/>
        <v>-4.7000556265766011E-5</v>
      </c>
      <c r="GX413" s="240">
        <f t="shared" ca="1" si="796"/>
        <v>6.2675300109680838E-4</v>
      </c>
      <c r="GY413" s="240">
        <f t="shared" ca="1" si="797"/>
        <v>4.1087414154906596E-4</v>
      </c>
      <c r="GZ413" s="240">
        <f t="shared" ca="1" si="798"/>
        <v>-3.882120659532436E-4</v>
      </c>
      <c r="HA413" s="240">
        <f t="shared" ca="1" si="799"/>
        <v>-6.3625817009213157E-4</v>
      </c>
      <c r="HB413" s="240">
        <f t="shared" ca="1" si="800"/>
        <v>1.882007084185014E-5</v>
      </c>
      <c r="HC413" s="240">
        <f t="shared" ca="1" si="801"/>
        <v>6.4718452647258599E-4</v>
      </c>
      <c r="HD413" s="240">
        <f t="shared" ca="1" si="802"/>
        <v>3.5691543194051598E-4</v>
      </c>
      <c r="HE413" s="240">
        <f t="shared" ca="1" si="803"/>
        <v>-4.3997036453662054E-4</v>
      </c>
      <c r="HF413" s="240">
        <f t="shared" ca="1" si="804"/>
        <v>-6.1234874248259643E-4</v>
      </c>
      <c r="HG413" s="240">
        <f t="shared" ca="1" si="805"/>
        <v>8.4459450379142969E-5</v>
      </c>
      <c r="HH413" s="240">
        <f t="shared" ca="1" si="806"/>
        <v>6.6138331107139074E-4</v>
      </c>
      <c r="HI413" s="240">
        <f t="shared" ca="1" si="807"/>
        <v>2.9951943161255786E-4</v>
      </c>
      <c r="HJ413" s="240">
        <f t="shared" ca="1" si="808"/>
        <v>-4.8749150799721336E-4</v>
      </c>
      <c r="HK413" s="240">
        <f t="shared" ca="1" si="809"/>
        <v>-5.8254206173908207E-4</v>
      </c>
      <c r="HL413" s="240">
        <f t="shared" ca="1" si="810"/>
        <v>1.4928543923905288E-4</v>
      </c>
      <c r="HM413" s="240">
        <f t="shared" ca="1" si="811"/>
        <v>6.6921261283567444E-4</v>
      </c>
      <c r="HN413" s="240">
        <f t="shared" ca="1" si="812"/>
        <v>2.3923889542419501E-4</v>
      </c>
      <c r="HO413" s="240">
        <f t="shared" ca="1" si="813"/>
        <v>-5.3031784174582819E-4</v>
      </c>
      <c r="HP413" s="240">
        <f t="shared" ca="1" si="814"/>
        <v>-5.4712518249111573E-4</v>
      </c>
      <c r="HQ413" s="240">
        <f t="shared" ca="1" si="815"/>
        <v>2.1267372771136873E-4</v>
      </c>
      <c r="HR413" s="240">
        <f t="shared" ca="1" si="816"/>
        <v>6.7059703130952571E-4</v>
      </c>
      <c r="HS413" s="240">
        <f t="shared" ca="1" si="817"/>
        <v>1.7665435789157745E-4</v>
      </c>
      <c r="HT413" s="240">
        <f t="shared" ca="1" si="818"/>
        <v>-5.680369247772106E-4</v>
      </c>
      <c r="HU413" s="240">
        <f t="shared" ca="1" si="819"/>
        <v>-5.0643918864673183E-4</v>
      </c>
      <c r="HV413" s="240">
        <f t="shared" ca="1" si="820"/>
        <v>2.7401385192657381E-4</v>
      </c>
      <c r="HW413" s="240">
        <f t="shared" ca="1" si="821"/>
        <v>6.655232337862408E-4</v>
      </c>
      <c r="HX413" s="240">
        <f t="shared" ca="1" si="822"/>
        <v>1.1236854232340499E-4</v>
      </c>
      <c r="HY413" s="240">
        <f t="shared" ca="1" si="823"/>
        <v>-6.0028550170242027E-4</v>
      </c>
      <c r="HZ413" s="240">
        <f t="shared" ca="1" si="824"/>
        <v>-4.608759085678591E-4</v>
      </c>
      <c r="IA413" s="240">
        <f t="shared" ca="1" si="825"/>
        <v>3.3271507295648208E-4</v>
      </c>
      <c r="IB413" s="240">
        <f t="shared" ca="1" si="826"/>
        <v>6.5404008370958922E-4</v>
      </c>
      <c r="IC413" s="240">
        <f t="shared" ca="1" si="827"/>
        <v>4.7000556265764656E-5</v>
      </c>
      <c r="ID413" s="240">
        <f t="shared" ca="1" si="828"/>
        <v>-6.2675300109681564E-4</v>
      </c>
      <c r="IE413" s="240">
        <f t="shared" ca="1" si="829"/>
        <v>-4.5681197557319086E-4</v>
      </c>
      <c r="IF413" s="240">
        <f t="shared" ca="1" si="830"/>
        <v>3.8821206595326024E-4</v>
      </c>
      <c r="IG413" s="240">
        <f t="shared" ca="1" si="831"/>
        <v>6.3625817009212507E-4</v>
      </c>
      <c r="IH413" s="240">
        <f t="shared" ca="1" si="832"/>
        <v>-1.8820070841832332E-5</v>
      </c>
      <c r="II413" s="240">
        <f t="shared" ca="1" si="833"/>
        <v>-6.471845264725913E-4</v>
      </c>
      <c r="IJ413" s="240">
        <f t="shared" ca="1" si="834"/>
        <v>-3.5691543194053105E-4</v>
      </c>
      <c r="IK413" s="240">
        <f t="shared" ca="1" si="835"/>
        <v>4.3997036453660715E-4</v>
      </c>
      <c r="IL413" s="240">
        <f t="shared" ca="1" si="836"/>
        <v>6.1234874248258808E-4</v>
      </c>
      <c r="IM413" s="240">
        <f t="shared" ca="1" si="837"/>
        <v>-8.4459450379125405E-5</v>
      </c>
      <c r="IN413" s="240">
        <f t="shared" ca="1" si="838"/>
        <v>-6.613833110713877E-4</v>
      </c>
      <c r="IO413" s="240">
        <f t="shared" ca="1" si="839"/>
        <v>-2.9951943161253959E-4</v>
      </c>
      <c r="IP413" s="240">
        <f t="shared" ca="1" si="840"/>
        <v>4.8749150799720111E-4</v>
      </c>
      <c r="IQ413" s="240">
        <f t="shared" ca="1" si="841"/>
        <v>5.8254206173907199E-4</v>
      </c>
      <c r="IR413" s="240">
        <f t="shared" ca="1" si="842"/>
        <v>-1.4928543923907274E-4</v>
      </c>
      <c r="IS413" s="240">
        <f t="shared" ca="1" si="843"/>
        <v>-6.6921261283567313E-4</v>
      </c>
      <c r="IT413" s="240">
        <f t="shared" ca="1" si="844"/>
        <v>-2.3923889542417598E-4</v>
      </c>
      <c r="IU413" s="240">
        <f t="shared" ca="1" si="845"/>
        <v>5.3031784174584066E-4</v>
      </c>
      <c r="IV413" s="240">
        <f t="shared" ca="1" si="846"/>
        <v>5.4712518249112603E-4</v>
      </c>
      <c r="IW413" s="240">
        <f t="shared" ca="1" si="847"/>
        <v>-2.1267372771138806E-4</v>
      </c>
      <c r="IX413" s="240">
        <f t="shared" ca="1" si="848"/>
        <v>-6.7059703130952614E-4</v>
      </c>
      <c r="IY413" s="240">
        <f t="shared" ca="1" si="849"/>
        <v>-1.7665435789159458E-4</v>
      </c>
      <c r="IZ413" s="240">
        <f t="shared" ca="1" si="850"/>
        <v>5.6803692477722144E-4</v>
      </c>
      <c r="JA413" s="240">
        <f t="shared" ca="1" si="851"/>
        <v>5.0643918864674343E-4</v>
      </c>
      <c r="JB413" s="240">
        <f t="shared" ca="1" si="852"/>
        <v>-2.740138519265576E-4</v>
      </c>
    </row>
    <row r="414" spans="2:262">
      <c r="B414" s="248">
        <v>53</v>
      </c>
      <c r="C414" s="247">
        <f t="shared" si="853"/>
        <v>1.0351562500000005E-3</v>
      </c>
      <c r="D414" s="244">
        <f t="shared" ca="1" si="597"/>
        <v>12.395733953828509</v>
      </c>
      <c r="E414" s="243">
        <f ca="1">BG361</f>
        <v>0.3957339538285099</v>
      </c>
      <c r="F414" s="242">
        <v>53</v>
      </c>
      <c r="G414" s="240">
        <f t="shared" ca="1" si="854"/>
        <v>6.3385364271641078E-4</v>
      </c>
      <c r="H414" s="240">
        <f t="shared" ca="1" si="598"/>
        <v>-5.1146617579240854E-6</v>
      </c>
      <c r="I414" s="240">
        <f t="shared" ca="1" si="599"/>
        <v>-6.3658193379842552E-4</v>
      </c>
      <c r="J414" s="240">
        <f t="shared" ca="1" si="600"/>
        <v>-3.3445438408623849E-4</v>
      </c>
      <c r="K414" s="240">
        <f t="shared" ca="1" si="601"/>
        <v>4.581754317400066E-4</v>
      </c>
      <c r="L414" s="240">
        <f t="shared" ca="1" si="602"/>
        <v>5.7885684969949706E-4</v>
      </c>
      <c r="M414" s="240">
        <f t="shared" ca="1" si="603"/>
        <v>-1.4939841860683525E-4</v>
      </c>
      <c r="N414" s="240">
        <f t="shared" ca="1" si="604"/>
        <v>-6.5854977807753342E-4</v>
      </c>
      <c r="O414" s="240">
        <f t="shared" ca="1" si="605"/>
        <v>-2.0188883588424743E-4</v>
      </c>
      <c r="P414" s="240">
        <f t="shared" ca="1" si="606"/>
        <v>5.5085712183336368E-4</v>
      </c>
      <c r="Q414" s="240">
        <f t="shared" ca="1" si="607"/>
        <v>4.9573007976197242E-4</v>
      </c>
      <c r="R414" s="240">
        <f t="shared" ca="1" si="608"/>
        <v>-2.8642204876022973E-4</v>
      </c>
      <c r="S414" s="240">
        <f t="shared" ca="1" si="609"/>
        <v>-6.4851490861487354E-4</v>
      </c>
      <c r="T414" s="240">
        <f t="shared" ca="1" si="610"/>
        <v>-5.9512350320279684E-5</v>
      </c>
      <c r="U414" s="241">
        <f t="shared" ca="1" si="611"/>
        <v>6.1676950249940545E-4</v>
      </c>
      <c r="V414" s="240">
        <f t="shared" ca="1" si="612"/>
        <v>3.8851293979635525E-4</v>
      </c>
      <c r="W414" s="240">
        <f t="shared" ca="1" si="613"/>
        <v>-4.0952678752387652E-4</v>
      </c>
      <c r="X414" s="240">
        <f t="shared" ca="1" si="614"/>
        <v>-6.0696497731701463E-4</v>
      </c>
      <c r="Y414" s="240">
        <f t="shared" ca="1" si="615"/>
        <v>8.5756181942054152E-5</v>
      </c>
      <c r="Z414" s="240">
        <f t="shared" ca="1" si="616"/>
        <v>6.5270951282958393E-4</v>
      </c>
      <c r="AA414" s="240">
        <f t="shared" ca="1" si="617"/>
        <v>2.6241572605169544E-4</v>
      </c>
      <c r="AB414" s="240">
        <f t="shared" ca="1" si="618"/>
        <v>-5.127302690295329E-4</v>
      </c>
      <c r="AC414" s="240">
        <f t="shared" ca="1" si="619"/>
        <v>-5.3591913383912364E-4</v>
      </c>
      <c r="AD414" s="240">
        <f t="shared" ca="1" si="620"/>
        <v>2.2685732908994964E-4</v>
      </c>
      <c r="AE414" s="240">
        <f t="shared" ca="1" si="621"/>
        <v>6.569306214290649E-4</v>
      </c>
      <c r="AF414" s="240">
        <f t="shared" ca="1" si="622"/>
        <v>1.2356622593213702E-4</v>
      </c>
      <c r="AG414" s="240">
        <f t="shared" ca="1" si="623"/>
        <v>-5.9101724373081005E-4</v>
      </c>
      <c r="AH414" s="240">
        <f t="shared" ca="1" si="624"/>
        <v>-4.388299035134565E-4</v>
      </c>
      <c r="AI414" s="240">
        <f t="shared" ca="1" si="625"/>
        <v>3.5693417647377634E-4</v>
      </c>
      <c r="AJ414" s="240">
        <f t="shared" ca="1" si="626"/>
        <v>6.2922770040216259E-4</v>
      </c>
      <c r="AK414" s="240">
        <f t="shared" ca="1" si="627"/>
        <v>-2.1288066366074586E-5</v>
      </c>
      <c r="AL414" s="240">
        <f t="shared" ca="1" si="628"/>
        <v>-6.4058329816577117E-4</v>
      </c>
      <c r="AM414" s="240">
        <f t="shared" ca="1" si="629"/>
        <v>-3.2041540932623892E-4</v>
      </c>
      <c r="AN414" s="240">
        <f t="shared" ca="1" si="630"/>
        <v>4.6966554344807335E-4</v>
      </c>
      <c r="AO414" s="240">
        <f t="shared" ca="1" si="631"/>
        <v>5.7094699369420441E-4</v>
      </c>
      <c r="AP414" s="240">
        <f t="shared" ca="1" si="632"/>
        <v>-1.6510784932770265E-4</v>
      </c>
      <c r="AQ414" s="240">
        <f t="shared" ca="1" si="633"/>
        <v>-6.5901973324408703E-4</v>
      </c>
      <c r="AR414" s="240">
        <f t="shared" ca="1" si="634"/>
        <v>-1.8643009124010452E-4</v>
      </c>
      <c r="AS414" s="240">
        <f t="shared" ca="1" si="635"/>
        <v>5.5957316582219739E-4</v>
      </c>
      <c r="AT414" s="240">
        <f t="shared" ca="1" si="636"/>
        <v>4.8492069537089618E-4</v>
      </c>
      <c r="AU414" s="240">
        <f t="shared" ca="1" si="637"/>
        <v>-3.0090409418416508E-4</v>
      </c>
      <c r="AV414" s="240">
        <f t="shared" ca="1" si="638"/>
        <v>-6.4543061676158571E-4</v>
      </c>
      <c r="AW414" s="240">
        <f t="shared" ca="1" si="639"/>
        <v>-4.3385064926251121E-5</v>
      </c>
      <c r="AX414" s="240">
        <f t="shared" ca="1" si="640"/>
        <v>6.2228791616217088E-4</v>
      </c>
      <c r="AY414" s="240">
        <f t="shared" ca="1" si="641"/>
        <v>3.75329317052091E-4</v>
      </c>
      <c r="AZ414" s="240">
        <f t="shared" ca="1" si="642"/>
        <v>-4.2207768193790136E-4</v>
      </c>
      <c r="BA414" s="240">
        <f t="shared" ca="1" si="643"/>
        <v>-6.0047632188863496E-4</v>
      </c>
      <c r="BB414" s="240">
        <f t="shared" ca="1" si="644"/>
        <v>1.0176829071929834E-4</v>
      </c>
      <c r="BC414" s="240">
        <f t="shared" ca="1" si="645"/>
        <v>6.5476212477113692E-4</v>
      </c>
      <c r="BD414" s="240">
        <f t="shared" ca="1" si="646"/>
        <v>2.4749853285636626E-4</v>
      </c>
      <c r="BE414" s="240">
        <f t="shared" ca="1" si="647"/>
        <v>-5.227400924329086E-4</v>
      </c>
      <c r="BF414" s="240">
        <f t="shared" ca="1" si="648"/>
        <v>-5.2634143584729461E-4</v>
      </c>
      <c r="BG414" s="240">
        <f t="shared" ca="1" si="649"/>
        <v>2.419761409766503E-4</v>
      </c>
      <c r="BH414" s="240">
        <f t="shared" ca="1" si="650"/>
        <v>6.5541768345333141E-4</v>
      </c>
      <c r="BI414" s="240">
        <f t="shared" ca="1" si="651"/>
        <v>1.0764037432664341E-4</v>
      </c>
      <c r="BJ414" s="240">
        <f t="shared" ca="1" si="652"/>
        <v>-5.9799956134875068E-4</v>
      </c>
      <c r="BK414" s="240">
        <f t="shared" ca="1" si="653"/>
        <v>-4.2662859827885953E-4</v>
      </c>
      <c r="BL414" s="240">
        <f t="shared" ca="1" si="654"/>
        <v>3.7042498161954341E-4</v>
      </c>
      <c r="BM414" s="240">
        <f t="shared" ca="1" si="655"/>
        <v>6.242227348495302E-4</v>
      </c>
      <c r="BN414" s="240">
        <f t="shared" ca="1" si="656"/>
        <v>-3.7448647839055877E-5</v>
      </c>
      <c r="BO414" s="240">
        <f t="shared" ca="1" si="657"/>
        <v>-6.4419879910725445E-4</v>
      </c>
      <c r="BP414" s="240">
        <f t="shared" ca="1" si="658"/>
        <v>-3.0618342830476938E-4</v>
      </c>
      <c r="BQ414" s="240">
        <f t="shared" ca="1" si="659"/>
        <v>4.80872746194692E-4</v>
      </c>
      <c r="BR414" s="240">
        <f t="shared" ca="1" si="660"/>
        <v>5.626932205689925E-4</v>
      </c>
      <c r="BS414" s="240">
        <f t="shared" ca="1" si="661"/>
        <v>-1.8071782525391178E-4</v>
      </c>
      <c r="BT414" s="240">
        <f t="shared" ca="1" si="662"/>
        <v>-6.5909271956566954E-4</v>
      </c>
      <c r="BU414" s="240">
        <f t="shared" ca="1" si="663"/>
        <v>-1.708590480800653E-4</v>
      </c>
      <c r="BV414" s="240">
        <f t="shared" ca="1" si="664"/>
        <v>5.6795214385973157E-4</v>
      </c>
      <c r="BW414" s="240">
        <f t="shared" ca="1" si="665"/>
        <v>4.7381921288528047E-4</v>
      </c>
      <c r="BX414" s="240">
        <f t="shared" ca="1" si="666"/>
        <v>-3.152048862332886E-4</v>
      </c>
      <c r="BY414" s="240">
        <f t="shared" ca="1" si="667"/>
        <v>-6.4195754163896574E-4</v>
      </c>
      <c r="BZ414" s="240">
        <f t="shared" ca="1" si="668"/>
        <v>-2.7231645991380624E-5</v>
      </c>
      <c r="CA414" s="240">
        <f t="shared" ca="1" si="669"/>
        <v>6.2743148685308261E-4</v>
      </c>
      <c r="CB414" s="240">
        <f t="shared" ca="1" si="670"/>
        <v>3.6191960996170158E-4</v>
      </c>
      <c r="CC414" s="240">
        <f t="shared" ca="1" si="671"/>
        <v>-4.343743325388315E-4</v>
      </c>
      <c r="CD414" s="240">
        <f t="shared" ca="1" si="672"/>
        <v>-5.9362596197720652E-4</v>
      </c>
      <c r="CE414" s="240">
        <f t="shared" ca="1" si="673"/>
        <v>1.177190980835747E-4</v>
      </c>
      <c r="CF414" s="240">
        <f t="shared" ca="1" si="674"/>
        <v>6.5642033249186011E-4</v>
      </c>
      <c r="CG414" s="240">
        <f t="shared" ca="1" si="675"/>
        <v>2.3243225579941057E-4</v>
      </c>
      <c r="CH414" s="240">
        <f t="shared" ca="1" si="676"/>
        <v>-5.3243503675111511E-4</v>
      </c>
      <c r="CI414" s="240">
        <f t="shared" ca="1" si="677"/>
        <v>-5.1644668945569354E-4</v>
      </c>
      <c r="CJ414" s="240">
        <f t="shared" ca="1" si="678"/>
        <v>2.5694919548409725E-4</v>
      </c>
      <c r="CK414" s="240">
        <f t="shared" ca="1" si="679"/>
        <v>6.5350994637273097E-4</v>
      </c>
      <c r="CL414" s="240">
        <f t="shared" ca="1" si="680"/>
        <v>9.1649684184588287E-5</v>
      </c>
      <c r="CM414" s="240">
        <f t="shared" ca="1" si="681"/>
        <v>-6.0462166639157849E-4</v>
      </c>
      <c r="CN414" s="240">
        <f t="shared" ca="1" si="682"/>
        <v>-4.1417030792932662E-4</v>
      </c>
      <c r="CO414" s="240">
        <f t="shared" ca="1" si="683"/>
        <v>3.83692656607465E-4</v>
      </c>
      <c r="CP414" s="240">
        <f t="shared" ca="1" si="684"/>
        <v>6.1884176086261582E-4</v>
      </c>
      <c r="CQ414" s="240">
        <f t="shared" ca="1" si="685"/>
        <v>-5.3586671646878791E-5</v>
      </c>
      <c r="CR414" s="240">
        <f t="shared" ca="1" si="686"/>
        <v>-6.4742625878030013E-4</v>
      </c>
      <c r="CS414" s="240">
        <f t="shared" ca="1" si="687"/>
        <v>-2.9176701383502049E-4</v>
      </c>
      <c r="CT414" s="240">
        <f t="shared" ca="1" si="688"/>
        <v>4.9179028917998679E-4</v>
      </c>
      <c r="CU414" s="240">
        <f t="shared" ca="1" si="689"/>
        <v>5.5410050208816453E-4</v>
      </c>
      <c r="CV414" s="240">
        <f t="shared" ca="1" si="690"/>
        <v>-1.9621894351966727E-4</v>
      </c>
      <c r="CW414" s="240">
        <f t="shared" ca="1" si="691"/>
        <v>-6.5876869307804971E-4</v>
      </c>
      <c r="CX414" s="240">
        <f t="shared" ca="1" si="692"/>
        <v>-1.5518508581829394E-4</v>
      </c>
      <c r="CY414" s="240">
        <f t="shared" ca="1" si="693"/>
        <v>5.7598900876289628E-4</v>
      </c>
      <c r="CZ414" s="240">
        <f t="shared" ca="1" si="694"/>
        <v>4.6243231942306415E-4</v>
      </c>
      <c r="DA414" s="240">
        <f t="shared" ca="1" si="695"/>
        <v>-3.2931581064521919E-4</v>
      </c>
      <c r="DB414" s="240">
        <f t="shared" ca="1" si="696"/>
        <v>-6.3809777529760098E-4</v>
      </c>
      <c r="DC414" s="240">
        <f t="shared" ca="1" si="697"/>
        <v>-1.106182373123121E-5</v>
      </c>
      <c r="DD414" s="240">
        <f t="shared" ca="1" si="698"/>
        <v>6.3219711627749006E-4</v>
      </c>
      <c r="DE414" s="240">
        <f t="shared" ca="1" si="699"/>
        <v>3.482918960313171E-4</v>
      </c>
      <c r="DF414" s="240">
        <f t="shared" ca="1" si="700"/>
        <v>-4.4640933228414956E-4</v>
      </c>
      <c r="DG414" s="240">
        <f t="shared" ca="1" si="701"/>
        <v>-5.8641802398338538E-4</v>
      </c>
      <c r="DH414" s="240">
        <f t="shared" ca="1" si="702"/>
        <v>1.3359899586496619E-4</v>
      </c>
      <c r="DI414" s="240">
        <f t="shared" ca="1" si="703"/>
        <v>6.5768313714942859E-4</v>
      </c>
      <c r="DJ414" s="240">
        <f t="shared" ca="1" si="704"/>
        <v>2.1722597024277196E-4</v>
      </c>
      <c r="DK414" s="240">
        <f t="shared" ca="1" si="705"/>
        <v>-5.4180926211221114E-4</v>
      </c>
      <c r="DL414" s="240">
        <f t="shared" ca="1" si="706"/>
        <v>-5.0624085488953842E-4</v>
      </c>
      <c r="DM414" s="240">
        <f t="shared" ca="1" si="707"/>
        <v>2.7176747340412538E-4</v>
      </c>
      <c r="DN414" s="240">
        <f t="shared" ca="1" si="708"/>
        <v>6.5120855933674653E-4</v>
      </c>
      <c r="DO414" s="240">
        <f t="shared" ca="1" si="709"/>
        <v>7.5603787699782829E-5</v>
      </c>
      <c r="DP414" s="240">
        <f t="shared" ca="1" si="710"/>
        <v>-6.1087956995082898E-4</v>
      </c>
      <c r="DQ414" s="240">
        <f t="shared" ca="1" si="711"/>
        <v>-4.0146253687312235E-4</v>
      </c>
      <c r="DR414" s="240">
        <f t="shared" ca="1" si="712"/>
        <v>3.9672920948623876E-4</v>
      </c>
      <c r="DS414" s="240">
        <f t="shared" ca="1" si="713"/>
        <v>6.130880197389452E-4</v>
      </c>
      <c r="DT414" s="240">
        <f t="shared" ca="1" si="714"/>
        <v>-6.9692416847436285E-5</v>
      </c>
      <c r="DU414" s="240">
        <f t="shared" ca="1" si="715"/>
        <v>-6.5026373308388363E-4</v>
      </c>
      <c r="DV414" s="240">
        <f t="shared" ca="1" si="716"/>
        <v>-2.7717484982601743E-4</v>
      </c>
      <c r="DW414" s="240">
        <f t="shared" ca="1" si="717"/>
        <v>5.0241159608430943E-4</v>
      </c>
      <c r="DX414" s="240">
        <f t="shared" ca="1" si="718"/>
        <v>5.4517401418403084E-4</v>
      </c>
      <c r="DY414" s="240">
        <f t="shared" ca="1" si="719"/>
        <v>-2.1160186683095419E-4</v>
      </c>
      <c r="DZ414" s="240">
        <f t="shared" ca="1" si="720"/>
        <v>-6.5804784896266843E-4</v>
      </c>
      <c r="EA414" s="240">
        <f t="shared" ca="1" si="721"/>
        <v>-1.3941764586356979E-4</v>
      </c>
      <c r="EB414" s="240">
        <f t="shared" ca="1" si="722"/>
        <v>5.8367891942480757E-4</v>
      </c>
      <c r="EC414" s="240">
        <f t="shared" ca="1" si="723"/>
        <v>4.5076687402309241E-4</v>
      </c>
      <c r="ED414" s="240">
        <f t="shared" ca="1" si="724"/>
        <v>-3.4322836752672834E-4</v>
      </c>
      <c r="EE414" s="240">
        <f t="shared" ca="1" si="725"/>
        <v>-6.3385364271640969E-4</v>
      </c>
      <c r="EF414" s="240">
        <f t="shared" ca="1" si="726"/>
        <v>5.1146617579150865E-6</v>
      </c>
      <c r="EG414" s="240">
        <f t="shared" ca="1" si="727"/>
        <v>6.3658193379842465E-4</v>
      </c>
      <c r="EH414" s="240">
        <f t="shared" ca="1" si="728"/>
        <v>3.3445438408623621E-4</v>
      </c>
      <c r="EI414" s="240">
        <f t="shared" ca="1" si="729"/>
        <v>-4.5817543173999923E-4</v>
      </c>
      <c r="EJ414" s="240">
        <f t="shared" ca="1" si="730"/>
        <v>-5.7885684969949901E-4</v>
      </c>
      <c r="EK414" s="240">
        <f t="shared" ca="1" si="731"/>
        <v>1.493984186068368E-4</v>
      </c>
      <c r="EL414" s="240">
        <f t="shared" ca="1" si="732"/>
        <v>6.5854977807753364E-4</v>
      </c>
      <c r="EM414" s="240">
        <f t="shared" ca="1" si="733"/>
        <v>2.0188883588425263E-4</v>
      </c>
      <c r="EN414" s="240">
        <f t="shared" ca="1" si="734"/>
        <v>-5.508571218333639E-4</v>
      </c>
      <c r="EO414" s="240">
        <f t="shared" ca="1" si="735"/>
        <v>-4.957300797619683E-4</v>
      </c>
      <c r="EP414" s="240">
        <f t="shared" ca="1" si="736"/>
        <v>2.8642204876022377E-4</v>
      </c>
      <c r="EQ414" s="240">
        <f t="shared" ca="1" si="737"/>
        <v>6.4851490861487387E-4</v>
      </c>
      <c r="ER414" s="240">
        <f t="shared" ca="1" si="738"/>
        <v>5.9512350320274697E-5</v>
      </c>
      <c r="ES414" s="240">
        <f t="shared" ca="1" si="739"/>
        <v>-6.1676950249940307E-4</v>
      </c>
      <c r="ET414" s="240">
        <f t="shared" ca="1" si="740"/>
        <v>-3.8851293979635688E-4</v>
      </c>
      <c r="EU414" s="240">
        <f t="shared" ca="1" si="741"/>
        <v>4.0952678752387869E-4</v>
      </c>
      <c r="EV414" s="240">
        <f t="shared" ca="1" si="742"/>
        <v>6.069649773170181E-4</v>
      </c>
      <c r="EW414" s="240">
        <f t="shared" ca="1" si="743"/>
        <v>-8.5756181942052228E-5</v>
      </c>
      <c r="EX414" s="240">
        <f t="shared" ca="1" si="744"/>
        <v>-6.5270951282958437E-4</v>
      </c>
      <c r="EY414" s="240">
        <f t="shared" ca="1" si="745"/>
        <v>-2.6241572605170579E-4</v>
      </c>
      <c r="EZ414" s="240">
        <f t="shared" ca="1" si="746"/>
        <v>5.1273026902953029E-4</v>
      </c>
      <c r="FA414" s="240">
        <f t="shared" ca="1" si="747"/>
        <v>5.3591913383912212E-4</v>
      </c>
      <c r="FB414" s="240">
        <f t="shared" ca="1" si="748"/>
        <v>-2.2685732908993907E-4</v>
      </c>
      <c r="FC414" s="240">
        <f t="shared" ca="1" si="749"/>
        <v>-6.5693062142906534E-4</v>
      </c>
      <c r="FD414" s="240">
        <f t="shared" ca="1" si="750"/>
        <v>-1.2356622593213891E-4</v>
      </c>
      <c r="FE414" s="240">
        <f t="shared" ca="1" si="751"/>
        <v>5.9101724373081341E-4</v>
      </c>
      <c r="FF414" s="240">
        <f t="shared" ca="1" si="752"/>
        <v>4.3882990351346143E-4</v>
      </c>
      <c r="FG414" s="240">
        <f t="shared" ca="1" si="753"/>
        <v>-3.5693417647377477E-4</v>
      </c>
      <c r="FH414" s="240">
        <f t="shared" ca="1" si="754"/>
        <v>-6.2922770040216031E-4</v>
      </c>
      <c r="FI414" s="240">
        <f t="shared" ca="1" si="755"/>
        <v>2.1288066366067972E-5</v>
      </c>
      <c r="FJ414" s="240">
        <f t="shared" ca="1" si="756"/>
        <v>6.4058329816577074E-4</v>
      </c>
      <c r="FK414" s="240">
        <f t="shared" ca="1" si="757"/>
        <v>3.2041540932623659E-4</v>
      </c>
      <c r="FL414" s="240">
        <f t="shared" ca="1" si="758"/>
        <v>-4.6966554344806544E-4</v>
      </c>
      <c r="FM414" s="240">
        <f t="shared" ca="1" si="759"/>
        <v>-5.7094699369420539E-4</v>
      </c>
      <c r="FN414" s="240">
        <f t="shared" ca="1" si="760"/>
        <v>1.6510784932770528E-4</v>
      </c>
      <c r="FO414" s="240">
        <f t="shared" ca="1" si="761"/>
        <v>6.5901973324408692E-4</v>
      </c>
      <c r="FP414" s="240">
        <f t="shared" ca="1" si="762"/>
        <v>1.8643009124010631E-4</v>
      </c>
      <c r="FQ414" s="240">
        <f t="shared" ca="1" si="763"/>
        <v>-5.595731658221987E-4</v>
      </c>
      <c r="FR414" s="240">
        <f t="shared" ca="1" si="764"/>
        <v>-4.849206953708912E-4</v>
      </c>
      <c r="FS414" s="240">
        <f t="shared" ca="1" si="765"/>
        <v>3.0090409418415917E-4</v>
      </c>
      <c r="FT414" s="240">
        <f t="shared" ca="1" si="766"/>
        <v>6.4543061676158593E-4</v>
      </c>
      <c r="FU414" s="240">
        <f t="shared" ca="1" si="767"/>
        <v>4.3385064926243695E-5</v>
      </c>
      <c r="FV414" s="240">
        <f t="shared" ca="1" si="768"/>
        <v>-6.2228791616216871E-4</v>
      </c>
      <c r="FW414" s="240">
        <f t="shared" ca="1" si="769"/>
        <v>-3.7532931705209257E-4</v>
      </c>
      <c r="FX414" s="240">
        <f t="shared" ca="1" si="770"/>
        <v>4.2207768193790705E-4</v>
      </c>
      <c r="FY414" s="240">
        <f t="shared" ca="1" si="771"/>
        <v>6.0047632188863767E-4</v>
      </c>
      <c r="FZ414" s="240">
        <f t="shared" ca="1" si="772"/>
        <v>-1.0176829071929642E-4</v>
      </c>
      <c r="GA414" s="240">
        <f t="shared" ca="1" si="773"/>
        <v>-6.5476212477113725E-4</v>
      </c>
      <c r="GB414" s="240">
        <f t="shared" ca="1" si="774"/>
        <v>-2.4749853285637672E-4</v>
      </c>
      <c r="GC414" s="240">
        <f t="shared" ca="1" si="775"/>
        <v>5.2274009243290741E-4</v>
      </c>
      <c r="GD414" s="240">
        <f t="shared" ca="1" si="776"/>
        <v>5.263414358472958E-4</v>
      </c>
      <c r="GE414" s="240">
        <f t="shared" ca="1" si="777"/>
        <v>-2.4197614097663981E-4</v>
      </c>
      <c r="GF414" s="240">
        <f t="shared" ca="1" si="778"/>
        <v>-6.5541768345333162E-4</v>
      </c>
      <c r="GG414" s="240">
        <f t="shared" ca="1" si="779"/>
        <v>-1.0764037432664536E-4</v>
      </c>
      <c r="GH414" s="240">
        <f t="shared" ca="1" si="780"/>
        <v>5.979995613487458E-4</v>
      </c>
      <c r="GI414" s="240">
        <f t="shared" ca="1" si="781"/>
        <v>4.2662859827886099E-4</v>
      </c>
      <c r="GJ414" s="240">
        <f t="shared" ca="1" si="782"/>
        <v>-3.7042498161954178E-4</v>
      </c>
      <c r="GK414" s="240">
        <f t="shared" ca="1" si="783"/>
        <v>-6.2422273484952771E-4</v>
      </c>
      <c r="GL414" s="240">
        <f t="shared" ca="1" si="784"/>
        <v>3.7448647839053925E-5</v>
      </c>
      <c r="GM414" s="240">
        <f t="shared" ca="1" si="785"/>
        <v>6.4419879910725402E-4</v>
      </c>
      <c r="GN414" s="240">
        <f t="shared" ca="1" si="786"/>
        <v>3.0618342830476277E-4</v>
      </c>
      <c r="GO414" s="240">
        <f t="shared" ca="1" si="787"/>
        <v>-4.8087274619468425E-4</v>
      </c>
      <c r="GP414" s="240">
        <f t="shared" ca="1" si="788"/>
        <v>-5.6269322056899348E-4</v>
      </c>
      <c r="GQ414" s="240">
        <f t="shared" ca="1" si="789"/>
        <v>1.8071782525391894E-4</v>
      </c>
      <c r="GR414" s="240">
        <f t="shared" ca="1" si="790"/>
        <v>6.5909271956566965E-4</v>
      </c>
      <c r="GS414" s="240">
        <f t="shared" ca="1" si="791"/>
        <v>1.7085904808006715E-4</v>
      </c>
      <c r="GT414" s="240">
        <f t="shared" ca="1" si="792"/>
        <v>-5.6795214385973059E-4</v>
      </c>
      <c r="GU414" s="240">
        <f t="shared" ca="1" si="793"/>
        <v>-4.7381921288527532E-4</v>
      </c>
      <c r="GV414" s="240">
        <f t="shared" ca="1" si="794"/>
        <v>3.1520488623328692E-4</v>
      </c>
      <c r="GW414" s="240">
        <f t="shared" ca="1" si="795"/>
        <v>6.419575416389704E-4</v>
      </c>
      <c r="GX414" s="240">
        <f t="shared" ca="1" si="796"/>
        <v>2.7231645991373198E-5</v>
      </c>
      <c r="GY414" s="240">
        <f t="shared" ca="1" si="797"/>
        <v>-6.2743148685308206E-4</v>
      </c>
      <c r="GZ414" s="240">
        <f t="shared" ca="1" si="798"/>
        <v>-3.6191960996171887E-4</v>
      </c>
      <c r="HA414" s="240">
        <f t="shared" ca="1" si="799"/>
        <v>4.3437433253883708E-4</v>
      </c>
      <c r="HB414" s="240">
        <f t="shared" ca="1" si="800"/>
        <v>5.9362596197720728E-4</v>
      </c>
      <c r="HC414" s="240">
        <f t="shared" ca="1" si="801"/>
        <v>-1.177190980835544E-4</v>
      </c>
      <c r="HD414" s="240">
        <f t="shared" ca="1" si="802"/>
        <v>-6.5642033249186077E-4</v>
      </c>
      <c r="HE414" s="240">
        <f t="shared" ca="1" si="803"/>
        <v>-2.3243225579942117E-4</v>
      </c>
      <c r="HF414" s="240">
        <f t="shared" ca="1" si="804"/>
        <v>5.3243503675112498E-4</v>
      </c>
      <c r="HG414" s="240">
        <f t="shared" ca="1" si="805"/>
        <v>5.1644668945568899E-4</v>
      </c>
      <c r="HH414" s="240">
        <f t="shared" ca="1" si="806"/>
        <v>-2.5694919548408684E-4</v>
      </c>
      <c r="HI414" s="240">
        <f t="shared" ca="1" si="807"/>
        <v>-6.5350994637272881E-4</v>
      </c>
      <c r="HJ414" s="240">
        <f t="shared" ca="1" si="808"/>
        <v>-9.1649684184590293E-5</v>
      </c>
      <c r="HK414" s="240">
        <f t="shared" ca="1" si="809"/>
        <v>6.0462166639157415E-4</v>
      </c>
      <c r="HL414" s="240">
        <f t="shared" ca="1" si="810"/>
        <v>4.141703079293135E-4</v>
      </c>
      <c r="HM414" s="240">
        <f t="shared" ca="1" si="811"/>
        <v>-3.8369265660746343E-4</v>
      </c>
      <c r="HN414" s="240">
        <f t="shared" ca="1" si="812"/>
        <v>-6.1884176086261962E-4</v>
      </c>
      <c r="HO414" s="240">
        <f t="shared" ca="1" si="813"/>
        <v>5.3586671646895488E-5</v>
      </c>
      <c r="HP414" s="240">
        <f t="shared" ca="1" si="814"/>
        <v>6.474262587802997E-4</v>
      </c>
      <c r="HQ414" s="240">
        <f t="shared" ca="1" si="815"/>
        <v>2.9176701383503063E-4</v>
      </c>
      <c r="HR414" s="240">
        <f t="shared" ca="1" si="816"/>
        <v>-4.9179028917999807E-4</v>
      </c>
      <c r="HS414" s="240">
        <f t="shared" ca="1" si="817"/>
        <v>-5.541005020881655E-4</v>
      </c>
      <c r="HT414" s="240">
        <f t="shared" ca="1" si="818"/>
        <v>1.9621894351965643E-4</v>
      </c>
      <c r="HU414" s="240">
        <f t="shared" ca="1" si="819"/>
        <v>6.5876869307804949E-4</v>
      </c>
      <c r="HV414" s="240">
        <f t="shared" ca="1" si="820"/>
        <v>1.5518508581829581E-4</v>
      </c>
      <c r="HW414" s="240">
        <f t="shared" ca="1" si="821"/>
        <v>-5.7598900876289086E-4</v>
      </c>
      <c r="HX414" s="240">
        <f t="shared" ca="1" si="822"/>
        <v>-4.6243231942305889E-4</v>
      </c>
      <c r="HY414" s="240">
        <f t="shared" ca="1" si="823"/>
        <v>3.2931581064521751E-4</v>
      </c>
      <c r="HZ414" s="240">
        <f t="shared" ca="1" si="824"/>
        <v>6.3809777529760618E-4</v>
      </c>
      <c r="IA414" s="240">
        <f t="shared" ca="1" si="825"/>
        <v>1.1061823731214405E-5</v>
      </c>
      <c r="IB414" s="240">
        <f t="shared" ca="1" si="826"/>
        <v>-6.3219711627748951E-4</v>
      </c>
      <c r="IC414" s="240">
        <f t="shared" ca="1" si="827"/>
        <v>-3.4829189603133455E-4</v>
      </c>
      <c r="ID414" s="240">
        <f t="shared" ca="1" si="828"/>
        <v>4.4640933228414821E-4</v>
      </c>
      <c r="IE414" s="240">
        <f t="shared" ca="1" si="829"/>
        <v>5.1484149627428256E-4</v>
      </c>
      <c r="IF414" s="240">
        <f t="shared" ca="1" si="830"/>
        <v>-1.3359899586494594E-4</v>
      </c>
      <c r="IG414" s="240">
        <f t="shared" ca="1" si="831"/>
        <v>-6.5768313714942837E-4</v>
      </c>
      <c r="IH414" s="240">
        <f t="shared" ca="1" si="832"/>
        <v>-2.1722597024277383E-4</v>
      </c>
      <c r="II414" s="240">
        <f t="shared" ca="1" si="833"/>
        <v>5.4180926211219943E-4</v>
      </c>
      <c r="IJ414" s="240">
        <f t="shared" ca="1" si="834"/>
        <v>5.0624085488953962E-4</v>
      </c>
      <c r="IK414" s="240">
        <f t="shared" ca="1" si="835"/>
        <v>-2.7176747340412359E-4</v>
      </c>
      <c r="IL414" s="240">
        <f t="shared" ca="1" si="836"/>
        <v>-6.5120855933674957E-4</v>
      </c>
      <c r="IM414" s="240">
        <f t="shared" ca="1" si="837"/>
        <v>-7.5603787699784727E-5</v>
      </c>
      <c r="IN414" s="240">
        <f t="shared" ca="1" si="838"/>
        <v>6.1087956995082822E-4</v>
      </c>
      <c r="IO414" s="240">
        <f t="shared" ca="1" si="839"/>
        <v>4.0146253687310901E-4</v>
      </c>
      <c r="IP414" s="240">
        <f t="shared" ca="1" si="840"/>
        <v>-3.9672920948623724E-4</v>
      </c>
      <c r="IQ414" s="240">
        <f t="shared" ca="1" si="841"/>
        <v>-6.1308801973894585E-4</v>
      </c>
      <c r="IR414" s="240">
        <f t="shared" ca="1" si="842"/>
        <v>6.9692416847452982E-5</v>
      </c>
      <c r="IS414" s="240">
        <f t="shared" ca="1" si="843"/>
        <v>6.5026373308388319E-4</v>
      </c>
      <c r="IT414" s="240">
        <f t="shared" ca="1" si="844"/>
        <v>2.7717484982601917E-4</v>
      </c>
      <c r="IU414" s="240">
        <f t="shared" ca="1" si="845"/>
        <v>-5.0241159608432017E-4</v>
      </c>
      <c r="IV414" s="240">
        <f t="shared" ca="1" si="846"/>
        <v>-5.4517401418403193E-4</v>
      </c>
      <c r="IW414" s="240">
        <f t="shared" ca="1" si="847"/>
        <v>2.1160186683093462E-4</v>
      </c>
      <c r="IX414" s="240">
        <f t="shared" ca="1" si="848"/>
        <v>6.5804784896266746E-4</v>
      </c>
      <c r="IY414" s="240">
        <f t="shared" ca="1" si="849"/>
        <v>1.3941764586357169E-4</v>
      </c>
      <c r="IZ414" s="240">
        <f t="shared" ca="1" si="850"/>
        <v>-5.8367891942479803E-4</v>
      </c>
      <c r="JA414" s="240">
        <f t="shared" ca="1" si="851"/>
        <v>-4.5076687402308011E-4</v>
      </c>
      <c r="JB414" s="240">
        <f t="shared" ca="1" si="852"/>
        <v>3.4322836752672672E-4</v>
      </c>
    </row>
    <row r="415" spans="2:262">
      <c r="B415" s="248">
        <v>54</v>
      </c>
      <c r="C415" s="247">
        <f t="shared" si="853"/>
        <v>1.0546875000000005E-3</v>
      </c>
      <c r="D415" s="244">
        <f t="shared" ca="1" si="597"/>
        <v>12.389553493601557</v>
      </c>
      <c r="E415" s="243">
        <f ca="1">BH361</f>
        <v>0.38955349360155739</v>
      </c>
      <c r="F415" s="242">
        <v>54</v>
      </c>
      <c r="G415" s="240">
        <f t="shared" ca="1" si="854"/>
        <v>-3.3919474771652381E-4</v>
      </c>
      <c r="H415" s="240">
        <f t="shared" ca="1" si="598"/>
        <v>-1.513388294016699E-5</v>
      </c>
      <c r="I415" s="240">
        <f t="shared" ca="1" si="599"/>
        <v>3.3184028051765036E-4</v>
      </c>
      <c r="J415" s="240">
        <f t="shared" ca="1" si="600"/>
        <v>1.7639510505882349E-4</v>
      </c>
      <c r="K415" s="240">
        <f t="shared" ca="1" si="601"/>
        <v>-2.4611925179515416E-4</v>
      </c>
      <c r="L415" s="240">
        <f t="shared" ca="1" si="602"/>
        <v>-2.9599930521651008E-4</v>
      </c>
      <c r="M415" s="240">
        <f t="shared" ca="1" si="603"/>
        <v>1.022753229296563E-4</v>
      </c>
      <c r="N415" s="240">
        <f t="shared" ca="1" si="604"/>
        <v>3.4570105794673488E-4</v>
      </c>
      <c r="O415" s="240">
        <f t="shared" ca="1" si="605"/>
        <v>6.572168757563574E-5</v>
      </c>
      <c r="P415" s="240">
        <f t="shared" ca="1" si="606"/>
        <v>-3.1376292300538657E-4</v>
      </c>
      <c r="Q415" s="240">
        <f t="shared" ca="1" si="607"/>
        <v>-2.1819803053328186E-4</v>
      </c>
      <c r="R415" s="240">
        <f t="shared" ca="1" si="608"/>
        <v>2.077273295783572E-4</v>
      </c>
      <c r="S415" s="240">
        <f t="shared" ca="1" si="609"/>
        <v>3.1914527835682924E-4</v>
      </c>
      <c r="T415" s="240">
        <f t="shared" ca="1" si="610"/>
        <v>-5.2635375277517327E-5</v>
      </c>
      <c r="U415" s="241">
        <f t="shared" ca="1" si="611"/>
        <v>-3.4472398426524354E-4</v>
      </c>
      <c r="V415" s="240">
        <f t="shared" ca="1" si="612"/>
        <v>-1.1488681614995972E-4</v>
      </c>
      <c r="W415" s="240">
        <f t="shared" ca="1" si="613"/>
        <v>2.8889354575198286E-4</v>
      </c>
      <c r="X415" s="240">
        <f t="shared" ca="1" si="614"/>
        <v>2.5527762758937651E-4</v>
      </c>
      <c r="Y415" s="240">
        <f t="shared" ca="1" si="615"/>
        <v>-1.6483873799809197E-4</v>
      </c>
      <c r="Z415" s="240">
        <f t="shared" ca="1" si="616"/>
        <v>-3.3538272001698382E-4</v>
      </c>
      <c r="AA415" s="240">
        <f t="shared" ca="1" si="617"/>
        <v>1.8560307057470581E-6</v>
      </c>
      <c r="AB415" s="240">
        <f t="shared" ca="1" si="618"/>
        <v>3.3628467736656031E-4</v>
      </c>
      <c r="AC415" s="240">
        <f t="shared" ca="1" si="619"/>
        <v>1.6156499210472942E-4</v>
      </c>
      <c r="AD415" s="240">
        <f t="shared" ca="1" si="620"/>
        <v>-2.5777049567120747E-4</v>
      </c>
      <c r="AE415" s="240">
        <f t="shared" ca="1" si="621"/>
        <v>-2.8683123492861669E-4</v>
      </c>
      <c r="AF415" s="240">
        <f t="shared" ca="1" si="622"/>
        <v>1.1838188554154694E-4</v>
      </c>
      <c r="AG415" s="240">
        <f t="shared" ca="1" si="623"/>
        <v>3.4436013862096127E-4</v>
      </c>
      <c r="AH415" s="240">
        <f t="shared" ca="1" si="624"/>
        <v>4.8963491325723066E-5</v>
      </c>
      <c r="AI415" s="240">
        <f t="shared" ca="1" si="625"/>
        <v>-3.2056582275892981E-4</v>
      </c>
      <c r="AJ415" s="240">
        <f t="shared" ca="1" si="626"/>
        <v>-2.0474577389532748E-4</v>
      </c>
      <c r="AK415" s="240">
        <f t="shared" ca="1" si="627"/>
        <v>2.2106749280789126E-4</v>
      </c>
      <c r="AL415" s="240">
        <f t="shared" ca="1" si="628"/>
        <v>3.1217581224177648E-4</v>
      </c>
      <c r="AM415" s="240">
        <f t="shared" ca="1" si="629"/>
        <v>-6.9362422767980838E-5</v>
      </c>
      <c r="AN415" s="240">
        <f t="shared" ca="1" si="630"/>
        <v>-3.4588320016715743E-4</v>
      </c>
      <c r="AO415" s="240">
        <f t="shared" ca="1" si="631"/>
        <v>-9.8723101636283736E-5</v>
      </c>
      <c r="AP415" s="240">
        <f t="shared" ca="1" si="632"/>
        <v>2.9790768617477328E-4</v>
      </c>
      <c r="AQ415" s="240">
        <f t="shared" ca="1" si="633"/>
        <v>2.4349442799890595E-4</v>
      </c>
      <c r="AR415" s="240">
        <f t="shared" ca="1" si="634"/>
        <v>-1.7957904633353897E-4</v>
      </c>
      <c r="AS415" s="240">
        <f t="shared" ca="1" si="635"/>
        <v>-3.3076272596886593E-4</v>
      </c>
      <c r="AT415" s="240">
        <f t="shared" ca="1" si="636"/>
        <v>1.8841473011121257E-5</v>
      </c>
      <c r="AU415" s="240">
        <f t="shared" ca="1" si="637"/>
        <v>3.3991893497263553E-4</v>
      </c>
      <c r="AV415" s="240">
        <f t="shared" ca="1" si="638"/>
        <v>1.4634565493323201E-4</v>
      </c>
      <c r="AW415" s="240">
        <f t="shared" ca="1" si="639"/>
        <v>-2.688007478451598E-4</v>
      </c>
      <c r="AX415" s="240">
        <f t="shared" ca="1" si="640"/>
        <v>-2.7697216307233103E-4</v>
      </c>
      <c r="AY415" s="240">
        <f t="shared" ca="1" si="641"/>
        <v>1.3420325582213827E-4</v>
      </c>
      <c r="AZ415" s="240">
        <f t="shared" ca="1" si="642"/>
        <v>3.4218962555886411E-4</v>
      </c>
      <c r="BA415" s="240">
        <f t="shared" ca="1" si="643"/>
        <v>3.2087337736507739E-5</v>
      </c>
      <c r="BB415" s="240">
        <f t="shared" ca="1" si="644"/>
        <v>-3.2659645136719673E-4</v>
      </c>
      <c r="BC415" s="240">
        <f t="shared" ca="1" si="645"/>
        <v>-1.9080026675444753E-4</v>
      </c>
      <c r="BD415" s="240">
        <f t="shared" ca="1" si="646"/>
        <v>2.3387508508402287E-4</v>
      </c>
      <c r="BE415" s="240">
        <f t="shared" ca="1" si="647"/>
        <v>3.0445428725166051E-4</v>
      </c>
      <c r="BF415" s="240">
        <f t="shared" ca="1" si="648"/>
        <v>-8.5922370106567946E-5</v>
      </c>
      <c r="BG415" s="240">
        <f t="shared" ca="1" si="649"/>
        <v>-3.4620915314407841E-4</v>
      </c>
      <c r="BH415" s="240">
        <f t="shared" ca="1" si="650"/>
        <v>-8.2321554523643529E-5</v>
      </c>
      <c r="BI415" s="240">
        <f t="shared" ca="1" si="651"/>
        <v>3.0620414088793546E-4</v>
      </c>
      <c r="BJ415" s="240">
        <f t="shared" ca="1" si="652"/>
        <v>2.3112462900379496E-4</v>
      </c>
      <c r="BK415" s="240">
        <f t="shared" ca="1" si="653"/>
        <v>-1.9388673301710382E-4</v>
      </c>
      <c r="BL415" s="240">
        <f t="shared" ca="1" si="654"/>
        <v>-3.2534589554249638E-4</v>
      </c>
      <c r="BM415" s="240">
        <f t="shared" ca="1" si="655"/>
        <v>3.5781524557693562E-5</v>
      </c>
      <c r="BN415" s="240">
        <f t="shared" ca="1" si="656"/>
        <v>3.4273429809097939E-4</v>
      </c>
      <c r="BO415" s="240">
        <f t="shared" ca="1" si="657"/>
        <v>1.3077375826063838E-4</v>
      </c>
      <c r="BP415" s="240">
        <f t="shared" ca="1" si="658"/>
        <v>-2.7918343547338989E-4</v>
      </c>
      <c r="BQ415" s="240">
        <f t="shared" ca="1" si="659"/>
        <v>-2.6644584101530642E-4</v>
      </c>
      <c r="BR415" s="240">
        <f t="shared" ca="1" si="660"/>
        <v>1.4970131870463725E-4</v>
      </c>
      <c r="BS415" s="240">
        <f t="shared" ca="1" si="661"/>
        <v>3.391947477165244E-4</v>
      </c>
      <c r="BT415" s="240">
        <f t="shared" ca="1" si="662"/>
        <v>1.5133882940171218E-5</v>
      </c>
      <c r="BU415" s="240">
        <f t="shared" ca="1" si="663"/>
        <v>-3.3184028051765025E-4</v>
      </c>
      <c r="BV415" s="240">
        <f t="shared" ca="1" si="664"/>
        <v>-1.7639510505882452E-4</v>
      </c>
      <c r="BW415" s="240">
        <f t="shared" ca="1" si="665"/>
        <v>2.461192517951527E-4</v>
      </c>
      <c r="BX415" s="240">
        <f t="shared" ca="1" si="666"/>
        <v>2.9599930521651165E-4</v>
      </c>
      <c r="BY415" s="240">
        <f t="shared" ca="1" si="667"/>
        <v>-1.0227532292965286E-4</v>
      </c>
      <c r="BZ415" s="240">
        <f t="shared" ca="1" si="668"/>
        <v>-3.4570105794673483E-4</v>
      </c>
      <c r="CA415" s="240">
        <f t="shared" ca="1" si="669"/>
        <v>-6.5721687575636837E-5</v>
      </c>
      <c r="CB415" s="240">
        <f t="shared" ca="1" si="670"/>
        <v>3.1376292300538581E-4</v>
      </c>
      <c r="CC415" s="240">
        <f t="shared" ca="1" si="671"/>
        <v>2.1819803053328368E-4</v>
      </c>
      <c r="CD415" s="240">
        <f t="shared" ca="1" si="672"/>
        <v>-2.0772732957835435E-4</v>
      </c>
      <c r="CE415" s="240">
        <f t="shared" ca="1" si="673"/>
        <v>-3.1914527835683103E-4</v>
      </c>
      <c r="CF415" s="240">
        <f t="shared" ca="1" si="674"/>
        <v>5.2635375277517395E-5</v>
      </c>
      <c r="CG415" s="240">
        <f t="shared" ca="1" si="675"/>
        <v>3.4472398426524343E-4</v>
      </c>
      <c r="CH415" s="240">
        <f t="shared" ca="1" si="676"/>
        <v>1.1488681614996198E-4</v>
      </c>
      <c r="CI415" s="240">
        <f t="shared" ca="1" si="677"/>
        <v>-2.8889354575198085E-4</v>
      </c>
      <c r="CJ415" s="240">
        <f t="shared" ca="1" si="678"/>
        <v>-2.5527762758937976E-4</v>
      </c>
      <c r="CK415" s="240">
        <f t="shared" ca="1" si="679"/>
        <v>1.6483873799809205E-4</v>
      </c>
      <c r="CL415" s="240">
        <f t="shared" ca="1" si="680"/>
        <v>3.3538272001698414E-4</v>
      </c>
      <c r="CM415" s="240">
        <f t="shared" ca="1" si="681"/>
        <v>-1.8560307057446728E-6</v>
      </c>
      <c r="CN415" s="240">
        <f t="shared" ca="1" si="682"/>
        <v>-3.3628467736655977E-4</v>
      </c>
      <c r="CO415" s="240">
        <f t="shared" ca="1" si="683"/>
        <v>-1.6156499210473268E-4</v>
      </c>
      <c r="CP415" s="240">
        <f t="shared" ca="1" si="684"/>
        <v>2.5777049567120422E-4</v>
      </c>
      <c r="CQ415" s="240">
        <f t="shared" ca="1" si="685"/>
        <v>2.8683123492861663E-4</v>
      </c>
      <c r="CR415" s="240">
        <f t="shared" ca="1" si="686"/>
        <v>-1.1838188554154469E-4</v>
      </c>
      <c r="CS415" s="240">
        <f t="shared" ca="1" si="687"/>
        <v>-3.4436013862096154E-4</v>
      </c>
      <c r="CT415" s="240">
        <f t="shared" ca="1" si="688"/>
        <v>-4.8963491325725397E-5</v>
      </c>
      <c r="CU415" s="240">
        <f t="shared" ca="1" si="689"/>
        <v>3.2056582275892802E-4</v>
      </c>
      <c r="CV415" s="240">
        <f t="shared" ca="1" si="690"/>
        <v>2.0474577389532737E-4</v>
      </c>
      <c r="CW415" s="240">
        <f t="shared" ca="1" si="691"/>
        <v>-2.2106749280788944E-4</v>
      </c>
      <c r="CX415" s="240">
        <f t="shared" ca="1" si="692"/>
        <v>-3.1217581224177751E-4</v>
      </c>
      <c r="CY415" s="240">
        <f t="shared" ca="1" si="693"/>
        <v>6.936242276797848E-5</v>
      </c>
      <c r="CZ415" s="240">
        <f t="shared" ca="1" si="694"/>
        <v>3.4588320016715727E-4</v>
      </c>
      <c r="DA415" s="240">
        <f t="shared" ca="1" si="695"/>
        <v>9.8723101636288371E-5</v>
      </c>
      <c r="DB415" s="240">
        <f t="shared" ca="1" si="696"/>
        <v>-2.979076861747696E-4</v>
      </c>
      <c r="DC415" s="240">
        <f t="shared" ca="1" si="697"/>
        <v>-2.4349442799891113E-4</v>
      </c>
      <c r="DD415" s="240">
        <f t="shared" ca="1" si="698"/>
        <v>1.7957904633354114E-4</v>
      </c>
      <c r="DE415" s="240">
        <f t="shared" ca="1" si="699"/>
        <v>3.3076272596886593E-4</v>
      </c>
      <c r="DF415" s="240">
        <f t="shared" ca="1" si="700"/>
        <v>-1.8841473011121351E-5</v>
      </c>
      <c r="DG415" s="240">
        <f t="shared" ca="1" si="701"/>
        <v>-3.3991893497263553E-4</v>
      </c>
      <c r="DH415" s="240">
        <f t="shared" ca="1" si="702"/>
        <v>-1.4634565493323415E-4</v>
      </c>
      <c r="DI415" s="240">
        <f t="shared" ca="1" si="703"/>
        <v>2.6880074784515833E-4</v>
      </c>
      <c r="DJ415" s="240">
        <f t="shared" ca="1" si="704"/>
        <v>2.769721630723325E-4</v>
      </c>
      <c r="DK415" s="240">
        <f t="shared" ca="1" si="705"/>
        <v>-1.3420325582213385E-4</v>
      </c>
      <c r="DL415" s="240">
        <f t="shared" ca="1" si="706"/>
        <v>-3.4218962555886487E-4</v>
      </c>
      <c r="DM415" s="240">
        <f t="shared" ca="1" si="707"/>
        <v>-3.2087337736515004E-5</v>
      </c>
      <c r="DN415" s="240">
        <f t="shared" ca="1" si="708"/>
        <v>3.2659645136719434E-4</v>
      </c>
      <c r="DO415" s="240">
        <f t="shared" ca="1" si="709"/>
        <v>1.9080026675444544E-4</v>
      </c>
      <c r="DP415" s="240">
        <f t="shared" ca="1" si="710"/>
        <v>-2.3387508508402474E-4</v>
      </c>
      <c r="DQ415" s="240">
        <f t="shared" ca="1" si="711"/>
        <v>-3.0445428725166165E-4</v>
      </c>
      <c r="DR415" s="240">
        <f t="shared" ca="1" si="712"/>
        <v>8.5922370106565656E-5</v>
      </c>
      <c r="DS415" s="240">
        <f t="shared" ca="1" si="713"/>
        <v>3.4620915314407841E-4</v>
      </c>
      <c r="DT415" s="240">
        <f t="shared" ca="1" si="714"/>
        <v>8.2321554523645833E-5</v>
      </c>
      <c r="DU415" s="240">
        <f t="shared" ca="1" si="715"/>
        <v>-3.0620414088793432E-4</v>
      </c>
      <c r="DV415" s="240">
        <f t="shared" ca="1" si="716"/>
        <v>-2.3112462900379678E-4</v>
      </c>
      <c r="DW415" s="240">
        <f t="shared" ca="1" si="717"/>
        <v>1.9388673301709781E-4</v>
      </c>
      <c r="DX415" s="240">
        <f t="shared" ca="1" si="718"/>
        <v>3.2534589554249882E-4</v>
      </c>
      <c r="DY415" s="240">
        <f t="shared" ca="1" si="719"/>
        <v>-3.5781524557696056E-5</v>
      </c>
      <c r="DZ415" s="240">
        <f t="shared" ca="1" si="720"/>
        <v>-3.4273429809097977E-4</v>
      </c>
      <c r="EA415" s="240">
        <f t="shared" ca="1" si="721"/>
        <v>-1.3077375826063605E-4</v>
      </c>
      <c r="EB415" s="240">
        <f t="shared" ca="1" si="722"/>
        <v>2.7918343547338848E-4</v>
      </c>
      <c r="EC415" s="240">
        <f t="shared" ca="1" si="723"/>
        <v>2.6644584101530793E-4</v>
      </c>
      <c r="ED415" s="240">
        <f t="shared" ca="1" si="724"/>
        <v>-1.4970131870463511E-4</v>
      </c>
      <c r="EE415" s="240">
        <f t="shared" ca="1" si="725"/>
        <v>-3.3919474771652489E-4</v>
      </c>
      <c r="EF415" s="240">
        <f t="shared" ca="1" si="726"/>
        <v>-1.5133882940173549E-5</v>
      </c>
      <c r="EG415" s="240">
        <f t="shared" ca="1" si="727"/>
        <v>3.3184028051764819E-4</v>
      </c>
      <c r="EH415" s="240">
        <f t="shared" ca="1" si="728"/>
        <v>1.7639510505883076E-4</v>
      </c>
      <c r="EI415" s="240">
        <f t="shared" ca="1" si="729"/>
        <v>-2.4611925179514755E-4</v>
      </c>
      <c r="EJ415" s="240">
        <f t="shared" ca="1" si="730"/>
        <v>-2.9599930521651035E-4</v>
      </c>
      <c r="EK415" s="240">
        <f t="shared" ca="1" si="731"/>
        <v>1.022753229296553E-4</v>
      </c>
      <c r="EL415" s="240">
        <f t="shared" ca="1" si="732"/>
        <v>3.4570105794673499E-4</v>
      </c>
      <c r="EM415" s="240">
        <f t="shared" ca="1" si="733"/>
        <v>6.5721687575639196E-5</v>
      </c>
      <c r="EN415" s="240">
        <f t="shared" ca="1" si="734"/>
        <v>-3.1376292300538478E-4</v>
      </c>
      <c r="EO415" s="240">
        <f t="shared" ca="1" si="735"/>
        <v>-2.181980305332856E-4</v>
      </c>
      <c r="EP415" s="240">
        <f t="shared" ca="1" si="736"/>
        <v>2.0772732957835243E-4</v>
      </c>
      <c r="EQ415" s="240">
        <f t="shared" ca="1" si="737"/>
        <v>3.19145278356832E-4</v>
      </c>
      <c r="ER415" s="240">
        <f t="shared" ca="1" si="738"/>
        <v>-5.2635375277510185E-5</v>
      </c>
      <c r="ES415" s="240">
        <f t="shared" ca="1" si="739"/>
        <v>-3.4472398426524273E-4</v>
      </c>
      <c r="ET415" s="240">
        <f t="shared" ca="1" si="740"/>
        <v>-1.1488681614995956E-4</v>
      </c>
      <c r="EU415" s="240">
        <f t="shared" ca="1" si="741"/>
        <v>2.8889354575198226E-4</v>
      </c>
      <c r="EV415" s="240">
        <f t="shared" ca="1" si="742"/>
        <v>2.5527762758937808E-4</v>
      </c>
      <c r="EW415" s="240">
        <f t="shared" ca="1" si="743"/>
        <v>-1.6483873799808996E-4</v>
      </c>
      <c r="EX415" s="240">
        <f t="shared" ca="1" si="744"/>
        <v>-3.3538272001698468E-4</v>
      </c>
      <c r="EY415" s="240">
        <f t="shared" ca="1" si="745"/>
        <v>1.8560307057423147E-6</v>
      </c>
      <c r="EZ415" s="240">
        <f t="shared" ca="1" si="746"/>
        <v>3.3628467736655917E-4</v>
      </c>
      <c r="FA415" s="240">
        <f t="shared" ca="1" si="747"/>
        <v>1.6156499210473474E-4</v>
      </c>
      <c r="FB415" s="240">
        <f t="shared" ca="1" si="748"/>
        <v>-2.5777049567120264E-4</v>
      </c>
      <c r="FC415" s="240">
        <f t="shared" ca="1" si="749"/>
        <v>-2.868312349286207E-4</v>
      </c>
      <c r="FD415" s="240">
        <f t="shared" ca="1" si="750"/>
        <v>1.1838188554153786E-4</v>
      </c>
      <c r="FE415" s="240">
        <f t="shared" ca="1" si="751"/>
        <v>3.4436013862096127E-4</v>
      </c>
      <c r="FF415" s="240">
        <f t="shared" ca="1" si="752"/>
        <v>4.8963491325722876E-5</v>
      </c>
      <c r="FG415" s="240">
        <f t="shared" ca="1" si="753"/>
        <v>-3.2056582275892889E-4</v>
      </c>
      <c r="FH415" s="240">
        <f t="shared" ca="1" si="754"/>
        <v>-2.0474577389532932E-4</v>
      </c>
      <c r="FI415" s="240">
        <f t="shared" ca="1" si="755"/>
        <v>2.2106749280788763E-4</v>
      </c>
      <c r="FJ415" s="240">
        <f t="shared" ca="1" si="756"/>
        <v>3.1217581224177854E-4</v>
      </c>
      <c r="FK415" s="240">
        <f t="shared" ca="1" si="757"/>
        <v>-6.9362422767976163E-5</v>
      </c>
      <c r="FL415" s="240">
        <f t="shared" ca="1" si="758"/>
        <v>-3.4588320016715711E-4</v>
      </c>
      <c r="FM415" s="240">
        <f t="shared" ca="1" si="759"/>
        <v>-9.8723101636290648E-5</v>
      </c>
      <c r="FN415" s="240">
        <f t="shared" ca="1" si="760"/>
        <v>2.9790768617476841E-4</v>
      </c>
      <c r="FO415" s="240">
        <f t="shared" ca="1" si="761"/>
        <v>2.4349442799891286E-4</v>
      </c>
      <c r="FP415" s="240">
        <f t="shared" ca="1" si="762"/>
        <v>-1.7957904633353911E-4</v>
      </c>
      <c r="FQ415" s="240">
        <f t="shared" ca="1" si="763"/>
        <v>-3.3076272596886658E-4</v>
      </c>
      <c r="FR415" s="240">
        <f t="shared" ca="1" si="764"/>
        <v>1.8841473011118966E-5</v>
      </c>
      <c r="FS415" s="240">
        <f t="shared" ca="1" si="765"/>
        <v>3.3991893497263505E-4</v>
      </c>
      <c r="FT415" s="240">
        <f t="shared" ca="1" si="766"/>
        <v>1.4634565493323631E-4</v>
      </c>
      <c r="FU415" s="240">
        <f t="shared" ca="1" si="767"/>
        <v>-2.6880074784515681E-4</v>
      </c>
      <c r="FV415" s="240">
        <f t="shared" ca="1" si="768"/>
        <v>-2.7697216307233396E-4</v>
      </c>
      <c r="FW415" s="240">
        <f t="shared" ca="1" si="769"/>
        <v>1.3420325582213166E-4</v>
      </c>
      <c r="FX415" s="240">
        <f t="shared" ca="1" si="770"/>
        <v>3.4218962555886519E-4</v>
      </c>
      <c r="FY415" s="240">
        <f t="shared" ca="1" si="771"/>
        <v>3.2087337736517362E-5</v>
      </c>
      <c r="FZ415" s="240">
        <f t="shared" ca="1" si="772"/>
        <v>-3.2659645136719353E-4</v>
      </c>
      <c r="GA415" s="240">
        <f t="shared" ca="1" si="773"/>
        <v>-1.9080026675444739E-4</v>
      </c>
      <c r="GB415" s="240">
        <f t="shared" ca="1" si="774"/>
        <v>2.33875085084023E-4</v>
      </c>
      <c r="GC415" s="240">
        <f t="shared" ca="1" si="775"/>
        <v>3.0445428725166279E-4</v>
      </c>
      <c r="GD415" s="240">
        <f t="shared" ca="1" si="776"/>
        <v>-8.5922370106563366E-5</v>
      </c>
      <c r="GE415" s="240">
        <f t="shared" ca="1" si="777"/>
        <v>-3.4620915314407841E-4</v>
      </c>
      <c r="GF415" s="240">
        <f t="shared" ca="1" si="778"/>
        <v>-8.2321554523648137E-5</v>
      </c>
      <c r="GG415" s="240">
        <f t="shared" ca="1" si="779"/>
        <v>3.0620414088793323E-4</v>
      </c>
      <c r="GH415" s="240">
        <f t="shared" ca="1" si="780"/>
        <v>2.3112462900379857E-4</v>
      </c>
      <c r="GI415" s="240">
        <f t="shared" ca="1" si="781"/>
        <v>-1.938867330170958E-4</v>
      </c>
      <c r="GJ415" s="240">
        <f t="shared" ca="1" si="782"/>
        <v>-3.2534589554249969E-4</v>
      </c>
      <c r="GK415" s="240">
        <f t="shared" ca="1" si="783"/>
        <v>3.5781524557693725E-5</v>
      </c>
      <c r="GL415" s="240">
        <f t="shared" ca="1" si="784"/>
        <v>3.4273429809097939E-4</v>
      </c>
      <c r="GM415" s="240">
        <f t="shared" ca="1" si="785"/>
        <v>1.3077375826063821E-4</v>
      </c>
      <c r="GN415" s="240">
        <f t="shared" ca="1" si="786"/>
        <v>-2.7918343547338707E-4</v>
      </c>
      <c r="GO415" s="240">
        <f t="shared" ca="1" si="787"/>
        <v>-2.6644584101530945E-4</v>
      </c>
      <c r="GP415" s="240">
        <f t="shared" ca="1" si="788"/>
        <v>1.4970131870463297E-4</v>
      </c>
      <c r="GQ415" s="240">
        <f t="shared" ca="1" si="789"/>
        <v>3.3919474771652538E-4</v>
      </c>
      <c r="GR415" s="240">
        <f t="shared" ca="1" si="790"/>
        <v>1.5133882940175934E-5</v>
      </c>
      <c r="GS415" s="240">
        <f t="shared" ca="1" si="791"/>
        <v>-3.3184028051764754E-4</v>
      </c>
      <c r="GT415" s="240">
        <f t="shared" ca="1" si="792"/>
        <v>-1.7639510505883282E-4</v>
      </c>
      <c r="GU415" s="240">
        <f t="shared" ca="1" si="793"/>
        <v>2.4611925179514587E-4</v>
      </c>
      <c r="GV415" s="240">
        <f t="shared" ca="1" si="794"/>
        <v>2.9599930521651669E-4</v>
      </c>
      <c r="GW415" s="240">
        <f t="shared" ca="1" si="795"/>
        <v>-1.0227532292964364E-4</v>
      </c>
      <c r="GX415" s="240">
        <f t="shared" ca="1" si="796"/>
        <v>-3.4570105794673564E-4</v>
      </c>
      <c r="GY415" s="240">
        <f t="shared" ca="1" si="797"/>
        <v>-6.572168757565119E-5</v>
      </c>
      <c r="GZ415" s="240">
        <f t="shared" ca="1" si="798"/>
        <v>3.1376292300537968E-4</v>
      </c>
      <c r="HA415" s="240">
        <f t="shared" ca="1" si="799"/>
        <v>2.181980305332798E-4</v>
      </c>
      <c r="HB415" s="240">
        <f t="shared" ca="1" si="800"/>
        <v>-2.0772732957835842E-4</v>
      </c>
      <c r="HC415" s="240">
        <f t="shared" ca="1" si="801"/>
        <v>-3.1914527835682913E-4</v>
      </c>
      <c r="HD415" s="240">
        <f t="shared" ca="1" si="802"/>
        <v>5.2635375277517571E-5</v>
      </c>
      <c r="HE415" s="240">
        <f t="shared" ca="1" si="803"/>
        <v>3.4472398426524343E-4</v>
      </c>
      <c r="HF415" s="240">
        <f t="shared" ca="1" si="804"/>
        <v>1.1488681614996183E-4</v>
      </c>
      <c r="HG415" s="240">
        <f t="shared" ca="1" si="805"/>
        <v>-2.8889354575198096E-4</v>
      </c>
      <c r="HH415" s="240">
        <f t="shared" ca="1" si="806"/>
        <v>-2.5527762758937965E-4</v>
      </c>
      <c r="HI415" s="240">
        <f t="shared" ca="1" si="807"/>
        <v>1.6483873799808788E-4</v>
      </c>
      <c r="HJ415" s="240">
        <f t="shared" ca="1" si="808"/>
        <v>3.3538272001698528E-4</v>
      </c>
      <c r="HK415" s="240">
        <f t="shared" ca="1" si="809"/>
        <v>-1.8560307057399023E-6</v>
      </c>
      <c r="HL415" s="240">
        <f t="shared" ca="1" si="810"/>
        <v>-3.3628467736655863E-4</v>
      </c>
      <c r="HM415" s="240">
        <f t="shared" ca="1" si="811"/>
        <v>-1.615649921047368E-4</v>
      </c>
      <c r="HN415" s="240">
        <f t="shared" ca="1" si="812"/>
        <v>2.5777049567120102E-4</v>
      </c>
      <c r="HO415" s="240">
        <f t="shared" ca="1" si="813"/>
        <v>2.8683123492862205E-4</v>
      </c>
      <c r="HP415" s="240">
        <f t="shared" ca="1" si="814"/>
        <v>-1.1838188554153561E-4</v>
      </c>
      <c r="HQ415" s="240">
        <f t="shared" ca="1" si="815"/>
        <v>-3.4436013862096257E-4</v>
      </c>
      <c r="HR415" s="240">
        <f t="shared" ca="1" si="816"/>
        <v>-4.8963491325734992E-5</v>
      </c>
      <c r="HS415" s="240">
        <f t="shared" ca="1" si="817"/>
        <v>3.2056582275892434E-4</v>
      </c>
      <c r="HT415" s="240">
        <f t="shared" ca="1" si="818"/>
        <v>2.0474577389533919E-4</v>
      </c>
      <c r="HU415" s="240">
        <f t="shared" ca="1" si="819"/>
        <v>-2.2106749280787819E-4</v>
      </c>
      <c r="HV415" s="240">
        <f t="shared" ca="1" si="820"/>
        <v>-3.1217581224178385E-4</v>
      </c>
      <c r="HW415" s="240">
        <f t="shared" ca="1" si="821"/>
        <v>6.9362422767983481E-5</v>
      </c>
      <c r="HX415" s="240">
        <f t="shared" ca="1" si="822"/>
        <v>3.4588320016715743E-4</v>
      </c>
      <c r="HY415" s="240">
        <f t="shared" ca="1" si="823"/>
        <v>9.8723101636283506E-5</v>
      </c>
      <c r="HZ415" s="240">
        <f t="shared" ca="1" si="824"/>
        <v>-2.9790768617477215E-4</v>
      </c>
      <c r="IA415" s="240">
        <f t="shared" ca="1" si="825"/>
        <v>-2.4349442799890755E-4</v>
      </c>
      <c r="IB415" s="240">
        <f t="shared" ca="1" si="826"/>
        <v>1.7957904633353707E-4</v>
      </c>
      <c r="IC415" s="240">
        <f t="shared" ca="1" si="827"/>
        <v>3.3076272596886734E-4</v>
      </c>
      <c r="ID415" s="240">
        <f t="shared" ca="1" si="828"/>
        <v>-1.8841473011116608E-5</v>
      </c>
      <c r="IE415" s="240">
        <f t="shared" ca="1" si="829"/>
        <v>-1.6502950645389547E-4</v>
      </c>
      <c r="IF415" s="240">
        <f t="shared" ca="1" si="830"/>
        <v>-1.4634565493323848E-4</v>
      </c>
      <c r="IG415" s="240">
        <f t="shared" ca="1" si="831"/>
        <v>2.688007478451553E-4</v>
      </c>
      <c r="IH415" s="240">
        <f t="shared" ca="1" si="832"/>
        <v>2.7697216307233532E-4</v>
      </c>
      <c r="II415" s="240">
        <f t="shared" ca="1" si="833"/>
        <v>-1.3420325582212946E-4</v>
      </c>
      <c r="IJ415" s="240">
        <f t="shared" ca="1" si="834"/>
        <v>-3.4218962555886557E-4</v>
      </c>
      <c r="IK415" s="240">
        <f t="shared" ca="1" si="835"/>
        <v>-3.2087337736519747E-5</v>
      </c>
      <c r="IL415" s="240">
        <f t="shared" ca="1" si="836"/>
        <v>3.2659645136719271E-4</v>
      </c>
      <c r="IM415" s="240">
        <f t="shared" ca="1" si="837"/>
        <v>1.9080026675445756E-4</v>
      </c>
      <c r="IN415" s="240">
        <f t="shared" ca="1" si="838"/>
        <v>-2.3387508508401401E-4</v>
      </c>
      <c r="IO415" s="240">
        <f t="shared" ca="1" si="839"/>
        <v>-3.0445428725166859E-4</v>
      </c>
      <c r="IP415" s="240">
        <f t="shared" ca="1" si="840"/>
        <v>8.5922370106551534E-5</v>
      </c>
      <c r="IQ415" s="240">
        <f t="shared" ca="1" si="841"/>
        <v>3.4620915314407846E-4</v>
      </c>
      <c r="IR415" s="240">
        <f t="shared" ca="1" si="842"/>
        <v>8.2321554523640886E-5</v>
      </c>
      <c r="IS415" s="240">
        <f t="shared" ca="1" si="843"/>
        <v>-3.0620414088793676E-4</v>
      </c>
      <c r="IT415" s="240">
        <f t="shared" ca="1" si="844"/>
        <v>-2.3112462900379296E-4</v>
      </c>
      <c r="IU415" s="240">
        <f t="shared" ca="1" si="845"/>
        <v>1.9388673301710198E-4</v>
      </c>
      <c r="IV415" s="240">
        <f t="shared" ca="1" si="846"/>
        <v>3.2534589554249709E-4</v>
      </c>
      <c r="IW415" s="240">
        <f t="shared" ca="1" si="847"/>
        <v>-3.5781524557691353E-5</v>
      </c>
      <c r="IX415" s="240">
        <f t="shared" ca="1" si="848"/>
        <v>-3.4273429809097912E-4</v>
      </c>
      <c r="IY415" s="240">
        <f t="shared" ca="1" si="849"/>
        <v>-1.3077375826064046E-4</v>
      </c>
      <c r="IZ415" s="240">
        <f t="shared" ca="1" si="850"/>
        <v>2.7918343547338566E-4</v>
      </c>
      <c r="JA415" s="240">
        <f t="shared" ca="1" si="851"/>
        <v>2.6644584101531097E-4</v>
      </c>
      <c r="JB415" s="240">
        <f t="shared" ca="1" si="852"/>
        <v>-1.4970131870463082E-4</v>
      </c>
    </row>
    <row r="416" spans="2:262">
      <c r="B416" s="248">
        <v>55</v>
      </c>
      <c r="C416" s="247">
        <f t="shared" si="853"/>
        <v>1.0742187500000005E-3</v>
      </c>
      <c r="D416" s="244">
        <f t="shared" ca="1" si="597"/>
        <v>12.386467552277979</v>
      </c>
      <c r="E416" s="243">
        <f ca="1">BI361</f>
        <v>0.38646755227797919</v>
      </c>
      <c r="F416" s="242">
        <v>55</v>
      </c>
      <c r="G416" s="240">
        <f t="shared" ca="1" si="854"/>
        <v>-1.5099914046121836E-3</v>
      </c>
      <c r="H416" s="240">
        <f t="shared" ca="1" si="598"/>
        <v>6.1482300878279721E-5</v>
      </c>
      <c r="I416" s="240">
        <f t="shared" ca="1" si="599"/>
        <v>1.5369331013524415E-3</v>
      </c>
      <c r="J416" s="240">
        <f t="shared" ca="1" si="600"/>
        <v>6.1200559621064812E-4</v>
      </c>
      <c r="K416" s="240">
        <f t="shared" ca="1" si="601"/>
        <v>-1.2687507311270462E-3</v>
      </c>
      <c r="L416" s="240">
        <f t="shared" ca="1" si="602"/>
        <v>-1.1679753134903898E-3</v>
      </c>
      <c r="M416" s="240">
        <f t="shared" ca="1" si="603"/>
        <v>7.5694105181034021E-4</v>
      </c>
      <c r="N416" s="240">
        <f t="shared" ca="1" si="604"/>
        <v>1.4996687598449721E-3</v>
      </c>
      <c r="O416" s="240">
        <f t="shared" ca="1" si="605"/>
        <v>-9.9782481597242962E-5</v>
      </c>
      <c r="P416" s="240">
        <f t="shared" ca="1" si="606"/>
        <v>-1.5433936907727442E-3</v>
      </c>
      <c r="Q416" s="240">
        <f t="shared" ca="1" si="607"/>
        <v>-5.7653646179995103E-4</v>
      </c>
      <c r="R416" s="240">
        <f t="shared" ca="1" si="608"/>
        <v>1.2907539832206993E-3</v>
      </c>
      <c r="S416" s="240">
        <f t="shared" ca="1" si="609"/>
        <v>1.1421480587220983E-3</v>
      </c>
      <c r="T416" s="240">
        <f t="shared" ca="1" si="610"/>
        <v>-7.9026187100315285E-4</v>
      </c>
      <c r="U416" s="241">
        <f t="shared" ca="1" si="611"/>
        <v>-1.4884427706930567E-3</v>
      </c>
      <c r="V416" s="240">
        <f t="shared" ca="1" si="612"/>
        <v>1.3802255708039995E-4</v>
      </c>
      <c r="W416" s="240">
        <f t="shared" ca="1" si="613"/>
        <v>1.5489245975449325E-3</v>
      </c>
      <c r="X416" s="240">
        <f t="shared" ca="1" si="614"/>
        <v>5.4072004338275091E-4</v>
      </c>
      <c r="Y416" s="240">
        <f t="shared" ca="1" si="615"/>
        <v>-1.3119797333792582E-3</v>
      </c>
      <c r="Z416" s="240">
        <f t="shared" ca="1" si="616"/>
        <v>-1.1156328166709011E-3</v>
      </c>
      <c r="AA416" s="240">
        <f t="shared" ca="1" si="617"/>
        <v>8.2310666599466522E-4</v>
      </c>
      <c r="AB416" s="240">
        <f t="shared" ca="1" si="618"/>
        <v>1.4763201992725366E-3</v>
      </c>
      <c r="AC416" s="240">
        <f t="shared" ca="1" si="619"/>
        <v>-1.7617949293616492E-4</v>
      </c>
      <c r="AD416" s="240">
        <f t="shared" ca="1" si="620"/>
        <v>-1.5535224900575819E-3</v>
      </c>
      <c r="AE416" s="240">
        <f t="shared" ca="1" si="621"/>
        <v>-5.0457791543023918E-4</v>
      </c>
      <c r="AF416" s="240">
        <f t="shared" ca="1" si="622"/>
        <v>1.3324151960045143E-3</v>
      </c>
      <c r="AG416" s="240">
        <f t="shared" ca="1" si="623"/>
        <v>1.0884455591271354E-3</v>
      </c>
      <c r="AH416" s="240">
        <f t="shared" ca="1" si="624"/>
        <v>-8.5545565230852813E-4</v>
      </c>
      <c r="AI416" s="240">
        <f t="shared" ca="1" si="625"/>
        <v>-1.4633083477671408E-3</v>
      </c>
      <c r="AJ416" s="240">
        <f t="shared" ca="1" si="626"/>
        <v>2.1423030485316624E-4</v>
      </c>
      <c r="AK416" s="240">
        <f t="shared" ca="1" si="627"/>
        <v>1.5571845987121667E-3</v>
      </c>
      <c r="AL416" s="240">
        <f t="shared" ca="1" si="628"/>
        <v>4.6813184860886102E-4</v>
      </c>
      <c r="AM416" s="240">
        <f t="shared" ca="1" si="629"/>
        <v>-1.3520480615379078E-3</v>
      </c>
      <c r="AN416" s="240">
        <f t="shared" ca="1" si="630"/>
        <v>-1.0606026626781566E-3</v>
      </c>
      <c r="AO416" s="240">
        <f t="shared" ca="1" si="631"/>
        <v>8.8728934412498272E-4</v>
      </c>
      <c r="AP416" s="240">
        <f t="shared" ca="1" si="632"/>
        <v>1.4494150540296756E-3</v>
      </c>
      <c r="AQ416" s="240">
        <f t="shared" ca="1" si="633"/>
        <v>-2.5215207244510537E-4</v>
      </c>
      <c r="AR416" s="240">
        <f t="shared" ca="1" si="634"/>
        <v>-1.5599087175913705E-3</v>
      </c>
      <c r="AS416" s="240">
        <f t="shared" ca="1" si="635"/>
        <v>-4.314037966664584E-4</v>
      </c>
      <c r="AT416" s="240">
        <f t="shared" ca="1" si="636"/>
        <v>1.3708665038753638E-3</v>
      </c>
      <c r="AU416" s="240">
        <f t="shared" ca="1" si="637"/>
        <v>1.0321208988436682E-3</v>
      </c>
      <c r="AV416" s="240">
        <f t="shared" ca="1" si="638"/>
        <v>-9.1858856601842193E-4</v>
      </c>
      <c r="AW416" s="240">
        <f t="shared" ca="1" si="639"/>
        <v>-1.4346486868607824E-3</v>
      </c>
      <c r="AX416" s="240">
        <f t="shared" ca="1" si="640"/>
        <v>2.8992195305717707E-4</v>
      </c>
      <c r="AY416" s="240">
        <f t="shared" ca="1" si="641"/>
        <v>1.561693205787841E-3</v>
      </c>
      <c r="AZ416" s="240">
        <f t="shared" ca="1" si="642"/>
        <v>3.9441588320817073E-4</v>
      </c>
      <c r="BA416" s="240">
        <f t="shared" ca="1" si="643"/>
        <v>-1.3888591874908862E-3</v>
      </c>
      <c r="BB416" s="240">
        <f t="shared" ca="1" si="644"/>
        <v>-1.0030174239731944E-3</v>
      </c>
      <c r="BC416" s="240">
        <f t="shared" ca="1" si="645"/>
        <v>9.4933446450793952E-4</v>
      </c>
      <c r="BD416" s="240">
        <f t="shared" ca="1" si="646"/>
        <v>1.4190181409678895E-3</v>
      </c>
      <c r="BE416" s="240">
        <f t="shared" ca="1" si="647"/>
        <v>-3.2751719552561798E-4</v>
      </c>
      <c r="BF416" s="240">
        <f t="shared" ca="1" si="648"/>
        <v>-1.5625369883926154E-3</v>
      </c>
      <c r="BG416" s="240">
        <f t="shared" ca="1" si="649"/>
        <v>-3.571903883699875E-4</v>
      </c>
      <c r="BH416" s="240">
        <f t="shared" ca="1" si="650"/>
        <v>1.4060152742646588E-3</v>
      </c>
      <c r="BI416" s="240">
        <f t="shared" ca="1" si="651"/>
        <v>9.7330976891176423E-4</v>
      </c>
      <c r="BJ416" s="240">
        <f t="shared" ca="1" si="652"/>
        <v>-9.7950851941393051E-4</v>
      </c>
      <c r="BK416" s="240">
        <f t="shared" ca="1" si="653"/>
        <v>-1.4025328316073877E-3</v>
      </c>
      <c r="BL416" s="240">
        <f t="shared" ca="1" si="654"/>
        <v>3.6491515388212021E-4</v>
      </c>
      <c r="BM416" s="240">
        <f t="shared" ca="1" si="655"/>
        <v>1.562439557142603E-3</v>
      </c>
      <c r="BN416" s="240">
        <f t="shared" ca="1" si="656"/>
        <v>3.1974973539806995E-4</v>
      </c>
      <c r="BO416" s="240">
        <f t="shared" ca="1" si="657"/>
        <v>-1.4223244300115066E-3</v>
      </c>
      <c r="BP416" s="240">
        <f t="shared" ca="1" si="658"/>
        <v>-9.4301582843993878E-4</v>
      </c>
      <c r="BQ416" s="240">
        <f t="shared" ca="1" si="659"/>
        <v>1.0090925550140094E-3</v>
      </c>
      <c r="BR416" s="240">
        <f t="shared" ca="1" si="660"/>
        <v>1.3852026889132065E-3</v>
      </c>
      <c r="BS416" s="240">
        <f t="shared" ca="1" si="661"/>
        <v>-4.0209330099498015E-4</v>
      </c>
      <c r="BT416" s="240">
        <f t="shared" ca="1" si="662"/>
        <v>-1.5614009707267461E-3</v>
      </c>
      <c r="BU416" s="240">
        <f t="shared" ca="1" si="663"/>
        <v>-2.8211647714176111E-4</v>
      </c>
      <c r="BV416" s="240">
        <f t="shared" ca="1" si="664"/>
        <v>1.4377768307058517E-3</v>
      </c>
      <c r="BW416" s="240">
        <f t="shared" ca="1" si="665"/>
        <v>9.1215385049469373E-4</v>
      </c>
      <c r="BX416" s="240">
        <f t="shared" ca="1" si="666"/>
        <v>-1.0380687509913486E-3</v>
      </c>
      <c r="BY416" s="240">
        <f t="shared" ca="1" si="667"/>
        <v>-1.3670381519152888E-3</v>
      </c>
      <c r="BZ416" s="240">
        <f t="shared" ca="1" si="668"/>
        <v>4.3902924213855792E-4</v>
      </c>
      <c r="CA416" s="240">
        <f t="shared" ca="1" si="669"/>
        <v>1.5594218547506666E-3</v>
      </c>
      <c r="CB416" s="240">
        <f t="shared" ca="1" si="670"/>
        <v>2.4431328246863693E-4</v>
      </c>
      <c r="CC416" s="240">
        <f t="shared" ca="1" si="671"/>
        <v>-1.4523631683993183E-3</v>
      </c>
      <c r="CD416" s="240">
        <f t="shared" ca="1" si="672"/>
        <v>-8.8074242517754021E-4</v>
      </c>
      <c r="CE416" s="240">
        <f t="shared" ca="1" si="673"/>
        <v>1.0664196531689819E-3</v>
      </c>
      <c r="CF416" s="240">
        <f t="shared" ca="1" si="674"/>
        <v>1.3480501622515062E-3</v>
      </c>
      <c r="CG416" s="240">
        <f t="shared" ca="1" si="675"/>
        <v>-4.7570072848303205E-4</v>
      </c>
      <c r="CH416" s="240">
        <f t="shared" ca="1" si="676"/>
        <v>-1.5565034013598239E-3</v>
      </c>
      <c r="CI416" s="240">
        <f t="shared" ca="1" si="677"/>
        <v>-2.0636292260961552E-4</v>
      </c>
      <c r="CJ416" s="240">
        <f t="shared" ca="1" si="678"/>
        <v>1.4660746568274981E-3</v>
      </c>
      <c r="CK416" s="240">
        <f t="shared" ca="1" si="679"/>
        <v>8.4880047355654037E-4</v>
      </c>
      <c r="CL416" s="240">
        <f t="shared" ca="1" si="680"/>
        <v>-1.0941281840235449E-3</v>
      </c>
      <c r="CM416" s="240">
        <f t="shared" ca="1" si="681"/>
        <v>-1.3282501575768257E-3</v>
      </c>
      <c r="CN416" s="240">
        <f t="shared" ca="1" si="682"/>
        <v>5.120856704962641E-4</v>
      </c>
      <c r="CO416" s="240">
        <f t="shared" ca="1" si="683"/>
        <v>1.5526473685214131E-3</v>
      </c>
      <c r="CP416" s="240">
        <f t="shared" ca="1" si="684"/>
        <v>1.6828825744242073E-4</v>
      </c>
      <c r="CQ416" s="240">
        <f t="shared" ca="1" si="685"/>
        <v>-1.4789030367024672E-3</v>
      </c>
      <c r="CR416" s="240">
        <f t="shared" ca="1" si="686"/>
        <v>-8.1634723626896406E-4</v>
      </c>
      <c r="CS416" s="240">
        <f t="shared" ca="1" si="687"/>
        <v>1.1211776529721407E-3</v>
      </c>
      <c r="CT416" s="240">
        <f t="shared" ca="1" si="688"/>
        <v>1.3076500646736937E-3</v>
      </c>
      <c r="CU416" s="240">
        <f t="shared" ca="1" si="689"/>
        <v>-5.4816215124970562E-4</v>
      </c>
      <c r="CV416" s="240">
        <f t="shared" ca="1" si="690"/>
        <v>-1.5478560789654299E-3</v>
      </c>
      <c r="CW416" s="240">
        <f t="shared" ca="1" si="691"/>
        <v>-1.3011222172164608E-4</v>
      </c>
      <c r="CX416" s="240">
        <f t="shared" ca="1" si="692"/>
        <v>1.4908405806878804E-3</v>
      </c>
      <c r="CY416" s="240">
        <f t="shared" ca="1" si="693"/>
        <v>7.8340226193144864E-4</v>
      </c>
      <c r="CZ416" s="240">
        <f t="shared" ca="1" si="694"/>
        <v>-1.1475517664261336E-3</v>
      </c>
      <c r="DA416" s="240">
        <f t="shared" ca="1" si="695"/>
        <v>-1.2862622922677873E-3</v>
      </c>
      <c r="DB416" s="240">
        <f t="shared" ca="1" si="696"/>
        <v>5.8390843962035808E-4</v>
      </c>
      <c r="DC416" s="240">
        <f t="shared" ca="1" si="697"/>
        <v>1.5421324187855447E-3</v>
      </c>
      <c r="DD416" s="240">
        <f t="shared" ca="1" si="698"/>
        <v>9.1857811263693252E-5</v>
      </c>
      <c r="DE416" s="240">
        <f t="shared" ca="1" si="699"/>
        <v>-1.5018800980535932E-3</v>
      </c>
      <c r="DF416" s="240">
        <f t="shared" ca="1" si="700"/>
        <v>-7.4998539536462352E-4</v>
      </c>
      <c r="DG416" s="240">
        <f t="shared" ca="1" si="701"/>
        <v>1.173234637605726E-3</v>
      </c>
      <c r="DH416" s="240">
        <f t="shared" ca="1" si="702"/>
        <v>1.264099723553451E-3</v>
      </c>
      <c r="DI416" s="240">
        <f t="shared" ca="1" si="703"/>
        <v>-6.1930300338068492E-4</v>
      </c>
      <c r="DJ416" s="240">
        <f t="shared" ca="1" si="704"/>
        <v>-1.5354798357006243E-3</v>
      </c>
      <c r="DK416" s="240">
        <f t="shared" ca="1" si="705"/>
        <v>-5.3548069095064464E-5</v>
      </c>
      <c r="DL416" s="240">
        <f t="shared" ca="1" si="706"/>
        <v>1.5120149390071653E-3</v>
      </c>
      <c r="DM416" s="240">
        <f t="shared" ca="1" si="707"/>
        <v>7.1611676563943026E-4</v>
      </c>
      <c r="DN416" s="240">
        <f t="shared" ca="1" si="708"/>
        <v>-1.1982107961097225E-3</v>
      </c>
      <c r="DO416" s="240">
        <f t="shared" ca="1" si="709"/>
        <v>-1.2411757084334054E-3</v>
      </c>
      <c r="DP416" s="240">
        <f t="shared" ca="1" si="710"/>
        <v>6.543245221690469E-4</v>
      </c>
      <c r="DQ416" s="240">
        <f t="shared" ca="1" si="711"/>
        <v>1.5279023369779755E-3</v>
      </c>
      <c r="DR416" s="240">
        <f t="shared" ca="1" si="712"/>
        <v>1.5206071571859689E-5</v>
      </c>
      <c r="DS416" s="240">
        <f t="shared" ca="1" si="713"/>
        <v>-1.5212389986993488E-3</v>
      </c>
      <c r="DT416" s="240">
        <f t="shared" ca="1" si="714"/>
        <v>-6.8181677395190671E-4</v>
      </c>
      <c r="DU416" s="240">
        <f t="shared" ca="1" si="715"/>
        <v>1.2224651972341017E-3</v>
      </c>
      <c r="DV416" s="240">
        <f t="shared" ca="1" si="716"/>
        <v>1.2175040554771215E-3</v>
      </c>
      <c r="DW416" s="240">
        <f t="shared" ca="1" si="717"/>
        <v>-6.889519003319837E-4</v>
      </c>
      <c r="DX416" s="240">
        <f t="shared" ca="1" si="718"/>
        <v>-1.5194044870194701E-3</v>
      </c>
      <c r="DY416" s="240">
        <f t="shared" ca="1" si="719"/>
        <v>2.3145085520223955E-5</v>
      </c>
      <c r="DZ416" s="240">
        <f t="shared" ca="1" si="720"/>
        <v>1.5295467209015155E-3</v>
      </c>
      <c r="EA416" s="240">
        <f t="shared" ca="1" si="721"/>
        <v>6.4710608133456598E-4</v>
      </c>
      <c r="EB416" s="240">
        <f t="shared" ca="1" si="722"/>
        <v>-1.2459832310346129E-3</v>
      </c>
      <c r="EC416" s="240">
        <f t="shared" ca="1" si="723"/>
        <v>-1.1930990236032552E-3</v>
      </c>
      <c r="ED416" s="240">
        <f t="shared" ca="1" si="724"/>
        <v>7.231642796317714E-4</v>
      </c>
      <c r="EE416" s="240">
        <f t="shared" ca="1" si="725"/>
        <v>1.5099914046121763E-3</v>
      </c>
      <c r="EF416" s="240">
        <f t="shared" ca="1" si="726"/>
        <v>-6.1482300878285142E-5</v>
      </c>
      <c r="EG416" s="240">
        <f t="shared" ca="1" si="727"/>
        <v>-1.5369331013524463E-3</v>
      </c>
      <c r="EH416" s="240">
        <f t="shared" ca="1" si="728"/>
        <v>-6.1200559621064389E-4</v>
      </c>
      <c r="EI416" s="240">
        <f t="shared" ca="1" si="729"/>
        <v>1.268750731127062E-3</v>
      </c>
      <c r="EJ416" s="240">
        <f t="shared" ca="1" si="730"/>
        <v>1.1679753134903876E-3</v>
      </c>
      <c r="EK416" s="240">
        <f t="shared" ca="1" si="731"/>
        <v>-7.5694105181036255E-4</v>
      </c>
      <c r="EL416" s="240">
        <f t="shared" ca="1" si="732"/>
        <v>-1.499668759844971E-3</v>
      </c>
      <c r="EM416" s="240">
        <f t="shared" ca="1" si="733"/>
        <v>9.9782481597268549E-5</v>
      </c>
      <c r="EN416" s="240">
        <f t="shared" ca="1" si="734"/>
        <v>1.5433936907727445E-3</v>
      </c>
      <c r="EO416" s="240">
        <f t="shared" ca="1" si="735"/>
        <v>5.765364617999274E-4</v>
      </c>
      <c r="EP416" s="240">
        <f t="shared" ca="1" si="736"/>
        <v>-1.2907539832206997E-3</v>
      </c>
      <c r="EQ416" s="240">
        <f t="shared" ca="1" si="737"/>
        <v>-1.1421480587220827E-3</v>
      </c>
      <c r="ER416" s="240">
        <f t="shared" ca="1" si="738"/>
        <v>7.9026187100315318E-4</v>
      </c>
      <c r="ES416" s="240">
        <f t="shared" ca="1" si="739"/>
        <v>1.4884427706930497E-3</v>
      </c>
      <c r="ET416" s="240">
        <f t="shared" ca="1" si="740"/>
        <v>-1.3802255708040049E-4</v>
      </c>
      <c r="EU416" s="240">
        <f t="shared" ca="1" si="741"/>
        <v>-1.5489245975449358E-3</v>
      </c>
      <c r="EV416" s="240">
        <f t="shared" ca="1" si="742"/>
        <v>-5.4072004338275026E-4</v>
      </c>
      <c r="EW416" s="240">
        <f t="shared" ca="1" si="743"/>
        <v>1.3119797333792705E-3</v>
      </c>
      <c r="EX416" s="240">
        <f t="shared" ca="1" si="744"/>
        <v>1.1156328166709007E-3</v>
      </c>
      <c r="EY416" s="240">
        <f t="shared" ca="1" si="745"/>
        <v>-8.2310666599468474E-4</v>
      </c>
      <c r="EZ416" s="240">
        <f t="shared" ca="1" si="746"/>
        <v>-1.4763201992725363E-3</v>
      </c>
      <c r="FA416" s="240">
        <f t="shared" ca="1" si="747"/>
        <v>1.7617949293618758E-4</v>
      </c>
      <c r="FB416" s="240">
        <f t="shared" ca="1" si="748"/>
        <v>1.5535224900575812E-3</v>
      </c>
      <c r="FC416" s="240">
        <f t="shared" ca="1" si="749"/>
        <v>5.0457791543022281E-4</v>
      </c>
      <c r="FD416" s="240">
        <f t="shared" ca="1" si="750"/>
        <v>-1.3324151960045117E-3</v>
      </c>
      <c r="FE416" s="240">
        <f t="shared" ca="1" si="751"/>
        <v>-1.088445559127123E-3</v>
      </c>
      <c r="FF416" s="240">
        <f t="shared" ca="1" si="752"/>
        <v>8.554556523085239E-4</v>
      </c>
      <c r="FG416" s="240">
        <f t="shared" ca="1" si="753"/>
        <v>1.4633083477671347E-3</v>
      </c>
      <c r="FH416" s="240">
        <f t="shared" ca="1" si="754"/>
        <v>-2.142303048531612E-4</v>
      </c>
      <c r="FI416" s="240">
        <f t="shared" ca="1" si="755"/>
        <v>-1.5571845987121685E-3</v>
      </c>
      <c r="FJ416" s="240">
        <f t="shared" ca="1" si="756"/>
        <v>-4.681318486088659E-4</v>
      </c>
      <c r="FK416" s="240">
        <f t="shared" ca="1" si="757"/>
        <v>1.3520480615379163E-3</v>
      </c>
      <c r="FL416" s="240">
        <f t="shared" ca="1" si="758"/>
        <v>1.0606026626781603E-3</v>
      </c>
      <c r="FM416" s="240">
        <f t="shared" ca="1" si="759"/>
        <v>-8.8728934412499682E-4</v>
      </c>
      <c r="FN416" s="240">
        <f t="shared" ca="1" si="760"/>
        <v>-1.4494150540296771E-3</v>
      </c>
      <c r="FO416" s="240">
        <f t="shared" ca="1" si="761"/>
        <v>2.5215207244512239E-4</v>
      </c>
      <c r="FP416" s="240">
        <f t="shared" ca="1" si="762"/>
        <v>1.5599087175913703E-3</v>
      </c>
      <c r="FQ416" s="240">
        <f t="shared" ca="1" si="763"/>
        <v>4.3140379666644182E-4</v>
      </c>
      <c r="FR416" s="240">
        <f t="shared" ca="1" si="764"/>
        <v>-1.3708665038753617E-3</v>
      </c>
      <c r="FS416" s="240">
        <f t="shared" ca="1" si="765"/>
        <v>-1.0321208988436552E-3</v>
      </c>
      <c r="FT416" s="240">
        <f t="shared" ca="1" si="766"/>
        <v>9.1858856601841792E-4</v>
      </c>
      <c r="FU416" s="240">
        <f t="shared" ca="1" si="767"/>
        <v>1.4346486868607757E-3</v>
      </c>
      <c r="FV416" s="240">
        <f t="shared" ca="1" si="768"/>
        <v>-2.8992195305717219E-4</v>
      </c>
      <c r="FW416" s="240">
        <f t="shared" ca="1" si="769"/>
        <v>-1.5616932057878415E-3</v>
      </c>
      <c r="FX416" s="240">
        <f t="shared" ca="1" si="770"/>
        <v>-3.9441588320817561E-4</v>
      </c>
      <c r="FY416" s="240">
        <f t="shared" ca="1" si="771"/>
        <v>1.388859187490894E-3</v>
      </c>
      <c r="FZ416" s="240">
        <f t="shared" ca="1" si="772"/>
        <v>1.0030174239732065E-3</v>
      </c>
      <c r="GA416" s="240">
        <f t="shared" ca="1" si="773"/>
        <v>-9.4933446450794429E-4</v>
      </c>
      <c r="GB416" s="240">
        <f t="shared" ca="1" si="774"/>
        <v>-1.419018140967896E-3</v>
      </c>
      <c r="GC416" s="240">
        <f t="shared" ca="1" si="775"/>
        <v>3.2751719552562395E-4</v>
      </c>
      <c r="GD416" s="240">
        <f t="shared" ca="1" si="776"/>
        <v>1.5625369883926154E-3</v>
      </c>
      <c r="GE416" s="240">
        <f t="shared" ca="1" si="777"/>
        <v>3.5719038836998164E-4</v>
      </c>
      <c r="GF416" s="240">
        <f t="shared" ca="1" si="778"/>
        <v>-1.4060152742646516E-3</v>
      </c>
      <c r="GG416" s="240">
        <f t="shared" ca="1" si="779"/>
        <v>-9.7330976891175957E-4</v>
      </c>
      <c r="GH416" s="240">
        <f t="shared" ca="1" si="780"/>
        <v>9.7950851941391794E-4</v>
      </c>
      <c r="GI416" s="240">
        <f t="shared" ca="1" si="781"/>
        <v>1.4025328316073851E-3</v>
      </c>
      <c r="GJ416" s="240">
        <f t="shared" ca="1" si="782"/>
        <v>-3.6491515388210449E-4</v>
      </c>
      <c r="GK416" s="240">
        <f t="shared" ca="1" si="783"/>
        <v>-1.562439557142603E-3</v>
      </c>
      <c r="GL416" s="240">
        <f t="shared" ca="1" si="784"/>
        <v>-3.1974973539808567E-4</v>
      </c>
      <c r="GM416" s="240">
        <f t="shared" ca="1" si="785"/>
        <v>1.4223244300115095E-3</v>
      </c>
      <c r="GN416" s="240">
        <f t="shared" ca="1" si="786"/>
        <v>9.4301582843995158E-4</v>
      </c>
      <c r="GO416" s="240">
        <f t="shared" ca="1" si="787"/>
        <v>-1.009092555014014E-3</v>
      </c>
      <c r="GP416" s="240">
        <f t="shared" ca="1" si="788"/>
        <v>-1.3852026889131935E-3</v>
      </c>
      <c r="GQ416" s="240">
        <f t="shared" ca="1" si="789"/>
        <v>4.020933009950291E-4</v>
      </c>
      <c r="GR416" s="240">
        <f t="shared" ca="1" si="790"/>
        <v>1.5614009707267467E-3</v>
      </c>
      <c r="GS416" s="240">
        <f t="shared" ca="1" si="791"/>
        <v>2.8211647714175526E-4</v>
      </c>
      <c r="GT416" s="240">
        <f t="shared" ca="1" si="792"/>
        <v>-1.437776830705863E-3</v>
      </c>
      <c r="GU416" s="240">
        <f t="shared" ca="1" si="793"/>
        <v>-9.1215385049465275E-4</v>
      </c>
      <c r="GV416" s="240">
        <f t="shared" ca="1" si="794"/>
        <v>1.0380687509913367E-3</v>
      </c>
      <c r="GW416" s="240">
        <f t="shared" ca="1" si="795"/>
        <v>1.367038151915286E-3</v>
      </c>
      <c r="GX416" s="240">
        <f t="shared" ca="1" si="796"/>
        <v>-4.3902924213858508E-4</v>
      </c>
      <c r="GY416" s="240">
        <f t="shared" ca="1" si="797"/>
        <v>-1.5594218547506633E-3</v>
      </c>
      <c r="GZ416" s="240">
        <f t="shared" ca="1" si="798"/>
        <v>-2.4431328246865276E-4</v>
      </c>
      <c r="HA416" s="240">
        <f t="shared" ca="1" si="799"/>
        <v>1.4523631683993209E-3</v>
      </c>
      <c r="HB416" s="240">
        <f t="shared" ca="1" si="800"/>
        <v>8.8074242517751679E-4</v>
      </c>
      <c r="HC416" s="240">
        <f t="shared" ca="1" si="801"/>
        <v>-1.0664196531690187E-3</v>
      </c>
      <c r="HD416" s="240">
        <f t="shared" ca="1" si="802"/>
        <v>-1.3480501622515145E-3</v>
      </c>
      <c r="HE416" s="240">
        <f t="shared" ca="1" si="803"/>
        <v>4.7570072848303791E-4</v>
      </c>
      <c r="HF416" s="240">
        <f t="shared" ca="1" si="804"/>
        <v>1.5565034013598213E-3</v>
      </c>
      <c r="HG416" s="240">
        <f t="shared" ca="1" si="805"/>
        <v>2.0636292260956533E-4</v>
      </c>
      <c r="HH416" s="240">
        <f t="shared" ca="1" si="806"/>
        <v>-1.4660746568274925E-3</v>
      </c>
      <c r="HI416" s="240">
        <f t="shared" ca="1" si="807"/>
        <v>-8.4880047355653538E-4</v>
      </c>
      <c r="HJ416" s="240">
        <f t="shared" ca="1" si="808"/>
        <v>1.0941281840235653E-3</v>
      </c>
      <c r="HK416" s="240">
        <f t="shared" ca="1" si="809"/>
        <v>1.3282501575767993E-3</v>
      </c>
      <c r="HL416" s="240">
        <f t="shared" ca="1" si="810"/>
        <v>-5.1208567049624881E-4</v>
      </c>
      <c r="HM416" s="240">
        <f t="shared" ca="1" si="811"/>
        <v>-1.5526473685214127E-3</v>
      </c>
      <c r="HN416" s="240">
        <f t="shared" ca="1" si="812"/>
        <v>-1.6828825744239244E-4</v>
      </c>
      <c r="HO416" s="240">
        <f t="shared" ca="1" si="813"/>
        <v>1.4789030367024837E-3</v>
      </c>
      <c r="HP416" s="240">
        <f t="shared" ca="1" si="814"/>
        <v>8.1634723626897773E-4</v>
      </c>
      <c r="HQ416" s="240">
        <f t="shared" ca="1" si="815"/>
        <v>-1.1211776529721448E-3</v>
      </c>
      <c r="HR416" s="240">
        <f t="shared" ca="1" si="816"/>
        <v>-1.3076500646736781E-3</v>
      </c>
      <c r="HS416" s="240">
        <f t="shared" ca="1" si="817"/>
        <v>5.4816215124975289E-4</v>
      </c>
      <c r="HT416" s="240">
        <f t="shared" ca="1" si="818"/>
        <v>1.5478560789654321E-3</v>
      </c>
      <c r="HU416" s="240">
        <f t="shared" ca="1" si="819"/>
        <v>1.3011222172164001E-4</v>
      </c>
      <c r="HV416" s="240">
        <f t="shared" ca="1" si="820"/>
        <v>-1.4908405806878821E-3</v>
      </c>
      <c r="HW416" s="240">
        <f t="shared" ca="1" si="821"/>
        <v>-7.8340226193140505E-4</v>
      </c>
      <c r="HX416" s="240">
        <f t="shared" ca="1" si="822"/>
        <v>1.1475517664261076E-3</v>
      </c>
      <c r="HY416" s="240">
        <f t="shared" ca="1" si="823"/>
        <v>1.2862622922677838E-3</v>
      </c>
      <c r="HZ416" s="240">
        <f t="shared" ca="1" si="824"/>
        <v>-5.8390843962036372E-4</v>
      </c>
      <c r="IA416" s="240">
        <f t="shared" ca="1" si="825"/>
        <v>-1.5421324187855369E-3</v>
      </c>
      <c r="IB416" s="240">
        <f t="shared" ca="1" si="826"/>
        <v>-9.1857811263731525E-5</v>
      </c>
      <c r="IC416" s="240">
        <f t="shared" ca="1" si="827"/>
        <v>1.5018800980535949E-3</v>
      </c>
      <c r="ID416" s="240">
        <f t="shared" ca="1" si="828"/>
        <v>7.4998539536461832E-4</v>
      </c>
      <c r="IE416" s="240">
        <f t="shared" ca="1" si="829"/>
        <v>6.6373076358831255E-5</v>
      </c>
      <c r="IF416" s="240">
        <f t="shared" ca="1" si="830"/>
        <v>-1.2640997235534735E-3</v>
      </c>
      <c r="IG416" s="240">
        <f t="shared" ca="1" si="831"/>
        <v>6.1930300338069056E-4</v>
      </c>
      <c r="IH416" s="240">
        <f t="shared" ca="1" si="832"/>
        <v>1.5354798357006235E-3</v>
      </c>
      <c r="II416" s="240">
        <f t="shared" ca="1" si="833"/>
        <v>5.3548069095013941E-5</v>
      </c>
      <c r="IJ416" s="240">
        <f t="shared" ca="1" si="834"/>
        <v>-1.5120149390071558E-3</v>
      </c>
      <c r="IK416" s="240">
        <f t="shared" ca="1" si="835"/>
        <v>-7.1611676563942462E-4</v>
      </c>
      <c r="IL416" s="240">
        <f t="shared" ca="1" si="836"/>
        <v>1.1982107961097267E-3</v>
      </c>
      <c r="IM416" s="240">
        <f t="shared" ca="1" si="837"/>
        <v>1.2411757084333746E-3</v>
      </c>
      <c r="IN416" s="240">
        <f t="shared" ca="1" si="838"/>
        <v>-6.543245221690121E-4</v>
      </c>
      <c r="IO416" s="240">
        <f t="shared" ca="1" si="839"/>
        <v>-1.5279023369779744E-3</v>
      </c>
      <c r="IP416" s="240">
        <f t="shared" ca="1" si="840"/>
        <v>-1.5206071571853509E-5</v>
      </c>
      <c r="IQ416" s="240">
        <f t="shared" ca="1" si="841"/>
        <v>1.5212389986993603E-3</v>
      </c>
      <c r="IR416" s="240">
        <f t="shared" ca="1" si="842"/>
        <v>6.8181677395194118E-4</v>
      </c>
      <c r="IS416" s="240">
        <f t="shared" ca="1" si="843"/>
        <v>-1.2224651972341056E-3</v>
      </c>
      <c r="IT416" s="240">
        <f t="shared" ca="1" si="844"/>
        <v>-1.2175040554771178E-3</v>
      </c>
      <c r="IU416" s="240">
        <f t="shared" ca="1" si="845"/>
        <v>6.8895190033202913E-4</v>
      </c>
      <c r="IV416" s="240">
        <f t="shared" ca="1" si="846"/>
        <v>1.5194044870194792E-3</v>
      </c>
      <c r="IW416" s="240">
        <f t="shared" ca="1" si="847"/>
        <v>-2.3145085520230027E-5</v>
      </c>
      <c r="IX416" s="240">
        <f t="shared" ca="1" si="848"/>
        <v>-1.529546720901517E-3</v>
      </c>
      <c r="IY416" s="240">
        <f t="shared" ca="1" si="849"/>
        <v>-6.4710608133452001E-4</v>
      </c>
      <c r="IZ416" s="240">
        <f t="shared" ca="1" si="850"/>
        <v>1.2459832310345899E-3</v>
      </c>
      <c r="JA416" s="240">
        <f t="shared" ca="1" si="851"/>
        <v>1.1930990236032513E-3</v>
      </c>
      <c r="JB416" s="240">
        <f t="shared" ca="1" si="852"/>
        <v>-7.2316427963177682E-4</v>
      </c>
    </row>
    <row r="417" spans="2:262">
      <c r="B417" s="248">
        <v>56</v>
      </c>
      <c r="C417" s="247">
        <f t="shared" si="853"/>
        <v>1.0937500000000005E-3</v>
      </c>
      <c r="D417" s="244">
        <f t="shared" ca="1" si="597"/>
        <v>12.38418013471555</v>
      </c>
      <c r="E417" s="243">
        <f ca="1">BJ361</f>
        <v>0.38418013471554896</v>
      </c>
      <c r="F417" s="242">
        <v>56</v>
      </c>
      <c r="G417" s="240">
        <f t="shared" ca="1" si="854"/>
        <v>-6.170658924665324E-4</v>
      </c>
      <c r="H417" s="240">
        <f t="shared" ca="1" si="598"/>
        <v>2.1438432471353143E-5</v>
      </c>
      <c r="I417" s="240">
        <f t="shared" ca="1" si="599"/>
        <v>6.2543075385524706E-4</v>
      </c>
      <c r="J417" s="240">
        <f t="shared" ca="1" si="600"/>
        <v>2.2259254186546688E-4</v>
      </c>
      <c r="K417" s="240">
        <f t="shared" ca="1" si="601"/>
        <v>-5.3857945251340204E-4</v>
      </c>
      <c r="L417" s="240">
        <f t="shared" ca="1" si="602"/>
        <v>-4.3273581950968609E-4</v>
      </c>
      <c r="M417" s="240">
        <f t="shared" ca="1" si="603"/>
        <v>3.6973431176128598E-4</v>
      </c>
      <c r="N417" s="240">
        <f t="shared" ca="1" si="604"/>
        <v>5.7699899139352815E-4</v>
      </c>
      <c r="O417" s="240">
        <f t="shared" ca="1" si="605"/>
        <v>-1.4460047369339738E-4</v>
      </c>
      <c r="P417" s="240">
        <f t="shared" ca="1" si="606"/>
        <v>-6.3341929734658721E-4</v>
      </c>
      <c r="Q417" s="240">
        <f t="shared" ca="1" si="607"/>
        <v>-1.0254747568775373E-4</v>
      </c>
      <c r="R417" s="240">
        <f t="shared" ca="1" si="608"/>
        <v>5.9340725723885739E-4</v>
      </c>
      <c r="S417" s="240">
        <f t="shared" ca="1" si="609"/>
        <v>3.3408350149062625E-4</v>
      </c>
      <c r="T417" s="240">
        <f t="shared" ca="1" si="610"/>
        <v>-4.6305434146669272E-4</v>
      </c>
      <c r="U417" s="241">
        <f t="shared" ca="1" si="611"/>
        <v>-5.1475834266603263E-4</v>
      </c>
      <c r="V417" s="240">
        <f t="shared" ca="1" si="612"/>
        <v>2.622055998042835E-4</v>
      </c>
      <c r="W417" s="240">
        <f t="shared" ca="1" si="613"/>
        <v>6.1706589246653273E-4</v>
      </c>
      <c r="X417" s="240">
        <f t="shared" ca="1" si="614"/>
        <v>-2.1438432471353441E-5</v>
      </c>
      <c r="Y417" s="240">
        <f t="shared" ca="1" si="615"/>
        <v>-6.2543075385524684E-4</v>
      </c>
      <c r="Z417" s="240">
        <f t="shared" ca="1" si="616"/>
        <v>-2.2259254186546791E-4</v>
      </c>
      <c r="AA417" s="240">
        <f t="shared" ca="1" si="617"/>
        <v>5.3857945251340237E-4</v>
      </c>
      <c r="AB417" s="240">
        <f t="shared" ca="1" si="618"/>
        <v>4.3273581950968647E-4</v>
      </c>
      <c r="AC417" s="240">
        <f t="shared" ca="1" si="619"/>
        <v>-3.6973431176128555E-4</v>
      </c>
      <c r="AD417" s="240">
        <f t="shared" ca="1" si="620"/>
        <v>-5.7699899139352793E-4</v>
      </c>
      <c r="AE417" s="240">
        <f t="shared" ca="1" si="621"/>
        <v>1.4460047369339467E-4</v>
      </c>
      <c r="AF417" s="240">
        <f t="shared" ca="1" si="622"/>
        <v>6.3341929734658721E-4</v>
      </c>
      <c r="AG417" s="240">
        <f t="shared" ca="1" si="623"/>
        <v>1.0254747568775316E-4</v>
      </c>
      <c r="AH417" s="240">
        <f t="shared" ca="1" si="624"/>
        <v>-5.9340725723885642E-4</v>
      </c>
      <c r="AI417" s="240">
        <f t="shared" ca="1" si="625"/>
        <v>-3.3408350149062674E-4</v>
      </c>
      <c r="AJ417" s="240">
        <f t="shared" ca="1" si="626"/>
        <v>4.6305434146669386E-4</v>
      </c>
      <c r="AK417" s="240">
        <f t="shared" ca="1" si="627"/>
        <v>5.1475834266603425E-4</v>
      </c>
      <c r="AL417" s="240">
        <f t="shared" ca="1" si="628"/>
        <v>-2.6220559980428301E-4</v>
      </c>
      <c r="AM417" s="240">
        <f t="shared" ca="1" si="629"/>
        <v>-6.1706589246653218E-4</v>
      </c>
      <c r="AN417" s="240">
        <f t="shared" ca="1" si="630"/>
        <v>2.1438432471350649E-5</v>
      </c>
      <c r="AO417" s="240">
        <f t="shared" ca="1" si="631"/>
        <v>6.2543075385524684E-4</v>
      </c>
      <c r="AP417" s="240">
        <f t="shared" ca="1" si="632"/>
        <v>2.2259254186546634E-4</v>
      </c>
      <c r="AQ417" s="240">
        <f t="shared" ca="1" si="633"/>
        <v>-5.3857945251340085E-4</v>
      </c>
      <c r="AR417" s="240">
        <f t="shared" ca="1" si="634"/>
        <v>-4.327358195096869E-4</v>
      </c>
      <c r="AS417" s="240">
        <f t="shared" ca="1" si="635"/>
        <v>3.6973431176128691E-4</v>
      </c>
      <c r="AT417" s="240">
        <f t="shared" ca="1" si="636"/>
        <v>5.7699899139352902E-4</v>
      </c>
      <c r="AU417" s="240">
        <f t="shared" ca="1" si="637"/>
        <v>-1.4460047369339629E-4</v>
      </c>
      <c r="AV417" s="240">
        <f t="shared" ca="1" si="638"/>
        <v>-6.3341929734658711E-4</v>
      </c>
      <c r="AW417" s="240">
        <f t="shared" ca="1" si="639"/>
        <v>-1.025474756877559E-4</v>
      </c>
      <c r="AX417" s="240">
        <f t="shared" ca="1" si="640"/>
        <v>5.9340725723885696E-4</v>
      </c>
      <c r="AY417" s="240">
        <f t="shared" ca="1" si="641"/>
        <v>3.3408350149062528E-4</v>
      </c>
      <c r="AZ417" s="240">
        <f t="shared" ca="1" si="642"/>
        <v>-4.6305434146669201E-4</v>
      </c>
      <c r="BA417" s="240">
        <f t="shared" ca="1" si="643"/>
        <v>-5.1475834266603328E-4</v>
      </c>
      <c r="BB417" s="240">
        <f t="shared" ca="1" si="644"/>
        <v>2.6220559980428453E-4</v>
      </c>
      <c r="BC417" s="240">
        <f t="shared" ca="1" si="645"/>
        <v>6.1706589246653186E-4</v>
      </c>
      <c r="BD417" s="240">
        <f t="shared" ca="1" si="646"/>
        <v>-2.1438432471347857E-5</v>
      </c>
      <c r="BE417" s="240">
        <f t="shared" ca="1" si="647"/>
        <v>-6.2543075385524641E-4</v>
      </c>
      <c r="BF417" s="240">
        <f t="shared" ca="1" si="648"/>
        <v>-2.2259254186546894E-4</v>
      </c>
      <c r="BG417" s="240">
        <f t="shared" ca="1" si="649"/>
        <v>5.3857945251340172E-4</v>
      </c>
      <c r="BH417" s="240">
        <f t="shared" ca="1" si="650"/>
        <v>4.327358195096856E-4</v>
      </c>
      <c r="BI417" s="240">
        <f t="shared" ca="1" si="651"/>
        <v>-3.6973431176128832E-4</v>
      </c>
      <c r="BJ417" s="240">
        <f t="shared" ca="1" si="652"/>
        <v>-5.7699899139353021E-4</v>
      </c>
      <c r="BK417" s="240">
        <f t="shared" ca="1" si="653"/>
        <v>1.4460047369339364E-4</v>
      </c>
      <c r="BL417" s="240">
        <f t="shared" ca="1" si="654"/>
        <v>6.3341929734658721E-4</v>
      </c>
      <c r="BM417" s="240">
        <f t="shared" ca="1" si="655"/>
        <v>1.0254747568775422E-4</v>
      </c>
      <c r="BN417" s="240">
        <f t="shared" ca="1" si="656"/>
        <v>-5.9340725723885761E-4</v>
      </c>
      <c r="BO417" s="240">
        <f t="shared" ca="1" si="657"/>
        <v>-3.3408350149062387E-4</v>
      </c>
      <c r="BP417" s="240">
        <f t="shared" ca="1" si="658"/>
        <v>4.6305434146669006E-4</v>
      </c>
      <c r="BQ417" s="240">
        <f t="shared" ca="1" si="659"/>
        <v>5.147583426660349E-4</v>
      </c>
      <c r="BR417" s="240">
        <f t="shared" ca="1" si="660"/>
        <v>-2.6220559980428198E-4</v>
      </c>
      <c r="BS417" s="240">
        <f t="shared" ca="1" si="661"/>
        <v>-6.1706589246653251E-4</v>
      </c>
      <c r="BT417" s="240">
        <f t="shared" ca="1" si="662"/>
        <v>2.1438432471354118E-5</v>
      </c>
      <c r="BU417" s="240">
        <f t="shared" ca="1" si="663"/>
        <v>6.2543075385524598E-4</v>
      </c>
      <c r="BV417" s="240">
        <f t="shared" ca="1" si="664"/>
        <v>2.2259254186547155E-4</v>
      </c>
      <c r="BW417" s="240">
        <f t="shared" ca="1" si="665"/>
        <v>-5.3857945251340031E-4</v>
      </c>
      <c r="BX417" s="240">
        <f t="shared" ca="1" si="666"/>
        <v>-4.3273581950968777E-4</v>
      </c>
      <c r="BY417" s="240">
        <f t="shared" ca="1" si="667"/>
        <v>3.6973431176128604E-4</v>
      </c>
      <c r="BZ417" s="240">
        <f t="shared" ca="1" si="668"/>
        <v>5.7699899139352761E-4</v>
      </c>
      <c r="CA417" s="240">
        <f t="shared" ca="1" si="669"/>
        <v>-1.4460047369339087E-4</v>
      </c>
      <c r="CB417" s="240">
        <f t="shared" ca="1" si="670"/>
        <v>-6.3341929734658743E-4</v>
      </c>
      <c r="CC417" s="240">
        <f t="shared" ca="1" si="671"/>
        <v>-1.0254747568775699E-4</v>
      </c>
      <c r="CD417" s="240">
        <f t="shared" ca="1" si="672"/>
        <v>5.9340725723885663E-4</v>
      </c>
      <c r="CE417" s="240">
        <f t="shared" ca="1" si="673"/>
        <v>3.3408350149062625E-4</v>
      </c>
      <c r="CF417" s="240">
        <f t="shared" ca="1" si="674"/>
        <v>-4.6305434146669429E-4</v>
      </c>
      <c r="CG417" s="240">
        <f t="shared" ca="1" si="675"/>
        <v>-5.1475834266603642E-4</v>
      </c>
      <c r="CH417" s="240">
        <f t="shared" ca="1" si="676"/>
        <v>2.6220559980427949E-4</v>
      </c>
      <c r="CI417" s="240">
        <f t="shared" ca="1" si="677"/>
        <v>6.1706589246653316E-4</v>
      </c>
      <c r="CJ417" s="240">
        <f t="shared" ca="1" si="678"/>
        <v>-2.1438432471351299E-5</v>
      </c>
      <c r="CK417" s="240">
        <f t="shared" ca="1" si="679"/>
        <v>-6.2543075385524695E-4</v>
      </c>
      <c r="CL417" s="240">
        <f t="shared" ca="1" si="680"/>
        <v>-2.2259254186546577E-4</v>
      </c>
      <c r="CM417" s="240">
        <f t="shared" ca="1" si="681"/>
        <v>5.385794525133989E-4</v>
      </c>
      <c r="CN417" s="240">
        <f t="shared" ca="1" si="682"/>
        <v>4.3273581950968972E-4</v>
      </c>
      <c r="CO417" s="240">
        <f t="shared" ca="1" si="683"/>
        <v>-3.6973431176128376E-4</v>
      </c>
      <c r="CP417" s="240">
        <f t="shared" ca="1" si="684"/>
        <v>-5.769989913935288E-4</v>
      </c>
      <c r="CQ417" s="240">
        <f t="shared" ca="1" si="685"/>
        <v>1.4460047369339694E-4</v>
      </c>
      <c r="CR417" s="240">
        <f t="shared" ca="1" si="686"/>
        <v>6.3341929734658711E-4</v>
      </c>
      <c r="CS417" s="240">
        <f t="shared" ca="1" si="687"/>
        <v>1.0254747568775972E-4</v>
      </c>
      <c r="CT417" s="240">
        <f t="shared" ca="1" si="688"/>
        <v>-5.9340725723885566E-4</v>
      </c>
      <c r="CU417" s="240">
        <f t="shared" ca="1" si="689"/>
        <v>-3.3408350149062858E-4</v>
      </c>
      <c r="CV417" s="240">
        <f t="shared" ca="1" si="690"/>
        <v>4.6305434146669245E-4</v>
      </c>
      <c r="CW417" s="240">
        <f t="shared" ca="1" si="691"/>
        <v>5.1475834266603284E-4</v>
      </c>
      <c r="CX417" s="240">
        <f t="shared" ca="1" si="692"/>
        <v>-2.6220559980428513E-4</v>
      </c>
      <c r="CY417" s="240">
        <f t="shared" ca="1" si="693"/>
        <v>-6.1706589246653186E-4</v>
      </c>
      <c r="CZ417" s="240">
        <f t="shared" ca="1" si="694"/>
        <v>2.1438432471357479E-5</v>
      </c>
      <c r="DA417" s="240">
        <f t="shared" ca="1" si="695"/>
        <v>6.25430753855245E-4</v>
      </c>
      <c r="DB417" s="240">
        <f t="shared" ca="1" si="696"/>
        <v>2.225925418654768E-4</v>
      </c>
      <c r="DC417" s="240">
        <f t="shared" ca="1" si="697"/>
        <v>-5.3857945251339738E-4</v>
      </c>
      <c r="DD417" s="240">
        <f t="shared" ca="1" si="698"/>
        <v>-4.3273581950969173E-4</v>
      </c>
      <c r="DE417" s="240">
        <f t="shared" ca="1" si="699"/>
        <v>3.6973431176128148E-4</v>
      </c>
      <c r="DF417" s="240">
        <f t="shared" ca="1" si="700"/>
        <v>5.7699899139352999E-4</v>
      </c>
      <c r="DG417" s="240">
        <f t="shared" ca="1" si="701"/>
        <v>-1.4460047369339421E-4</v>
      </c>
      <c r="DH417" s="240">
        <f t="shared" ca="1" si="702"/>
        <v>-6.3341929734658721E-4</v>
      </c>
      <c r="DI417" s="240">
        <f t="shared" ca="1" si="703"/>
        <v>-1.0254747568775365E-4</v>
      </c>
      <c r="DJ417" s="240">
        <f t="shared" ca="1" si="704"/>
        <v>5.9340725723885782E-4</v>
      </c>
      <c r="DK417" s="240">
        <f t="shared" ca="1" si="705"/>
        <v>3.3408350149062333E-4</v>
      </c>
      <c r="DL417" s="240">
        <f t="shared" ca="1" si="706"/>
        <v>-4.6305434146669668E-4</v>
      </c>
      <c r="DM417" s="240">
        <f t="shared" ca="1" si="707"/>
        <v>-5.1475834266603978E-4</v>
      </c>
      <c r="DN417" s="240">
        <f t="shared" ca="1" si="708"/>
        <v>2.6220559980427439E-4</v>
      </c>
      <c r="DO417" s="240">
        <f t="shared" ca="1" si="709"/>
        <v>6.1706589246653446E-4</v>
      </c>
      <c r="DP417" s="240">
        <f t="shared" ca="1" si="710"/>
        <v>-2.1438432471345662E-5</v>
      </c>
      <c r="DQ417" s="240">
        <f t="shared" ca="1" si="711"/>
        <v>-6.2543075385524608E-4</v>
      </c>
      <c r="DR417" s="240">
        <f t="shared" ca="1" si="712"/>
        <v>-2.2259254186547098E-4</v>
      </c>
      <c r="DS417" s="240">
        <f t="shared" ca="1" si="713"/>
        <v>5.3857945251340063E-4</v>
      </c>
      <c r="DT417" s="240">
        <f t="shared" ca="1" si="714"/>
        <v>4.3273581950968717E-4</v>
      </c>
      <c r="DU417" s="240">
        <f t="shared" ca="1" si="715"/>
        <v>-3.6973431176128653E-4</v>
      </c>
      <c r="DV417" s="240">
        <f t="shared" ca="1" si="716"/>
        <v>-5.7699899139352739E-4</v>
      </c>
      <c r="DW417" s="240">
        <f t="shared" ca="1" si="717"/>
        <v>1.4460047369340031E-4</v>
      </c>
      <c r="DX417" s="240">
        <f t="shared" ca="1" si="718"/>
        <v>6.33419297346587E-4</v>
      </c>
      <c r="DY417" s="240">
        <f t="shared" ca="1" si="719"/>
        <v>1.0254747568776525E-4</v>
      </c>
      <c r="DZ417" s="240">
        <f t="shared" ca="1" si="720"/>
        <v>-5.934072572388537E-4</v>
      </c>
      <c r="EA417" s="240">
        <f t="shared" ca="1" si="721"/>
        <v>-3.340835014906333E-4</v>
      </c>
      <c r="EB417" s="240">
        <f t="shared" ca="1" si="722"/>
        <v>4.6305434146668854E-4</v>
      </c>
      <c r="EC417" s="240">
        <f t="shared" ca="1" si="723"/>
        <v>5.147583426660361E-4</v>
      </c>
      <c r="ED417" s="240">
        <f t="shared" ca="1" si="724"/>
        <v>-2.6220559980428003E-4</v>
      </c>
      <c r="EE417" s="240">
        <f t="shared" ca="1" si="725"/>
        <v>-6.1706589246653305E-4</v>
      </c>
      <c r="EF417" s="240">
        <f t="shared" ca="1" si="726"/>
        <v>2.1438432471351923E-5</v>
      </c>
      <c r="EG417" s="240">
        <f t="shared" ca="1" si="727"/>
        <v>6.2543075385524706E-4</v>
      </c>
      <c r="EH417" s="240">
        <f t="shared" ca="1" si="728"/>
        <v>2.2259254186546515E-4</v>
      </c>
      <c r="EI417" s="240">
        <f t="shared" ca="1" si="729"/>
        <v>-5.3857945251340389E-4</v>
      </c>
      <c r="EJ417" s="240">
        <f t="shared" ca="1" si="730"/>
        <v>-4.3273581950969585E-4</v>
      </c>
      <c r="EK417" s="240">
        <f t="shared" ca="1" si="731"/>
        <v>3.6973431176127699E-4</v>
      </c>
      <c r="EL417" s="240">
        <f t="shared" ca="1" si="732"/>
        <v>5.7699899139353227E-4</v>
      </c>
      <c r="EM417" s="240">
        <f t="shared" ca="1" si="733"/>
        <v>-1.4460047369338879E-4</v>
      </c>
      <c r="EN417" s="240">
        <f t="shared" ca="1" si="734"/>
        <v>-6.3341929734658732E-4</v>
      </c>
      <c r="EO417" s="240">
        <f t="shared" ca="1" si="735"/>
        <v>-1.0254747568775915E-4</v>
      </c>
      <c r="EP417" s="240">
        <f t="shared" ca="1" si="736"/>
        <v>5.9340725723885587E-4</v>
      </c>
      <c r="EQ417" s="240">
        <f t="shared" ca="1" si="737"/>
        <v>3.3408350149062804E-4</v>
      </c>
      <c r="ER417" s="240">
        <f t="shared" ca="1" si="738"/>
        <v>-4.6305434146669283E-4</v>
      </c>
      <c r="ES417" s="240">
        <f t="shared" ca="1" si="739"/>
        <v>-5.1475834266603252E-4</v>
      </c>
      <c r="ET417" s="240">
        <f t="shared" ca="1" si="740"/>
        <v>2.6220559980428567E-4</v>
      </c>
      <c r="EU417" s="240">
        <f t="shared" ca="1" si="741"/>
        <v>6.1706589246653164E-4</v>
      </c>
      <c r="EV417" s="240">
        <f t="shared" ca="1" si="742"/>
        <v>-2.1438432471340132E-5</v>
      </c>
      <c r="EW417" s="240">
        <f t="shared" ca="1" si="743"/>
        <v>-6.2543075385524511E-4</v>
      </c>
      <c r="EX417" s="240">
        <f t="shared" ca="1" si="744"/>
        <v>-2.2259254186547624E-4</v>
      </c>
      <c r="EY417" s="240">
        <f t="shared" ca="1" si="745"/>
        <v>5.385794525133976E-4</v>
      </c>
      <c r="EZ417" s="240">
        <f t="shared" ca="1" si="746"/>
        <v>4.327358195096914E-4</v>
      </c>
      <c r="FA417" s="240">
        <f t="shared" ca="1" si="747"/>
        <v>-3.6973431176128197E-4</v>
      </c>
      <c r="FB417" s="240">
        <f t="shared" ca="1" si="748"/>
        <v>-5.7699899139352967E-4</v>
      </c>
      <c r="FC417" s="240">
        <f t="shared" ca="1" si="749"/>
        <v>1.4460047369339483E-4</v>
      </c>
      <c r="FD417" s="240">
        <f t="shared" ca="1" si="750"/>
        <v>6.3341929734658732E-4</v>
      </c>
      <c r="FE417" s="240">
        <f t="shared" ca="1" si="751"/>
        <v>1.0254747568775295E-4</v>
      </c>
      <c r="FF417" s="240">
        <f t="shared" ca="1" si="752"/>
        <v>-5.9340725723885804E-4</v>
      </c>
      <c r="FG417" s="240">
        <f t="shared" ca="1" si="753"/>
        <v>-3.3408350149062278E-4</v>
      </c>
      <c r="FH417" s="240">
        <f t="shared" ca="1" si="754"/>
        <v>4.630543414666848E-4</v>
      </c>
      <c r="FI417" s="240">
        <f t="shared" ca="1" si="755"/>
        <v>5.1475834266603946E-4</v>
      </c>
      <c r="FJ417" s="240">
        <f t="shared" ca="1" si="756"/>
        <v>-2.6220559980427493E-4</v>
      </c>
      <c r="FK417" s="240">
        <f t="shared" ca="1" si="757"/>
        <v>-6.1706589246653424E-4</v>
      </c>
      <c r="FL417" s="240">
        <f t="shared" ca="1" si="758"/>
        <v>2.1438432471346366E-5</v>
      </c>
      <c r="FM417" s="240">
        <f t="shared" ca="1" si="759"/>
        <v>6.2543075385524608E-4</v>
      </c>
      <c r="FN417" s="240">
        <f t="shared" ca="1" si="760"/>
        <v>2.2259254186547041E-4</v>
      </c>
      <c r="FO417" s="240">
        <f t="shared" ca="1" si="761"/>
        <v>-5.3857945251340085E-4</v>
      </c>
      <c r="FP417" s="240">
        <f t="shared" ca="1" si="762"/>
        <v>-4.3273581950968674E-4</v>
      </c>
      <c r="FQ417" s="240">
        <f t="shared" ca="1" si="763"/>
        <v>3.6973431176128701E-4</v>
      </c>
      <c r="FR417" s="240">
        <f t="shared" ca="1" si="764"/>
        <v>5.7699899139352718E-4</v>
      </c>
      <c r="FS417" s="240">
        <f t="shared" ca="1" si="765"/>
        <v>-1.4460047369338331E-4</v>
      </c>
      <c r="FT417" s="240">
        <f t="shared" ca="1" si="766"/>
        <v>-6.3341929734658754E-4</v>
      </c>
      <c r="FU417" s="240">
        <f t="shared" ca="1" si="767"/>
        <v>-1.0254747568776466E-4</v>
      </c>
      <c r="FV417" s="240">
        <f t="shared" ca="1" si="768"/>
        <v>5.9340725723885392E-4</v>
      </c>
      <c r="FW417" s="240">
        <f t="shared" ca="1" si="769"/>
        <v>3.3408350149063276E-4</v>
      </c>
      <c r="FX417" s="240">
        <f t="shared" ca="1" si="770"/>
        <v>-4.6305434146668898E-4</v>
      </c>
      <c r="FY417" s="240">
        <f t="shared" ca="1" si="771"/>
        <v>-5.1475834266603588E-4</v>
      </c>
      <c r="FZ417" s="240">
        <f t="shared" ca="1" si="772"/>
        <v>2.6220559980428057E-4</v>
      </c>
      <c r="GA417" s="240">
        <f t="shared" ca="1" si="773"/>
        <v>6.1706589246653283E-4</v>
      </c>
      <c r="GB417" s="240">
        <f t="shared" ca="1" si="774"/>
        <v>-2.1438432471352519E-5</v>
      </c>
      <c r="GC417" s="240">
        <f t="shared" ca="1" si="775"/>
        <v>-6.2543075385524706E-4</v>
      </c>
      <c r="GD417" s="240">
        <f t="shared" ca="1" si="776"/>
        <v>-2.2259254186546458E-4</v>
      </c>
      <c r="GE417" s="240">
        <f t="shared" ca="1" si="777"/>
        <v>5.3857945251339478E-4</v>
      </c>
      <c r="GF417" s="240">
        <f t="shared" ca="1" si="778"/>
        <v>4.3273581950969541E-4</v>
      </c>
      <c r="GG417" s="240">
        <f t="shared" ca="1" si="779"/>
        <v>-3.6973431176127747E-4</v>
      </c>
      <c r="GH417" s="240">
        <f t="shared" ca="1" si="780"/>
        <v>-5.7699899139353205E-4</v>
      </c>
      <c r="GI417" s="240">
        <f t="shared" ca="1" si="781"/>
        <v>1.4460047369338941E-4</v>
      </c>
      <c r="GJ417" s="240">
        <f t="shared" ca="1" si="782"/>
        <v>6.3341929734658732E-4</v>
      </c>
      <c r="GK417" s="240">
        <f t="shared" ca="1" si="783"/>
        <v>1.0254747568777626E-4</v>
      </c>
      <c r="GL417" s="240">
        <f t="shared" ca="1" si="784"/>
        <v>-5.9340725723885609E-4</v>
      </c>
      <c r="GM417" s="240">
        <f t="shared" ca="1" si="785"/>
        <v>-3.3408350149064284E-4</v>
      </c>
      <c r="GN417" s="240">
        <f t="shared" ca="1" si="786"/>
        <v>4.6305434146669332E-4</v>
      </c>
      <c r="GO417" s="240">
        <f t="shared" ca="1" si="787"/>
        <v>5.1475834266604271E-4</v>
      </c>
      <c r="GP417" s="240">
        <f t="shared" ca="1" si="788"/>
        <v>-2.6220559980428626E-4</v>
      </c>
      <c r="GQ417" s="240">
        <f t="shared" ca="1" si="789"/>
        <v>-6.1706589246653554E-4</v>
      </c>
      <c r="GR417" s="240">
        <f t="shared" ca="1" si="790"/>
        <v>2.1438432471358753E-5</v>
      </c>
      <c r="GS417" s="240">
        <f t="shared" ca="1" si="791"/>
        <v>6.2543075385524522E-4</v>
      </c>
      <c r="GT417" s="240">
        <f t="shared" ca="1" si="792"/>
        <v>2.2259254186545883E-4</v>
      </c>
      <c r="GU417" s="240">
        <f t="shared" ca="1" si="793"/>
        <v>-5.3857945251339792E-4</v>
      </c>
      <c r="GV417" s="240">
        <f t="shared" ca="1" si="794"/>
        <v>-4.3273581950970398E-4</v>
      </c>
      <c r="GW417" s="240">
        <f t="shared" ca="1" si="795"/>
        <v>3.6973431176128251E-4</v>
      </c>
      <c r="GX417" s="240">
        <f t="shared" ca="1" si="796"/>
        <v>5.7699899139353693E-4</v>
      </c>
      <c r="GY417" s="240">
        <f t="shared" ca="1" si="797"/>
        <v>-1.4460047369339543E-4</v>
      </c>
      <c r="GZ417" s="240">
        <f t="shared" ca="1" si="798"/>
        <v>-6.3341929734658776E-4</v>
      </c>
      <c r="HA417" s="240">
        <f t="shared" ca="1" si="799"/>
        <v>-1.0254747568775238E-4</v>
      </c>
      <c r="HB417" s="240">
        <f t="shared" ca="1" si="800"/>
        <v>5.9340725723885197E-4</v>
      </c>
      <c r="HC417" s="240">
        <f t="shared" ca="1" si="801"/>
        <v>3.3408350149062224E-4</v>
      </c>
      <c r="HD417" s="240">
        <f t="shared" ca="1" si="802"/>
        <v>-4.6305434146668518E-4</v>
      </c>
      <c r="HE417" s="240">
        <f t="shared" ca="1" si="803"/>
        <v>-5.1475834266602851E-4</v>
      </c>
      <c r="HF417" s="240">
        <f t="shared" ca="1" si="804"/>
        <v>2.6220559980427553E-4</v>
      </c>
      <c r="HG417" s="240">
        <f t="shared" ca="1" si="805"/>
        <v>6.1706589246653001E-4</v>
      </c>
      <c r="HH417" s="240">
        <f t="shared" ca="1" si="806"/>
        <v>-2.1438432471346936E-5</v>
      </c>
      <c r="HI417" s="240">
        <f t="shared" ca="1" si="807"/>
        <v>-6.2543075385524337E-4</v>
      </c>
      <c r="HJ417" s="240">
        <f t="shared" ca="1" si="808"/>
        <v>-2.2259254186546978E-4</v>
      </c>
      <c r="HK417" s="240">
        <f t="shared" ca="1" si="809"/>
        <v>5.3857945251339174E-4</v>
      </c>
      <c r="HL417" s="240">
        <f t="shared" ca="1" si="810"/>
        <v>4.327358195096863E-4</v>
      </c>
      <c r="HM417" s="240">
        <f t="shared" ca="1" si="811"/>
        <v>-3.6973431176127292E-4</v>
      </c>
      <c r="HN417" s="240">
        <f t="shared" ca="1" si="812"/>
        <v>-5.7699899139352685E-4</v>
      </c>
      <c r="HO417" s="240">
        <f t="shared" ca="1" si="813"/>
        <v>1.4460047369338391E-4</v>
      </c>
      <c r="HP417" s="240">
        <f t="shared" ca="1" si="814"/>
        <v>6.3341929734658689E-4</v>
      </c>
      <c r="HQ417" s="240">
        <f t="shared" ca="1" si="815"/>
        <v>1.0254747568776403E-4</v>
      </c>
      <c r="HR417" s="240">
        <f t="shared" ca="1" si="816"/>
        <v>-5.9340725723886043E-4</v>
      </c>
      <c r="HS417" s="240">
        <f t="shared" ca="1" si="817"/>
        <v>-3.3408350149063222E-4</v>
      </c>
      <c r="HT417" s="240">
        <f t="shared" ca="1" si="818"/>
        <v>4.6305434146667716E-4</v>
      </c>
      <c r="HU417" s="240">
        <f t="shared" ca="1" si="819"/>
        <v>5.1475834266603534E-4</v>
      </c>
      <c r="HV417" s="240">
        <f t="shared" ca="1" si="820"/>
        <v>-2.6220559980426474E-4</v>
      </c>
      <c r="HW417" s="240">
        <f t="shared" ca="1" si="821"/>
        <v>-6.1706589246653273E-4</v>
      </c>
      <c r="HX417" s="240">
        <f t="shared" ca="1" si="822"/>
        <v>2.1438432471335145E-5</v>
      </c>
      <c r="HY417" s="240">
        <f t="shared" ca="1" si="823"/>
        <v>6.2543075385524717E-4</v>
      </c>
      <c r="HZ417" s="240">
        <f t="shared" ca="1" si="824"/>
        <v>2.225925418654809E-4</v>
      </c>
      <c r="IA417" s="240">
        <f t="shared" ca="1" si="825"/>
        <v>-5.3857945251340454E-4</v>
      </c>
      <c r="IB417" s="240">
        <f t="shared" ca="1" si="826"/>
        <v>-4.3273581950969492E-4</v>
      </c>
      <c r="IC417" s="240">
        <f t="shared" ca="1" si="827"/>
        <v>3.697343117612926E-4</v>
      </c>
      <c r="ID417" s="240">
        <f t="shared" ca="1" si="828"/>
        <v>5.7699899139353173E-4</v>
      </c>
      <c r="IE417" s="240">
        <f t="shared" ca="1" si="829"/>
        <v>3.0874472483894349E-4</v>
      </c>
      <c r="IF417" s="240">
        <f t="shared" ca="1" si="830"/>
        <v>-6.3341929734658743E-4</v>
      </c>
      <c r="IG417" s="240">
        <f t="shared" ca="1" si="831"/>
        <v>-1.0254747568777569E-4</v>
      </c>
      <c r="IH417" s="240">
        <f t="shared" ca="1" si="832"/>
        <v>5.9340725723885631E-4</v>
      </c>
      <c r="II417" s="240">
        <f t="shared" ca="1" si="833"/>
        <v>3.340835014906423E-4</v>
      </c>
      <c r="IJ417" s="240">
        <f t="shared" ca="1" si="834"/>
        <v>-4.6305434146669369E-4</v>
      </c>
      <c r="IK417" s="240">
        <f t="shared" ca="1" si="835"/>
        <v>-5.1475834266604239E-4</v>
      </c>
      <c r="IL417" s="240">
        <f t="shared" ca="1" si="836"/>
        <v>2.6220559980428681E-4</v>
      </c>
      <c r="IM417" s="240">
        <f t="shared" ca="1" si="837"/>
        <v>6.1706589246653544E-4</v>
      </c>
      <c r="IN417" s="240">
        <f t="shared" ca="1" si="838"/>
        <v>-2.1438432471359377E-5</v>
      </c>
      <c r="IO417" s="240">
        <f t="shared" ca="1" si="839"/>
        <v>-6.2543075385524532E-4</v>
      </c>
      <c r="IP417" s="240">
        <f t="shared" ca="1" si="840"/>
        <v>-2.2259254186545813E-4</v>
      </c>
      <c r="IQ417" s="240">
        <f t="shared" ca="1" si="841"/>
        <v>5.3857945251339836E-4</v>
      </c>
      <c r="IR417" s="240">
        <f t="shared" ca="1" si="842"/>
        <v>4.3273581950970354E-4</v>
      </c>
      <c r="IS417" s="240">
        <f t="shared" ca="1" si="843"/>
        <v>-3.6973431176128295E-4</v>
      </c>
      <c r="IT417" s="240">
        <f t="shared" ca="1" si="844"/>
        <v>-5.7699899139353661E-4</v>
      </c>
      <c r="IU417" s="240">
        <f t="shared" ca="1" si="845"/>
        <v>1.4460047369339602E-4</v>
      </c>
      <c r="IV417" s="240">
        <f t="shared" ca="1" si="846"/>
        <v>6.3341929734658776E-4</v>
      </c>
      <c r="IW417" s="240">
        <f t="shared" ca="1" si="847"/>
        <v>1.0254747568775181E-4</v>
      </c>
      <c r="IX417" s="240">
        <f t="shared" ca="1" si="848"/>
        <v>-5.9340725723885219E-4</v>
      </c>
      <c r="IY417" s="240">
        <f t="shared" ca="1" si="849"/>
        <v>-3.340835014906217E-4</v>
      </c>
      <c r="IZ417" s="240">
        <f t="shared" ca="1" si="850"/>
        <v>4.6305434146668562E-4</v>
      </c>
      <c r="JA417" s="240">
        <f t="shared" ca="1" si="851"/>
        <v>5.1475834266602818E-4</v>
      </c>
      <c r="JB417" s="240">
        <f t="shared" ca="1" si="852"/>
        <v>-2.6220559980427607E-4</v>
      </c>
    </row>
    <row r="418" spans="2:262">
      <c r="B418" s="248">
        <v>57</v>
      </c>
      <c r="C418" s="247">
        <f t="shared" si="853"/>
        <v>1.1132812500000006E-3</v>
      </c>
      <c r="D418" s="244">
        <f t="shared" ca="1" si="597"/>
        <v>12.384161712321868</v>
      </c>
      <c r="E418" s="243">
        <f ca="1">BK361</f>
        <v>0.38416171232186824</v>
      </c>
      <c r="F418" s="242">
        <v>57</v>
      </c>
      <c r="G418" s="240">
        <f t="shared" ca="1" si="854"/>
        <v>4.708237178784612E-4</v>
      </c>
      <c r="H418" s="240">
        <f t="shared" ca="1" si="598"/>
        <v>-1.1926863916238804E-4</v>
      </c>
      <c r="I418" s="240">
        <f t="shared" ca="1" si="599"/>
        <v>-5.1160450152060654E-4</v>
      </c>
      <c r="J418" s="240">
        <f t="shared" ca="1" si="600"/>
        <v>-5.5661104594082752E-5</v>
      </c>
      <c r="K418" s="240">
        <f t="shared" ca="1" si="601"/>
        <v>4.925726463768284E-4</v>
      </c>
      <c r="L418" s="240">
        <f t="shared" ca="1" si="602"/>
        <v>2.2408340454656769E-4</v>
      </c>
      <c r="M418" s="240">
        <f t="shared" ca="1" si="603"/>
        <v>-4.1595320221458855E-4</v>
      </c>
      <c r="N418" s="240">
        <f t="shared" ca="1" si="604"/>
        <v>-3.6630769471957116E-4</v>
      </c>
      <c r="O418" s="240">
        <f t="shared" ca="1" si="605"/>
        <v>2.9070389150120891E-4</v>
      </c>
      <c r="P418" s="240">
        <f t="shared" ca="1" si="606"/>
        <v>4.657062674416041E-4</v>
      </c>
      <c r="Q418" s="240">
        <f t="shared" ca="1" si="607"/>
        <v>-1.3146784532255536E-4</v>
      </c>
      <c r="R418" s="240">
        <f t="shared" ca="1" si="608"/>
        <v>-5.1065824973678658E-4</v>
      </c>
      <c r="S418" s="240">
        <f t="shared" ca="1" si="609"/>
        <v>-4.3138352449506286E-5</v>
      </c>
      <c r="T418" s="240">
        <f t="shared" ca="1" si="610"/>
        <v>4.9590822131123646E-4</v>
      </c>
      <c r="U418" s="241">
        <f t="shared" ca="1" si="611"/>
        <v>2.1270116478376745E-4</v>
      </c>
      <c r="V418" s="240">
        <f t="shared" ca="1" si="612"/>
        <v>-4.2318063556533874E-4</v>
      </c>
      <c r="W418" s="240">
        <f t="shared" ca="1" si="613"/>
        <v>-3.5739668626983627E-4</v>
      </c>
      <c r="X418" s="240">
        <f t="shared" ca="1" si="614"/>
        <v>3.0097821052261017E-4</v>
      </c>
      <c r="Y418" s="240">
        <f t="shared" ca="1" si="615"/>
        <v>4.6030829296311876E-4</v>
      </c>
      <c r="Z418" s="240">
        <f t="shared" ca="1" si="616"/>
        <v>-1.4358786016860004E-4</v>
      </c>
      <c r="AA418" s="240">
        <f t="shared" ca="1" si="617"/>
        <v>-5.0940439651806695E-4</v>
      </c>
      <c r="AB418" s="240">
        <f t="shared" ca="1" si="618"/>
        <v>-3.0589615374460673E-5</v>
      </c>
      <c r="AC418" s="240">
        <f t="shared" ca="1" si="619"/>
        <v>4.9894507967632889E-4</v>
      </c>
      <c r="AD418" s="240">
        <f t="shared" ca="1" si="620"/>
        <v>2.0119080179270777E-4</v>
      </c>
      <c r="AE418" s="240">
        <f t="shared" ca="1" si="621"/>
        <v>-4.3015316072496747E-4</v>
      </c>
      <c r="AF418" s="240">
        <f t="shared" ca="1" si="622"/>
        <v>-3.4827039542021732E-4</v>
      </c>
      <c r="AG418" s="240">
        <f t="shared" ca="1" si="623"/>
        <v>3.1107123152429431E-4</v>
      </c>
      <c r="AH418" s="240">
        <f t="shared" ca="1" si="624"/>
        <v>4.5463304598098852E-4</v>
      </c>
      <c r="AI418" s="240">
        <f t="shared" ca="1" si="625"/>
        <v>-1.5562138305677499E-4</v>
      </c>
      <c r="AJ418" s="240">
        <f t="shared" ca="1" si="626"/>
        <v>-5.0784369713874236E-4</v>
      </c>
      <c r="AK418" s="240">
        <f t="shared" ca="1" si="627"/>
        <v>-1.8022452258931041E-5</v>
      </c>
      <c r="AL418" s="240">
        <f t="shared" ca="1" si="628"/>
        <v>5.0168139218218335E-4</v>
      </c>
      <c r="AM418" s="240">
        <f t="shared" ca="1" si="629"/>
        <v>1.8955924898566019E-4</v>
      </c>
      <c r="AN418" s="240">
        <f t="shared" ca="1" si="630"/>
        <v>-4.3686657770503914E-4</v>
      </c>
      <c r="AO418" s="240">
        <f t="shared" ca="1" si="631"/>
        <v>-3.3893431950706343E-4</v>
      </c>
      <c r="AP418" s="240">
        <f t="shared" ca="1" si="632"/>
        <v>3.209768748478078E-4</v>
      </c>
      <c r="AQ418" s="240">
        <f t="shared" ca="1" si="633"/>
        <v>4.4868394505178483E-4</v>
      </c>
      <c r="AR418" s="240">
        <f t="shared" ca="1" si="634"/>
        <v>-1.6756116544285664E-4</v>
      </c>
      <c r="AS418" s="240">
        <f t="shared" ca="1" si="635"/>
        <v>-5.0597709170575997E-4</v>
      </c>
      <c r="AT418" s="240">
        <f t="shared" ca="1" si="636"/>
        <v>-5.4444330920671842E-6</v>
      </c>
      <c r="AU418" s="240">
        <f t="shared" ca="1" si="637"/>
        <v>5.041155105764628E-4</v>
      </c>
      <c r="AV418" s="240">
        <f t="shared" ca="1" si="638"/>
        <v>1.7781351277509707E-4</v>
      </c>
      <c r="AW418" s="240">
        <f t="shared" ca="1" si="639"/>
        <v>-4.4331684259419301E-4</v>
      </c>
      <c r="AX418" s="240">
        <f t="shared" ca="1" si="640"/>
        <v>-3.293940822334117E-4</v>
      </c>
      <c r="AY418" s="240">
        <f t="shared" ca="1" si="641"/>
        <v>3.3068917370401428E-4</v>
      </c>
      <c r="AZ418" s="240">
        <f t="shared" ca="1" si="642"/>
        <v>4.4246457369145534E-4</v>
      </c>
      <c r="BA418" s="240">
        <f t="shared" ca="1" si="643"/>
        <v>-1.7940001524838765E-4</v>
      </c>
      <c r="BB418" s="240">
        <f t="shared" ca="1" si="644"/>
        <v>-5.0380570459243601E-4</v>
      </c>
      <c r="BC418" s="240">
        <f t="shared" ca="1" si="645"/>
        <v>7.1368655977108121E-6</v>
      </c>
      <c r="BD418" s="240">
        <f t="shared" ca="1" si="646"/>
        <v>5.0624596863726339E-4</v>
      </c>
      <c r="BE418" s="240">
        <f t="shared" ca="1" si="647"/>
        <v>1.6596066835331374E-4</v>
      </c>
      <c r="BF418" s="240">
        <f t="shared" ca="1" si="648"/>
        <v>-4.4950006999405258E-4</v>
      </c>
      <c r="BG418" s="240">
        <f t="shared" ca="1" si="649"/>
        <v>-3.1965543028145794E-4</v>
      </c>
      <c r="BH418" s="240">
        <f t="shared" ca="1" si="650"/>
        <v>3.4020227776724601E-4</v>
      </c>
      <c r="BI418" s="240">
        <f t="shared" ca="1" si="651"/>
        <v>4.3597867821674845E-4</v>
      </c>
      <c r="BJ418" s="240">
        <f t="shared" ca="1" si="652"/>
        <v>-1.9113080119293507E-4</v>
      </c>
      <c r="BK418" s="240">
        <f t="shared" ca="1" si="653"/>
        <v>-5.0133084376117413E-4</v>
      </c>
      <c r="BL418" s="240">
        <f t="shared" ca="1" si="654"/>
        <v>1.9713865306520995E-5</v>
      </c>
      <c r="BM418" s="240">
        <f t="shared" ca="1" si="655"/>
        <v>5.080714830563135E-4</v>
      </c>
      <c r="BN418" s="240">
        <f t="shared" ca="1" si="656"/>
        <v>1.5400785543059041E-4</v>
      </c>
      <c r="BO418" s="240">
        <f t="shared" ca="1" si="657"/>
        <v>-4.5541253535963974E-4</v>
      </c>
      <c r="BP418" s="240">
        <f t="shared" ca="1" si="658"/>
        <v>-3.0972422985098898E-4</v>
      </c>
      <c r="BQ418" s="240">
        <f t="shared" ca="1" si="659"/>
        <v>3.4951045669932802E-4</v>
      </c>
      <c r="BR418" s="240">
        <f t="shared" ca="1" si="660"/>
        <v>4.2923016548857652E-4</v>
      </c>
      <c r="BS418" s="240">
        <f t="shared" ca="1" si="661"/>
        <v>-2.027464570896848E-4</v>
      </c>
      <c r="BT418" s="240">
        <f t="shared" ca="1" si="662"/>
        <v>-4.9855399997559993E-4</v>
      </c>
      <c r="BU418" s="240">
        <f t="shared" ca="1" si="663"/>
        <v>3.2278990120019534E-5</v>
      </c>
      <c r="BV418" s="240">
        <f t="shared" ca="1" si="664"/>
        <v>5.0959095421198696E-4</v>
      </c>
      <c r="BW418" s="240">
        <f t="shared" ca="1" si="665"/>
        <v>1.4196227393447339E-4</v>
      </c>
      <c r="BX418" s="240">
        <f t="shared" ca="1" si="666"/>
        <v>-4.6105067724289779E-4</v>
      </c>
      <c r="BY418" s="240">
        <f t="shared" ca="1" si="667"/>
        <v>-2.9960646312579846E-4</v>
      </c>
      <c r="BZ418" s="240">
        <f t="shared" ca="1" si="668"/>
        <v>3.5860810360133742E-4</v>
      </c>
      <c r="CA418" s="240">
        <f t="shared" ca="1" si="669"/>
        <v>4.2222310055866383E-4</v>
      </c>
      <c r="CB418" s="240">
        <f t="shared" ca="1" si="670"/>
        <v>-2.1423998610185544E-4</v>
      </c>
      <c r="CC418" s="240">
        <f t="shared" ca="1" si="671"/>
        <v>-4.9547684590257369E-4</v>
      </c>
      <c r="CD418" s="240">
        <f t="shared" ca="1" si="672"/>
        <v>4.4824671276858836E-5</v>
      </c>
      <c r="CE418" s="240">
        <f t="shared" ca="1" si="673"/>
        <v>5.1080346683167552E-4</v>
      </c>
      <c r="CF418" s="240">
        <f t="shared" ca="1" si="674"/>
        <v>1.2983117967284958E-4</v>
      </c>
      <c r="CG418" s="240">
        <f t="shared" ca="1" si="675"/>
        <v>-4.6641109943797989E-4</v>
      </c>
      <c r="CH418" s="240">
        <f t="shared" ca="1" si="676"/>
        <v>-2.8930822467022248E-4</v>
      </c>
      <c r="CI418" s="240">
        <f t="shared" ca="1" si="677"/>
        <v>3.6748973839095811E-4</v>
      </c>
      <c r="CJ418" s="240">
        <f t="shared" ca="1" si="678"/>
        <v>4.1496170422091323E-4</v>
      </c>
      <c r="CK418" s="240">
        <f t="shared" ca="1" si="679"/>
        <v>-2.2560446495735405E-4</v>
      </c>
      <c r="CL418" s="240">
        <f t="shared" ca="1" si="680"/>
        <v>-4.921012351046482E-4</v>
      </c>
      <c r="CM418" s="240">
        <f t="shared" ca="1" si="681"/>
        <v>5.7343351727816207E-5</v>
      </c>
      <c r="CN418" s="240">
        <f t="shared" ca="1" si="682"/>
        <v>5.1170829054311717E-4</v>
      </c>
      <c r="CO418" s="240">
        <f t="shared" ca="1" si="683"/>
        <v>1.1762187996329135E-4</v>
      </c>
      <c r="CP418" s="240">
        <f t="shared" ca="1" si="684"/>
        <v>-4.7149057302699204E-4</v>
      </c>
      <c r="CQ418" s="240">
        <f t="shared" ca="1" si="685"/>
        <v>-2.7883571775803639E-4</v>
      </c>
      <c r="CR418" s="240">
        <f t="shared" ca="1" si="686"/>
        <v>3.7615001110349834E-4</v>
      </c>
      <c r="CS418" s="240">
        <f t="shared" ca="1" si="687"/>
        <v>4.0745035046896191E-4</v>
      </c>
      <c r="CT418" s="240">
        <f t="shared" ca="1" si="688"/>
        <v>-2.3683304811905018E-4</v>
      </c>
      <c r="CU418" s="240">
        <f t="shared" ca="1" si="689"/>
        <v>-4.8842920092354611E-4</v>
      </c>
      <c r="CV418" s="240">
        <f t="shared" ca="1" si="690"/>
        <v>6.9827490687905978E-5</v>
      </c>
      <c r="CW418" s="240">
        <f t="shared" ca="1" si="691"/>
        <v>5.1230488031434084E-4</v>
      </c>
      <c r="CX418" s="240">
        <f t="shared" ca="1" si="692"/>
        <v>1.0534172923140864E-4</v>
      </c>
      <c r="CY418" s="240">
        <f t="shared" ca="1" si="693"/>
        <v>-4.7628603832498368E-4</v>
      </c>
      <c r="CZ418" s="240">
        <f t="shared" ca="1" si="694"/>
        <v>-2.6819525063581813E-4</v>
      </c>
      <c r="DA418" s="240">
        <f t="shared" ca="1" si="695"/>
        <v>3.8458370511450474E-4</v>
      </c>
      <c r="DB418" s="240">
        <f t="shared" ca="1" si="696"/>
        <v>3.9969356386143368E-4</v>
      </c>
      <c r="DC418" s="240">
        <f t="shared" ca="1" si="697"/>
        <v>-2.4791897190832392E-4</v>
      </c>
      <c r="DD418" s="240">
        <f t="shared" ca="1" si="698"/>
        <v>-4.8446295525535161E-4</v>
      </c>
      <c r="DE418" s="240">
        <f t="shared" ca="1" si="699"/>
        <v>8.2269568178623421E-5</v>
      </c>
      <c r="DF418" s="240">
        <f t="shared" ca="1" si="700"/>
        <v>5.1259287678197675E-4</v>
      </c>
      <c r="DG418" s="240">
        <f t="shared" ca="1" si="701"/>
        <v>9.2998124580817809E-5</v>
      </c>
      <c r="DH418" s="240">
        <f t="shared" ca="1" si="702"/>
        <v>-4.8079460672297047E-4</v>
      </c>
      <c r="DI418" s="240">
        <f t="shared" ca="1" si="703"/>
        <v>-2.5739323272307705E-4</v>
      </c>
      <c r="DJ418" s="240">
        <f t="shared" ca="1" si="704"/>
        <v>3.9278574028206106E-4</v>
      </c>
      <c r="DK418" s="240">
        <f t="shared" ca="1" si="705"/>
        <v>3.9169601679654015E-4</v>
      </c>
      <c r="DL418" s="240">
        <f t="shared" ca="1" si="706"/>
        <v>-2.5885555857920752E-4</v>
      </c>
      <c r="DM418" s="240">
        <f t="shared" ca="1" si="707"/>
        <v>-4.8020488721814804E-4</v>
      </c>
      <c r="DN418" s="240">
        <f t="shared" ca="1" si="708"/>
        <v>9.4662089557727332E-5</v>
      </c>
      <c r="DO418" s="240">
        <f t="shared" ca="1" si="709"/>
        <v>5.1257210646772145E-4</v>
      </c>
      <c r="DP418" s="240">
        <f t="shared" ca="1" si="710"/>
        <v>8.0598501337403371E-5</v>
      </c>
      <c r="DQ418" s="240">
        <f t="shared" ca="1" si="711"/>
        <v>-4.8501356242793551E-4</v>
      </c>
      <c r="DR418" s="240">
        <f t="shared" ca="1" si="712"/>
        <v>-2.4643617075149643E-4</v>
      </c>
      <c r="DS418" s="240">
        <f t="shared" ca="1" si="713"/>
        <v>4.0075117600686715E-4</v>
      </c>
      <c r="DT418" s="240">
        <f t="shared" ca="1" si="714"/>
        <v>3.8346252669758588E-4</v>
      </c>
      <c r="DU418" s="240">
        <f t="shared" ca="1" si="715"/>
        <v>-2.6963622034083576E-4</v>
      </c>
      <c r="DV418" s="240">
        <f t="shared" ca="1" si="716"/>
        <v>-4.7565756171290686E-4</v>
      </c>
      <c r="DW418" s="240">
        <f t="shared" ca="1" si="717"/>
        <v>1.069975900337252E-4</v>
      </c>
      <c r="DX418" s="240">
        <f t="shared" ca="1" si="718"/>
        <v>5.1224258188283553E-4</v>
      </c>
      <c r="DY418" s="240">
        <f t="shared" ca="1" si="719"/>
        <v>6.8150328570569816E-5</v>
      </c>
      <c r="DZ418" s="240">
        <f t="shared" ca="1" si="720"/>
        <v>-4.8894036409871926E-4</v>
      </c>
      <c r="EA418" s="240">
        <f t="shared" ca="1" si="721"/>
        <v>-2.3533066484549708E-4</v>
      </c>
      <c r="EB418" s="240">
        <f t="shared" ca="1" si="722"/>
        <v>4.0847521420830772E-4</v>
      </c>
      <c r="EC418" s="240">
        <f t="shared" ca="1" si="723"/>
        <v>3.749980531111364E-4</v>
      </c>
      <c r="ED418" s="240">
        <f t="shared" ca="1" si="724"/>
        <v>-2.8025446332567841E-4</v>
      </c>
      <c r="EE418" s="240">
        <f t="shared" ca="1" si="725"/>
        <v>-4.7082371787846662E-4</v>
      </c>
      <c r="EF418" s="240">
        <f t="shared" ca="1" si="726"/>
        <v>1.1926863916238427E-4</v>
      </c>
      <c r="EG418" s="240">
        <f t="shared" ca="1" si="727"/>
        <v>5.1160450152060708E-4</v>
      </c>
      <c r="EH418" s="240">
        <f t="shared" ca="1" si="728"/>
        <v>5.5661104594095762E-5</v>
      </c>
      <c r="EI418" s="240">
        <f t="shared" ca="1" si="729"/>
        <v>-4.9257264637682754E-4</v>
      </c>
      <c r="EJ418" s="240">
        <f t="shared" ca="1" si="730"/>
        <v>-2.2408340454657506E-4</v>
      </c>
      <c r="EK418" s="240">
        <f t="shared" ca="1" si="731"/>
        <v>4.1595320221458117E-4</v>
      </c>
      <c r="EL418" s="240">
        <f t="shared" ca="1" si="732"/>
        <v>3.6630769471957306E-4</v>
      </c>
      <c r="EM418" s="240">
        <f t="shared" ca="1" si="733"/>
        <v>-2.9070389150120295E-4</v>
      </c>
      <c r="EN418" s="240">
        <f t="shared" ca="1" si="734"/>
        <v>-4.6570626744160904E-4</v>
      </c>
      <c r="EO418" s="240">
        <f t="shared" ca="1" si="735"/>
        <v>1.3146784532255365E-4</v>
      </c>
      <c r="EP418" s="240">
        <f t="shared" ca="1" si="736"/>
        <v>5.1065824973678712E-4</v>
      </c>
      <c r="EQ418" s="240">
        <f t="shared" ca="1" si="737"/>
        <v>4.3138352449517074E-5</v>
      </c>
      <c r="ER418" s="240">
        <f t="shared" ca="1" si="738"/>
        <v>-4.9590822131123234E-4</v>
      </c>
      <c r="ES418" s="240">
        <f t="shared" ca="1" si="739"/>
        <v>-2.1270116478377238E-4</v>
      </c>
      <c r="ET418" s="240">
        <f t="shared" ca="1" si="740"/>
        <v>4.2318063556533256E-4</v>
      </c>
      <c r="EU418" s="240">
        <f t="shared" ca="1" si="741"/>
        <v>3.5739668626984797E-4</v>
      </c>
      <c r="EV418" s="240">
        <f t="shared" ca="1" si="742"/>
        <v>-3.0097821052260584E-4</v>
      </c>
      <c r="EW418" s="240">
        <f t="shared" ca="1" si="743"/>
        <v>-4.6030829296312353E-4</v>
      </c>
      <c r="EX418" s="240">
        <f t="shared" ca="1" si="744"/>
        <v>1.4358786016858608E-4</v>
      </c>
      <c r="EY418" s="240">
        <f t="shared" ca="1" si="745"/>
        <v>5.0940439651806749E-4</v>
      </c>
      <c r="EZ418" s="240">
        <f t="shared" ca="1" si="746"/>
        <v>3.0589615374469672E-5</v>
      </c>
      <c r="FA418" s="240">
        <f t="shared" ca="1" si="747"/>
        <v>-4.9894507967632596E-4</v>
      </c>
      <c r="FB418" s="240">
        <f t="shared" ca="1" si="748"/>
        <v>-2.011908017927127E-4</v>
      </c>
      <c r="FC418" s="240">
        <f t="shared" ca="1" si="749"/>
        <v>4.3015316072496254E-4</v>
      </c>
      <c r="FD418" s="240">
        <f t="shared" ca="1" si="750"/>
        <v>3.4827039542022664E-4</v>
      </c>
      <c r="FE418" s="240">
        <f t="shared" ca="1" si="751"/>
        <v>-3.1107123152428998E-4</v>
      </c>
      <c r="FF418" s="240">
        <f t="shared" ca="1" si="752"/>
        <v>-4.5463304598099269E-4</v>
      </c>
      <c r="FG418" s="240">
        <f t="shared" ca="1" si="753"/>
        <v>1.556213830567629E-4</v>
      </c>
      <c r="FH418" s="240">
        <f t="shared" ca="1" si="754"/>
        <v>5.0784369713874258E-4</v>
      </c>
      <c r="FI418" s="240">
        <f t="shared" ca="1" si="755"/>
        <v>1.8022452258940067E-5</v>
      </c>
      <c r="FJ418" s="240">
        <f t="shared" ca="1" si="756"/>
        <v>-5.0168139218218074E-4</v>
      </c>
      <c r="FK418" s="240">
        <f t="shared" ca="1" si="757"/>
        <v>-1.8955924898566182E-4</v>
      </c>
      <c r="FL418" s="240">
        <f t="shared" ca="1" si="758"/>
        <v>4.3686657770503442E-4</v>
      </c>
      <c r="FM418" s="240">
        <f t="shared" ca="1" si="759"/>
        <v>3.3893431950707292E-4</v>
      </c>
      <c r="FN418" s="240">
        <f t="shared" ca="1" si="760"/>
        <v>-3.2097687484780639E-4</v>
      </c>
      <c r="FO418" s="240">
        <f t="shared" ca="1" si="761"/>
        <v>-4.4868394505178744E-4</v>
      </c>
      <c r="FP418" s="240">
        <f t="shared" ca="1" si="762"/>
        <v>1.6756116544284466E-4</v>
      </c>
      <c r="FQ418" s="240">
        <f t="shared" ca="1" si="763"/>
        <v>5.0597709170576257E-4</v>
      </c>
      <c r="FR418" s="240">
        <f t="shared" ca="1" si="764"/>
        <v>5.4444330920726052E-6</v>
      </c>
      <c r="FS418" s="240">
        <f t="shared" ca="1" si="765"/>
        <v>-5.0411551057646053E-4</v>
      </c>
      <c r="FT418" s="240">
        <f t="shared" ca="1" si="766"/>
        <v>-1.7781351277511241E-4</v>
      </c>
      <c r="FU418" s="240">
        <f t="shared" ca="1" si="767"/>
        <v>4.4331684259419019E-4</v>
      </c>
      <c r="FV418" s="240">
        <f t="shared" ca="1" si="768"/>
        <v>3.2939408223341864E-4</v>
      </c>
      <c r="FW418" s="240">
        <f t="shared" ca="1" si="769"/>
        <v>-3.3068917370400176E-4</v>
      </c>
      <c r="FX418" s="240">
        <f t="shared" ca="1" si="770"/>
        <v>-4.4246457369145632E-4</v>
      </c>
      <c r="FY418" s="240">
        <f t="shared" ca="1" si="771"/>
        <v>1.7940001524837916E-4</v>
      </c>
      <c r="FZ418" s="240">
        <f t="shared" ca="1" si="772"/>
        <v>5.0380570459243905E-4</v>
      </c>
      <c r="GA418" s="240">
        <f t="shared" ca="1" si="773"/>
        <v>-7.1368655977091045E-6</v>
      </c>
      <c r="GB418" s="240">
        <f t="shared" ca="1" si="774"/>
        <v>-5.0624596863726198E-4</v>
      </c>
      <c r="GC418" s="240">
        <f t="shared" ca="1" si="775"/>
        <v>-1.6596066835332921E-4</v>
      </c>
      <c r="GD418" s="240">
        <f t="shared" ca="1" si="776"/>
        <v>4.4950006999405171E-4</v>
      </c>
      <c r="GE418" s="240">
        <f t="shared" ca="1" si="777"/>
        <v>3.1965543028146504E-4</v>
      </c>
      <c r="GF418" s="240">
        <f t="shared" ca="1" si="778"/>
        <v>-3.4020227776723386E-4</v>
      </c>
      <c r="GG418" s="240">
        <f t="shared" ca="1" si="779"/>
        <v>-4.3597867821675701E-4</v>
      </c>
      <c r="GH418" s="240">
        <f t="shared" ca="1" si="780"/>
        <v>1.9113080119291314E-4</v>
      </c>
      <c r="GI418" s="240">
        <f t="shared" ca="1" si="781"/>
        <v>5.0133084376117456E-4</v>
      </c>
      <c r="GJ418" s="240">
        <f t="shared" ca="1" si="782"/>
        <v>-1.971386530651926E-5</v>
      </c>
      <c r="GK418" s="240">
        <f t="shared" ca="1" si="783"/>
        <v>-5.0807148305631231E-4</v>
      </c>
      <c r="GL418" s="240">
        <f t="shared" ca="1" si="784"/>
        <v>-1.5400785543059905E-4</v>
      </c>
      <c r="GM418" s="240">
        <f t="shared" ca="1" si="785"/>
        <v>4.5541253535963226E-4</v>
      </c>
      <c r="GN418" s="240">
        <f t="shared" ca="1" si="786"/>
        <v>3.0972422985100774E-4</v>
      </c>
      <c r="GO418" s="240">
        <f t="shared" ca="1" si="787"/>
        <v>-3.4951045669933209E-4</v>
      </c>
      <c r="GP418" s="240">
        <f t="shared" ca="1" si="788"/>
        <v>-4.2923016548857744E-4</v>
      </c>
      <c r="GQ418" s="240">
        <f t="shared" ca="1" si="789"/>
        <v>2.0274645708967651E-4</v>
      </c>
      <c r="GR418" s="240">
        <f t="shared" ca="1" si="790"/>
        <v>4.9855399997560199E-4</v>
      </c>
      <c r="GS418" s="240">
        <f t="shared" ca="1" si="791"/>
        <v>-3.2278990120003216E-5</v>
      </c>
      <c r="GT418" s="240">
        <f t="shared" ca="1" si="792"/>
        <v>-5.0959095421198436E-4</v>
      </c>
      <c r="GU418" s="240">
        <f t="shared" ca="1" si="793"/>
        <v>-1.4196227393446808E-4</v>
      </c>
      <c r="GV418" s="240">
        <f t="shared" ca="1" si="794"/>
        <v>4.6105067724289703E-4</v>
      </c>
      <c r="GW418" s="240">
        <f t="shared" ca="1" si="795"/>
        <v>2.9960646312579998E-4</v>
      </c>
      <c r="GX418" s="240">
        <f t="shared" ca="1" si="796"/>
        <v>-3.5860810360133103E-4</v>
      </c>
      <c r="GY418" s="240">
        <f t="shared" ca="1" si="797"/>
        <v>-4.222231005586731E-4</v>
      </c>
      <c r="GZ418" s="240">
        <f t="shared" ca="1" si="798"/>
        <v>2.1423998610184061E-4</v>
      </c>
      <c r="HA418" s="240">
        <f t="shared" ca="1" si="799"/>
        <v>4.9547684590257217E-4</v>
      </c>
      <c r="HB418" s="240">
        <f t="shared" ca="1" si="800"/>
        <v>-4.4824671276857102E-5</v>
      </c>
      <c r="HC418" s="240">
        <f t="shared" ca="1" si="801"/>
        <v>-5.1080346683167531E-4</v>
      </c>
      <c r="HD418" s="240">
        <f t="shared" ca="1" si="802"/>
        <v>-1.2983117967285836E-4</v>
      </c>
      <c r="HE418" s="240">
        <f t="shared" ca="1" si="803"/>
        <v>4.6641109943797317E-4</v>
      </c>
      <c r="HF418" s="240">
        <f t="shared" ca="1" si="804"/>
        <v>2.8930822467023598E-4</v>
      </c>
      <c r="HG418" s="240">
        <f t="shared" ca="1" si="805"/>
        <v>-3.6748973839094163E-4</v>
      </c>
      <c r="HH418" s="240">
        <f t="shared" ca="1" si="806"/>
        <v>-4.1496170422091426E-4</v>
      </c>
      <c r="HI418" s="240">
        <f t="shared" ca="1" si="807"/>
        <v>2.2560446495735248E-4</v>
      </c>
      <c r="HJ418" s="240">
        <f t="shared" ca="1" si="808"/>
        <v>4.9210123510465081E-4</v>
      </c>
      <c r="HK418" s="240">
        <f t="shared" ca="1" si="809"/>
        <v>-5.7343351727807208E-5</v>
      </c>
      <c r="HL418" s="240">
        <f t="shared" ca="1" si="810"/>
        <v>-5.1170829054311619E-4</v>
      </c>
      <c r="HM418" s="240">
        <f t="shared" ca="1" si="811"/>
        <v>-1.1762187996331434E-4</v>
      </c>
      <c r="HN418" s="240">
        <f t="shared" ca="1" si="812"/>
        <v>4.7149057302699416E-4</v>
      </c>
      <c r="HO418" s="240">
        <f t="shared" ca="1" si="813"/>
        <v>2.7883571775803796E-4</v>
      </c>
      <c r="HP418" s="240">
        <f t="shared" ca="1" si="814"/>
        <v>-3.7615001110349221E-4</v>
      </c>
      <c r="HQ418" s="240">
        <f t="shared" ca="1" si="815"/>
        <v>-4.0745035046896739E-4</v>
      </c>
      <c r="HR418" s="240">
        <f t="shared" ca="1" si="816"/>
        <v>2.368330481190421E-4</v>
      </c>
      <c r="HS418" s="240">
        <f t="shared" ca="1" si="817"/>
        <v>4.8842920092355315E-4</v>
      </c>
      <c r="HT418" s="240">
        <f t="shared" ca="1" si="818"/>
        <v>-6.982749068791148E-5</v>
      </c>
      <c r="HU418" s="240">
        <f t="shared" ca="1" si="819"/>
        <v>-5.1230488031434106E-4</v>
      </c>
      <c r="HV418" s="240">
        <f t="shared" ca="1" si="820"/>
        <v>-1.0534172923141747E-4</v>
      </c>
      <c r="HW418" s="240">
        <f t="shared" ca="1" si="821"/>
        <v>4.7628603832498037E-4</v>
      </c>
      <c r="HX418" s="240">
        <f t="shared" ca="1" si="822"/>
        <v>2.6819525063582589E-4</v>
      </c>
      <c r="HY418" s="240">
        <f t="shared" ca="1" si="823"/>
        <v>-3.8458370511448912E-4</v>
      </c>
      <c r="HZ418" s="240">
        <f t="shared" ca="1" si="824"/>
        <v>-3.9969356386143016E-4</v>
      </c>
      <c r="IA418" s="240">
        <f t="shared" ca="1" si="825"/>
        <v>2.4791897190832874E-4</v>
      </c>
      <c r="IB418" s="240">
        <f t="shared" ca="1" si="826"/>
        <v>4.8446295525535459E-4</v>
      </c>
      <c r="IC418" s="240">
        <f t="shared" ca="1" si="827"/>
        <v>-8.2269568178614503E-5</v>
      </c>
      <c r="ID418" s="240">
        <f t="shared" ca="1" si="828"/>
        <v>-5.1259287678197675E-4</v>
      </c>
      <c r="IE418" s="240">
        <f t="shared" ca="1" si="829"/>
        <v>-1.4795858710224831E-4</v>
      </c>
      <c r="IF418" s="240">
        <f t="shared" ca="1" si="830"/>
        <v>4.8079460672296223E-4</v>
      </c>
      <c r="IG418" s="240">
        <f t="shared" ca="1" si="831"/>
        <v>2.5739323272307228E-4</v>
      </c>
      <c r="IH418" s="240">
        <f t="shared" ca="1" si="832"/>
        <v>-3.9278574028205521E-4</v>
      </c>
      <c r="II418" s="240">
        <f t="shared" ca="1" si="833"/>
        <v>-3.9169601679654606E-4</v>
      </c>
      <c r="IJ418" s="240">
        <f t="shared" ca="1" si="834"/>
        <v>2.5885555857919977E-4</v>
      </c>
      <c r="IK418" s="240">
        <f t="shared" ca="1" si="835"/>
        <v>4.8020488721815634E-4</v>
      </c>
      <c r="IL418" s="240">
        <f t="shared" ca="1" si="836"/>
        <v>-9.4662089557704131E-5</v>
      </c>
      <c r="IM418" s="240">
        <f t="shared" ca="1" si="837"/>
        <v>-5.1257210646772134E-4</v>
      </c>
      <c r="IN418" s="240">
        <f t="shared" ca="1" si="838"/>
        <v>-8.0598501337412288E-5</v>
      </c>
      <c r="IO418" s="240">
        <f t="shared" ca="1" si="839"/>
        <v>4.8501356242793258E-4</v>
      </c>
      <c r="IP418" s="240">
        <f t="shared" ca="1" si="840"/>
        <v>2.4643617075150435E-4</v>
      </c>
      <c r="IQ418" s="240">
        <f t="shared" ca="1" si="841"/>
        <v>-4.0075117600686156E-4</v>
      </c>
      <c r="IR418" s="240">
        <f t="shared" ca="1" si="842"/>
        <v>-3.834625266976016E-4</v>
      </c>
      <c r="IS418" s="240">
        <f t="shared" ca="1" si="843"/>
        <v>2.6963622034084054E-4</v>
      </c>
      <c r="IT418" s="240">
        <f t="shared" ca="1" si="844"/>
        <v>4.7565756171290486E-4</v>
      </c>
      <c r="IU418" s="240">
        <f t="shared" ca="1" si="845"/>
        <v>-1.0699759003371634E-4</v>
      </c>
      <c r="IV418" s="240">
        <f t="shared" ca="1" si="846"/>
        <v>-5.1224258188283585E-4</v>
      </c>
      <c r="IW418" s="240">
        <f t="shared" ca="1" si="847"/>
        <v>-6.8150328570578707E-5</v>
      </c>
      <c r="IX418" s="240">
        <f t="shared" ca="1" si="848"/>
        <v>4.8894036409871211E-4</v>
      </c>
      <c r="IY418" s="240">
        <f t="shared" ca="1" si="849"/>
        <v>2.3533066484549212E-4</v>
      </c>
      <c r="IZ418" s="240">
        <f t="shared" ca="1" si="850"/>
        <v>-4.0847521420831102E-4</v>
      </c>
      <c r="JA418" s="240">
        <f t="shared" ca="1" si="851"/>
        <v>-3.7499805311114252E-4</v>
      </c>
      <c r="JB418" s="240">
        <f t="shared" ca="1" si="852"/>
        <v>2.8025446332567087E-4</v>
      </c>
    </row>
    <row r="419" spans="2:262">
      <c r="B419" s="248">
        <v>58</v>
      </c>
      <c r="C419" s="247">
        <f t="shared" si="853"/>
        <v>1.1328125000000006E-3</v>
      </c>
      <c r="D419" s="244">
        <f t="shared" ca="1" si="597"/>
        <v>12.382480388007911</v>
      </c>
      <c r="E419" s="243">
        <f ca="1">BL361</f>
        <v>0.38248038800791206</v>
      </c>
      <c r="F419" s="242">
        <v>58</v>
      </c>
      <c r="G419" s="240">
        <f t="shared" ca="1" si="854"/>
        <v>-3.1277134637971836E-4</v>
      </c>
      <c r="H419" s="240">
        <f t="shared" ca="1" si="598"/>
        <v>5.1186941608982471E-5</v>
      </c>
      <c r="I419" s="240">
        <f t="shared" ca="1" si="599"/>
        <v>3.2779271483612815E-4</v>
      </c>
      <c r="J419" s="240">
        <f t="shared" ca="1" si="600"/>
        <v>4.5007419532849864E-5</v>
      </c>
      <c r="K419" s="240">
        <f t="shared" ca="1" si="601"/>
        <v>-3.1458479479199504E-4</v>
      </c>
      <c r="L419" s="240">
        <f t="shared" ca="1" si="602"/>
        <v>-1.3732577192539423E-4</v>
      </c>
      <c r="M419" s="240">
        <f t="shared" ca="1" si="603"/>
        <v>2.7428504345287116E-4</v>
      </c>
      <c r="N419" s="240">
        <f t="shared" ca="1" si="604"/>
        <v>2.1781772104909259E-4</v>
      </c>
      <c r="O419" s="240">
        <f t="shared" ca="1" si="605"/>
        <v>-2.103640483442334E-4</v>
      </c>
      <c r="P419" s="240">
        <f t="shared" ca="1" si="606"/>
        <v>-2.7955135429289245E-4</v>
      </c>
      <c r="Q419" s="240">
        <f t="shared" ca="1" si="607"/>
        <v>1.2832664264416301E-4</v>
      </c>
      <c r="R419" s="240">
        <f t="shared" ca="1" si="608"/>
        <v>3.1721021261377615E-4</v>
      </c>
      <c r="S419" s="240">
        <f t="shared" ca="1" si="609"/>
        <v>-3.5237832646351663E-5</v>
      </c>
      <c r="T419" s="240">
        <f t="shared" ca="1" si="610"/>
        <v>-3.2755114041973181E-4</v>
      </c>
      <c r="U419" s="241">
        <f t="shared" ca="1" si="611"/>
        <v>-6.0885635838012203E-5</v>
      </c>
      <c r="V419" s="240">
        <f t="shared" ca="1" si="612"/>
        <v>3.0968358395167607E-4</v>
      </c>
      <c r="W419" s="240">
        <f t="shared" ca="1" si="613"/>
        <v>1.5176567424654444E-4</v>
      </c>
      <c r="X419" s="240">
        <f t="shared" ca="1" si="614"/>
        <v>-2.6514628517520947E-4</v>
      </c>
      <c r="Y419" s="240">
        <f t="shared" ca="1" si="615"/>
        <v>-2.2957575469421449E-4</v>
      </c>
      <c r="Z419" s="240">
        <f t="shared" ca="1" si="616"/>
        <v>1.9777476635574997E-4</v>
      </c>
      <c r="AA419" s="240">
        <f t="shared" ca="1" si="617"/>
        <v>2.8761492529956988E-4</v>
      </c>
      <c r="AB419" s="240">
        <f t="shared" ca="1" si="618"/>
        <v>-1.1337101745645067E-4</v>
      </c>
      <c r="AC419" s="240">
        <f t="shared" ca="1" si="619"/>
        <v>-3.2088489166131381E-4</v>
      </c>
      <c r="AD419" s="240">
        <f t="shared" ca="1" si="620"/>
        <v>1.9203832658405874E-5</v>
      </c>
      <c r="AE419" s="240">
        <f t="shared" ca="1" si="621"/>
        <v>3.2652046661597281E-4</v>
      </c>
      <c r="AF419" s="240">
        <f t="shared" ca="1" si="622"/>
        <v>7.661717331348943E-5</v>
      </c>
      <c r="AG419" s="240">
        <f t="shared" ca="1" si="623"/>
        <v>-3.0403631823253889E-4</v>
      </c>
      <c r="AH419" s="240">
        <f t="shared" ca="1" si="624"/>
        <v>-1.6583995976533273E-4</v>
      </c>
      <c r="AI419" s="240">
        <f t="shared" ca="1" si="625"/>
        <v>2.5536876627248829E-4</v>
      </c>
      <c r="AJ419" s="240">
        <f t="shared" ca="1" si="626"/>
        <v>2.4078072023781766E-4</v>
      </c>
      <c r="AK419" s="240">
        <f t="shared" ca="1" si="627"/>
        <v>-1.8470902763209106E-4</v>
      </c>
      <c r="AL419" s="240">
        <f t="shared" ca="1" si="628"/>
        <v>-2.9498560675910801E-4</v>
      </c>
      <c r="AM419" s="240">
        <f t="shared" ca="1" si="629"/>
        <v>9.8142271557557945E-5</v>
      </c>
      <c r="AN419" s="240">
        <f t="shared" ca="1" si="630"/>
        <v>3.2378653089864276E-4</v>
      </c>
      <c r="AO419" s="240">
        <f t="shared" ca="1" si="631"/>
        <v>-3.1235689555312381E-6</v>
      </c>
      <c r="AP419" s="240">
        <f t="shared" ca="1" si="632"/>
        <v>-3.2470317640832108E-4</v>
      </c>
      <c r="AQ419" s="240">
        <f t="shared" ca="1" si="633"/>
        <v>-9.2164133307580449E-5</v>
      </c>
      <c r="AR419" s="240">
        <f t="shared" ca="1" si="634"/>
        <v>2.9765660239234416E-4</v>
      </c>
      <c r="AS419" s="240">
        <f t="shared" ca="1" si="635"/>
        <v>1.795147222951794E-4</v>
      </c>
      <c r="AT419" s="240">
        <f t="shared" ca="1" si="636"/>
        <v>-2.4497604164415595E-4</v>
      </c>
      <c r="AU419" s="240">
        <f t="shared" ca="1" si="637"/>
        <v>-2.5140562393646761E-4</v>
      </c>
      <c r="AV419" s="240">
        <f t="shared" ca="1" si="638"/>
        <v>1.7119830868226634E-4</v>
      </c>
      <c r="AW419" s="240">
        <f t="shared" ca="1" si="639"/>
        <v>3.0164564205427635E-4</v>
      </c>
      <c r="AX419" s="240">
        <f t="shared" ca="1" si="640"/>
        <v>-8.2677092330234232E-5</v>
      </c>
      <c r="AY419" s="240">
        <f t="shared" ca="1" si="641"/>
        <v>-3.2590814002268629E-4</v>
      </c>
      <c r="AZ419" s="240">
        <f t="shared" ca="1" si="642"/>
        <v>-1.2964219698549602E-5</v>
      </c>
      <c r="BA419" s="240">
        <f t="shared" ca="1" si="643"/>
        <v>3.2210364780806215E-4</v>
      </c>
      <c r="BB419" s="240">
        <f t="shared" ca="1" si="644"/>
        <v>1.0748906183191326E-4</v>
      </c>
      <c r="BC419" s="240">
        <f t="shared" ca="1" si="645"/>
        <v>-2.9055980572534616E-4</v>
      </c>
      <c r="BD419" s="240">
        <f t="shared" ca="1" si="646"/>
        <v>-1.9275701813538826E-4</v>
      </c>
      <c r="BE419" s="240">
        <f t="shared" ca="1" si="647"/>
        <v>2.3399314827413437E-4</v>
      </c>
      <c r="BF419" s="240">
        <f t="shared" ca="1" si="648"/>
        <v>2.6142486946652266E-4</v>
      </c>
      <c r="BG419" s="240">
        <f t="shared" ca="1" si="649"/>
        <v>-1.5727515801162723E-4</v>
      </c>
      <c r="BH419" s="240">
        <f t="shared" ca="1" si="650"/>
        <v>-3.0757898657669802E-4</v>
      </c>
      <c r="BI419" s="240">
        <f t="shared" ca="1" si="651"/>
        <v>6.7012736745831228E-5</v>
      </c>
      <c r="BJ419" s="240">
        <f t="shared" ca="1" si="652"/>
        <v>3.2724460789123347E-4</v>
      </c>
      <c r="BK419" s="240">
        <f t="shared" ca="1" si="653"/>
        <v>2.9020776411847456E-5</v>
      </c>
      <c r="BL419" s="240">
        <f t="shared" ca="1" si="654"/>
        <v>-3.1872814330728607E-4</v>
      </c>
      <c r="BM419" s="240">
        <f t="shared" ca="1" si="655"/>
        <v>-1.2255503979135657E-4</v>
      </c>
      <c r="BN419" s="240">
        <f t="shared" ca="1" si="656"/>
        <v>2.8276302503632263E-4</v>
      </c>
      <c r="BO419" s="240">
        <f t="shared" ca="1" si="657"/>
        <v>2.0553494543538257E-4</v>
      </c>
      <c r="BP419" s="240">
        <f t="shared" ca="1" si="658"/>
        <v>-2.2244654491454109E-4</v>
      </c>
      <c r="BQ419" s="240">
        <f t="shared" ca="1" si="659"/>
        <v>-2.7081431958791595E-4</v>
      </c>
      <c r="BR419" s="240">
        <f t="shared" ca="1" si="660"/>
        <v>1.429731177096592E-4</v>
      </c>
      <c r="BS419" s="240">
        <f t="shared" ca="1" si="661"/>
        <v>3.1277134637971901E-4</v>
      </c>
      <c r="BT419" s="240">
        <f t="shared" ca="1" si="662"/>
        <v>-5.1186941608982755E-5</v>
      </c>
      <c r="BU419" s="240">
        <f t="shared" ca="1" si="663"/>
        <v>-3.2779271483612815E-4</v>
      </c>
      <c r="BV419" s="240">
        <f t="shared" ca="1" si="664"/>
        <v>-4.5007419532849309E-5</v>
      </c>
      <c r="BW419" s="240">
        <f t="shared" ca="1" si="665"/>
        <v>3.145847947919945E-4</v>
      </c>
      <c r="BX419" s="240">
        <f t="shared" ca="1" si="666"/>
        <v>1.3732577192539317E-4</v>
      </c>
      <c r="BY419" s="240">
        <f t="shared" ca="1" si="667"/>
        <v>-2.7428504345287057E-4</v>
      </c>
      <c r="BZ419" s="240">
        <f t="shared" ca="1" si="668"/>
        <v>-2.1781772104909175E-4</v>
      </c>
      <c r="CA419" s="240">
        <f t="shared" ca="1" si="669"/>
        <v>2.103640483442325E-4</v>
      </c>
      <c r="CB419" s="240">
        <f t="shared" ca="1" si="670"/>
        <v>2.7955135429289185E-4</v>
      </c>
      <c r="CC419" s="240">
        <f t="shared" ca="1" si="671"/>
        <v>-1.283266426441625E-4</v>
      </c>
      <c r="CD419" s="240">
        <f t="shared" ca="1" si="672"/>
        <v>-3.1721021261377561E-4</v>
      </c>
      <c r="CE419" s="240">
        <f t="shared" ca="1" si="673"/>
        <v>3.5237832646351663E-5</v>
      </c>
      <c r="CF419" s="240">
        <f t="shared" ca="1" si="674"/>
        <v>3.2755114041973187E-4</v>
      </c>
      <c r="CG419" s="240">
        <f t="shared" ca="1" si="675"/>
        <v>6.0885635838012203E-5</v>
      </c>
      <c r="CH419" s="240">
        <f t="shared" ca="1" si="676"/>
        <v>-3.0968358395167678E-4</v>
      </c>
      <c r="CI419" s="240">
        <f t="shared" ca="1" si="677"/>
        <v>-1.5176567424654444E-4</v>
      </c>
      <c r="CJ419" s="240">
        <f t="shared" ca="1" si="678"/>
        <v>2.6514628517520806E-4</v>
      </c>
      <c r="CK419" s="240">
        <f t="shared" ca="1" si="679"/>
        <v>2.2957575469421449E-4</v>
      </c>
      <c r="CL419" s="240">
        <f t="shared" ca="1" si="680"/>
        <v>-1.9777476635574816E-4</v>
      </c>
      <c r="CM419" s="240">
        <f t="shared" ca="1" si="681"/>
        <v>-2.8761492529956939E-4</v>
      </c>
      <c r="CN419" s="240">
        <f t="shared" ca="1" si="682"/>
        <v>1.1337101745644961E-4</v>
      </c>
      <c r="CO419" s="240">
        <f t="shared" ca="1" si="683"/>
        <v>3.2088489166131381E-4</v>
      </c>
      <c r="CP419" s="240">
        <f t="shared" ca="1" si="684"/>
        <v>-1.9203832658405874E-5</v>
      </c>
      <c r="CQ419" s="240">
        <f t="shared" ca="1" si="685"/>
        <v>-3.2652046661597298E-4</v>
      </c>
      <c r="CR419" s="240">
        <f t="shared" ca="1" si="686"/>
        <v>-7.661717331348943E-5</v>
      </c>
      <c r="CS419" s="240">
        <f t="shared" ca="1" si="687"/>
        <v>3.0403631823253975E-4</v>
      </c>
      <c r="CT419" s="240">
        <f t="shared" ca="1" si="688"/>
        <v>1.6583995976532872E-4</v>
      </c>
      <c r="CU419" s="240">
        <f t="shared" ca="1" si="689"/>
        <v>-2.5536876627248683E-4</v>
      </c>
      <c r="CV419" s="240">
        <f t="shared" ca="1" si="690"/>
        <v>-2.4078072023781766E-4</v>
      </c>
      <c r="CW419" s="240">
        <f t="shared" ca="1" si="691"/>
        <v>1.8470902763209301E-4</v>
      </c>
      <c r="CX419" s="240">
        <f t="shared" ca="1" si="692"/>
        <v>2.9498560675911002E-4</v>
      </c>
      <c r="CY419" s="240">
        <f t="shared" ca="1" si="693"/>
        <v>-9.8142271557555722E-5</v>
      </c>
      <c r="CZ419" s="240">
        <f t="shared" ca="1" si="694"/>
        <v>-3.2378653089864276E-4</v>
      </c>
      <c r="DA419" s="240">
        <f t="shared" ca="1" si="695"/>
        <v>3.1235689555335691E-6</v>
      </c>
      <c r="DB419" s="240">
        <f t="shared" ca="1" si="696"/>
        <v>3.2470317640832043E-4</v>
      </c>
      <c r="DC419" s="240">
        <f t="shared" ca="1" si="697"/>
        <v>9.2164133307582645E-5</v>
      </c>
      <c r="DD419" s="240">
        <f t="shared" ca="1" si="698"/>
        <v>-2.9765660239234416E-4</v>
      </c>
      <c r="DE419" s="240">
        <f t="shared" ca="1" si="699"/>
        <v>-1.7951472229517747E-4</v>
      </c>
      <c r="DF419" s="240">
        <f t="shared" ca="1" si="700"/>
        <v>2.4497604164415291E-4</v>
      </c>
      <c r="DG419" s="240">
        <f t="shared" ca="1" si="701"/>
        <v>2.5140562393646761E-4</v>
      </c>
      <c r="DH419" s="240">
        <f t="shared" ca="1" si="702"/>
        <v>-1.7119830868226834E-4</v>
      </c>
      <c r="DI419" s="240">
        <f t="shared" ca="1" si="703"/>
        <v>-3.0164564205427446E-4</v>
      </c>
      <c r="DJ419" s="240">
        <f t="shared" ca="1" si="704"/>
        <v>8.2677092330231983E-5</v>
      </c>
      <c r="DK419" s="240">
        <f t="shared" ca="1" si="705"/>
        <v>3.2590814002268629E-4</v>
      </c>
      <c r="DL419" s="240">
        <f t="shared" ca="1" si="706"/>
        <v>1.2964219698549602E-5</v>
      </c>
      <c r="DM419" s="240">
        <f t="shared" ca="1" si="707"/>
        <v>-3.2210364780806301E-4</v>
      </c>
      <c r="DN419" s="240">
        <f t="shared" ca="1" si="708"/>
        <v>-1.0748906183191326E-4</v>
      </c>
      <c r="DO419" s="240">
        <f t="shared" ca="1" si="709"/>
        <v>2.9055980572534616E-4</v>
      </c>
      <c r="DP419" s="240">
        <f t="shared" ca="1" si="710"/>
        <v>1.9275701813538452E-4</v>
      </c>
      <c r="DQ419" s="240">
        <f t="shared" ca="1" si="711"/>
        <v>-2.3399314827413109E-4</v>
      </c>
      <c r="DR419" s="240">
        <f t="shared" ca="1" si="712"/>
        <v>-2.6142486946652266E-4</v>
      </c>
      <c r="DS419" s="240">
        <f t="shared" ca="1" si="713"/>
        <v>1.5727515801162723E-4</v>
      </c>
      <c r="DT419" s="240">
        <f t="shared" ca="1" si="714"/>
        <v>3.075789865766964E-4</v>
      </c>
      <c r="DU419" s="240">
        <f t="shared" ca="1" si="715"/>
        <v>-6.7012736745826674E-5</v>
      </c>
      <c r="DV419" s="240">
        <f t="shared" ca="1" si="716"/>
        <v>-3.2724460789123347E-4</v>
      </c>
      <c r="DW419" s="240">
        <f t="shared" ca="1" si="717"/>
        <v>-2.9020776411847456E-5</v>
      </c>
      <c r="DX419" s="240">
        <f t="shared" ca="1" si="718"/>
        <v>3.1872814330728721E-4</v>
      </c>
      <c r="DY419" s="240">
        <f t="shared" ca="1" si="719"/>
        <v>1.2255503979136087E-4</v>
      </c>
      <c r="DZ419" s="240">
        <f t="shared" ca="1" si="720"/>
        <v>-2.8276302503632263E-4</v>
      </c>
      <c r="EA419" s="240">
        <f t="shared" ca="1" si="721"/>
        <v>-2.0553494543538257E-4</v>
      </c>
      <c r="EB419" s="240">
        <f t="shared" ca="1" si="722"/>
        <v>2.2244654491454454E-4</v>
      </c>
      <c r="EC419" s="240">
        <f t="shared" ca="1" si="723"/>
        <v>2.708143195879186E-4</v>
      </c>
      <c r="ED419" s="240">
        <f t="shared" ca="1" si="724"/>
        <v>-1.429731177096592E-4</v>
      </c>
      <c r="EE419" s="240">
        <f t="shared" ca="1" si="725"/>
        <v>-3.1277134637971765E-4</v>
      </c>
      <c r="EF419" s="240">
        <f t="shared" ca="1" si="726"/>
        <v>5.1186941608978174E-5</v>
      </c>
      <c r="EG419" s="240">
        <f t="shared" ca="1" si="727"/>
        <v>3.2779271483612815E-4</v>
      </c>
      <c r="EH419" s="240">
        <f t="shared" ca="1" si="728"/>
        <v>4.5007419532849309E-5</v>
      </c>
      <c r="EI419" s="240">
        <f t="shared" ca="1" si="729"/>
        <v>-3.145847947919958E-4</v>
      </c>
      <c r="EJ419" s="240">
        <f t="shared" ca="1" si="730"/>
        <v>-1.373257719253974E-4</v>
      </c>
      <c r="EK419" s="240">
        <f t="shared" ca="1" si="731"/>
        <v>2.7428504345287057E-4</v>
      </c>
      <c r="EL419" s="240">
        <f t="shared" ca="1" si="732"/>
        <v>2.1781772104909175E-4</v>
      </c>
      <c r="EM419" s="240">
        <f t="shared" ca="1" si="733"/>
        <v>-2.1036404834423608E-4</v>
      </c>
      <c r="EN419" s="240">
        <f t="shared" ca="1" si="734"/>
        <v>-2.7955135429289424E-4</v>
      </c>
      <c r="EO419" s="240">
        <f t="shared" ca="1" si="735"/>
        <v>1.283266426441625E-4</v>
      </c>
      <c r="EP419" s="240">
        <f t="shared" ca="1" si="736"/>
        <v>3.1721021261377561E-4</v>
      </c>
      <c r="EQ419" s="240">
        <f t="shared" ca="1" si="737"/>
        <v>-3.5237832646356284E-5</v>
      </c>
      <c r="ER419" s="240">
        <f t="shared" ca="1" si="738"/>
        <v>-3.275511404197317E-4</v>
      </c>
      <c r="ES419" s="240">
        <f t="shared" ca="1" si="739"/>
        <v>-6.0885635838012203E-5</v>
      </c>
      <c r="ET419" s="240">
        <f t="shared" ca="1" si="740"/>
        <v>3.0968358395167678E-4</v>
      </c>
      <c r="EU419" s="240">
        <f t="shared" ca="1" si="741"/>
        <v>1.5176567424654862E-4</v>
      </c>
      <c r="EV419" s="240">
        <f t="shared" ca="1" si="742"/>
        <v>-2.6514628517520806E-4</v>
      </c>
      <c r="EW419" s="240">
        <f t="shared" ca="1" si="743"/>
        <v>-2.2957575469421449E-4</v>
      </c>
      <c r="EX419" s="240">
        <f t="shared" ca="1" si="744"/>
        <v>1.9777476635575187E-4</v>
      </c>
      <c r="EY419" s="240">
        <f t="shared" ca="1" si="745"/>
        <v>2.8761492529957161E-4</v>
      </c>
      <c r="EZ419" s="240">
        <f t="shared" ca="1" si="746"/>
        <v>-1.1337101745644961E-4</v>
      </c>
      <c r="FA419" s="240">
        <f t="shared" ca="1" si="747"/>
        <v>-3.2088489166131381E-4</v>
      </c>
      <c r="FB419" s="240">
        <f t="shared" ca="1" si="748"/>
        <v>1.9203832658410536E-5</v>
      </c>
      <c r="FC419" s="240">
        <f t="shared" ca="1" si="749"/>
        <v>3.265204666159726E-4</v>
      </c>
      <c r="FD419" s="240">
        <f t="shared" ca="1" si="750"/>
        <v>7.661717331348943E-5</v>
      </c>
      <c r="FE419" s="240">
        <f t="shared" ca="1" si="751"/>
        <v>-3.0403631823253975E-4</v>
      </c>
      <c r="FF419" s="240">
        <f t="shared" ca="1" si="752"/>
        <v>-1.6583995976532872E-4</v>
      </c>
      <c r="FG419" s="240">
        <f t="shared" ca="1" si="753"/>
        <v>2.5536876627248683E-4</v>
      </c>
      <c r="FH419" s="240">
        <f t="shared" ca="1" si="754"/>
        <v>2.4078072023781766E-4</v>
      </c>
      <c r="FI419" s="240">
        <f t="shared" ca="1" si="755"/>
        <v>-1.8470902763209301E-4</v>
      </c>
      <c r="FJ419" s="240">
        <f t="shared" ca="1" si="756"/>
        <v>-2.9498560675910601E-4</v>
      </c>
      <c r="FK419" s="240">
        <f t="shared" ca="1" si="757"/>
        <v>9.8142271557555722E-5</v>
      </c>
      <c r="FL419" s="240">
        <f t="shared" ca="1" si="758"/>
        <v>3.2378653089864276E-4</v>
      </c>
      <c r="FM419" s="240">
        <f t="shared" ca="1" si="759"/>
        <v>-3.1235689555335691E-6</v>
      </c>
      <c r="FN419" s="240">
        <f t="shared" ca="1" si="760"/>
        <v>-3.2470317640832043E-4</v>
      </c>
      <c r="FO419" s="240">
        <f t="shared" ca="1" si="761"/>
        <v>-9.2164133307582645E-5</v>
      </c>
      <c r="FP419" s="240">
        <f t="shared" ca="1" si="762"/>
        <v>2.9765660239234416E-4</v>
      </c>
      <c r="FQ419" s="240">
        <f t="shared" ca="1" si="763"/>
        <v>1.7951472229517747E-4</v>
      </c>
      <c r="FR419" s="240">
        <f t="shared" ca="1" si="764"/>
        <v>-2.4497604164415291E-4</v>
      </c>
      <c r="FS419" s="240">
        <f t="shared" ca="1" si="765"/>
        <v>-2.5140562393646761E-4</v>
      </c>
      <c r="FT419" s="240">
        <f t="shared" ca="1" si="766"/>
        <v>1.7119830868226834E-4</v>
      </c>
      <c r="FU419" s="240">
        <f t="shared" ca="1" si="767"/>
        <v>3.0164564205427446E-4</v>
      </c>
      <c r="FV419" s="240">
        <f t="shared" ca="1" si="768"/>
        <v>-8.2677092330231983E-5</v>
      </c>
      <c r="FW419" s="240">
        <f t="shared" ca="1" si="769"/>
        <v>-3.2590814002268629E-4</v>
      </c>
      <c r="FX419" s="240">
        <f t="shared" ca="1" si="770"/>
        <v>-1.2964219698549602E-5</v>
      </c>
      <c r="FY419" s="240">
        <f t="shared" ca="1" si="771"/>
        <v>3.2210364780806301E-4</v>
      </c>
      <c r="FZ419" s="240">
        <f t="shared" ca="1" si="772"/>
        <v>1.0748906183191326E-4</v>
      </c>
      <c r="GA419" s="240">
        <f t="shared" ca="1" si="773"/>
        <v>-2.9055980572534616E-4</v>
      </c>
      <c r="GB419" s="240">
        <f t="shared" ca="1" si="774"/>
        <v>-1.9275701813538452E-4</v>
      </c>
      <c r="GC419" s="240">
        <f t="shared" ca="1" si="775"/>
        <v>2.3399314827413109E-4</v>
      </c>
      <c r="GD419" s="240">
        <f t="shared" ca="1" si="776"/>
        <v>2.6142486946652266E-4</v>
      </c>
      <c r="GE419" s="240">
        <f t="shared" ca="1" si="777"/>
        <v>-1.5727515801162723E-4</v>
      </c>
      <c r="GF419" s="240">
        <f t="shared" ca="1" si="778"/>
        <v>-3.075789865766964E-4</v>
      </c>
      <c r="GG419" s="240">
        <f t="shared" ca="1" si="779"/>
        <v>6.7012736745835822E-5</v>
      </c>
      <c r="GH419" s="240">
        <f t="shared" ca="1" si="780"/>
        <v>3.2724460789123287E-4</v>
      </c>
      <c r="GI419" s="240">
        <f t="shared" ca="1" si="781"/>
        <v>2.9020776411856699E-5</v>
      </c>
      <c r="GJ419" s="240">
        <f t="shared" ca="1" si="782"/>
        <v>-3.1872814330728499E-4</v>
      </c>
      <c r="GK419" s="240">
        <f t="shared" ca="1" si="783"/>
        <v>-1.2255503979136087E-4</v>
      </c>
      <c r="GL419" s="240">
        <f t="shared" ca="1" si="784"/>
        <v>2.8276302503632263E-4</v>
      </c>
      <c r="GM419" s="240">
        <f t="shared" ca="1" si="785"/>
        <v>2.0553494543538257E-4</v>
      </c>
      <c r="GN419" s="240">
        <f t="shared" ca="1" si="786"/>
        <v>-2.2244654491454454E-4</v>
      </c>
      <c r="GO419" s="240">
        <f t="shared" ca="1" si="787"/>
        <v>-2.7081431958791334E-4</v>
      </c>
      <c r="GP419" s="240">
        <f t="shared" ca="1" si="788"/>
        <v>1.4297311770965083E-4</v>
      </c>
      <c r="GQ419" s="240">
        <f t="shared" ca="1" si="789"/>
        <v>3.1277134637972042E-4</v>
      </c>
      <c r="GR419" s="240">
        <f t="shared" ca="1" si="790"/>
        <v>-5.1186941608978174E-5</v>
      </c>
      <c r="GS419" s="240">
        <f t="shared" ca="1" si="791"/>
        <v>-3.2779271483612815E-4</v>
      </c>
      <c r="GT419" s="240">
        <f t="shared" ca="1" si="792"/>
        <v>-4.5007419532849309E-5</v>
      </c>
      <c r="GU419" s="240">
        <f t="shared" ca="1" si="793"/>
        <v>3.145847947919958E-4</v>
      </c>
      <c r="GV419" s="240">
        <f t="shared" ca="1" si="794"/>
        <v>1.3732577192538894E-4</v>
      </c>
      <c r="GW419" s="240">
        <f t="shared" ca="1" si="795"/>
        <v>-2.7428504345287561E-4</v>
      </c>
      <c r="GX419" s="240">
        <f t="shared" ca="1" si="796"/>
        <v>-2.1781772104909869E-4</v>
      </c>
      <c r="GY419" s="240">
        <f t="shared" ca="1" si="797"/>
        <v>2.1036404834422895E-4</v>
      </c>
      <c r="GZ419" s="240">
        <f t="shared" ca="1" si="798"/>
        <v>2.7955135429289424E-4</v>
      </c>
      <c r="HA419" s="240">
        <f t="shared" ca="1" si="799"/>
        <v>-1.283266426441625E-4</v>
      </c>
      <c r="HB419" s="240">
        <f t="shared" ca="1" si="800"/>
        <v>-3.1721021261377561E-4</v>
      </c>
      <c r="HC419" s="240">
        <f t="shared" ca="1" si="801"/>
        <v>3.5237832646356284E-5</v>
      </c>
      <c r="HD419" s="240">
        <f t="shared" ca="1" si="802"/>
        <v>3.2755114041973208E-4</v>
      </c>
      <c r="HE419" s="240">
        <f t="shared" ca="1" si="803"/>
        <v>6.0885635838003015E-5</v>
      </c>
      <c r="HF419" s="240">
        <f t="shared" ca="1" si="804"/>
        <v>-3.0968358395167374E-4</v>
      </c>
      <c r="HG419" s="240">
        <f t="shared" ca="1" si="805"/>
        <v>-1.5176567424654862E-4</v>
      </c>
      <c r="HH419" s="240">
        <f t="shared" ca="1" si="806"/>
        <v>2.6514628517520806E-4</v>
      </c>
      <c r="HI419" s="240">
        <f t="shared" ca="1" si="807"/>
        <v>2.2957575469421449E-4</v>
      </c>
      <c r="HJ419" s="240">
        <f t="shared" ca="1" si="808"/>
        <v>-1.9777476635575187E-4</v>
      </c>
      <c r="HK419" s="240">
        <f t="shared" ca="1" si="809"/>
        <v>-2.8761492529956717E-4</v>
      </c>
      <c r="HL419" s="240">
        <f t="shared" ca="1" si="810"/>
        <v>1.1337101745645833E-4</v>
      </c>
      <c r="HM419" s="240">
        <f t="shared" ca="1" si="811"/>
        <v>3.2088489166131571E-4</v>
      </c>
      <c r="HN419" s="240">
        <f t="shared" ca="1" si="812"/>
        <v>-1.9203832658401225E-5</v>
      </c>
      <c r="HO419" s="240">
        <f t="shared" ca="1" si="813"/>
        <v>-3.265204666159726E-4</v>
      </c>
      <c r="HP419" s="240">
        <f t="shared" ca="1" si="814"/>
        <v>-7.661717331348943E-5</v>
      </c>
      <c r="HQ419" s="240">
        <f t="shared" ca="1" si="815"/>
        <v>3.0403631823253975E-4</v>
      </c>
      <c r="HR419" s="240">
        <f t="shared" ca="1" si="816"/>
        <v>1.6583995976532872E-4</v>
      </c>
      <c r="HS419" s="240">
        <f t="shared" ca="1" si="817"/>
        <v>-2.5536876627249268E-4</v>
      </c>
      <c r="HT419" s="240">
        <f t="shared" ca="1" si="818"/>
        <v>-2.4078072023781135E-4</v>
      </c>
      <c r="HU419" s="240">
        <f t="shared" ca="1" si="819"/>
        <v>1.8470902763208531E-4</v>
      </c>
      <c r="HV419" s="240">
        <f t="shared" ca="1" si="820"/>
        <v>2.9498560675911002E-4</v>
      </c>
      <c r="HW419" s="240">
        <f t="shared" ca="1" si="821"/>
        <v>-9.8142271557555722E-5</v>
      </c>
      <c r="HX419" s="240">
        <f t="shared" ca="1" si="822"/>
        <v>-3.2378653089864276E-4</v>
      </c>
      <c r="HY419" s="240">
        <f t="shared" ca="1" si="823"/>
        <v>3.1235689555335691E-6</v>
      </c>
      <c r="HZ419" s="240">
        <f t="shared" ca="1" si="824"/>
        <v>3.2470317640832173E-4</v>
      </c>
      <c r="IA419" s="240">
        <f t="shared" ca="1" si="825"/>
        <v>9.2164133307573741E-5</v>
      </c>
      <c r="IB419" s="240">
        <f t="shared" ca="1" si="826"/>
        <v>-2.9765660239234026E-4</v>
      </c>
      <c r="IC419" s="240">
        <f t="shared" ca="1" si="827"/>
        <v>-1.7951472229518528E-4</v>
      </c>
      <c r="ID419" s="240">
        <f t="shared" ca="1" si="828"/>
        <v>2.4497604164415291E-4</v>
      </c>
      <c r="IE419" s="240">
        <f t="shared" ca="1" si="829"/>
        <v>8.5437441748372544E-6</v>
      </c>
      <c r="IF419" s="240">
        <f t="shared" ca="1" si="830"/>
        <v>-1.7119830868226834E-4</v>
      </c>
      <c r="IG419" s="240">
        <f t="shared" ca="1" si="831"/>
        <v>-3.0164564205427446E-4</v>
      </c>
      <c r="IH419" s="240">
        <f t="shared" ca="1" si="832"/>
        <v>8.2677092330241022E-5</v>
      </c>
      <c r="II419" s="240">
        <f t="shared" ca="1" si="833"/>
        <v>3.2590814002268526E-4</v>
      </c>
      <c r="IJ419" s="240">
        <f t="shared" ca="1" si="834"/>
        <v>1.2964219698558899E-5</v>
      </c>
      <c r="IK419" s="240">
        <f t="shared" ca="1" si="835"/>
        <v>-3.2210364780806128E-4</v>
      </c>
      <c r="IL419" s="240">
        <f t="shared" ca="1" si="836"/>
        <v>-1.0748906183191326E-4</v>
      </c>
      <c r="IM419" s="240">
        <f t="shared" ca="1" si="837"/>
        <v>2.9055980572534616E-4</v>
      </c>
      <c r="IN419" s="240">
        <f t="shared" ca="1" si="838"/>
        <v>1.9275701813538452E-4</v>
      </c>
      <c r="IO419" s="240">
        <f t="shared" ca="1" si="839"/>
        <v>-2.3399314827413759E-4</v>
      </c>
      <c r="IP419" s="240">
        <f t="shared" ca="1" si="840"/>
        <v>-2.6142486946651702E-4</v>
      </c>
      <c r="IQ419" s="240">
        <f t="shared" ca="1" si="841"/>
        <v>1.5727515801161905E-4</v>
      </c>
      <c r="IR419" s="240">
        <f t="shared" ca="1" si="842"/>
        <v>3.075789865766996E-4</v>
      </c>
      <c r="IS419" s="240">
        <f t="shared" ca="1" si="843"/>
        <v>-6.7012736745826674E-5</v>
      </c>
      <c r="IT419" s="240">
        <f t="shared" ca="1" si="844"/>
        <v>-3.2724460789123347E-4</v>
      </c>
      <c r="IU419" s="240">
        <f t="shared" ca="1" si="845"/>
        <v>-2.9020776411847456E-5</v>
      </c>
      <c r="IV419" s="240">
        <f t="shared" ca="1" si="846"/>
        <v>3.1872814330728721E-4</v>
      </c>
      <c r="IW419" s="240">
        <f t="shared" ca="1" si="847"/>
        <v>1.2255503979135223E-4</v>
      </c>
      <c r="IX419" s="240">
        <f t="shared" ca="1" si="848"/>
        <v>-2.8276302503632729E-4</v>
      </c>
      <c r="IY419" s="240">
        <f t="shared" ca="1" si="849"/>
        <v>-2.0553494543538981E-4</v>
      </c>
      <c r="IZ419" s="240">
        <f t="shared" ca="1" si="850"/>
        <v>2.2244654491453768E-4</v>
      </c>
      <c r="JA419" s="240">
        <f t="shared" ca="1" si="851"/>
        <v>2.708143195879186E-4</v>
      </c>
      <c r="JB419" s="240">
        <f t="shared" ca="1" si="852"/>
        <v>-1.429731177096592E-4</v>
      </c>
    </row>
    <row r="420" spans="2:262">
      <c r="B420" s="248">
        <v>59</v>
      </c>
      <c r="C420" s="247">
        <f t="shared" si="853"/>
        <v>1.1523437500000006E-3</v>
      </c>
      <c r="D420" s="244">
        <f t="shared" ca="1" si="597"/>
        <v>12.380479926778746</v>
      </c>
      <c r="E420" s="243">
        <f ca="1">BM361</f>
        <v>0.38047992677874554</v>
      </c>
      <c r="F420" s="242">
        <v>59</v>
      </c>
      <c r="G420" s="240">
        <f t="shared" ca="1" si="854"/>
        <v>-1.2876399980763598E-3</v>
      </c>
      <c r="H420" s="240">
        <f t="shared" ca="1" si="598"/>
        <v>3.333333023463545E-4</v>
      </c>
      <c r="I420" s="240">
        <f t="shared" ca="1" si="599"/>
        <v>1.3692471072895632E-3</v>
      </c>
      <c r="J420" s="240">
        <f t="shared" ca="1" si="600"/>
        <v>1.8876234894238311E-6</v>
      </c>
      <c r="K420" s="240">
        <f t="shared" ca="1" si="601"/>
        <v>-1.3687849767578387E-3</v>
      </c>
      <c r="L420" s="240">
        <f t="shared" ca="1" si="602"/>
        <v>-3.3699540990436391E-4</v>
      </c>
      <c r="M420" s="240">
        <f t="shared" ca="1" si="603"/>
        <v>1.2862813054269791E-3</v>
      </c>
      <c r="N420" s="240">
        <f t="shared" ca="1" si="604"/>
        <v>6.519045360912567E-4</v>
      </c>
      <c r="O420" s="240">
        <f t="shared" ca="1" si="605"/>
        <v>-1.1266811565702533E-3</v>
      </c>
      <c r="P420" s="240">
        <f t="shared" ca="1" si="606"/>
        <v>-9.2774013831125495E-4</v>
      </c>
      <c r="Q420" s="240">
        <f t="shared" ca="1" si="607"/>
        <v>8.9955056309006421E-4</v>
      </c>
      <c r="R420" s="240">
        <f t="shared" ca="1" si="608"/>
        <v>1.1479693219186326E-3</v>
      </c>
      <c r="S420" s="240">
        <f t="shared" ca="1" si="609"/>
        <v>-6.185031634819726E-4</v>
      </c>
      <c r="T420" s="240">
        <f t="shared" ca="1" si="610"/>
        <v>-1.2993921016279922E-3</v>
      </c>
      <c r="U420" s="241">
        <f t="shared" ca="1" si="611"/>
        <v>3.0038423446434903E-4</v>
      </c>
      <c r="V420" s="240">
        <f t="shared" ca="1" si="612"/>
        <v>1.3729325755479538E-3</v>
      </c>
      <c r="W420" s="240">
        <f t="shared" ca="1" si="613"/>
        <v>3.5738972687300173E-5</v>
      </c>
      <c r="X420" s="240">
        <f t="shared" ca="1" si="614"/>
        <v>-1.3641829119927962E-3</v>
      </c>
      <c r="Y420" s="240">
        <f t="shared" ca="1" si="615"/>
        <v>-3.6972007539184384E-4</v>
      </c>
      <c r="Z420" s="240">
        <f t="shared" ca="1" si="616"/>
        <v>1.2736675438659545E-3</v>
      </c>
      <c r="AA420" s="240">
        <f t="shared" ca="1" si="617"/>
        <v>6.815410834397586E-4</v>
      </c>
      <c r="AB420" s="240">
        <f t="shared" ca="1" si="618"/>
        <v>-1.1068117354662232E-3</v>
      </c>
      <c r="AC420" s="240">
        <f t="shared" ca="1" si="619"/>
        <v>-9.5251222715343298E-4</v>
      </c>
      <c r="AD420" s="240">
        <f t="shared" ca="1" si="620"/>
        <v>8.7361640574350414E-4</v>
      </c>
      <c r="AE420" s="240">
        <f t="shared" ca="1" si="621"/>
        <v>1.1663921753377825E-3</v>
      </c>
      <c r="AF420" s="240">
        <f t="shared" ca="1" si="622"/>
        <v>-5.8805869828314249E-4</v>
      </c>
      <c r="AG420" s="240">
        <f t="shared" ca="1" si="623"/>
        <v>-1.3103614999650053E-3</v>
      </c>
      <c r="AH420" s="240">
        <f t="shared" ca="1" si="624"/>
        <v>2.6725422635159347E-4</v>
      </c>
      <c r="AI420" s="240">
        <f t="shared" ca="1" si="625"/>
        <v>1.3757910405600899E-3</v>
      </c>
      <c r="AJ420" s="240">
        <f t="shared" ca="1" si="626"/>
        <v>6.9568794064393444E-5</v>
      </c>
      <c r="AK420" s="240">
        <f t="shared" ca="1" si="627"/>
        <v>-1.3587591144516532E-3</v>
      </c>
      <c r="AL420" s="240">
        <f t="shared" ca="1" si="628"/>
        <v>-4.0222203533062719E-4</v>
      </c>
      <c r="AM420" s="240">
        <f t="shared" ca="1" si="629"/>
        <v>1.2602865726020055E-3</v>
      </c>
      <c r="AN420" s="240">
        <f t="shared" ca="1" si="630"/>
        <v>7.107670959240627E-4</v>
      </c>
      <c r="AO420" s="240">
        <f t="shared" ca="1" si="631"/>
        <v>-1.0862756123591044E-3</v>
      </c>
      <c r="AP420" s="240">
        <f t="shared" ca="1" si="632"/>
        <v>-9.767105582467032E-4</v>
      </c>
      <c r="AQ420" s="240">
        <f t="shared" ca="1" si="633"/>
        <v>8.4715601454073966E-4</v>
      </c>
      <c r="AR420" s="240">
        <f t="shared" ca="1" si="634"/>
        <v>1.1841124377247212E-3</v>
      </c>
      <c r="AS420" s="240">
        <f t="shared" ca="1" si="635"/>
        <v>-5.5726000851339318E-4</v>
      </c>
      <c r="AT420" s="240">
        <f t="shared" ca="1" si="636"/>
        <v>-1.3205415855320117E-3</v>
      </c>
      <c r="AU420" s="240">
        <f t="shared" ca="1" si="637"/>
        <v>2.3396323428615803E-4</v>
      </c>
      <c r="AV420" s="240">
        <f t="shared" ca="1" si="638"/>
        <v>1.3778207804935321E-3</v>
      </c>
      <c r="AW420" s="240">
        <f t="shared" ca="1" si="639"/>
        <v>1.0335670980129205E-4</v>
      </c>
      <c r="AX420" s="240">
        <f t="shared" ca="1" si="640"/>
        <v>-1.3525168512272421E-3</v>
      </c>
      <c r="AY420" s="240">
        <f t="shared" ca="1" si="641"/>
        <v>-4.3448171175537308E-4</v>
      </c>
      <c r="AZ420" s="240">
        <f t="shared" ca="1" si="642"/>
        <v>1.2461464518318676E-3</v>
      </c>
      <c r="BA420" s="240">
        <f t="shared" ca="1" si="643"/>
        <v>7.395649688870761E-4</v>
      </c>
      <c r="BB420" s="240">
        <f t="shared" ca="1" si="644"/>
        <v>-1.0650851574415655E-3</v>
      </c>
      <c r="BC420" s="240">
        <f t="shared" ca="1" si="645"/>
        <v>-1.0003205554212392E-3</v>
      </c>
      <c r="BD420" s="240">
        <f t="shared" ca="1" si="646"/>
        <v>8.2018532823201955E-4</v>
      </c>
      <c r="BE420" s="240">
        <f t="shared" ca="1" si="647"/>
        <v>1.2011194350559904E-3</v>
      </c>
      <c r="BF420" s="240">
        <f t="shared" ca="1" si="648"/>
        <v>-5.2612564615181815E-4</v>
      </c>
      <c r="BG420" s="240">
        <f t="shared" ca="1" si="649"/>
        <v>-1.3299262262261209E-3</v>
      </c>
      <c r="BH420" s="240">
        <f t="shared" ca="1" si="650"/>
        <v>2.0053131151683744E-4</v>
      </c>
      <c r="BI420" s="240">
        <f t="shared" ca="1" si="651"/>
        <v>1.3790205727088434E-3</v>
      </c>
      <c r="BJ420" s="240">
        <f t="shared" ca="1" si="652"/>
        <v>1.3708236732095302E-4</v>
      </c>
      <c r="BK420" s="240">
        <f t="shared" ca="1" si="653"/>
        <v>-1.3454598824255122E-3</v>
      </c>
      <c r="BL420" s="240">
        <f t="shared" ca="1" si="654"/>
        <v>-4.6647967264329388E-4</v>
      </c>
      <c r="BM420" s="240">
        <f t="shared" ca="1" si="655"/>
        <v>1.2312556990355674E-3</v>
      </c>
      <c r="BN420" s="240">
        <f t="shared" ca="1" si="656"/>
        <v>7.6791735556693886E-4</v>
      </c>
      <c r="BO420" s="240">
        <f t="shared" ca="1" si="657"/>
        <v>-1.0432531350512701E-3</v>
      </c>
      <c r="BP420" s="240">
        <f t="shared" ca="1" si="658"/>
        <v>-1.0233279968975973E-3</v>
      </c>
      <c r="BQ420" s="240">
        <f t="shared" ca="1" si="659"/>
        <v>7.9272059295028524E-4</v>
      </c>
      <c r="BR420" s="240">
        <f t="shared" ca="1" si="660"/>
        <v>1.2174029229523255E-3</v>
      </c>
      <c r="BS420" s="240">
        <f t="shared" ca="1" si="661"/>
        <v>-4.9467436537408826E-4</v>
      </c>
      <c r="BT420" s="240">
        <f t="shared" ca="1" si="662"/>
        <v>-1.3385097690906966E-3</v>
      </c>
      <c r="BU420" s="240">
        <f t="shared" ca="1" si="663"/>
        <v>1.6697859618381746E-4</v>
      </c>
      <c r="BV420" s="240">
        <f t="shared" ca="1" si="664"/>
        <v>1.3793896944960548E-3</v>
      </c>
      <c r="BW420" s="240">
        <f t="shared" ca="1" si="665"/>
        <v>1.7072545154839898E-4</v>
      </c>
      <c r="BX420" s="240">
        <f t="shared" ca="1" si="666"/>
        <v>-1.3375924589005969E-3</v>
      </c>
      <c r="BY420" s="240">
        <f t="shared" ca="1" si="667"/>
        <v>-4.9819664361919409E-4</v>
      </c>
      <c r="BZ420" s="240">
        <f t="shared" ca="1" si="668"/>
        <v>1.2156232838457751E-3</v>
      </c>
      <c r="CA420" s="240">
        <f t="shared" ca="1" si="669"/>
        <v>7.9580717754608758E-4</v>
      </c>
      <c r="CB420" s="240">
        <f t="shared" ca="1" si="670"/>
        <v>-1.0207926959821798E-3</v>
      </c>
      <c r="CC420" s="240">
        <f t="shared" ca="1" si="671"/>
        <v>-1.0457190238533096E-3</v>
      </c>
      <c r="CD420" s="240">
        <f t="shared" ca="1" si="672"/>
        <v>7.6477835242507342E-4</v>
      </c>
      <c r="CE420" s="240">
        <f t="shared" ca="1" si="673"/>
        <v>1.2329530928495017E-3</v>
      </c>
      <c r="CF420" s="240">
        <f t="shared" ca="1" si="674"/>
        <v>-4.6292511125574105E-4</v>
      </c>
      <c r="CG420" s="240">
        <f t="shared" ca="1" si="675"/>
        <v>-1.3462870437204806E-3</v>
      </c>
      <c r="CH420" s="240">
        <f t="shared" ca="1" si="676"/>
        <v>1.333252991881686E-4</v>
      </c>
      <c r="CI420" s="240">
        <f t="shared" ca="1" si="677"/>
        <v>1.3789279235100046E-3</v>
      </c>
      <c r="CJ420" s="240">
        <f t="shared" ca="1" si="678"/>
        <v>2.0426569714764855E-4</v>
      </c>
      <c r="CK420" s="240">
        <f t="shared" ca="1" si="679"/>
        <v>-1.3289193196942383E-3</v>
      </c>
      <c r="CL420" s="240">
        <f t="shared" ca="1" si="680"/>
        <v>-5.2961351956575084E-4</v>
      </c>
      <c r="CM420" s="240">
        <f t="shared" ca="1" si="681"/>
        <v>1.1992586226448857E-3</v>
      </c>
      <c r="CN420" s="240">
        <f t="shared" ca="1" si="682"/>
        <v>8.2321763503864559E-4</v>
      </c>
      <c r="CO420" s="240">
        <f t="shared" ca="1" si="683"/>
        <v>-9.9771736956291387E-4</v>
      </c>
      <c r="CP420" s="240">
        <f t="shared" ca="1" si="684"/>
        <v>-1.0674801487710055E-3</v>
      </c>
      <c r="CQ420" s="240">
        <f t="shared" ca="1" si="685"/>
        <v>7.3637543801729826E-4</v>
      </c>
      <c r="CR420" s="240">
        <f t="shared" ca="1" si="686"/>
        <v>1.2477605779066311E-3</v>
      </c>
      <c r="CS420" s="240">
        <f t="shared" ca="1" si="687"/>
        <v>-4.308970083602583E-4</v>
      </c>
      <c r="CT420" s="240">
        <f t="shared" ca="1" si="688"/>
        <v>-1.3532533653760378E-3</v>
      </c>
      <c r="CU420" s="240">
        <f t="shared" ca="1" si="689"/>
        <v>9.9591692017662577E-5</v>
      </c>
      <c r="CV420" s="240">
        <f t="shared" ca="1" si="690"/>
        <v>1.3776355379042675E-3</v>
      </c>
      <c r="CW420" s="240">
        <f t="shared" ca="1" si="691"/>
        <v>2.376829007289423E-4</v>
      </c>
      <c r="CX420" s="240">
        <f t="shared" ca="1" si="692"/>
        <v>-1.3194456891812009E-3</v>
      </c>
      <c r="CY420" s="240">
        <f t="shared" ca="1" si="693"/>
        <v>-5.6071137613164621E-4</v>
      </c>
      <c r="CZ420" s="240">
        <f t="shared" ca="1" si="694"/>
        <v>1.1821715728928834E-3</v>
      </c>
      <c r="DA420" s="240">
        <f t="shared" ca="1" si="695"/>
        <v>8.501322170099304E-4</v>
      </c>
      <c r="DB420" s="240">
        <f t="shared" ca="1" si="696"/>
        <v>-9.7404105550729216E-4</v>
      </c>
      <c r="DC420" s="240">
        <f t="shared" ca="1" si="697"/>
        <v>-1.0885982635627479E-3</v>
      </c>
      <c r="DD420" s="240">
        <f t="shared" ca="1" si="698"/>
        <v>7.0752895858046275E-4</v>
      </c>
      <c r="DE420" s="240">
        <f t="shared" ca="1" si="699"/>
        <v>1.261816458648419E-3</v>
      </c>
      <c r="DF420" s="240">
        <f t="shared" ca="1" si="700"/>
        <v>-3.9860934921921633E-4</v>
      </c>
      <c r="DG420" s="240">
        <f t="shared" ca="1" si="701"/>
        <v>-1.3594045378056952E-3</v>
      </c>
      <c r="DH420" s="240">
        <f t="shared" ca="1" si="702"/>
        <v>6.579809453585825E-5</v>
      </c>
      <c r="DI420" s="240">
        <f t="shared" ca="1" si="703"/>
        <v>1.3755133161636084E-3</v>
      </c>
      <c r="DJ420" s="240">
        <f t="shared" ca="1" si="704"/>
        <v>2.7095693301835348E-4</v>
      </c>
      <c r="DK420" s="240">
        <f t="shared" ca="1" si="705"/>
        <v>-1.3091772739222351E-3</v>
      </c>
      <c r="DL420" s="240">
        <f t="shared" ca="1" si="706"/>
        <v>-5.9147148113094421E-4</v>
      </c>
      <c r="DM420" s="240">
        <f t="shared" ca="1" si="707"/>
        <v>1.1643724271896128E-3</v>
      </c>
      <c r="DN420" s="240">
        <f t="shared" ca="1" si="708"/>
        <v>8.7653471112217958E-4</v>
      </c>
      <c r="DO420" s="240">
        <f t="shared" ca="1" si="709"/>
        <v>-9.4977801554157397E-4</v>
      </c>
      <c r="DP420" s="240">
        <f t="shared" ca="1" si="710"/>
        <v>-1.1090606474658186E-3</v>
      </c>
      <c r="DQ420" s="240">
        <f t="shared" ca="1" si="711"/>
        <v>6.7825629015522344E-4</v>
      </c>
      <c r="DR420" s="240">
        <f t="shared" ca="1" si="712"/>
        <v>1.2751122683378568E-3</v>
      </c>
      <c r="DS420" s="240">
        <f t="shared" ca="1" si="713"/>
        <v>-3.6608158271113063E-4</v>
      </c>
      <c r="DT420" s="240">
        <f t="shared" ca="1" si="714"/>
        <v>-1.3647368557731887E-3</v>
      </c>
      <c r="DU420" s="240">
        <f t="shared" ca="1" si="715"/>
        <v>3.1964862742254693E-5</v>
      </c>
      <c r="DV420" s="240">
        <f t="shared" ca="1" si="716"/>
        <v>1.3725625366350484E-3</v>
      </c>
      <c r="DW420" s="240">
        <f t="shared" ca="1" si="717"/>
        <v>3.040677509830469E-4</v>
      </c>
      <c r="DX420" s="240">
        <f t="shared" ca="1" si="718"/>
        <v>-1.2981202592267618E-3</v>
      </c>
      <c r="DY420" s="240">
        <f t="shared" ca="1" si="719"/>
        <v>-6.2187530582651627E-4</v>
      </c>
      <c r="DZ420" s="240">
        <f t="shared" ca="1" si="720"/>
        <v>1.1458719070748711E-3</v>
      </c>
      <c r="EA420" s="240">
        <f t="shared" ca="1" si="721"/>
        <v>9.0240921350019307E-4</v>
      </c>
      <c r="EB420" s="240">
        <f t="shared" ca="1" si="722"/>
        <v>-9.2494286481378102E-4</v>
      </c>
      <c r="EC420" s="240">
        <f t="shared" ca="1" si="723"/>
        <v>-1.1288549747053051E-3</v>
      </c>
      <c r="ED420" s="240">
        <f t="shared" ca="1" si="724"/>
        <v>6.4857506550243093E-4</v>
      </c>
      <c r="EE420" s="240">
        <f t="shared" ca="1" si="725"/>
        <v>1.2876399980763671E-3</v>
      </c>
      <c r="EF420" s="240">
        <f t="shared" ca="1" si="726"/>
        <v>-3.333333023463294E-4</v>
      </c>
      <c r="EG420" s="240">
        <f t="shared" ca="1" si="727"/>
        <v>-1.3692471072895671E-3</v>
      </c>
      <c r="EH420" s="240">
        <f t="shared" ca="1" si="728"/>
        <v>-1.8876234894215542E-6</v>
      </c>
      <c r="EI420" s="240">
        <f t="shared" ca="1" si="729"/>
        <v>1.3687849767578385E-3</v>
      </c>
      <c r="EJ420" s="240">
        <f t="shared" ca="1" si="730"/>
        <v>3.3699540990437361E-4</v>
      </c>
      <c r="EK420" s="240">
        <f t="shared" ca="1" si="731"/>
        <v>-1.2862813054269739E-3</v>
      </c>
      <c r="EL420" s="240">
        <f t="shared" ca="1" si="732"/>
        <v>-6.5190453609127405E-4</v>
      </c>
      <c r="EM420" s="240">
        <f t="shared" ca="1" si="733"/>
        <v>1.126681156570239E-3</v>
      </c>
      <c r="EN420" s="240">
        <f t="shared" ca="1" si="734"/>
        <v>9.2774013831127696E-4</v>
      </c>
      <c r="EO420" s="240">
        <f t="shared" ca="1" si="735"/>
        <v>-8.9955056309006594E-4</v>
      </c>
      <c r="EP420" s="240">
        <f t="shared" ca="1" si="736"/>
        <v>-1.1479693219186354E-3</v>
      </c>
      <c r="EQ420" s="240">
        <f t="shared" ca="1" si="737"/>
        <v>6.185031634819636E-4</v>
      </c>
      <c r="ER420" s="240">
        <f t="shared" ca="1" si="738"/>
        <v>1.2993921016279972E-3</v>
      </c>
      <c r="ES420" s="240">
        <f t="shared" ca="1" si="739"/>
        <v>-3.0038423446432979E-4</v>
      </c>
      <c r="ET420" s="240">
        <f t="shared" ca="1" si="740"/>
        <v>-1.3729325755479562E-3</v>
      </c>
      <c r="EU420" s="240">
        <f t="shared" ca="1" si="741"/>
        <v>-3.5738972687329772E-5</v>
      </c>
      <c r="EV420" s="240">
        <f t="shared" ca="1" si="742"/>
        <v>1.3641829119927966E-3</v>
      </c>
      <c r="EW420" s="240">
        <f t="shared" ca="1" si="743"/>
        <v>3.6972007539184406E-4</v>
      </c>
      <c r="EX420" s="240">
        <f t="shared" ca="1" si="744"/>
        <v>-1.2736675438659523E-3</v>
      </c>
      <c r="EY420" s="240">
        <f t="shared" ca="1" si="745"/>
        <v>-6.815410834397715E-4</v>
      </c>
      <c r="EZ420" s="240">
        <f t="shared" ca="1" si="746"/>
        <v>1.1068117354662114E-3</v>
      </c>
      <c r="FA420" s="240">
        <f t="shared" ca="1" si="747"/>
        <v>9.5251222715345076E-4</v>
      </c>
      <c r="FB420" s="240">
        <f t="shared" ca="1" si="748"/>
        <v>-8.7361640574347736E-4</v>
      </c>
      <c r="FC420" s="240">
        <f t="shared" ca="1" si="749"/>
        <v>-1.1663921753377797E-3</v>
      </c>
      <c r="FD420" s="240">
        <f t="shared" ca="1" si="750"/>
        <v>5.8805869828313794E-4</v>
      </c>
      <c r="FE420" s="240">
        <f t="shared" ca="1" si="751"/>
        <v>1.3103614999650068E-3</v>
      </c>
      <c r="FF420" s="240">
        <f t="shared" ca="1" si="752"/>
        <v>-2.6725422635157884E-4</v>
      </c>
      <c r="FG420" s="240">
        <f t="shared" ca="1" si="753"/>
        <v>-1.3757910405600908E-3</v>
      </c>
      <c r="FH420" s="240">
        <f t="shared" ca="1" si="754"/>
        <v>-6.9568794064418056E-5</v>
      </c>
      <c r="FI420" s="240">
        <f t="shared" ca="1" si="755"/>
        <v>1.3587591144516489E-3</v>
      </c>
      <c r="FJ420" s="240">
        <f t="shared" ca="1" si="756"/>
        <v>4.022220353306601E-4</v>
      </c>
      <c r="FK420" s="240">
        <f t="shared" ca="1" si="757"/>
        <v>-1.2602865726020034E-3</v>
      </c>
      <c r="FL420" s="240">
        <f t="shared" ca="1" si="758"/>
        <v>-7.1076709592406725E-4</v>
      </c>
      <c r="FM420" s="240">
        <f t="shared" ca="1" si="759"/>
        <v>1.0862756123590955E-3</v>
      </c>
      <c r="FN420" s="240">
        <f t="shared" ca="1" si="760"/>
        <v>9.7671055824671382E-4</v>
      </c>
      <c r="FO420" s="240">
        <f t="shared" ca="1" si="761"/>
        <v>-8.4715601454072025E-4</v>
      </c>
      <c r="FP420" s="240">
        <f t="shared" ca="1" si="762"/>
        <v>-1.1841124377247338E-3</v>
      </c>
      <c r="FQ420" s="240">
        <f t="shared" ca="1" si="763"/>
        <v>5.5726000851336163E-4</v>
      </c>
      <c r="FR420" s="240">
        <f t="shared" ca="1" si="764"/>
        <v>1.3205415855320102E-3</v>
      </c>
      <c r="FS420" s="240">
        <f t="shared" ca="1" si="765"/>
        <v>-2.3396323428615299E-4</v>
      </c>
      <c r="FT420" s="240">
        <f t="shared" ca="1" si="766"/>
        <v>-1.3778207804935327E-3</v>
      </c>
      <c r="FU420" s="240">
        <f t="shared" ca="1" si="767"/>
        <v>-1.033567098013069E-4</v>
      </c>
      <c r="FV420" s="240">
        <f t="shared" ca="1" si="768"/>
        <v>1.3525168512272371E-3</v>
      </c>
      <c r="FW420" s="240">
        <f t="shared" ca="1" si="769"/>
        <v>4.3448171175540582E-4</v>
      </c>
      <c r="FX420" s="240">
        <f t="shared" ca="1" si="770"/>
        <v>-1.2461464518318528E-3</v>
      </c>
      <c r="FY420" s="240">
        <f t="shared" ca="1" si="771"/>
        <v>-7.3956496888707198E-4</v>
      </c>
      <c r="FZ420" s="240">
        <f t="shared" ca="1" si="772"/>
        <v>1.0650851574415558E-3</v>
      </c>
      <c r="GA420" s="240">
        <f t="shared" ca="1" si="773"/>
        <v>1.0003205554212496E-3</v>
      </c>
      <c r="GB420" s="240">
        <f t="shared" ca="1" si="774"/>
        <v>-8.2018532823203917E-4</v>
      </c>
      <c r="GC420" s="240">
        <f t="shared" ca="1" si="775"/>
        <v>-1.2011194350559976E-3</v>
      </c>
      <c r="GD420" s="240">
        <f t="shared" ca="1" si="776"/>
        <v>5.2612564615182249E-4</v>
      </c>
      <c r="GE420" s="240">
        <f t="shared" ca="1" si="777"/>
        <v>1.32992622622613E-3</v>
      </c>
      <c r="GF420" s="240">
        <f t="shared" ca="1" si="778"/>
        <v>-2.0053131151684199E-4</v>
      </c>
      <c r="GG420" s="240">
        <f t="shared" ca="1" si="779"/>
        <v>-1.3790205727088442E-3</v>
      </c>
      <c r="GH420" s="240">
        <f t="shared" ca="1" si="780"/>
        <v>-1.3708236732096787E-4</v>
      </c>
      <c r="GI420" s="240">
        <f t="shared" ca="1" si="781"/>
        <v>1.3454598824255177E-3</v>
      </c>
      <c r="GJ420" s="240">
        <f t="shared" ca="1" si="782"/>
        <v>4.6647967264330781E-4</v>
      </c>
      <c r="GK420" s="240">
        <f t="shared" ca="1" si="783"/>
        <v>-1.2312556990355696E-3</v>
      </c>
      <c r="GL420" s="240">
        <f t="shared" ca="1" si="784"/>
        <v>-7.6791735556696748E-4</v>
      </c>
      <c r="GM420" s="240">
        <f t="shared" ca="1" si="785"/>
        <v>1.0432531350512732E-3</v>
      </c>
      <c r="GN420" s="240">
        <f t="shared" ca="1" si="786"/>
        <v>1.0233279968976205E-3</v>
      </c>
      <c r="GO420" s="240">
        <f t="shared" ca="1" si="787"/>
        <v>-7.927205929502731E-4</v>
      </c>
      <c r="GP420" s="240">
        <f t="shared" ca="1" si="788"/>
        <v>-1.217402922952314E-3</v>
      </c>
      <c r="GQ420" s="240">
        <f t="shared" ca="1" si="789"/>
        <v>4.9467436537407438E-4</v>
      </c>
      <c r="GR420" s="240">
        <f t="shared" ca="1" si="790"/>
        <v>1.3385097690906955E-3</v>
      </c>
      <c r="GS420" s="240">
        <f t="shared" ca="1" si="791"/>
        <v>-1.6697859618378319E-4</v>
      </c>
      <c r="GT420" s="240">
        <f t="shared" ca="1" si="792"/>
        <v>-1.3793896944960548E-3</v>
      </c>
      <c r="GU420" s="240">
        <f t="shared" ca="1" si="793"/>
        <v>-1.7072545154843313E-4</v>
      </c>
      <c r="GV420" s="240">
        <f t="shared" ca="1" si="794"/>
        <v>1.3375924589005932E-3</v>
      </c>
      <c r="GW420" s="240">
        <f t="shared" ca="1" si="795"/>
        <v>4.981966436192445E-4</v>
      </c>
      <c r="GX420" s="240">
        <f t="shared" ca="1" si="796"/>
        <v>-1.2156232838457682E-3</v>
      </c>
      <c r="GY420" s="240">
        <f t="shared" ca="1" si="797"/>
        <v>-7.9580717754608378E-4</v>
      </c>
      <c r="GZ420" s="240">
        <f t="shared" ca="1" si="798"/>
        <v>1.0207926959821566E-3</v>
      </c>
      <c r="HA420" s="240">
        <f t="shared" ca="1" si="799"/>
        <v>1.0457190238533063E-3</v>
      </c>
      <c r="HB420" s="240">
        <f t="shared" ca="1" si="800"/>
        <v>-7.647783524250448E-4</v>
      </c>
      <c r="HC420" s="240">
        <f t="shared" ca="1" si="801"/>
        <v>-1.2329530928495084E-3</v>
      </c>
      <c r="HD420" s="240">
        <f t="shared" ca="1" si="802"/>
        <v>4.6292511125569003E-4</v>
      </c>
      <c r="HE420" s="240">
        <f t="shared" ca="1" si="803"/>
        <v>1.3462870437204839E-3</v>
      </c>
      <c r="HF420" s="240">
        <f t="shared" ca="1" si="804"/>
        <v>-1.3332529918819283E-4</v>
      </c>
      <c r="HG420" s="240">
        <f t="shared" ca="1" si="805"/>
        <v>-1.3789279235100038E-3</v>
      </c>
      <c r="HH420" s="240">
        <f t="shared" ca="1" si="806"/>
        <v>-2.0426569714764389E-4</v>
      </c>
      <c r="HI420" s="240">
        <f t="shared" ca="1" si="807"/>
        <v>1.328919319694229E-3</v>
      </c>
      <c r="HJ420" s="240">
        <f t="shared" ca="1" si="808"/>
        <v>5.296135195657645E-4</v>
      </c>
      <c r="HK420" s="240">
        <f t="shared" ca="1" si="809"/>
        <v>-1.199258622644859E-3</v>
      </c>
      <c r="HL420" s="240">
        <f t="shared" ca="1" si="810"/>
        <v>-8.2321763503865751E-4</v>
      </c>
      <c r="HM420" s="240">
        <f t="shared" ca="1" si="811"/>
        <v>9.9771736956293078E-4</v>
      </c>
      <c r="HN420" s="240">
        <f t="shared" ca="1" si="812"/>
        <v>1.0674801487710274E-3</v>
      </c>
      <c r="HO420" s="240">
        <f t="shared" ca="1" si="813"/>
        <v>-7.3637543801728569E-4</v>
      </c>
      <c r="HP420" s="240">
        <f t="shared" ca="1" si="814"/>
        <v>-1.2477605779066545E-3</v>
      </c>
      <c r="HQ420" s="240">
        <f t="shared" ca="1" si="815"/>
        <v>4.3089700836024416E-4</v>
      </c>
      <c r="HR420" s="240">
        <f t="shared" ca="1" si="816"/>
        <v>1.3532533653760482E-3</v>
      </c>
      <c r="HS420" s="240">
        <f t="shared" ca="1" si="817"/>
        <v>-9.9591692017647723E-5</v>
      </c>
      <c r="HT420" s="240">
        <f t="shared" ca="1" si="818"/>
        <v>-1.3776355379042688E-3</v>
      </c>
      <c r="HU420" s="240">
        <f t="shared" ca="1" si="819"/>
        <v>-2.3768290072895683E-4</v>
      </c>
      <c r="HV420" s="240">
        <f t="shared" ca="1" si="820"/>
        <v>1.3194456891811965E-3</v>
      </c>
      <c r="HW420" s="240">
        <f t="shared" ca="1" si="821"/>
        <v>5.6071137613169554E-4</v>
      </c>
      <c r="HX420" s="240">
        <f t="shared" ca="1" si="822"/>
        <v>-1.1821715728928756E-3</v>
      </c>
      <c r="HY420" s="240">
        <f t="shared" ca="1" si="823"/>
        <v>-8.501322170099729E-4</v>
      </c>
      <c r="HZ420" s="240">
        <f t="shared" ca="1" si="824"/>
        <v>9.7404105550728153E-4</v>
      </c>
      <c r="IA420" s="240">
        <f t="shared" ca="1" si="825"/>
        <v>1.0885982635627329E-3</v>
      </c>
      <c r="IB420" s="240">
        <f t="shared" ca="1" si="826"/>
        <v>-7.0752895858045006E-4</v>
      </c>
      <c r="IC420" s="240">
        <f t="shared" ca="1" si="827"/>
        <v>-1.2618164586484092E-3</v>
      </c>
      <c r="ID420" s="240">
        <f t="shared" ca="1" si="828"/>
        <v>3.9860934921916456E-4</v>
      </c>
      <c r="IE420" s="240">
        <f t="shared" ca="1" si="829"/>
        <v>-5.4553858133934952E-4</v>
      </c>
      <c r="IF420" s="240">
        <f t="shared" ca="1" si="830"/>
        <v>-6.5798094535804148E-5</v>
      </c>
      <c r="IG420" s="240">
        <f t="shared" ca="1" si="831"/>
        <v>-1.3755133161636073E-3</v>
      </c>
      <c r="IH420" s="240">
        <f t="shared" ca="1" si="832"/>
        <v>-2.7095693301832963E-4</v>
      </c>
      <c r="II420" s="240">
        <f t="shared" ca="1" si="833"/>
        <v>1.3091772739222305E-3</v>
      </c>
      <c r="IJ420" s="240">
        <f t="shared" ca="1" si="834"/>
        <v>5.9147148113092209E-4</v>
      </c>
      <c r="IK420" s="240">
        <f t="shared" ca="1" si="835"/>
        <v>-1.1643724271895839E-3</v>
      </c>
      <c r="IL420" s="240">
        <f t="shared" ca="1" si="836"/>
        <v>-8.7653471112219097E-4</v>
      </c>
      <c r="IM420" s="240">
        <f t="shared" ca="1" si="837"/>
        <v>9.4977801554153472E-4</v>
      </c>
      <c r="IN420" s="240">
        <f t="shared" ca="1" si="838"/>
        <v>1.1090606474658275E-3</v>
      </c>
      <c r="IO420" s="240">
        <f t="shared" ca="1" si="839"/>
        <v>-6.7825629015524458E-4</v>
      </c>
      <c r="IP420" s="240">
        <f t="shared" ca="1" si="840"/>
        <v>-1.2751122683378629E-3</v>
      </c>
      <c r="IQ420" s="240">
        <f t="shared" ca="1" si="841"/>
        <v>3.660815827111541E-4</v>
      </c>
      <c r="IR420" s="240">
        <f t="shared" ca="1" si="842"/>
        <v>1.3647368557731965E-3</v>
      </c>
      <c r="IS420" s="240">
        <f t="shared" ca="1" si="843"/>
        <v>-3.1964862742239731E-5</v>
      </c>
      <c r="IT420" s="240">
        <f t="shared" ca="1" si="844"/>
        <v>-1.372562536635043E-3</v>
      </c>
      <c r="IU420" s="240">
        <f t="shared" ca="1" si="845"/>
        <v>-3.0406775098306132E-4</v>
      </c>
      <c r="IV420" s="240">
        <f t="shared" ca="1" si="846"/>
        <v>1.2981202592267701E-3</v>
      </c>
      <c r="IW420" s="240">
        <f t="shared" ca="1" si="847"/>
        <v>6.218753058265295E-4</v>
      </c>
      <c r="IX420" s="240">
        <f t="shared" ca="1" si="848"/>
        <v>-1.1458719070748845E-3</v>
      </c>
      <c r="IY420" s="240">
        <f t="shared" ca="1" si="849"/>
        <v>-9.0240921350023384E-4</v>
      </c>
      <c r="IZ420" s="240">
        <f t="shared" ca="1" si="850"/>
        <v>9.2494286481377007E-4</v>
      </c>
      <c r="JA420" s="240">
        <f t="shared" ca="1" si="851"/>
        <v>1.1288549747053361E-3</v>
      </c>
      <c r="JB420" s="240">
        <f t="shared" ca="1" si="852"/>
        <v>-6.4857506550241781E-4</v>
      </c>
    </row>
    <row r="421" spans="2:262">
      <c r="B421" s="248">
        <v>60</v>
      </c>
      <c r="C421" s="247">
        <f t="shared" si="853"/>
        <v>1.1718750000000006E-3</v>
      </c>
      <c r="D421" s="244">
        <f t="shared" ca="1" si="597"/>
        <v>12.37452940369203</v>
      </c>
      <c r="E421" s="243">
        <f ca="1">BN361</f>
        <v>0.37452940369202958</v>
      </c>
      <c r="F421" s="242">
        <v>60</v>
      </c>
      <c r="G421" s="240">
        <f t="shared" ca="1" si="854"/>
        <v>-5.6832790360288044E-4</v>
      </c>
      <c r="H421" s="240">
        <f t="shared" ca="1" si="598"/>
        <v>1.4017073057602877E-4</v>
      </c>
      <c r="I421" s="240">
        <f t="shared" ca="1" si="599"/>
        <v>5.958061719408158E-4</v>
      </c>
      <c r="J421" s="240">
        <f t="shared" ca="1" si="600"/>
        <v>-2.3372296247346064E-5</v>
      </c>
      <c r="K421" s="240">
        <f t="shared" ca="1" si="601"/>
        <v>-6.0038794322301605E-4</v>
      </c>
      <c r="L421" s="240">
        <f t="shared" ca="1" si="602"/>
        <v>-9.4324322318787912E-5</v>
      </c>
      <c r="M421" s="240">
        <f t="shared" ca="1" si="603"/>
        <v>5.8189714254859343E-4</v>
      </c>
      <c r="N421" s="240">
        <f t="shared" ca="1" si="604"/>
        <v>2.083961100758992E-4</v>
      </c>
      <c r="O421" s="240">
        <f t="shared" ca="1" si="605"/>
        <v>-5.410443610177056E-4</v>
      </c>
      <c r="P421" s="240">
        <f t="shared" ca="1" si="606"/>
        <v>-3.1445935219267878E-4</v>
      </c>
      <c r="Q421" s="240">
        <f t="shared" ca="1" si="607"/>
        <v>4.7939954811408009E-4</v>
      </c>
      <c r="R421" s="240">
        <f t="shared" ca="1" si="608"/>
        <v>4.0843809775553154E-4</v>
      </c>
      <c r="S421" s="240">
        <f t="shared" ca="1" si="609"/>
        <v>-3.9933167942679505E-4</v>
      </c>
      <c r="T421" s="240">
        <f t="shared" ca="1" si="610"/>
        <v>-4.867207962763618E-4</v>
      </c>
      <c r="U421" s="241">
        <f t="shared" ca="1" si="611"/>
        <v>3.0391771824692413E-4</v>
      </c>
      <c r="V421" s="240">
        <f t="shared" ca="1" si="612"/>
        <v>5.4629908755245865E-4</v>
      </c>
      <c r="W421" s="240">
        <f t="shared" ca="1" si="613"/>
        <v>-1.9682436959384198E-4</v>
      </c>
      <c r="X421" s="240">
        <f t="shared" ca="1" si="614"/>
        <v>-5.8488341126197252E-4</v>
      </c>
      <c r="Y421" s="240">
        <f t="shared" ca="1" si="615"/>
        <v>8.2167170797648527E-5</v>
      </c>
      <c r="Z421" s="240">
        <f t="shared" ca="1" si="616"/>
        <v>6.0099099348308489E-4</v>
      </c>
      <c r="AA421" s="240">
        <f t="shared" ca="1" si="617"/>
        <v>3.5647666292418326E-5</v>
      </c>
      <c r="AB421" s="240">
        <f t="shared" ca="1" si="618"/>
        <v>-5.9400282886427414E-4</v>
      </c>
      <c r="AC421" s="240">
        <f t="shared" ca="1" si="619"/>
        <v>-1.5209258355831118E-4</v>
      </c>
      <c r="AD421" s="240">
        <f t="shared" ca="1" si="620"/>
        <v>5.6418746865283297E-4</v>
      </c>
      <c r="AE421" s="240">
        <f t="shared" ca="1" si="621"/>
        <v>2.6269266813255755E-4</v>
      </c>
      <c r="AF421" s="240">
        <f t="shared" ca="1" si="622"/>
        <v>-5.1269070042104245E-4</v>
      </c>
      <c r="AG421" s="240">
        <f t="shared" ca="1" si="623"/>
        <v>-3.631976207902192E-4</v>
      </c>
      <c r="AH421" s="240">
        <f t="shared" ca="1" si="624"/>
        <v>4.4149151609232645E-4</v>
      </c>
      <c r="AI421" s="240">
        <f t="shared" ca="1" si="625"/>
        <v>4.497450925644846E-4</v>
      </c>
      <c r="AJ421" s="240">
        <f t="shared" ca="1" si="626"/>
        <v>-3.5332606039147996E-4</v>
      </c>
      <c r="AK421" s="240">
        <f t="shared" ca="1" si="627"/>
        <v>-5.1900911265144781E-4</v>
      </c>
      <c r="AL421" s="240">
        <f t="shared" ca="1" si="628"/>
        <v>2.5158248233732305E-4</v>
      </c>
      <c r="AM421" s="240">
        <f t="shared" ca="1" si="629"/>
        <v>5.6832790360288174E-4</v>
      </c>
      <c r="AN421" s="240">
        <f t="shared" ca="1" si="630"/>
        <v>-1.4017073057602403E-4</v>
      </c>
      <c r="AO421" s="240">
        <f t="shared" ca="1" si="631"/>
        <v>-5.9580617194081591E-4</v>
      </c>
      <c r="AP421" s="240">
        <f t="shared" ca="1" si="632"/>
        <v>2.3372296247343896E-5</v>
      </c>
      <c r="AQ421" s="240">
        <f t="shared" ca="1" si="633"/>
        <v>6.0038794322301594E-4</v>
      </c>
      <c r="AR421" s="240">
        <f t="shared" ca="1" si="634"/>
        <v>9.432432231879111E-5</v>
      </c>
      <c r="AS421" s="240">
        <f t="shared" ca="1" si="635"/>
        <v>-5.8189714254859234E-4</v>
      </c>
      <c r="AT421" s="240">
        <f t="shared" ca="1" si="636"/>
        <v>-2.0839611007590029E-4</v>
      </c>
      <c r="AU421" s="240">
        <f t="shared" ca="1" si="637"/>
        <v>5.4104436101770452E-4</v>
      </c>
      <c r="AV421" s="240">
        <f t="shared" ca="1" si="638"/>
        <v>3.1445935219268149E-4</v>
      </c>
      <c r="AW421" s="240">
        <f t="shared" ca="1" si="639"/>
        <v>-4.7939954811407814E-4</v>
      </c>
      <c r="AX421" s="240">
        <f t="shared" ca="1" si="640"/>
        <v>-4.0843809775553404E-4</v>
      </c>
      <c r="AY421" s="240">
        <f t="shared" ca="1" si="641"/>
        <v>3.9933167942679093E-4</v>
      </c>
      <c r="AZ421" s="240">
        <f t="shared" ca="1" si="642"/>
        <v>4.8672079627636494E-4</v>
      </c>
      <c r="BA421" s="240">
        <f t="shared" ca="1" si="643"/>
        <v>-3.0391771824691763E-4</v>
      </c>
      <c r="BB421" s="240">
        <f t="shared" ca="1" si="644"/>
        <v>-5.4629908755246179E-4</v>
      </c>
      <c r="BC421" s="240">
        <f t="shared" ca="1" si="645"/>
        <v>1.9682436959384293E-4</v>
      </c>
      <c r="BD421" s="240">
        <f t="shared" ca="1" si="646"/>
        <v>5.8488341126197285E-4</v>
      </c>
      <c r="BE421" s="240">
        <f t="shared" ca="1" si="647"/>
        <v>-8.2167170797647416E-5</v>
      </c>
      <c r="BF421" s="240">
        <f t="shared" ca="1" si="648"/>
        <v>-6.0099099348308511E-4</v>
      </c>
      <c r="BG421" s="240">
        <f t="shared" ca="1" si="649"/>
        <v>-3.5647666292421579E-5</v>
      </c>
      <c r="BH421" s="240">
        <f t="shared" ca="1" si="650"/>
        <v>5.940028288642736E-4</v>
      </c>
      <c r="BI421" s="240">
        <f t="shared" ca="1" si="651"/>
        <v>1.5209258355831432E-4</v>
      </c>
      <c r="BJ421" s="240">
        <f t="shared" ca="1" si="652"/>
        <v>-5.6418746865283178E-4</v>
      </c>
      <c r="BK421" s="240">
        <f t="shared" ca="1" si="653"/>
        <v>-2.6269266813256438E-4</v>
      </c>
      <c r="BL421" s="240">
        <f t="shared" ca="1" si="654"/>
        <v>5.1269070042103855E-4</v>
      </c>
      <c r="BM421" s="240">
        <f t="shared" ca="1" si="655"/>
        <v>3.6319762079021838E-4</v>
      </c>
      <c r="BN421" s="240">
        <f t="shared" ca="1" si="656"/>
        <v>-4.4149151609232715E-4</v>
      </c>
      <c r="BO421" s="240">
        <f t="shared" ca="1" si="657"/>
        <v>-4.4974509256448384E-4</v>
      </c>
      <c r="BP421" s="240">
        <f t="shared" ca="1" si="658"/>
        <v>3.5332606039147735E-4</v>
      </c>
      <c r="BQ421" s="240">
        <f t="shared" ca="1" si="659"/>
        <v>5.1900911265144944E-4</v>
      </c>
      <c r="BR421" s="240">
        <f t="shared" ca="1" si="660"/>
        <v>-2.5158248233732007E-4</v>
      </c>
      <c r="BS421" s="240">
        <f t="shared" ca="1" si="661"/>
        <v>-5.6832790360288282E-4</v>
      </c>
      <c r="BT421" s="240">
        <f t="shared" ca="1" si="662"/>
        <v>1.4017073057602086E-4</v>
      </c>
      <c r="BU421" s="240">
        <f t="shared" ca="1" si="663"/>
        <v>5.9580617194081688E-4</v>
      </c>
      <c r="BV421" s="240">
        <f t="shared" ca="1" si="664"/>
        <v>-2.3372296247336388E-5</v>
      </c>
      <c r="BW421" s="240">
        <f t="shared" ca="1" si="665"/>
        <v>-6.003879432230155E-4</v>
      </c>
      <c r="BX421" s="240">
        <f t="shared" ca="1" si="666"/>
        <v>-9.432432231879008E-5</v>
      </c>
      <c r="BY421" s="240">
        <f t="shared" ca="1" si="667"/>
        <v>5.8189714254859256E-4</v>
      </c>
      <c r="BZ421" s="240">
        <f t="shared" ca="1" si="668"/>
        <v>2.083961100759033E-4</v>
      </c>
      <c r="CA421" s="240">
        <f t="shared" ca="1" si="669"/>
        <v>-5.4104436101770322E-4</v>
      </c>
      <c r="CB421" s="240">
        <f t="shared" ca="1" si="670"/>
        <v>-3.144593521926842E-4</v>
      </c>
      <c r="CC421" s="240">
        <f t="shared" ca="1" si="671"/>
        <v>4.7939954811407619E-4</v>
      </c>
      <c r="CD421" s="240">
        <f t="shared" ca="1" si="672"/>
        <v>4.0843809775553637E-4</v>
      </c>
      <c r="CE421" s="240">
        <f t="shared" ca="1" si="673"/>
        <v>-3.9933167942678854E-4</v>
      </c>
      <c r="CF421" s="240">
        <f t="shared" ca="1" si="674"/>
        <v>-4.8672079627636684E-4</v>
      </c>
      <c r="CG421" s="240">
        <f t="shared" ca="1" si="675"/>
        <v>3.0391771824691481E-4</v>
      </c>
      <c r="CH421" s="240">
        <f t="shared" ca="1" si="676"/>
        <v>5.4629908755245962E-4</v>
      </c>
      <c r="CI421" s="240">
        <f t="shared" ca="1" si="677"/>
        <v>-1.9682436959383989E-4</v>
      </c>
      <c r="CJ421" s="240">
        <f t="shared" ca="1" si="678"/>
        <v>-5.848834112619736E-4</v>
      </c>
      <c r="CK421" s="240">
        <f t="shared" ca="1" si="679"/>
        <v>8.2167170797644217E-5</v>
      </c>
      <c r="CL421" s="240">
        <f t="shared" ca="1" si="680"/>
        <v>6.0099099348308511E-4</v>
      </c>
      <c r="CM421" s="240">
        <f t="shared" ca="1" si="681"/>
        <v>3.5647666292424831E-5</v>
      </c>
      <c r="CN421" s="240">
        <f t="shared" ca="1" si="682"/>
        <v>-5.9400282886427317E-4</v>
      </c>
      <c r="CO421" s="240">
        <f t="shared" ca="1" si="683"/>
        <v>-1.5209258355830917E-4</v>
      </c>
      <c r="CP421" s="240">
        <f t="shared" ca="1" si="684"/>
        <v>5.6418746865283069E-4</v>
      </c>
      <c r="CQ421" s="240">
        <f t="shared" ca="1" si="685"/>
        <v>2.6269266813255961E-4</v>
      </c>
      <c r="CR421" s="240">
        <f t="shared" ca="1" si="686"/>
        <v>-5.1269070042103682E-4</v>
      </c>
      <c r="CS421" s="240">
        <f t="shared" ca="1" si="687"/>
        <v>-3.6319762079022099E-4</v>
      </c>
      <c r="CT421" s="240">
        <f t="shared" ca="1" si="688"/>
        <v>4.4149151609231913E-4</v>
      </c>
      <c r="CU421" s="240">
        <f t="shared" ca="1" si="689"/>
        <v>4.4974509256448601E-4</v>
      </c>
      <c r="CV421" s="240">
        <f t="shared" ca="1" si="690"/>
        <v>-3.5332606039146781E-4</v>
      </c>
      <c r="CW421" s="240">
        <f t="shared" ca="1" si="691"/>
        <v>-5.1900911265145106E-4</v>
      </c>
      <c r="CX421" s="240">
        <f t="shared" ca="1" si="692"/>
        <v>2.5158248233730939E-4</v>
      </c>
      <c r="CY421" s="240">
        <f t="shared" ca="1" si="693"/>
        <v>5.683279036028838E-4</v>
      </c>
      <c r="CZ421" s="240">
        <f t="shared" ca="1" si="694"/>
        <v>-1.4017073057602603E-4</v>
      </c>
      <c r="DA421" s="240">
        <f t="shared" ca="1" si="695"/>
        <v>-5.9580617194081743E-4</v>
      </c>
      <c r="DB421" s="240">
        <f t="shared" ca="1" si="696"/>
        <v>2.33722962473417E-5</v>
      </c>
      <c r="DC421" s="240">
        <f t="shared" ca="1" si="697"/>
        <v>6.0038794322301529E-4</v>
      </c>
      <c r="DD421" s="240">
        <f t="shared" ca="1" si="698"/>
        <v>9.4324322318793333E-5</v>
      </c>
      <c r="DE421" s="240">
        <f t="shared" ca="1" si="699"/>
        <v>-5.8189714254858963E-4</v>
      </c>
      <c r="DF421" s="240">
        <f t="shared" ca="1" si="700"/>
        <v>-2.0839611007590636E-4</v>
      </c>
      <c r="DG421" s="240">
        <f t="shared" ca="1" si="701"/>
        <v>5.4104436101769801E-4</v>
      </c>
      <c r="DH421" s="240">
        <f t="shared" ca="1" si="702"/>
        <v>3.1445935219268702E-4</v>
      </c>
      <c r="DI421" s="240">
        <f t="shared" ca="1" si="703"/>
        <v>-4.7939954811407933E-4</v>
      </c>
      <c r="DJ421" s="240">
        <f t="shared" ca="1" si="704"/>
        <v>-4.0843809775553881E-4</v>
      </c>
      <c r="DK421" s="240">
        <f t="shared" ca="1" si="705"/>
        <v>3.9933167942679255E-4</v>
      </c>
      <c r="DL421" s="240">
        <f t="shared" ca="1" si="706"/>
        <v>4.8672079627636879E-4</v>
      </c>
      <c r="DM421" s="240">
        <f t="shared" ca="1" si="707"/>
        <v>-3.0391771824691947E-4</v>
      </c>
      <c r="DN421" s="240">
        <f t="shared" ca="1" si="708"/>
        <v>-5.462990875524645E-4</v>
      </c>
      <c r="DO421" s="240">
        <f t="shared" ca="1" si="709"/>
        <v>1.9682436959383686E-4</v>
      </c>
      <c r="DP421" s="240">
        <f t="shared" ca="1" si="710"/>
        <v>5.8488341126197631E-4</v>
      </c>
      <c r="DQ421" s="240">
        <f t="shared" ca="1" si="711"/>
        <v>-8.2167170797640992E-5</v>
      </c>
      <c r="DR421" s="240">
        <f t="shared" ca="1" si="712"/>
        <v>-6.0099099348308554E-4</v>
      </c>
      <c r="DS421" s="240">
        <f t="shared" ca="1" si="713"/>
        <v>-3.5647666292428003E-5</v>
      </c>
      <c r="DT421" s="240">
        <f t="shared" ca="1" si="714"/>
        <v>5.9400282886427403E-4</v>
      </c>
      <c r="DU421" s="240">
        <f t="shared" ca="1" si="715"/>
        <v>1.5209258355832061E-4</v>
      </c>
      <c r="DV421" s="240">
        <f t="shared" ca="1" si="716"/>
        <v>-5.6418746865283254E-4</v>
      </c>
      <c r="DW421" s="240">
        <f t="shared" ca="1" si="717"/>
        <v>-2.6269266813257018E-4</v>
      </c>
      <c r="DX421" s="240">
        <f t="shared" ca="1" si="718"/>
        <v>5.1269070042103953E-4</v>
      </c>
      <c r="DY421" s="240">
        <f t="shared" ca="1" si="719"/>
        <v>3.6319762079023031E-4</v>
      </c>
      <c r="DZ421" s="240">
        <f t="shared" ca="1" si="720"/>
        <v>-4.4149151609232276E-4</v>
      </c>
      <c r="EA421" s="240">
        <f t="shared" ca="1" si="721"/>
        <v>-4.4974509256449387E-4</v>
      </c>
      <c r="EB421" s="240">
        <f t="shared" ca="1" si="722"/>
        <v>3.5332606039147209E-4</v>
      </c>
      <c r="EC421" s="240">
        <f t="shared" ca="1" si="723"/>
        <v>5.1900911265145703E-4</v>
      </c>
      <c r="ED421" s="240">
        <f t="shared" ca="1" si="724"/>
        <v>-2.5158248233731422E-4</v>
      </c>
      <c r="EE421" s="240">
        <f t="shared" ca="1" si="725"/>
        <v>-5.6832790360288217E-4</v>
      </c>
      <c r="EF421" s="240">
        <f t="shared" ca="1" si="726"/>
        <v>1.401707305760146E-4</v>
      </c>
      <c r="EG421" s="240">
        <f t="shared" ca="1" si="727"/>
        <v>5.9580617194081656E-4</v>
      </c>
      <c r="EH421" s="240">
        <f t="shared" ca="1" si="728"/>
        <v>-2.3372296247329882E-5</v>
      </c>
      <c r="EI421" s="240">
        <f t="shared" ca="1" si="729"/>
        <v>-6.0038794322301561E-4</v>
      </c>
      <c r="EJ421" s="240">
        <f t="shared" ca="1" si="730"/>
        <v>-9.4324322318804961E-5</v>
      </c>
      <c r="EK421" s="240">
        <f t="shared" ca="1" si="731"/>
        <v>5.8189714254859093E-4</v>
      </c>
      <c r="EL421" s="240">
        <f t="shared" ca="1" si="732"/>
        <v>2.0839611007591739E-4</v>
      </c>
      <c r="EM421" s="240">
        <f t="shared" ca="1" si="733"/>
        <v>-5.410443610177004E-4</v>
      </c>
      <c r="EN421" s="240">
        <f t="shared" ca="1" si="734"/>
        <v>-3.1445935219269705E-4</v>
      </c>
      <c r="EO421" s="240">
        <f t="shared" ca="1" si="735"/>
        <v>4.7939954811407223E-4</v>
      </c>
      <c r="EP421" s="240">
        <f t="shared" ca="1" si="736"/>
        <v>4.084380977555349E-4</v>
      </c>
      <c r="EQ421" s="240">
        <f t="shared" ca="1" si="737"/>
        <v>-3.9933167942678377E-4</v>
      </c>
      <c r="ER421" s="240">
        <f t="shared" ca="1" si="738"/>
        <v>-4.8672079627636565E-4</v>
      </c>
      <c r="ES421" s="240">
        <f t="shared" ca="1" si="739"/>
        <v>3.0391771824690922E-4</v>
      </c>
      <c r="ET421" s="240">
        <f t="shared" ca="1" si="740"/>
        <v>5.4629908755246233E-4</v>
      </c>
      <c r="EU421" s="240">
        <f t="shared" ca="1" si="741"/>
        <v>-1.9682436959382572E-4</v>
      </c>
      <c r="EV421" s="240">
        <f t="shared" ca="1" si="742"/>
        <v>-5.8488341126197512E-4</v>
      </c>
      <c r="EW421" s="240">
        <f t="shared" ca="1" si="743"/>
        <v>8.2167170797629337E-5</v>
      </c>
      <c r="EX421" s="240">
        <f t="shared" ca="1" si="744"/>
        <v>6.0099099348308533E-4</v>
      </c>
      <c r="EY421" s="240">
        <f t="shared" ca="1" si="745"/>
        <v>3.564766629243982E-5</v>
      </c>
      <c r="EZ421" s="240">
        <f t="shared" ca="1" si="746"/>
        <v>-5.9400282886427219E-4</v>
      </c>
      <c r="FA421" s="240">
        <f t="shared" ca="1" si="747"/>
        <v>-1.5209258355831543E-4</v>
      </c>
      <c r="FB421" s="240">
        <f t="shared" ca="1" si="748"/>
        <v>5.6418746865282842E-4</v>
      </c>
      <c r="FC421" s="240">
        <f t="shared" ca="1" si="749"/>
        <v>2.6269266813256541E-4</v>
      </c>
      <c r="FD421" s="240">
        <f t="shared" ca="1" si="750"/>
        <v>-5.1269070042103345E-4</v>
      </c>
      <c r="FE421" s="240">
        <f t="shared" ca="1" si="751"/>
        <v>-3.6319762079022608E-4</v>
      </c>
      <c r="FF421" s="240">
        <f t="shared" ca="1" si="752"/>
        <v>4.4149151609231474E-4</v>
      </c>
      <c r="FG421" s="240">
        <f t="shared" ca="1" si="753"/>
        <v>4.4974509256449035E-4</v>
      </c>
      <c r="FH421" s="240">
        <f t="shared" ca="1" si="754"/>
        <v>-3.533260603914625E-4</v>
      </c>
      <c r="FI421" s="240">
        <f t="shared" ca="1" si="755"/>
        <v>-5.1900911265145432E-4</v>
      </c>
      <c r="FJ421" s="240">
        <f t="shared" ca="1" si="756"/>
        <v>2.5158248233731904E-4</v>
      </c>
      <c r="FK421" s="240">
        <f t="shared" ca="1" si="757"/>
        <v>5.6832790360288596E-4</v>
      </c>
      <c r="FL421" s="240">
        <f t="shared" ca="1" si="758"/>
        <v>-1.4017073057601977E-4</v>
      </c>
      <c r="FM421" s="240">
        <f t="shared" ca="1" si="759"/>
        <v>-5.9580617194081829E-4</v>
      </c>
      <c r="FN421" s="240">
        <f t="shared" ca="1" si="760"/>
        <v>2.3372296247335195E-5</v>
      </c>
      <c r="FO421" s="240">
        <f t="shared" ca="1" si="761"/>
        <v>6.0038794322301496E-4</v>
      </c>
      <c r="FP421" s="240">
        <f t="shared" ca="1" si="762"/>
        <v>9.4324322318799702E-5</v>
      </c>
      <c r="FQ421" s="240">
        <f t="shared" ca="1" si="763"/>
        <v>-5.8189714254858801E-4</v>
      </c>
      <c r="FR421" s="240">
        <f t="shared" ca="1" si="764"/>
        <v>-2.083961100759124E-4</v>
      </c>
      <c r="FS421" s="240">
        <f t="shared" ca="1" si="765"/>
        <v>5.410443610176952E-4</v>
      </c>
      <c r="FT421" s="240">
        <f t="shared" ca="1" si="766"/>
        <v>3.1445935219269255E-4</v>
      </c>
      <c r="FU421" s="240">
        <f t="shared" ca="1" si="767"/>
        <v>-4.7939954811407543E-4</v>
      </c>
      <c r="FV421" s="240">
        <f t="shared" ca="1" si="768"/>
        <v>-4.0843809775554347E-4</v>
      </c>
      <c r="FW421" s="240">
        <f t="shared" ca="1" si="769"/>
        <v>3.9933167942678767E-4</v>
      </c>
      <c r="FX421" s="240">
        <f t="shared" ca="1" si="770"/>
        <v>4.867207962763625E-4</v>
      </c>
      <c r="FY421" s="240">
        <f t="shared" ca="1" si="771"/>
        <v>-3.0391771824691383E-4</v>
      </c>
      <c r="FZ421" s="240">
        <f t="shared" ca="1" si="772"/>
        <v>-5.4629908755246721E-4</v>
      </c>
      <c r="GA421" s="240">
        <f t="shared" ca="1" si="773"/>
        <v>1.9682436959381455E-4</v>
      </c>
      <c r="GB421" s="240">
        <f t="shared" ca="1" si="774"/>
        <v>5.8488341126197382E-4</v>
      </c>
      <c r="GC421" s="240">
        <f t="shared" ca="1" si="775"/>
        <v>-8.2167170797634568E-5</v>
      </c>
      <c r="GD421" s="240">
        <f t="shared" ca="1" si="776"/>
        <v>-6.0099099348308598E-4</v>
      </c>
      <c r="GE421" s="240">
        <f t="shared" ca="1" si="777"/>
        <v>-3.5647666292451557E-5</v>
      </c>
      <c r="GF421" s="240">
        <f t="shared" ca="1" si="778"/>
        <v>5.9400282886427295E-4</v>
      </c>
      <c r="GG421" s="240">
        <f t="shared" ca="1" si="779"/>
        <v>1.5209258355832682E-4</v>
      </c>
      <c r="GH421" s="240">
        <f t="shared" ca="1" si="780"/>
        <v>-5.641874686528243E-4</v>
      </c>
      <c r="GI421" s="240">
        <f t="shared" ca="1" si="781"/>
        <v>-2.6269266813256064E-4</v>
      </c>
      <c r="GJ421" s="240">
        <f t="shared" ca="1" si="782"/>
        <v>5.1269070042103627E-4</v>
      </c>
      <c r="GK421" s="240">
        <f t="shared" ca="1" si="783"/>
        <v>3.6319762079023551E-4</v>
      </c>
      <c r="GL421" s="240">
        <f t="shared" ca="1" si="784"/>
        <v>-4.4149151609230671E-4</v>
      </c>
      <c r="GM421" s="240">
        <f t="shared" ca="1" si="785"/>
        <v>-4.4974509256448682E-4</v>
      </c>
      <c r="GN421" s="240">
        <f t="shared" ca="1" si="786"/>
        <v>3.5332606039146684E-4</v>
      </c>
      <c r="GO421" s="240">
        <f t="shared" ca="1" si="787"/>
        <v>5.1900911265146028E-4</v>
      </c>
      <c r="GP421" s="240">
        <f t="shared" ca="1" si="788"/>
        <v>-2.5158248233729281E-4</v>
      </c>
      <c r="GQ421" s="240">
        <f t="shared" ca="1" si="789"/>
        <v>-5.6832790360288423E-4</v>
      </c>
      <c r="GR421" s="240">
        <f t="shared" ca="1" si="790"/>
        <v>1.4017073057600828E-4</v>
      </c>
      <c r="GS421" s="240">
        <f t="shared" ca="1" si="791"/>
        <v>5.9580617194081981E-4</v>
      </c>
      <c r="GT421" s="240">
        <f t="shared" ca="1" si="792"/>
        <v>-2.3372296247340508E-5</v>
      </c>
      <c r="GU421" s="240">
        <f t="shared" ca="1" si="793"/>
        <v>-6.0038794322301518E-4</v>
      </c>
      <c r="GV421" s="240">
        <f t="shared" ca="1" si="794"/>
        <v>-9.432432231881133E-5</v>
      </c>
      <c r="GW421" s="240">
        <f t="shared" ca="1" si="795"/>
        <v>5.8189714254858497E-4</v>
      </c>
      <c r="GX421" s="240">
        <f t="shared" ca="1" si="796"/>
        <v>2.0839611007590744E-4</v>
      </c>
      <c r="GY421" s="240">
        <f t="shared" ca="1" si="797"/>
        <v>-5.4104436101769758E-4</v>
      </c>
      <c r="GZ421" s="240">
        <f t="shared" ca="1" si="798"/>
        <v>-3.1445935219270258E-4</v>
      </c>
      <c r="HA421" s="240">
        <f t="shared" ca="1" si="799"/>
        <v>4.7939954811407868E-4</v>
      </c>
      <c r="HB421" s="240">
        <f t="shared" ca="1" si="800"/>
        <v>4.0843809775553957E-4</v>
      </c>
      <c r="HC421" s="240">
        <f t="shared" ca="1" si="801"/>
        <v>-3.9933167942677889E-4</v>
      </c>
      <c r="HD421" s="240">
        <f t="shared" ca="1" si="802"/>
        <v>-4.8672079627637947E-4</v>
      </c>
      <c r="HE421" s="240">
        <f t="shared" ca="1" si="803"/>
        <v>3.0391771824691839E-4</v>
      </c>
      <c r="HF421" s="240">
        <f t="shared" ca="1" si="804"/>
        <v>5.4629908755246504E-4</v>
      </c>
      <c r="HG421" s="240">
        <f t="shared" ca="1" si="805"/>
        <v>-1.9682436959381956E-4</v>
      </c>
      <c r="HH421" s="240">
        <f t="shared" ca="1" si="806"/>
        <v>-5.8488341126198054E-4</v>
      </c>
      <c r="HI421" s="240">
        <f t="shared" ca="1" si="807"/>
        <v>8.2167170797639826E-5</v>
      </c>
      <c r="HJ421" s="240">
        <f t="shared" ca="1" si="808"/>
        <v>6.0099099348308565E-4</v>
      </c>
      <c r="HK421" s="240">
        <f t="shared" ca="1" si="809"/>
        <v>3.5647666292446244E-5</v>
      </c>
      <c r="HL421" s="240">
        <f t="shared" ca="1" si="810"/>
        <v>-5.9400282886427382E-4</v>
      </c>
      <c r="HM421" s="240">
        <f t="shared" ca="1" si="811"/>
        <v>-1.5209258355832172E-4</v>
      </c>
      <c r="HN421" s="240">
        <f t="shared" ca="1" si="812"/>
        <v>5.6418746865282614E-4</v>
      </c>
      <c r="HO421" s="240">
        <f t="shared" ca="1" si="813"/>
        <v>2.6269266813258666E-4</v>
      </c>
      <c r="HP421" s="240">
        <f t="shared" ca="1" si="814"/>
        <v>-5.1269070042103898E-4</v>
      </c>
      <c r="HQ421" s="240">
        <f t="shared" ca="1" si="815"/>
        <v>-3.6319762079023129E-4</v>
      </c>
      <c r="HR421" s="240">
        <f t="shared" ca="1" si="816"/>
        <v>4.4149151609231035E-4</v>
      </c>
      <c r="HS421" s="240">
        <f t="shared" ca="1" si="817"/>
        <v>4.4974509256450596E-4</v>
      </c>
      <c r="HT421" s="240">
        <f t="shared" ca="1" si="818"/>
        <v>-3.5332606039147112E-4</v>
      </c>
      <c r="HU421" s="240">
        <f t="shared" ca="1" si="819"/>
        <v>-5.1900911265145757E-4</v>
      </c>
      <c r="HV421" s="240">
        <f t="shared" ca="1" si="820"/>
        <v>2.5158248233729763E-4</v>
      </c>
      <c r="HW421" s="240">
        <f t="shared" ca="1" si="821"/>
        <v>5.683279036028825E-4</v>
      </c>
      <c r="HX421" s="240">
        <f t="shared" ca="1" si="822"/>
        <v>-1.4017073057601343E-4</v>
      </c>
      <c r="HY421" s="240">
        <f t="shared" ca="1" si="823"/>
        <v>-5.9580617194081916E-4</v>
      </c>
      <c r="HZ421" s="240">
        <f t="shared" ca="1" si="824"/>
        <v>2.3372296247311641E-5</v>
      </c>
      <c r="IA421" s="240">
        <f t="shared" ca="1" si="825"/>
        <v>6.003879432230155E-4</v>
      </c>
      <c r="IB421" s="240">
        <f t="shared" ca="1" si="826"/>
        <v>9.4324322318806099E-5</v>
      </c>
      <c r="IC421" s="240">
        <f t="shared" ca="1" si="827"/>
        <v>-5.8189714254858627E-4</v>
      </c>
      <c r="ID421" s="240">
        <f t="shared" ca="1" si="828"/>
        <v>-2.0839611007593458E-4</v>
      </c>
      <c r="IE421" s="240">
        <f t="shared" ca="1" si="829"/>
        <v>-3.491926193974627E-4</v>
      </c>
      <c r="IF421" s="240">
        <f t="shared" ca="1" si="830"/>
        <v>3.1445935219269808E-4</v>
      </c>
      <c r="IG421" s="240">
        <f t="shared" ca="1" si="831"/>
        <v>-4.7939954811406123E-4</v>
      </c>
      <c r="IH421" s="240">
        <f t="shared" ca="1" si="832"/>
        <v>-4.0843809775553566E-4</v>
      </c>
      <c r="II421" s="240">
        <f t="shared" ca="1" si="833"/>
        <v>3.9933167942678285E-4</v>
      </c>
      <c r="IJ421" s="240">
        <f t="shared" ca="1" si="834"/>
        <v>4.8672079627637633E-4</v>
      </c>
      <c r="IK421" s="240">
        <f t="shared" ca="1" si="835"/>
        <v>-3.039177182468935E-4</v>
      </c>
      <c r="IL421" s="240">
        <f t="shared" ca="1" si="836"/>
        <v>-5.4629908755246277E-4</v>
      </c>
      <c r="IM421" s="240">
        <f t="shared" ca="1" si="837"/>
        <v>1.9682436959382458E-4</v>
      </c>
      <c r="IN421" s="240">
        <f t="shared" ca="1" si="838"/>
        <v>5.8488341126197935E-4</v>
      </c>
      <c r="IO421" s="240">
        <f t="shared" ca="1" si="839"/>
        <v>-8.2167170797611204E-5</v>
      </c>
      <c r="IP421" s="240">
        <f t="shared" ca="1" si="840"/>
        <v>-6.0099099348308554E-4</v>
      </c>
      <c r="IQ421" s="240">
        <f t="shared" ca="1" si="841"/>
        <v>-3.5647666292440986E-5</v>
      </c>
      <c r="IR421" s="240">
        <f t="shared" ca="1" si="842"/>
        <v>5.9400282886426926E-4</v>
      </c>
      <c r="IS421" s="240">
        <f t="shared" ca="1" si="843"/>
        <v>1.5209258355831654E-4</v>
      </c>
      <c r="IT421" s="240">
        <f t="shared" ca="1" si="844"/>
        <v>-5.6418746865282798E-4</v>
      </c>
      <c r="IU421" s="240">
        <f t="shared" ca="1" si="845"/>
        <v>-2.6269266813258184E-4</v>
      </c>
      <c r="IV421" s="240">
        <f t="shared" ca="1" si="846"/>
        <v>5.1269070042102391E-4</v>
      </c>
      <c r="IW421" s="240">
        <f t="shared" ca="1" si="847"/>
        <v>3.6319762079022706E-4</v>
      </c>
      <c r="IX421" s="240">
        <f t="shared" ca="1" si="848"/>
        <v>-4.4149151609231392E-4</v>
      </c>
      <c r="IY421" s="240">
        <f t="shared" ca="1" si="849"/>
        <v>-4.4974509256450254E-4</v>
      </c>
      <c r="IZ421" s="240">
        <f t="shared" ca="1" si="850"/>
        <v>3.5332606039144775E-4</v>
      </c>
      <c r="JA421" s="240">
        <f t="shared" ca="1" si="851"/>
        <v>5.1900911265145497E-4</v>
      </c>
      <c r="JB421" s="240">
        <f t="shared" ca="1" si="852"/>
        <v>-2.515824823373024E-4</v>
      </c>
    </row>
    <row r="422" spans="2:262">
      <c r="B422" s="248">
        <v>61</v>
      </c>
      <c r="C422" s="247">
        <f t="shared" si="853"/>
        <v>1.1914062500000006E-3</v>
      </c>
      <c r="D422" s="244">
        <f t="shared" ca="1" si="597"/>
        <v>12.368827993777028</v>
      </c>
      <c r="E422" s="243">
        <f ca="1">BO361</f>
        <v>0.36882799377702757</v>
      </c>
      <c r="F422" s="242">
        <v>61</v>
      </c>
      <c r="G422" s="240">
        <f t="shared" ca="1" si="854"/>
        <v>3.3784374058010082E-4</v>
      </c>
      <c r="H422" s="240">
        <f t="shared" ca="1" si="598"/>
        <v>-1.7846909938091924E-4</v>
      </c>
      <c r="I422" s="240">
        <f t="shared" ca="1" si="599"/>
        <v>-3.641017434040669E-4</v>
      </c>
      <c r="J422" s="240">
        <f t="shared" ca="1" si="600"/>
        <v>1.2489912766212267E-4</v>
      </c>
      <c r="K422" s="240">
        <f t="shared" ca="1" si="601"/>
        <v>3.8247804304495324E-4</v>
      </c>
      <c r="L422" s="240">
        <f t="shared" ca="1" si="602"/>
        <v>-6.8625467016008901E-5</v>
      </c>
      <c r="M422" s="240">
        <f t="shared" ca="1" si="603"/>
        <v>-3.9257484811066544E-4</v>
      </c>
      <c r="N422" s="240">
        <f t="shared" ca="1" si="604"/>
        <v>1.0866272253075418E-5</v>
      </c>
      <c r="O422" s="240">
        <f t="shared" ca="1" si="605"/>
        <v>3.9417359326317074E-4</v>
      </c>
      <c r="P422" s="240">
        <f t="shared" ca="1" si="606"/>
        <v>4.712814448876038E-5</v>
      </c>
      <c r="Q422" s="240">
        <f t="shared" ca="1" si="607"/>
        <v>-3.872396704980154E-4</v>
      </c>
      <c r="R422" s="240">
        <f t="shared" ca="1" si="608"/>
        <v>-1.0410237922609198E-4</v>
      </c>
      <c r="S422" s="240">
        <f t="shared" ca="1" si="609"/>
        <v>3.7192317830310624E-4</v>
      </c>
      <c r="T422" s="240">
        <f t="shared" ca="1" si="610"/>
        <v>1.5882311183502973E-4</v>
      </c>
      <c r="U422" s="241">
        <f t="shared" ca="1" si="611"/>
        <v>-3.485556724797357E-4</v>
      </c>
      <c r="V422" s="240">
        <f t="shared" ca="1" si="612"/>
        <v>-2.1010580370735101E-4</v>
      </c>
      <c r="W422" s="240">
        <f t="shared" ca="1" si="613"/>
        <v>3.176429889607588E-4</v>
      </c>
      <c r="X422" s="240">
        <f t="shared" ca="1" si="614"/>
        <v>2.5684033943413579E-4</v>
      </c>
      <c r="Y422" s="240">
        <f t="shared" ca="1" si="615"/>
        <v>-2.7985429399023326E-4</v>
      </c>
      <c r="Z422" s="240">
        <f t="shared" ca="1" si="616"/>
        <v>-2.9801505745190424E-4</v>
      </c>
      <c r="AA422" s="240">
        <f t="shared" ca="1" si="617"/>
        <v>2.3600759869507444E-4</v>
      </c>
      <c r="AB422" s="240">
        <f t="shared" ca="1" si="618"/>
        <v>3.3273864946032109E-4</v>
      </c>
      <c r="AC422" s="240">
        <f t="shared" ca="1" si="619"/>
        <v>-1.8705205161449135E-4</v>
      </c>
      <c r="AD422" s="240">
        <f t="shared" ca="1" si="620"/>
        <v>-3.6025945455520726E-4</v>
      </c>
      <c r="AE422" s="240">
        <f t="shared" ca="1" si="621"/>
        <v>1.3404739250047606E-4</v>
      </c>
      <c r="AF422" s="240">
        <f t="shared" ca="1" si="622"/>
        <v>3.7998173041714869E-4</v>
      </c>
      <c r="AG422" s="240">
        <f t="shared" ca="1" si="623"/>
        <v>-7.814101215250884E-5</v>
      </c>
      <c r="AH422" s="240">
        <f t="shared" ca="1" si="624"/>
        <v>-3.9147854933361973E-4</v>
      </c>
      <c r="AI422" s="240">
        <f t="shared" ca="1" si="625"/>
        <v>2.0543114871789608E-5</v>
      </c>
      <c r="AJ422" s="240">
        <f t="shared" ca="1" si="626"/>
        <v>3.9450103989466213E-4</v>
      </c>
      <c r="AK422" s="240">
        <f t="shared" ca="1" si="627"/>
        <v>3.7499478807141099E-5</v>
      </c>
      <c r="AL422" s="240">
        <f t="shared" ca="1" si="628"/>
        <v>-3.8898377430733757E-4</v>
      </c>
      <c r="AM422" s="240">
        <f t="shared" ca="1" si="629"/>
        <v>-9.4730322015681897E-5</v>
      </c>
      <c r="AN422" s="240">
        <f t="shared" ca="1" si="630"/>
        <v>3.7504618470985855E-4</v>
      </c>
      <c r="AO422" s="240">
        <f t="shared" ca="1" si="631"/>
        <v>1.4991053983148312E-4</v>
      </c>
      <c r="AP422" s="240">
        <f t="shared" ca="1" si="632"/>
        <v>-3.5298997782647041E-4</v>
      </c>
      <c r="AQ422" s="240">
        <f t="shared" ca="1" si="633"/>
        <v>-2.0184564717920606E-4</v>
      </c>
      <c r="AR422" s="240">
        <f t="shared" ca="1" si="634"/>
        <v>3.2329260392800936E-4</v>
      </c>
      <c r="AS422" s="240">
        <f t="shared" ca="1" si="635"/>
        <v>2.494114058251337E-4</v>
      </c>
      <c r="AT422" s="240">
        <f t="shared" ca="1" si="636"/>
        <v>-2.8659692147539888E-4</v>
      </c>
      <c r="AU422" s="240">
        <f t="shared" ca="1" si="637"/>
        <v>-2.9157816073982479E-4</v>
      </c>
      <c r="AV422" s="240">
        <f t="shared" ca="1" si="638"/>
        <v>2.4369728117535952E-4</v>
      </c>
      <c r="AW422" s="240">
        <f t="shared" ca="1" si="639"/>
        <v>3.2743312902000618E-4</v>
      </c>
      <c r="AX422" s="240">
        <f t="shared" ca="1" si="640"/>
        <v>-1.9552233068650173E-4</v>
      </c>
      <c r="AY422" s="240">
        <f t="shared" ca="1" si="641"/>
        <v>-3.5620015888189287E-4</v>
      </c>
      <c r="AZ422" s="240">
        <f t="shared" ca="1" si="642"/>
        <v>1.4311491220194033E-4</v>
      </c>
      <c r="BA422" s="240">
        <f t="shared" ca="1" si="643"/>
        <v>3.7725653100337351E-4</v>
      </c>
      <c r="BB422" s="240">
        <f t="shared" ca="1" si="644"/>
        <v>-8.7609488065166022E-5</v>
      </c>
      <c r="BC422" s="240">
        <f t="shared" ca="1" si="645"/>
        <v>-3.9014643851678171E-4</v>
      </c>
      <c r="BD422" s="240">
        <f t="shared" ca="1" si="646"/>
        <v>3.0207583086263792E-5</v>
      </c>
      <c r="BE422" s="240">
        <f t="shared" ca="1" si="647"/>
        <v>3.9459085385106505E-4</v>
      </c>
      <c r="BF422" s="240">
        <f t="shared" ca="1" si="648"/>
        <v>2.7848224841682838E-5</v>
      </c>
      <c r="BG422" s="240">
        <f t="shared" ca="1" si="649"/>
        <v>-3.9049356883605747E-4</v>
      </c>
      <c r="BH422" s="240">
        <f t="shared" ca="1" si="650"/>
        <v>-8.5301202801484511E-5</v>
      </c>
      <c r="BI422" s="240">
        <f t="shared" ca="1" si="651"/>
        <v>3.7794327731882171E-4</v>
      </c>
      <c r="BJ422" s="240">
        <f t="shared" ca="1" si="652"/>
        <v>1.4090766732425815E-4</v>
      </c>
      <c r="BK422" s="240">
        <f t="shared" ca="1" si="653"/>
        <v>-3.5721165520970975E-4</v>
      </c>
      <c r="BL422" s="240">
        <f t="shared" ca="1" si="654"/>
        <v>-1.9346390638069652E-4</v>
      </c>
      <c r="BM422" s="240">
        <f t="shared" ca="1" si="655"/>
        <v>3.2874747951934204E-4</v>
      </c>
      <c r="BN422" s="240">
        <f t="shared" ca="1" si="656"/>
        <v>2.4183223611135788E-4</v>
      </c>
      <c r="BO422" s="240">
        <f t="shared" ca="1" si="657"/>
        <v>-2.9316691369161502E-4</v>
      </c>
      <c r="BP422" s="240">
        <f t="shared" ca="1" si="658"/>
        <v>-2.8496562824652726E-4</v>
      </c>
      <c r="BQ422" s="240">
        <f t="shared" ca="1" si="659"/>
        <v>2.5124016952589393E-4</v>
      </c>
      <c r="BR422" s="240">
        <f t="shared" ca="1" si="660"/>
        <v>3.2193037510628442E-4</v>
      </c>
      <c r="BS422" s="240">
        <f t="shared" ca="1" si="661"/>
        <v>-2.0387483441755254E-4</v>
      </c>
      <c r="BT422" s="240">
        <f t="shared" ca="1" si="662"/>
        <v>-3.519263015520474E-4</v>
      </c>
      <c r="BU422" s="240">
        <f t="shared" ca="1" si="663"/>
        <v>1.5209622483171065E-4</v>
      </c>
      <c r="BV422" s="240">
        <f t="shared" ca="1" si="664"/>
        <v>3.7430408636185045E-4</v>
      </c>
      <c r="BW422" s="240">
        <f t="shared" ca="1" si="665"/>
        <v>-9.7025191298147963E-5</v>
      </c>
      <c r="BX422" s="240">
        <f t="shared" ca="1" si="666"/>
        <v>-3.8857931807389525E-4</v>
      </c>
      <c r="BY422" s="240">
        <f t="shared" ca="1" si="667"/>
        <v>3.9853855382218276E-5</v>
      </c>
      <c r="BZ422" s="240">
        <f t="shared" ca="1" si="668"/>
        <v>3.9444298103181042E-4</v>
      </c>
      <c r="CA422" s="240">
        <f t="shared" ca="1" si="669"/>
        <v>1.8180196146894915E-5</v>
      </c>
      <c r="CB422" s="240">
        <f t="shared" ca="1" si="670"/>
        <v>-3.9176814464040514E-4</v>
      </c>
      <c r="CC422" s="240">
        <f t="shared" ca="1" si="671"/>
        <v>-7.5820701332339659E-5</v>
      </c>
      <c r="CD422" s="240">
        <f t="shared" ca="1" si="672"/>
        <v>3.8061271102973672E-4</v>
      </c>
      <c r="CE422" s="240">
        <f t="shared" ca="1" si="673"/>
        <v>1.3181991730711664E-4</v>
      </c>
      <c r="CF422" s="240">
        <f t="shared" ca="1" si="674"/>
        <v>-3.6121816164885241E-4</v>
      </c>
      <c r="CG422" s="240">
        <f t="shared" ca="1" si="675"/>
        <v>-1.849656301590598E-4</v>
      </c>
      <c r="CH422" s="240">
        <f t="shared" ca="1" si="676"/>
        <v>3.3400432992167537E-4</v>
      </c>
      <c r="CI422" s="240">
        <f t="shared" ca="1" si="677"/>
        <v>2.3410739570123388E-4</v>
      </c>
      <c r="CJ422" s="240">
        <f t="shared" ca="1" si="678"/>
        <v>-2.9956031312124403E-4</v>
      </c>
      <c r="CK422" s="240">
        <f t="shared" ca="1" si="679"/>
        <v>-2.7818144311432134E-4</v>
      </c>
      <c r="CL422" s="240">
        <f t="shared" ca="1" si="680"/>
        <v>2.5863172019277889E-4</v>
      </c>
      <c r="CM422" s="240">
        <f t="shared" ca="1" si="681"/>
        <v>3.1623370237235084E-4</v>
      </c>
      <c r="CN422" s="240">
        <f t="shared" ca="1" si="682"/>
        <v>-2.1210453157172608E-4</v>
      </c>
      <c r="CO422" s="240">
        <f t="shared" ca="1" si="683"/>
        <v>-3.4744045697751889E-4</v>
      </c>
      <c r="CP422" s="240">
        <f t="shared" ca="1" si="684"/>
        <v>1.6098592038288643E-4</v>
      </c>
      <c r="CQ422" s="240">
        <f t="shared" ca="1" si="685"/>
        <v>3.7112617493483425E-4</v>
      </c>
      <c r="CR422" s="240">
        <f t="shared" ca="1" si="686"/>
        <v>-1.0638245018388663E-4</v>
      </c>
      <c r="CS422" s="240">
        <f t="shared" ca="1" si="687"/>
        <v>-3.8677813197971974E-4</v>
      </c>
      <c r="CT422" s="240">
        <f t="shared" ca="1" si="688"/>
        <v>4.9476121205922156E-5</v>
      </c>
      <c r="CU422" s="240">
        <f t="shared" ca="1" si="689"/>
        <v>3.940575105099555E-4</v>
      </c>
      <c r="CV422" s="240">
        <f t="shared" ca="1" si="690"/>
        <v>8.501216381749465E-6</v>
      </c>
      <c r="CW422" s="240">
        <f t="shared" ca="1" si="691"/>
        <v>-3.92806733963576E-4</v>
      </c>
      <c r="CX422" s="240">
        <f t="shared" ca="1" si="692"/>
        <v>-6.6294528307830886E-5</v>
      </c>
      <c r="CY422" s="240">
        <f t="shared" ca="1" si="693"/>
        <v>3.8305287787555344E-4</v>
      </c>
      <c r="CZ422" s="240">
        <f t="shared" ca="1" si="694"/>
        <v>1.2265276390085363E-4</v>
      </c>
      <c r="DA422" s="240">
        <f t="shared" ca="1" si="695"/>
        <v>-3.6500708377423498E-4</v>
      </c>
      <c r="DB422" s="240">
        <f t="shared" ca="1" si="696"/>
        <v>-1.7635593755813053E-4</v>
      </c>
      <c r="DC422" s="240">
        <f t="shared" ca="1" si="697"/>
        <v>3.3905998860488725E-4</v>
      </c>
      <c r="DD422" s="240">
        <f t="shared" ca="1" si="698"/>
        <v>2.2624153774978328E-4</v>
      </c>
      <c r="DE422" s="240">
        <f t="shared" ca="1" si="699"/>
        <v>-3.0577326861952676E-4</v>
      </c>
      <c r="DF422" s="240">
        <f t="shared" ca="1" si="700"/>
        <v>-2.7122969188266135E-4</v>
      </c>
      <c r="DG422" s="240">
        <f t="shared" ca="1" si="701"/>
        <v>2.6586748078228685E-4</v>
      </c>
      <c r="DH422" s="240">
        <f t="shared" ca="1" si="702"/>
        <v>3.103465422808446E-4</v>
      </c>
      <c r="DI422" s="240">
        <f t="shared" ca="1" si="703"/>
        <v>-2.2020646488717536E-4</v>
      </c>
      <c r="DJ422" s="240">
        <f t="shared" ca="1" si="704"/>
        <v>-3.4274532726334515E-4</v>
      </c>
      <c r="DK422" s="240">
        <f t="shared" ca="1" si="705"/>
        <v>1.6977864403526971E-4</v>
      </c>
      <c r="DL422" s="240">
        <f t="shared" ca="1" si="706"/>
        <v>3.6772471097734058E-4</v>
      </c>
      <c r="DM422" s="240">
        <f t="shared" ca="1" si="707"/>
        <v>-1.1567562825954674E-4</v>
      </c>
      <c r="DN422" s="240">
        <f t="shared" ca="1" si="708"/>
        <v>-3.847439652014022E-4</v>
      </c>
      <c r="DO422" s="240">
        <f t="shared" ca="1" si="709"/>
        <v>5.9068584464254024E-5</v>
      </c>
      <c r="DP422" s="240">
        <f t="shared" ca="1" si="710"/>
        <v>3.9343467447852795E-4</v>
      </c>
      <c r="DQ422" s="240">
        <f t="shared" ca="1" si="711"/>
        <v>-1.1828841982745918E-6</v>
      </c>
      <c r="DR422" s="240">
        <f t="shared" ca="1" si="712"/>
        <v>-3.9360871119819717E-4</v>
      </c>
      <c r="DS422" s="240">
        <f t="shared" ca="1" si="713"/>
        <v>-5.6728421938381562E-5</v>
      </c>
      <c r="DT422" s="240">
        <f t="shared" ca="1" si="714"/>
        <v>3.8526230799100763E-4</v>
      </c>
      <c r="DU422" s="240">
        <f t="shared" ca="1" si="715"/>
        <v>1.1341172905589901E-4</v>
      </c>
      <c r="DV422" s="240">
        <f t="shared" ca="1" si="716"/>
        <v>-3.6857613928084599E-4</v>
      </c>
      <c r="DW422" s="240">
        <f t="shared" ca="1" si="717"/>
        <v>-1.6764001473478957E-4</v>
      </c>
      <c r="DX422" s="240">
        <f t="shared" ca="1" si="718"/>
        <v>3.4391141022923315E-4</v>
      </c>
      <c r="DY422" s="240">
        <f t="shared" ca="1" si="719"/>
        <v>2.1823940035570828E-4</v>
      </c>
      <c r="DZ422" s="240">
        <f t="shared" ca="1" si="720"/>
        <v>-3.1180203773439208E-4</v>
      </c>
      <c r="EA422" s="240">
        <f t="shared" ca="1" si="721"/>
        <v>-2.6411456202654279E-4</v>
      </c>
      <c r="EB422" s="240">
        <f t="shared" ca="1" si="722"/>
        <v>2.7294309274279277E-4</v>
      </c>
      <c r="EC422" s="240">
        <f t="shared" ca="1" si="723"/>
        <v>3.0427244103687642E-4</v>
      </c>
      <c r="ED422" s="240">
        <f t="shared" ca="1" si="724"/>
        <v>-2.2817575406222673E-4</v>
      </c>
      <c r="EE422" s="240">
        <f t="shared" ca="1" si="725"/>
        <v>-3.3784374058010142E-4</v>
      </c>
      <c r="EF422" s="240">
        <f t="shared" ca="1" si="726"/>
        <v>1.7846909938091862E-4</v>
      </c>
      <c r="EG422" s="240">
        <f t="shared" ca="1" si="727"/>
        <v>3.641017434040669E-4</v>
      </c>
      <c r="EH422" s="240">
        <f t="shared" ca="1" si="728"/>
        <v>-1.2489912766212288E-4</v>
      </c>
      <c r="EI422" s="240">
        <f t="shared" ca="1" si="729"/>
        <v>-3.8247804304495313E-4</v>
      </c>
      <c r="EJ422" s="240">
        <f t="shared" ca="1" si="730"/>
        <v>6.8625467016010121E-5</v>
      </c>
      <c r="EK422" s="240">
        <f t="shared" ca="1" si="731"/>
        <v>3.9257484811066527E-4</v>
      </c>
      <c r="EL422" s="240">
        <f t="shared" ca="1" si="732"/>
        <v>-1.0866272253077369E-5</v>
      </c>
      <c r="EM422" s="240">
        <f t="shared" ca="1" si="733"/>
        <v>-3.9417359326317084E-4</v>
      </c>
      <c r="EN422" s="240">
        <f t="shared" ca="1" si="734"/>
        <v>-4.7128144488757778E-5</v>
      </c>
      <c r="EO422" s="240">
        <f t="shared" ca="1" si="735"/>
        <v>3.8723967049801588E-4</v>
      </c>
      <c r="EP422" s="240">
        <f t="shared" ca="1" si="736"/>
        <v>1.0410237922608802E-4</v>
      </c>
      <c r="EQ422" s="240">
        <f t="shared" ca="1" si="737"/>
        <v>-3.7192317830310391E-4</v>
      </c>
      <c r="ER422" s="240">
        <f t="shared" ca="1" si="738"/>
        <v>-1.5882311183503629E-4</v>
      </c>
      <c r="ES422" s="240">
        <f t="shared" ca="1" si="739"/>
        <v>3.4855567247973299E-4</v>
      </c>
      <c r="ET422" s="240">
        <f t="shared" ca="1" si="740"/>
        <v>2.1010580370735586E-4</v>
      </c>
      <c r="EU422" s="240">
        <f t="shared" ca="1" si="741"/>
        <v>-3.1764298896075539E-4</v>
      </c>
      <c r="EV422" s="240">
        <f t="shared" ca="1" si="742"/>
        <v>-2.5684033943413909E-4</v>
      </c>
      <c r="EW422" s="240">
        <f t="shared" ca="1" si="743"/>
        <v>2.7985429399023017E-4</v>
      </c>
      <c r="EX422" s="240">
        <f t="shared" ca="1" si="744"/>
        <v>2.9801505745190711E-4</v>
      </c>
      <c r="EY422" s="240">
        <f t="shared" ca="1" si="745"/>
        <v>-2.3600759869507208E-4</v>
      </c>
      <c r="EZ422" s="240">
        <f t="shared" ca="1" si="746"/>
        <v>-3.3273864946032342E-4</v>
      </c>
      <c r="FA422" s="240">
        <f t="shared" ca="1" si="747"/>
        <v>1.8705205161448997E-4</v>
      </c>
      <c r="FB422" s="240">
        <f t="shared" ca="1" si="748"/>
        <v>3.6025945455520785E-4</v>
      </c>
      <c r="FC422" s="240">
        <f t="shared" ca="1" si="749"/>
        <v>-1.340473925004746E-4</v>
      </c>
      <c r="FD422" s="240">
        <f t="shared" ca="1" si="750"/>
        <v>-3.7998173041714912E-4</v>
      </c>
      <c r="FE422" s="240">
        <f t="shared" ca="1" si="751"/>
        <v>7.8141012152507322E-5</v>
      </c>
      <c r="FF422" s="240">
        <f t="shared" ca="1" si="752"/>
        <v>3.9147854933361994E-4</v>
      </c>
      <c r="FG422" s="240">
        <f t="shared" ca="1" si="753"/>
        <v>-2.0543114871790909E-5</v>
      </c>
      <c r="FH422" s="240">
        <f t="shared" ca="1" si="754"/>
        <v>-3.9450103989466213E-4</v>
      </c>
      <c r="FI422" s="240">
        <f t="shared" ca="1" si="755"/>
        <v>-3.7499478807139853E-5</v>
      </c>
      <c r="FJ422" s="240">
        <f t="shared" ca="1" si="756"/>
        <v>3.8898377430733784E-4</v>
      </c>
      <c r="FK422" s="240">
        <f t="shared" ca="1" si="757"/>
        <v>9.4730322015680677E-5</v>
      </c>
      <c r="FL422" s="240">
        <f t="shared" ca="1" si="758"/>
        <v>-3.7504618470985893E-4</v>
      </c>
      <c r="FM422" s="240">
        <f t="shared" ca="1" si="759"/>
        <v>-1.4991053983148193E-4</v>
      </c>
      <c r="FN422" s="240">
        <f t="shared" ca="1" si="760"/>
        <v>3.529899778264722E-4</v>
      </c>
      <c r="FO422" s="240">
        <f t="shared" ca="1" si="761"/>
        <v>2.0184564717920262E-4</v>
      </c>
      <c r="FP422" s="240">
        <f t="shared" ca="1" si="762"/>
        <v>-3.2329260392801169E-4</v>
      </c>
      <c r="FQ422" s="240">
        <f t="shared" ca="1" si="763"/>
        <v>-2.4941140582513917E-4</v>
      </c>
      <c r="FR422" s="240">
        <f t="shared" ca="1" si="764"/>
        <v>2.86596921475394E-4</v>
      </c>
      <c r="FS422" s="240">
        <f t="shared" ca="1" si="765"/>
        <v>2.9157816073982961E-4</v>
      </c>
      <c r="FT422" s="240">
        <f t="shared" ca="1" si="766"/>
        <v>-2.4369728117535613E-4</v>
      </c>
      <c r="FU422" s="240">
        <f t="shared" ca="1" si="767"/>
        <v>-3.2743312902000385E-4</v>
      </c>
      <c r="FV422" s="240">
        <f t="shared" ca="1" si="768"/>
        <v>1.9552233068650525E-4</v>
      </c>
      <c r="FW422" s="240">
        <f t="shared" ca="1" si="769"/>
        <v>3.562001588818887E-4</v>
      </c>
      <c r="FX422" s="240">
        <f t="shared" ca="1" si="770"/>
        <v>-1.4311491220194935E-4</v>
      </c>
      <c r="FY422" s="240">
        <f t="shared" ca="1" si="771"/>
        <v>-3.7725653100337064E-4</v>
      </c>
      <c r="FZ422" s="240">
        <f t="shared" ca="1" si="772"/>
        <v>8.7609488065175427E-5</v>
      </c>
      <c r="GA422" s="240">
        <f t="shared" ca="1" si="773"/>
        <v>3.9014643851678019E-4</v>
      </c>
      <c r="GB422" s="240">
        <f t="shared" ca="1" si="774"/>
        <v>-3.0207583086273469E-5</v>
      </c>
      <c r="GC422" s="240">
        <f t="shared" ca="1" si="775"/>
        <v>-3.94590853851065E-4</v>
      </c>
      <c r="GD422" s="240">
        <f t="shared" ca="1" si="776"/>
        <v>-2.7848224841695577E-5</v>
      </c>
      <c r="GE422" s="240">
        <f t="shared" ca="1" si="777"/>
        <v>3.9049356883605563E-4</v>
      </c>
      <c r="GF422" s="240">
        <f t="shared" ca="1" si="778"/>
        <v>8.5301202801496979E-5</v>
      </c>
      <c r="GG422" s="240">
        <f t="shared" ca="1" si="779"/>
        <v>-3.7794327731881808E-4</v>
      </c>
      <c r="GH422" s="240">
        <f t="shared" ca="1" si="780"/>
        <v>-1.4090766732427002E-4</v>
      </c>
      <c r="GI422" s="240">
        <f t="shared" ca="1" si="781"/>
        <v>3.5721165520970427E-4</v>
      </c>
      <c r="GJ422" s="240">
        <f t="shared" ca="1" si="782"/>
        <v>1.9346390638070275E-4</v>
      </c>
      <c r="GK422" s="240">
        <f t="shared" ca="1" si="783"/>
        <v>-3.2874747951933808E-4</v>
      </c>
      <c r="GL422" s="240">
        <f t="shared" ca="1" si="784"/>
        <v>-2.4183223611136349E-4</v>
      </c>
      <c r="GM422" s="240">
        <f t="shared" ca="1" si="785"/>
        <v>2.9316691369161025E-4</v>
      </c>
      <c r="GN422" s="240">
        <f t="shared" ca="1" si="786"/>
        <v>2.849656282465322E-4</v>
      </c>
      <c r="GO422" s="240">
        <f t="shared" ca="1" si="787"/>
        <v>-2.5124016952588846E-4</v>
      </c>
      <c r="GP422" s="240">
        <f t="shared" ca="1" si="788"/>
        <v>-3.2193037510628859E-4</v>
      </c>
      <c r="GQ422" s="240">
        <f t="shared" ca="1" si="789"/>
        <v>2.0387483441754639E-4</v>
      </c>
      <c r="GR422" s="240">
        <f t="shared" ca="1" si="790"/>
        <v>3.5192630155205066E-4</v>
      </c>
      <c r="GS422" s="240">
        <f t="shared" ca="1" si="791"/>
        <v>-1.5209622483170406E-4</v>
      </c>
      <c r="GT422" s="240">
        <f t="shared" ca="1" si="792"/>
        <v>-3.7430408636185273E-4</v>
      </c>
      <c r="GU422" s="240">
        <f t="shared" ca="1" si="793"/>
        <v>9.7025191298140997E-5</v>
      </c>
      <c r="GV422" s="240">
        <f t="shared" ca="1" si="794"/>
        <v>3.8857931807389655E-4</v>
      </c>
      <c r="GW422" s="240">
        <f t="shared" ca="1" si="795"/>
        <v>-3.9853855382216731E-5</v>
      </c>
      <c r="GX422" s="240">
        <f t="shared" ca="1" si="796"/>
        <v>-3.9444298103181053E-4</v>
      </c>
      <c r="GY422" s="240">
        <f t="shared" ca="1" si="797"/>
        <v>-1.8180196146896487E-5</v>
      </c>
      <c r="GZ422" s="240">
        <f t="shared" ca="1" si="798"/>
        <v>3.9176814464040493E-4</v>
      </c>
      <c r="HA422" s="240">
        <f t="shared" ca="1" si="799"/>
        <v>7.5820701332341176E-5</v>
      </c>
      <c r="HB422" s="240">
        <f t="shared" ca="1" si="800"/>
        <v>-3.8061271102973629E-4</v>
      </c>
      <c r="HC422" s="240">
        <f t="shared" ca="1" si="801"/>
        <v>-1.3181991730711813E-4</v>
      </c>
      <c r="HD422" s="240">
        <f t="shared" ca="1" si="802"/>
        <v>3.6121816164885181E-4</v>
      </c>
      <c r="HE422" s="240">
        <f t="shared" ca="1" si="803"/>
        <v>1.8496563015906115E-4</v>
      </c>
      <c r="HF422" s="240">
        <f t="shared" ca="1" si="804"/>
        <v>-3.3400432992167456E-4</v>
      </c>
      <c r="HG422" s="240">
        <f t="shared" ca="1" si="805"/>
        <v>-2.3410739570123507E-4</v>
      </c>
      <c r="HH422" s="240">
        <f t="shared" ca="1" si="806"/>
        <v>2.9956031312124306E-4</v>
      </c>
      <c r="HI422" s="240">
        <f t="shared" ca="1" si="807"/>
        <v>2.7818144311432243E-4</v>
      </c>
      <c r="HJ422" s="240">
        <f t="shared" ca="1" si="808"/>
        <v>-2.5863172019278193E-4</v>
      </c>
      <c r="HK422" s="240">
        <f t="shared" ca="1" si="809"/>
        <v>-3.1623370237234845E-4</v>
      </c>
      <c r="HL422" s="240">
        <f t="shared" ca="1" si="810"/>
        <v>2.121045315717248E-4</v>
      </c>
      <c r="HM422" s="240">
        <f t="shared" ca="1" si="811"/>
        <v>3.4744045697751959E-4</v>
      </c>
      <c r="HN422" s="240">
        <f t="shared" ca="1" si="812"/>
        <v>-1.6098592038288502E-4</v>
      </c>
      <c r="HO422" s="240">
        <f t="shared" ca="1" si="813"/>
        <v>-3.7112617493483474E-4</v>
      </c>
      <c r="HP422" s="240">
        <f t="shared" ca="1" si="814"/>
        <v>1.0638245018389594E-4</v>
      </c>
      <c r="HQ422" s="240">
        <f t="shared" ca="1" si="815"/>
        <v>3.8677813197971785E-4</v>
      </c>
      <c r="HR422" s="240">
        <f t="shared" ca="1" si="816"/>
        <v>-4.9476121205931724E-5</v>
      </c>
      <c r="HS422" s="240">
        <f t="shared" ca="1" si="817"/>
        <v>-3.9405751050995501E-4</v>
      </c>
      <c r="HT422" s="240">
        <f t="shared" ca="1" si="818"/>
        <v>-8.5012163817398156E-6</v>
      </c>
      <c r="HU422" s="240">
        <f t="shared" ca="1" si="819"/>
        <v>3.9280673396357697E-4</v>
      </c>
      <c r="HV422" s="240">
        <f t="shared" ca="1" si="820"/>
        <v>6.6294528307821318E-5</v>
      </c>
      <c r="HW422" s="240">
        <f t="shared" ca="1" si="821"/>
        <v>-3.8305287787555571E-4</v>
      </c>
      <c r="HX422" s="240">
        <f t="shared" ca="1" si="822"/>
        <v>-1.2265276390084447E-4</v>
      </c>
      <c r="HY422" s="240">
        <f t="shared" ca="1" si="823"/>
        <v>3.6500708377423861E-4</v>
      </c>
      <c r="HZ422" s="240">
        <f t="shared" ca="1" si="824"/>
        <v>1.7635593755812191E-4</v>
      </c>
      <c r="IA422" s="240">
        <f t="shared" ca="1" si="825"/>
        <v>-3.3905998860489213E-4</v>
      </c>
      <c r="IB422" s="240">
        <f t="shared" ca="1" si="826"/>
        <v>-2.2624153774977534E-4</v>
      </c>
      <c r="IC422" s="240">
        <f t="shared" ca="1" si="827"/>
        <v>3.0577326861951868E-4</v>
      </c>
      <c r="ID422" s="240">
        <f t="shared" ca="1" si="828"/>
        <v>2.7122969188267057E-4</v>
      </c>
      <c r="IE422" s="240">
        <f t="shared" ca="1" si="829"/>
        <v>1.7308761791241366E-5</v>
      </c>
      <c r="IF422" s="240">
        <f t="shared" ca="1" si="830"/>
        <v>-3.1034654228085246E-4</v>
      </c>
      <c r="IG422" s="240">
        <f t="shared" ca="1" si="831"/>
        <v>2.2020646488716479E-4</v>
      </c>
      <c r="IH422" s="240">
        <f t="shared" ca="1" si="832"/>
        <v>3.4274532726335149E-4</v>
      </c>
      <c r="II422" s="240">
        <f t="shared" ca="1" si="833"/>
        <v>-1.6977864403525824E-4</v>
      </c>
      <c r="IJ422" s="240">
        <f t="shared" ca="1" si="834"/>
        <v>-3.6772471097734524E-4</v>
      </c>
      <c r="IK422" s="240">
        <f t="shared" ca="1" si="835"/>
        <v>1.1567562825953456E-4</v>
      </c>
      <c r="IL422" s="240">
        <f t="shared" ca="1" si="836"/>
        <v>3.8474396520140502E-4</v>
      </c>
      <c r="IM422" s="240">
        <f t="shared" ca="1" si="837"/>
        <v>-5.9068584464241393E-5</v>
      </c>
      <c r="IN422" s="240">
        <f t="shared" ca="1" si="838"/>
        <v>-3.9343467447852887E-4</v>
      </c>
      <c r="IO422" s="240">
        <f t="shared" ca="1" si="839"/>
        <v>1.1828841982618253E-6</v>
      </c>
      <c r="IP422" s="240">
        <f t="shared" ca="1" si="840"/>
        <v>3.9360871119819706E-4</v>
      </c>
      <c r="IQ422" s="240">
        <f t="shared" ca="1" si="841"/>
        <v>5.6728421938383053E-5</v>
      </c>
      <c r="IR422" s="240">
        <f t="shared" ca="1" si="842"/>
        <v>-3.852623079910073E-4</v>
      </c>
      <c r="IS422" s="240">
        <f t="shared" ca="1" si="843"/>
        <v>-1.1341172905590048E-4</v>
      </c>
      <c r="IT422" s="240">
        <f t="shared" ca="1" si="844"/>
        <v>3.6857613928084545E-4</v>
      </c>
      <c r="IU422" s="240">
        <f t="shared" ca="1" si="845"/>
        <v>1.6764001473479096E-4</v>
      </c>
      <c r="IV422" s="240">
        <f t="shared" ca="1" si="846"/>
        <v>-3.4391141022923233E-4</v>
      </c>
      <c r="IW422" s="240">
        <f t="shared" ca="1" si="847"/>
        <v>-2.1823940035570959E-4</v>
      </c>
      <c r="IX422" s="240">
        <f t="shared" ca="1" si="848"/>
        <v>3.118020377343911E-4</v>
      </c>
      <c r="IY422" s="240">
        <f t="shared" ca="1" si="849"/>
        <v>2.6411456202654393E-4</v>
      </c>
      <c r="IZ422" s="240">
        <f t="shared" ca="1" si="850"/>
        <v>-2.7294309274279168E-4</v>
      </c>
      <c r="JA422" s="240">
        <f t="shared" ca="1" si="851"/>
        <v>-3.0427244103687739E-4</v>
      </c>
      <c r="JB422" s="240">
        <f t="shared" ca="1" si="852"/>
        <v>2.2817575406222548E-4</v>
      </c>
    </row>
    <row r="423" spans="2:262">
      <c r="B423" s="248">
        <v>62</v>
      </c>
      <c r="C423" s="247">
        <f t="shared" si="853"/>
        <v>1.2109375000000006E-3</v>
      </c>
      <c r="D423" s="244">
        <f t="shared" ca="1" si="597"/>
        <v>12.358782027852291</v>
      </c>
      <c r="E423" s="243">
        <f ca="1">BP361</f>
        <v>0.35878202785229085</v>
      </c>
      <c r="F423" s="242">
        <v>62</v>
      </c>
      <c r="G423" s="240">
        <f t="shared" ca="1" si="854"/>
        <v>-2.8636735048280716E-4</v>
      </c>
      <c r="H423" s="240">
        <f t="shared" ca="1" si="598"/>
        <v>1.0875843975770943E-4</v>
      </c>
      <c r="I423" s="240">
        <f t="shared" ca="1" si="599"/>
        <v>2.9704039788758599E-4</v>
      </c>
      <c r="J423" s="240">
        <f t="shared" ca="1" si="600"/>
        <v>-7.9608276746439893E-5</v>
      </c>
      <c r="K423" s="240">
        <f t="shared" ca="1" si="601"/>
        <v>-3.0485278388190854E-4</v>
      </c>
      <c r="L423" s="240">
        <f t="shared" ca="1" si="602"/>
        <v>4.9691442511791203E-5</v>
      </c>
      <c r="M423" s="240">
        <f t="shared" ca="1" si="603"/>
        <v>3.0972927091796494E-4</v>
      </c>
      <c r="N423" s="240">
        <f t="shared" ca="1" si="604"/>
        <v>-1.9296052521648637E-5</v>
      </c>
      <c r="O423" s="240">
        <f t="shared" ca="1" si="605"/>
        <v>-3.1162289575983898E-4</v>
      </c>
      <c r="P423" s="240">
        <f t="shared" ca="1" si="606"/>
        <v>-1.1285169002572744E-5</v>
      </c>
      <c r="Q423" s="240">
        <f t="shared" ca="1" si="607"/>
        <v>3.105154217651427E-4</v>
      </c>
      <c r="R423" s="240">
        <f t="shared" ca="1" si="608"/>
        <v>4.1757708180198931E-5</v>
      </c>
      <c r="S423" s="240">
        <f t="shared" ca="1" si="609"/>
        <v>-3.0641751451385201E-4</v>
      </c>
      <c r="T423" s="240">
        <f t="shared" ca="1" si="610"/>
        <v>-7.1828097800964014E-5</v>
      </c>
      <c r="U423" s="241">
        <f t="shared" ca="1" si="611"/>
        <v>2.9936863909294073E-4</v>
      </c>
      <c r="V423" s="240">
        <f t="shared" ca="1" si="612"/>
        <v>1.0120674357467347E-4</v>
      </c>
      <c r="W423" s="240">
        <f t="shared" ca="1" si="613"/>
        <v>-2.8943668002601956E-4</v>
      </c>
      <c r="X423" s="240">
        <f t="shared" ca="1" si="614"/>
        <v>-1.2961071308252505E-4</v>
      </c>
      <c r="Y423" s="240">
        <f t="shared" ca="1" si="615"/>
        <v>2.767172875082641E-4</v>
      </c>
      <c r="Z423" s="240">
        <f t="shared" ca="1" si="616"/>
        <v>1.56766460570969E-4</v>
      </c>
      <c r="AA423" s="240">
        <f t="shared" ca="1" si="617"/>
        <v>-2.613329562427475E-4</v>
      </c>
      <c r="AB423" s="240">
        <f t="shared" ca="1" si="618"/>
        <v>-1.8241246134685087E-4</v>
      </c>
      <c r="AC423" s="240">
        <f t="shared" ca="1" si="619"/>
        <v>2.434318457494876E-4</v>
      </c>
      <c r="AD423" s="240">
        <f t="shared" ca="1" si="620"/>
        <v>2.06301730403167E-4</v>
      </c>
      <c r="AE423" s="240">
        <f t="shared" ca="1" si="621"/>
        <v>-2.2318635350827696E-4</v>
      </c>
      <c r="AF423" s="240">
        <f t="shared" ca="1" si="622"/>
        <v>-2.2820420101970313E-4</v>
      </c>
      <c r="AG423" s="240">
        <f t="shared" ca="1" si="623"/>
        <v>2.0079145467671023E-4</v>
      </c>
      <c r="AH423" s="240">
        <f t="shared" ca="1" si="624"/>
        <v>2.4790894043131363E-4</v>
      </c>
      <c r="AI423" s="240">
        <f t="shared" ca="1" si="625"/>
        <v>-1.7646282437283237E-4</v>
      </c>
      <c r="AJ423" s="240">
        <f t="shared" ca="1" si="626"/>
        <v>-2.6522618122575849E-4</v>
      </c>
      <c r="AK423" s="240">
        <f t="shared" ca="1" si="627"/>
        <v>1.5043476060585197E-4</v>
      </c>
      <c r="AL423" s="240">
        <f t="shared" ca="1" si="628"/>
        <v>2.7998914890762047E-4</v>
      </c>
      <c r="AM423" s="240">
        <f t="shared" ca="1" si="629"/>
        <v>-1.229579278582299E-4</v>
      </c>
      <c r="AN423" s="240">
        <f t="shared" ca="1" si="630"/>
        <v>-2.9205566802786414E-4</v>
      </c>
      <c r="AO423" s="240">
        <f t="shared" ca="1" si="631"/>
        <v>9.429694304969444E-5</v>
      </c>
      <c r="AP423" s="240">
        <f t="shared" ca="1" si="632"/>
        <v>3.0130953141113118E-4</v>
      </c>
      <c r="AQ423" s="240">
        <f t="shared" ca="1" si="633"/>
        <v>-6.4727827131637859E-5</v>
      </c>
      <c r="AR423" s="240">
        <f t="shared" ca="1" si="634"/>
        <v>-3.0766161929436452E-4</v>
      </c>
      <c r="AS423" s="240">
        <f t="shared" ca="1" si="635"/>
        <v>3.4535346854473997E-5</v>
      </c>
      <c r="AT423" s="240">
        <f t="shared" ca="1" si="636"/>
        <v>3.1105075759884412E-4</v>
      </c>
      <c r="AU423" s="240">
        <f t="shared" ca="1" si="637"/>
        <v>-4.0102723081606232E-6</v>
      </c>
      <c r="AV423" s="240">
        <f t="shared" ca="1" si="638"/>
        <v>-3.1144430707000638E-4</v>
      </c>
      <c r="AW423" s="240">
        <f t="shared" ca="1" si="639"/>
        <v>-2.6553423352716003E-5</v>
      </c>
      <c r="AX423" s="240">
        <f t="shared" ca="1" si="640"/>
        <v>3.0883847761130779E-4</v>
      </c>
      <c r="AY423" s="240">
        <f t="shared" ca="1" si="641"/>
        <v>5.6861395031132625E-5</v>
      </c>
      <c r="AZ423" s="240">
        <f t="shared" ca="1" si="642"/>
        <v>-3.0325836478492757E-4</v>
      </c>
      <c r="BA423" s="240">
        <f t="shared" ca="1" si="643"/>
        <v>-8.6621760391794705E-5</v>
      </c>
      <c r="BB423" s="240">
        <f t="shared" ca="1" si="644"/>
        <v>2.9475770812778236E-4</v>
      </c>
      <c r="BC423" s="240">
        <f t="shared" ca="1" si="645"/>
        <v>1.1554791084761714E-4</v>
      </c>
      <c r="BD423" s="240">
        <f t="shared" ca="1" si="646"/>
        <v>-2.8341837361041438E-4</v>
      </c>
      <c r="BE423" s="240">
        <f t="shared" ca="1" si="647"/>
        <v>-1.4336127175706357E-4</v>
      </c>
      <c r="BF423" s="240">
        <f t="shared" ca="1" si="648"/>
        <v>2.6934956522293345E-4</v>
      </c>
      <c r="BG423" s="240">
        <f t="shared" ca="1" si="649"/>
        <v>1.6979398525024272E-4</v>
      </c>
      <c r="BH423" s="240">
        <f t="shared" ca="1" si="650"/>
        <v>-2.5268677328090802E-4</v>
      </c>
      <c r="BI423" s="240">
        <f t="shared" ca="1" si="651"/>
        <v>-1.9459148984663172E-4</v>
      </c>
      <c r="BJ423" s="240">
        <f t="shared" ca="1" si="652"/>
        <v>2.335904695795437E-4</v>
      </c>
      <c r="BK423" s="240">
        <f t="shared" ca="1" si="653"/>
        <v>2.1751497202126543E-4</v>
      </c>
      <c r="BL423" s="240">
        <f t="shared" ca="1" si="654"/>
        <v>-2.1224456196259147E-4</v>
      </c>
      <c r="BM423" s="240">
        <f t="shared" ca="1" si="655"/>
        <v>-2.3834366610955853E-4</v>
      </c>
      <c r="BN423" s="240">
        <f t="shared" ca="1" si="656"/>
        <v>1.8885462318925665E-4</v>
      </c>
      <c r="BO423" s="240">
        <f t="shared" ca="1" si="657"/>
        <v>2.5687698040131261E-4</v>
      </c>
      <c r="BP423" s="240">
        <f t="shared" ca="1" si="658"/>
        <v>-1.6364591115617422E-4</v>
      </c>
      <c r="BQ423" s="240">
        <f t="shared" ca="1" si="659"/>
        <v>-2.7293642894856297E-4</v>
      </c>
      <c r="BR423" s="240">
        <f t="shared" ca="1" si="660"/>
        <v>1.3686119954069934E-4</v>
      </c>
      <c r="BS423" s="240">
        <f t="shared" ca="1" si="661"/>
        <v>2.8636735048280759E-4</v>
      </c>
      <c r="BT423" s="240">
        <f t="shared" ca="1" si="662"/>
        <v>-1.0875843975770534E-4</v>
      </c>
      <c r="BU423" s="240">
        <f t="shared" ca="1" si="663"/>
        <v>-2.9704039788758696E-4</v>
      </c>
      <c r="BV423" s="240">
        <f t="shared" ca="1" si="664"/>
        <v>7.9608276746437955E-5</v>
      </c>
      <c r="BW423" s="240">
        <f t="shared" ca="1" si="665"/>
        <v>3.0485278388190875E-4</v>
      </c>
      <c r="BX423" s="240">
        <f t="shared" ca="1" si="666"/>
        <v>-4.9691442511787313E-5</v>
      </c>
      <c r="BY423" s="240">
        <f t="shared" ca="1" si="667"/>
        <v>-3.0972927091796527E-4</v>
      </c>
      <c r="BZ423" s="240">
        <f t="shared" ca="1" si="668"/>
        <v>1.9296052521646889E-5</v>
      </c>
      <c r="CA423" s="240">
        <f t="shared" ca="1" si="669"/>
        <v>3.1162289575983903E-4</v>
      </c>
      <c r="CB423" s="240">
        <f t="shared" ca="1" si="670"/>
        <v>1.1285169002576674E-5</v>
      </c>
      <c r="CC423" s="240">
        <f t="shared" ca="1" si="671"/>
        <v>-3.1051542176514254E-4</v>
      </c>
      <c r="CD423" s="240">
        <f t="shared" ca="1" si="672"/>
        <v>-4.1757708180200124E-5</v>
      </c>
      <c r="CE423" s="240">
        <f t="shared" ca="1" si="673"/>
        <v>3.0641751451385201E-4</v>
      </c>
      <c r="CF423" s="240">
        <f t="shared" ca="1" si="674"/>
        <v>7.1828097800967321E-5</v>
      </c>
      <c r="CG423" s="240">
        <f t="shared" ca="1" si="675"/>
        <v>-2.9936863909294008E-4</v>
      </c>
      <c r="CH423" s="240">
        <f t="shared" ca="1" si="676"/>
        <v>-1.0120674357467459E-4</v>
      </c>
      <c r="CI423" s="240">
        <f t="shared" ca="1" si="677"/>
        <v>2.8943668002601793E-4</v>
      </c>
      <c r="CJ423" s="240">
        <f t="shared" ca="1" si="678"/>
        <v>1.2961071308252814E-4</v>
      </c>
      <c r="CK423" s="240">
        <f t="shared" ca="1" si="679"/>
        <v>-2.7671728750826307E-4</v>
      </c>
      <c r="CL423" s="240">
        <f t="shared" ca="1" si="680"/>
        <v>-1.5676646057097006E-4</v>
      </c>
      <c r="CM423" s="240">
        <f t="shared" ca="1" si="681"/>
        <v>2.6133295624274501E-4</v>
      </c>
      <c r="CN423" s="240">
        <f t="shared" ca="1" si="682"/>
        <v>1.8241246134684914E-4</v>
      </c>
      <c r="CO423" s="240">
        <f t="shared" ca="1" si="683"/>
        <v>-2.4343184574948616E-4</v>
      </c>
      <c r="CP423" s="240">
        <f t="shared" ca="1" si="684"/>
        <v>-2.0630173040317039E-4</v>
      </c>
      <c r="CQ423" s="240">
        <f t="shared" ca="1" si="685"/>
        <v>2.2318635350827688E-4</v>
      </c>
      <c r="CR423" s="240">
        <f t="shared" ca="1" si="686"/>
        <v>2.2820420101970468E-4</v>
      </c>
      <c r="CS423" s="240">
        <f t="shared" ca="1" si="687"/>
        <v>-2.0079145467670508E-4</v>
      </c>
      <c r="CT423" s="240">
        <f t="shared" ca="1" si="688"/>
        <v>-2.4790894043131374E-4</v>
      </c>
      <c r="CU423" s="240">
        <f t="shared" ca="1" si="689"/>
        <v>1.7646282437282869E-4</v>
      </c>
      <c r="CV423" s="240">
        <f t="shared" ca="1" si="690"/>
        <v>2.6522618122575741E-4</v>
      </c>
      <c r="CW423" s="240">
        <f t="shared" ca="1" si="691"/>
        <v>-1.5043476060584997E-4</v>
      </c>
      <c r="CX423" s="240">
        <f t="shared" ca="1" si="692"/>
        <v>-2.7998914890762247E-4</v>
      </c>
      <c r="CY423" s="240">
        <f t="shared" ca="1" si="693"/>
        <v>1.2295792785823188E-4</v>
      </c>
      <c r="CZ423" s="240">
        <f t="shared" ca="1" si="694"/>
        <v>2.9205566802786495E-4</v>
      </c>
      <c r="DA423" s="240">
        <f t="shared" ca="1" si="695"/>
        <v>-9.429694304969013E-5</v>
      </c>
      <c r="DB423" s="240">
        <f t="shared" ca="1" si="696"/>
        <v>-3.0130953141113123E-4</v>
      </c>
      <c r="DC423" s="240">
        <f t="shared" ca="1" si="697"/>
        <v>6.4727827131635596E-5</v>
      </c>
      <c r="DD423" s="240">
        <f t="shared" ca="1" si="698"/>
        <v>3.0766161929436561E-4</v>
      </c>
      <c r="DE423" s="240">
        <f t="shared" ca="1" si="699"/>
        <v>-3.4535346854473929E-5</v>
      </c>
      <c r="DF423" s="240">
        <f t="shared" ca="1" si="700"/>
        <v>-3.1105075759884439E-4</v>
      </c>
      <c r="DG423" s="240">
        <f t="shared" ca="1" si="701"/>
        <v>4.0102723081627374E-6</v>
      </c>
      <c r="DH423" s="240">
        <f t="shared" ca="1" si="702"/>
        <v>3.1144430707000638E-4</v>
      </c>
      <c r="DI423" s="240">
        <f t="shared" ca="1" si="703"/>
        <v>2.6553423352722685E-5</v>
      </c>
      <c r="DJ423" s="240">
        <f t="shared" ca="1" si="704"/>
        <v>-3.0883847761130801E-4</v>
      </c>
      <c r="DK423" s="240">
        <f t="shared" ca="1" si="705"/>
        <v>-5.6861395031134848E-5</v>
      </c>
      <c r="DL423" s="240">
        <f t="shared" ca="1" si="706"/>
        <v>3.0325836478492605E-4</v>
      </c>
      <c r="DM423" s="240">
        <f t="shared" ca="1" si="707"/>
        <v>8.6621760391796942E-5</v>
      </c>
      <c r="DN423" s="240">
        <f t="shared" ca="1" si="708"/>
        <v>-2.947577081277816E-4</v>
      </c>
      <c r="DO423" s="240">
        <f t="shared" ca="1" si="709"/>
        <v>-1.1554791084762336E-4</v>
      </c>
      <c r="DP423" s="240">
        <f t="shared" ca="1" si="710"/>
        <v>2.8341837361041346E-4</v>
      </c>
      <c r="DQ423" s="240">
        <f t="shared" ca="1" si="711"/>
        <v>1.4336127175706561E-4</v>
      </c>
      <c r="DR423" s="240">
        <f t="shared" ca="1" si="712"/>
        <v>-2.6934956522293454E-4</v>
      </c>
      <c r="DS423" s="240">
        <f t="shared" ca="1" si="713"/>
        <v>-1.6979398525024462E-4</v>
      </c>
      <c r="DT423" s="240">
        <f t="shared" ca="1" si="714"/>
        <v>2.5268677328090411E-4</v>
      </c>
      <c r="DU423" s="240">
        <f t="shared" ca="1" si="715"/>
        <v>1.9459148984663006E-4</v>
      </c>
      <c r="DV423" s="240">
        <f t="shared" ca="1" si="716"/>
        <v>-2.3359046957954218E-4</v>
      </c>
      <c r="DW423" s="240">
        <f t="shared" ca="1" si="717"/>
        <v>-2.175149720212702E-4</v>
      </c>
      <c r="DX423" s="240">
        <f t="shared" ca="1" si="718"/>
        <v>2.1224456196258982E-4</v>
      </c>
      <c r="DY423" s="240">
        <f t="shared" ca="1" si="719"/>
        <v>2.3834366610956E-4</v>
      </c>
      <c r="DZ423" s="240">
        <f t="shared" ca="1" si="720"/>
        <v>-1.8885462318925835E-4</v>
      </c>
      <c r="EA423" s="240">
        <f t="shared" ca="1" si="721"/>
        <v>-2.5687698040131386E-4</v>
      </c>
      <c r="EB423" s="240">
        <f t="shared" ca="1" si="722"/>
        <v>1.6364591115616852E-4</v>
      </c>
      <c r="EC423" s="240">
        <f t="shared" ca="1" si="723"/>
        <v>2.7293642894856199E-4</v>
      </c>
      <c r="ED423" s="240">
        <f t="shared" ca="1" si="724"/>
        <v>-1.3686119954069728E-4</v>
      </c>
      <c r="EE423" s="240">
        <f t="shared" ca="1" si="725"/>
        <v>-2.8636735048281025E-4</v>
      </c>
      <c r="EF423" s="240">
        <f t="shared" ca="1" si="726"/>
        <v>1.0875843975770733E-4</v>
      </c>
      <c r="EG423" s="240">
        <f t="shared" ca="1" si="727"/>
        <v>2.9704039788758761E-4</v>
      </c>
      <c r="EH423" s="240">
        <f t="shared" ca="1" si="728"/>
        <v>-7.9608276746431436E-5</v>
      </c>
      <c r="EI423" s="240">
        <f t="shared" ca="1" si="729"/>
        <v>-3.0485278388190924E-4</v>
      </c>
      <c r="EJ423" s="240">
        <f t="shared" ca="1" si="730"/>
        <v>4.9691442511785064E-5</v>
      </c>
      <c r="EK423" s="240">
        <f t="shared" ca="1" si="731"/>
        <v>3.0972927091796505E-4</v>
      </c>
      <c r="EL423" s="240">
        <f t="shared" ca="1" si="732"/>
        <v>-1.9296052521644585E-5</v>
      </c>
      <c r="EM423" s="240">
        <f t="shared" ca="1" si="733"/>
        <v>-3.1162289575983908E-4</v>
      </c>
      <c r="EN423" s="240">
        <f t="shared" ca="1" si="734"/>
        <v>-1.128516900257456E-5</v>
      </c>
      <c r="EO423" s="240">
        <f t="shared" ca="1" si="735"/>
        <v>3.1051542176514227E-4</v>
      </c>
      <c r="EP423" s="240">
        <f t="shared" ca="1" si="736"/>
        <v>4.1757708180206778E-5</v>
      </c>
      <c r="EQ423" s="240">
        <f t="shared" ca="1" si="737"/>
        <v>-3.0641751451385157E-4</v>
      </c>
      <c r="ER423" s="240">
        <f t="shared" ca="1" si="738"/>
        <v>-7.1828097800969557E-5</v>
      </c>
      <c r="ES423" s="240">
        <f t="shared" ca="1" si="739"/>
        <v>2.9936863909294068E-4</v>
      </c>
      <c r="ET423" s="240">
        <f t="shared" ca="1" si="740"/>
        <v>1.0120674357467677E-4</v>
      </c>
      <c r="EU423" s="240">
        <f t="shared" ca="1" si="741"/>
        <v>-2.8943668002601706E-4</v>
      </c>
      <c r="EV423" s="240">
        <f t="shared" ca="1" si="742"/>
        <v>-1.2961071308252624E-4</v>
      </c>
      <c r="EW423" s="240">
        <f t="shared" ca="1" si="743"/>
        <v>2.7671728750826199E-4</v>
      </c>
      <c r="EX423" s="240">
        <f t="shared" ca="1" si="744"/>
        <v>1.5676646057097586E-4</v>
      </c>
      <c r="EY423" s="240">
        <f t="shared" ca="1" si="745"/>
        <v>-2.613329562427462E-4</v>
      </c>
      <c r="EZ423" s="240">
        <f t="shared" ca="1" si="746"/>
        <v>-1.8241246134685461E-4</v>
      </c>
      <c r="FA423" s="240">
        <f t="shared" ca="1" si="747"/>
        <v>2.4343184574948198E-4</v>
      </c>
      <c r="FB423" s="240">
        <f t="shared" ca="1" si="748"/>
        <v>2.0630173040316876E-4</v>
      </c>
      <c r="FC423" s="240">
        <f t="shared" ca="1" si="749"/>
        <v>-2.2318635350827219E-4</v>
      </c>
      <c r="FD423" s="240">
        <f t="shared" ca="1" si="750"/>
        <v>-2.2820420101970324E-4</v>
      </c>
      <c r="FE423" s="240">
        <f t="shared" ca="1" si="751"/>
        <v>2.0079145467670671E-4</v>
      </c>
      <c r="FF423" s="240">
        <f t="shared" ca="1" si="752"/>
        <v>2.4790894043131781E-4</v>
      </c>
      <c r="FG423" s="240">
        <f t="shared" ca="1" si="753"/>
        <v>-1.7646282437283045E-4</v>
      </c>
      <c r="FH423" s="240">
        <f t="shared" ca="1" si="754"/>
        <v>-2.6522618122576093E-4</v>
      </c>
      <c r="FI423" s="240">
        <f t="shared" ca="1" si="755"/>
        <v>1.5043476060584409E-4</v>
      </c>
      <c r="FJ423" s="240">
        <f t="shared" ca="1" si="756"/>
        <v>2.799891489076215E-4</v>
      </c>
      <c r="FK423" s="240">
        <f t="shared" ca="1" si="757"/>
        <v>-1.2295792785822567E-4</v>
      </c>
      <c r="FL423" s="240">
        <f t="shared" ca="1" si="758"/>
        <v>-2.9205566802786728E-4</v>
      </c>
      <c r="FM423" s="240">
        <f t="shared" ca="1" si="759"/>
        <v>9.4296943049692163E-5</v>
      </c>
      <c r="FN423" s="240">
        <f t="shared" ca="1" si="760"/>
        <v>3.0130953141113291E-4</v>
      </c>
      <c r="FO423" s="240">
        <f t="shared" ca="1" si="761"/>
        <v>-6.4727827131637669E-5</v>
      </c>
      <c r="FP423" s="240">
        <f t="shared" ca="1" si="762"/>
        <v>-3.0766161929436523E-4</v>
      </c>
      <c r="FQ423" s="240">
        <f t="shared" ca="1" si="763"/>
        <v>3.4535346854467234E-5</v>
      </c>
      <c r="FR423" s="240">
        <f t="shared" ca="1" si="764"/>
        <v>3.1105075759884423E-4</v>
      </c>
      <c r="FS423" s="240">
        <f t="shared" ca="1" si="765"/>
        <v>-4.0102723081648922E-6</v>
      </c>
      <c r="FT423" s="240">
        <f t="shared" ca="1" si="766"/>
        <v>-3.1144430707000605E-4</v>
      </c>
      <c r="FU423" s="240">
        <f t="shared" ca="1" si="767"/>
        <v>-2.6553423352720584E-5</v>
      </c>
      <c r="FV423" s="240">
        <f t="shared" ca="1" si="768"/>
        <v>3.0883847761130833E-4</v>
      </c>
      <c r="FW423" s="240">
        <f t="shared" ca="1" si="769"/>
        <v>5.6861395031141461E-5</v>
      </c>
      <c r="FX423" s="240">
        <f t="shared" ca="1" si="770"/>
        <v>-3.0325836478492654E-4</v>
      </c>
      <c r="FY423" s="240">
        <f t="shared" ca="1" si="771"/>
        <v>-8.6621760391794868E-5</v>
      </c>
      <c r="FZ423" s="240">
        <f t="shared" ca="1" si="772"/>
        <v>2.9475770812777943E-4</v>
      </c>
      <c r="GA423" s="240">
        <f t="shared" ca="1" si="773"/>
        <v>1.1554791084762138E-4</v>
      </c>
      <c r="GB423" s="240">
        <f t="shared" ca="1" si="774"/>
        <v>-2.8341837361041432E-4</v>
      </c>
      <c r="GC423" s="240">
        <f t="shared" ca="1" si="775"/>
        <v>-1.433612717570716E-4</v>
      </c>
      <c r="GD423" s="240">
        <f t="shared" ca="1" si="776"/>
        <v>2.6934956522293118E-4</v>
      </c>
      <c r="GE423" s="240">
        <f t="shared" ca="1" si="777"/>
        <v>1.6979398525024283E-4</v>
      </c>
      <c r="GF423" s="240">
        <f t="shared" ca="1" si="778"/>
        <v>-2.5268677328090015E-4</v>
      </c>
      <c r="GG423" s="240">
        <f t="shared" ca="1" si="779"/>
        <v>-1.9459148984663527E-4</v>
      </c>
      <c r="GH423" s="240">
        <f t="shared" ca="1" si="780"/>
        <v>2.3359046957954359E-4</v>
      </c>
      <c r="GI423" s="240">
        <f t="shared" ca="1" si="781"/>
        <v>2.17514972021275E-4</v>
      </c>
      <c r="GJ423" s="240">
        <f t="shared" ca="1" si="782"/>
        <v>-2.1224456196258491E-4</v>
      </c>
      <c r="GK423" s="240">
        <f t="shared" ca="1" si="783"/>
        <v>-2.3834366610955867E-4</v>
      </c>
      <c r="GL423" s="240">
        <f t="shared" ca="1" si="784"/>
        <v>1.8885462318926006E-4</v>
      </c>
      <c r="GM423" s="240">
        <f t="shared" ca="1" si="785"/>
        <v>2.5687698040131765E-4</v>
      </c>
      <c r="GN423" s="240">
        <f t="shared" ca="1" si="786"/>
        <v>-1.6364591115617031E-4</v>
      </c>
      <c r="GO423" s="240">
        <f t="shared" ca="1" si="787"/>
        <v>-2.7293642894856096E-4</v>
      </c>
      <c r="GP423" s="240">
        <f t="shared" ca="1" si="788"/>
        <v>1.3686119954069124E-4</v>
      </c>
      <c r="GQ423" s="240">
        <f t="shared" ca="1" si="789"/>
        <v>2.8636735048280943E-4</v>
      </c>
      <c r="GR423" s="240">
        <f t="shared" ca="1" si="790"/>
        <v>-1.0875843975770935E-4</v>
      </c>
      <c r="GS423" s="240">
        <f t="shared" ca="1" si="791"/>
        <v>-2.9704039788758962E-4</v>
      </c>
      <c r="GT423" s="240">
        <f t="shared" ca="1" si="792"/>
        <v>7.960827674643351E-5</v>
      </c>
      <c r="GU423" s="240">
        <f t="shared" ca="1" si="793"/>
        <v>3.0485278388190875E-4</v>
      </c>
      <c r="GV423" s="240">
        <f t="shared" ca="1" si="794"/>
        <v>-4.9691442511778437E-5</v>
      </c>
      <c r="GW423" s="240">
        <f t="shared" ca="1" si="795"/>
        <v>-3.0972927091796576E-4</v>
      </c>
      <c r="GX423" s="240">
        <f t="shared" ca="1" si="796"/>
        <v>1.929605252164674E-5</v>
      </c>
      <c r="GY423" s="240">
        <f t="shared" ca="1" si="797"/>
        <v>3.1162289575983914E-4</v>
      </c>
      <c r="GZ423" s="240">
        <f t="shared" ca="1" si="798"/>
        <v>1.1285169002581255E-5</v>
      </c>
      <c r="HA423" s="240">
        <f t="shared" ca="1" si="799"/>
        <v>-3.1051542176514248E-4</v>
      </c>
      <c r="HB423" s="240">
        <f t="shared" ca="1" si="800"/>
        <v>-4.175770818021346E-5</v>
      </c>
      <c r="HC423" s="240">
        <f t="shared" ca="1" si="801"/>
        <v>3.0641751451385032E-4</v>
      </c>
      <c r="HD423" s="240">
        <f t="shared" ca="1" si="802"/>
        <v>7.1828097800967497E-5</v>
      </c>
      <c r="HE423" s="240">
        <f t="shared" ca="1" si="803"/>
        <v>-2.9936863909294127E-4</v>
      </c>
      <c r="HF423" s="240">
        <f t="shared" ca="1" si="804"/>
        <v>-1.0120674357468313E-4</v>
      </c>
      <c r="HG423" s="240">
        <f t="shared" ca="1" si="805"/>
        <v>2.8943668002601782E-4</v>
      </c>
      <c r="HH423" s="240">
        <f t="shared" ca="1" si="806"/>
        <v>1.2961071308252429E-4</v>
      </c>
      <c r="HI423" s="240">
        <f t="shared" ca="1" si="807"/>
        <v>-2.767172875082589E-4</v>
      </c>
      <c r="HJ423" s="240">
        <f t="shared" ca="1" si="808"/>
        <v>-1.5676646057097401E-4</v>
      </c>
      <c r="HK423" s="240">
        <f t="shared" ca="1" si="809"/>
        <v>2.6133295624274739E-4</v>
      </c>
      <c r="HL423" s="240">
        <f t="shared" ca="1" si="810"/>
        <v>1.8241246134686003E-4</v>
      </c>
      <c r="HM423" s="240">
        <f t="shared" ca="1" si="811"/>
        <v>-2.4343184574948331E-4</v>
      </c>
      <c r="HN423" s="240">
        <f t="shared" ca="1" si="812"/>
        <v>-2.0630173040316714E-4</v>
      </c>
      <c r="HO423" s="240">
        <f t="shared" ca="1" si="813"/>
        <v>2.2318635350826753E-4</v>
      </c>
      <c r="HP423" s="240">
        <f t="shared" ca="1" si="814"/>
        <v>2.282042010197078E-4</v>
      </c>
      <c r="HQ423" s="240">
        <f t="shared" ca="1" si="815"/>
        <v>-2.0079145467670836E-4</v>
      </c>
      <c r="HR423" s="240">
        <f t="shared" ca="1" si="816"/>
        <v>-2.4790894043132182E-4</v>
      </c>
      <c r="HS423" s="240">
        <f t="shared" ca="1" si="817"/>
        <v>1.7646282437282489E-4</v>
      </c>
      <c r="HT423" s="240">
        <f t="shared" ca="1" si="818"/>
        <v>2.6522618122575979E-4</v>
      </c>
      <c r="HU423" s="240">
        <f t="shared" ca="1" si="819"/>
        <v>-1.5043476060583818E-4</v>
      </c>
      <c r="HV423" s="240">
        <f t="shared" ca="1" si="820"/>
        <v>-2.7998914890762448E-4</v>
      </c>
      <c r="HW423" s="240">
        <f t="shared" ca="1" si="821"/>
        <v>1.2295792785822765E-4</v>
      </c>
      <c r="HX423" s="240">
        <f t="shared" ca="1" si="822"/>
        <v>2.9205566802786962E-4</v>
      </c>
      <c r="HY423" s="240">
        <f t="shared" ca="1" si="823"/>
        <v>-9.4296943049685793E-5</v>
      </c>
      <c r="HZ423" s="240">
        <f t="shared" ca="1" si="824"/>
        <v>-3.0130953141113237E-4</v>
      </c>
      <c r="IA423" s="240">
        <f t="shared" ca="1" si="825"/>
        <v>6.4727827131639783E-5</v>
      </c>
      <c r="IB423" s="240">
        <f t="shared" ca="1" si="826"/>
        <v>3.0766161929436631E-4</v>
      </c>
      <c r="IC423" s="240">
        <f t="shared" ca="1" si="827"/>
        <v>-3.4535346854469375E-5</v>
      </c>
      <c r="ID423" s="240">
        <f t="shared" ca="1" si="828"/>
        <v>-3.1105075759884412E-4</v>
      </c>
      <c r="IE423" s="240">
        <f t="shared" ca="1" si="829"/>
        <v>1.0998264265502682E-4</v>
      </c>
      <c r="IF423" s="240">
        <f t="shared" ca="1" si="830"/>
        <v>3.1144430707000611E-4</v>
      </c>
      <c r="IG423" s="240">
        <f t="shared" ca="1" si="831"/>
        <v>2.6553423352718443E-5</v>
      </c>
      <c r="IH423" s="240">
        <f t="shared" ca="1" si="832"/>
        <v>-3.0883847761130627E-4</v>
      </c>
      <c r="II423" s="240">
        <f t="shared" ca="1" si="833"/>
        <v>-5.6861395031139388E-5</v>
      </c>
      <c r="IJ423" s="240">
        <f t="shared" ca="1" si="834"/>
        <v>3.0325836478492703E-4</v>
      </c>
      <c r="IK423" s="240">
        <f t="shared" ca="1" si="835"/>
        <v>8.662176039180983E-5</v>
      </c>
      <c r="IL423" s="240">
        <f t="shared" ca="1" si="836"/>
        <v>-2.9475770812778014E-4</v>
      </c>
      <c r="IM423" s="240">
        <f t="shared" ca="1" si="837"/>
        <v>-1.155479108476194E-4</v>
      </c>
      <c r="IN423" s="240">
        <f t="shared" ca="1" si="838"/>
        <v>2.8341837361040787E-4</v>
      </c>
      <c r="IO423" s="240">
        <f t="shared" ca="1" si="839"/>
        <v>1.433612717570697E-4</v>
      </c>
      <c r="IP423" s="240">
        <f t="shared" ca="1" si="840"/>
        <v>-2.6934956522293226E-4</v>
      </c>
      <c r="IQ423" s="240">
        <f t="shared" ca="1" si="841"/>
        <v>-1.697939852502559E-4</v>
      </c>
      <c r="IR423" s="240">
        <f t="shared" ca="1" si="842"/>
        <v>2.5268677328090146E-4</v>
      </c>
      <c r="IS423" s="240">
        <f t="shared" ca="1" si="843"/>
        <v>1.9459148984663361E-4</v>
      </c>
      <c r="IT423" s="240">
        <f t="shared" ca="1" si="844"/>
        <v>-2.33590469579545E-4</v>
      </c>
      <c r="IU423" s="240">
        <f t="shared" ca="1" si="845"/>
        <v>-2.1751497202127351E-4</v>
      </c>
      <c r="IV423" s="240">
        <f t="shared" ca="1" si="846"/>
        <v>2.1224456196258643E-4</v>
      </c>
      <c r="IW423" s="240">
        <f t="shared" ca="1" si="847"/>
        <v>2.3834366610955726E-4</v>
      </c>
      <c r="IX423" s="240">
        <f t="shared" ca="1" si="848"/>
        <v>-1.8885462318924765E-4</v>
      </c>
      <c r="IY423" s="240">
        <f t="shared" ca="1" si="849"/>
        <v>-2.5687698040131646E-4</v>
      </c>
      <c r="IZ423" s="240">
        <f t="shared" ca="1" si="850"/>
        <v>1.6364591115617216E-4</v>
      </c>
      <c r="JA423" s="240">
        <f t="shared" ca="1" si="851"/>
        <v>2.7293642894856844E-4</v>
      </c>
      <c r="JB423" s="240">
        <f t="shared" ca="1" si="852"/>
        <v>-1.3686119954069316E-4</v>
      </c>
    </row>
    <row r="424" spans="2:262">
      <c r="B424" s="248">
        <v>63</v>
      </c>
      <c r="C424" s="247">
        <f t="shared" si="853"/>
        <v>1.2304687500000007E-3</v>
      </c>
      <c r="D424" s="244">
        <f t="shared" ca="1" si="597"/>
        <v>12.354450683322822</v>
      </c>
      <c r="E424" s="243">
        <f ca="1">BQ361</f>
        <v>0.35445068332282231</v>
      </c>
      <c r="F424" s="242">
        <v>63</v>
      </c>
      <c r="G424" s="240">
        <f t="shared" ca="1" si="854"/>
        <v>-1.0923396194611069E-3</v>
      </c>
      <c r="H424" s="240">
        <f t="shared" ca="1" si="598"/>
        <v>5.3136665578024187E-4</v>
      </c>
      <c r="I424" s="240">
        <f t="shared" ca="1" si="599"/>
        <v>1.1184204005190239E-3</v>
      </c>
      <c r="J424" s="240">
        <f t="shared" ca="1" si="600"/>
        <v>-4.764718345125931E-4</v>
      </c>
      <c r="K424" s="240">
        <f t="shared" ca="1" si="601"/>
        <v>-1.1418068088700337E-3</v>
      </c>
      <c r="L424" s="240">
        <f t="shared" ca="1" si="602"/>
        <v>4.2042915086159968E-4</v>
      </c>
      <c r="M424" s="240">
        <f t="shared" ca="1" si="603"/>
        <v>1.1624425046080102E-3</v>
      </c>
      <c r="N424" s="240">
        <f t="shared" ca="1" si="604"/>
        <v>-3.6337361656093626E-4</v>
      </c>
      <c r="O424" s="240">
        <f t="shared" ca="1" si="605"/>
        <v>-1.1802777745344487E-3</v>
      </c>
      <c r="P424" s="240">
        <f t="shared" ca="1" si="606"/>
        <v>3.0544268339020782E-4</v>
      </c>
      <c r="Q424" s="240">
        <f t="shared" ca="1" si="607"/>
        <v>1.1952696519219096E-3</v>
      </c>
      <c r="R424" s="240">
        <f t="shared" ca="1" si="608"/>
        <v>-2.4677591204157309E-4</v>
      </c>
      <c r="S424" s="240">
        <f t="shared" ca="1" si="609"/>
        <v>-1.2073820200246346E-3</v>
      </c>
      <c r="T424" s="240">
        <f t="shared" ca="1" si="610"/>
        <v>1.8751463590581526E-4</v>
      </c>
      <c r="U424" s="241">
        <f t="shared" ca="1" si="611"/>
        <v>1.2165856990869449E-3</v>
      </c>
      <c r="V424" s="240">
        <f t="shared" ca="1" si="612"/>
        <v>-1.278016205878137E-4</v>
      </c>
      <c r="W424" s="240">
        <f t="shared" ca="1" si="613"/>
        <v>-1.2228585166398332E-3</v>
      </c>
      <c r="X424" s="240">
        <f t="shared" ca="1" si="614"/>
        <v>6.7780719971716338E-5</v>
      </c>
      <c r="Y424" s="240">
        <f t="shared" ca="1" si="615"/>
        <v>1.22618536091638E-3</v>
      </c>
      <c r="Z424" s="240">
        <f t="shared" ca="1" si="616"/>
        <v>-7.5965296643213135E-6</v>
      </c>
      <c r="AA424" s="240">
        <f t="shared" ca="1" si="617"/>
        <v>-1.2265582172573267E-3</v>
      </c>
      <c r="AB424" s="240">
        <f t="shared" ca="1" si="618"/>
        <v>-5.2605961348412391E-5</v>
      </c>
      <c r="AC424" s="240">
        <f t="shared" ca="1" si="619"/>
        <v>1.2239761874190886E-3</v>
      </c>
      <c r="AD424" s="240">
        <f t="shared" ca="1" si="620"/>
        <v>1.1268171999252394E-4</v>
      </c>
      <c r="AE424" s="240">
        <f t="shared" ca="1" si="621"/>
        <v>-1.2184454917377058E-3</v>
      </c>
      <c r="AF424" s="240">
        <f t="shared" ca="1" si="622"/>
        <v>-1.724860185034206E-4</v>
      </c>
      <c r="AG424" s="240">
        <f t="shared" ca="1" si="623"/>
        <v>1.2099794541435061E-3</v>
      </c>
      <c r="AH424" s="240">
        <f t="shared" ca="1" si="624"/>
        <v>2.3187478308774306E-4</v>
      </c>
      <c r="AI424" s="240">
        <f t="shared" ca="1" si="625"/>
        <v>-1.198598470062593E-3</v>
      </c>
      <c r="AJ424" s="240">
        <f t="shared" ca="1" si="626"/>
        <v>-2.9070494100978347E-4</v>
      </c>
      <c r="AK424" s="240">
        <f t="shared" ca="1" si="627"/>
        <v>1.1843299572824708E-3</v>
      </c>
      <c r="AL424" s="240">
        <f t="shared" ca="1" si="628"/>
        <v>3.4883476526618567E-4</v>
      </c>
      <c r="AM424" s="240">
        <f t="shared" ca="1" si="629"/>
        <v>-1.1672082899002025E-3</v>
      </c>
      <c r="AN424" s="240">
        <f t="shared" ca="1" si="630"/>
        <v>-4.0612421601874462E-4</v>
      </c>
      <c r="AO424" s="240">
        <f t="shared" ca="1" si="631"/>
        <v>1.1472747155121925E-3</v>
      </c>
      <c r="AP424" s="240">
        <f t="shared" ca="1" si="632"/>
        <v>4.6243527796263444E-4</v>
      </c>
      <c r="AQ424" s="240">
        <f t="shared" ca="1" si="633"/>
        <v>-1.1245772558451201E-3</v>
      </c>
      <c r="AR424" s="240">
        <f t="shared" ca="1" si="634"/>
        <v>-5.1763229281735768E-4</v>
      </c>
      <c r="AS424" s="240">
        <f t="shared" ca="1" si="635"/>
        <v>1.0991705910673797E-3</v>
      </c>
      <c r="AT424" s="240">
        <f t="shared" ca="1" si="636"/>
        <v>5.7158228613945789E-4</v>
      </c>
      <c r="AU424" s="240">
        <f t="shared" ca="1" si="637"/>
        <v>-1.0711159280597845E-3</v>
      </c>
      <c r="AV424" s="240">
        <f t="shared" ca="1" si="638"/>
        <v>-6.2415528766954524E-4</v>
      </c>
      <c r="AW424" s="240">
        <f t="shared" ca="1" si="639"/>
        <v>1.0404808529628183E-3</v>
      </c>
      <c r="AX424" s="240">
        <f t="shared" ca="1" si="640"/>
        <v>6.7522464444209744E-4</v>
      </c>
      <c r="AY424" s="240">
        <f t="shared" ca="1" si="641"/>
        <v>-1.0073391683557054E-3</v>
      </c>
      <c r="AZ424" s="240">
        <f t="shared" ca="1" si="642"/>
        <v>-7.2466732590349518E-4</v>
      </c>
      <c r="BA424" s="240">
        <f t="shared" ca="1" si="643"/>
        <v>9.7177071545953304E-4</v>
      </c>
      <c r="BB424" s="240">
        <f t="shared" ca="1" si="644"/>
        <v>7.7236422030342979E-4</v>
      </c>
      <c r="BC424" s="240">
        <f t="shared" ca="1" si="645"/>
        <v>-9.3386118179276771E-4</v>
      </c>
      <c r="BD424" s="240">
        <f t="shared" ca="1" si="646"/>
        <v>-8.1820042164553776E-4</v>
      </c>
      <c r="BE424" s="240">
        <f t="shared" ca="1" si="647"/>
        <v>8.9370189474247391E-4</v>
      </c>
      <c r="BF424" s="240">
        <f t="shared" ca="1" si="648"/>
        <v>8.6206550650600854E-4</v>
      </c>
      <c r="BG424" s="240">
        <f t="shared" ca="1" si="649"/>
        <v>-8.5138960154870465E-4</v>
      </c>
      <c r="BH424" s="240">
        <f t="shared" ca="1" si="650"/>
        <v>-9.0385380005328559E-4</v>
      </c>
      <c r="BI424" s="240">
        <f t="shared" ca="1" si="651"/>
        <v>8.0702623623188266E-4</v>
      </c>
      <c r="BJ424" s="240">
        <f t="shared" ca="1" si="652"/>
        <v>9.4346463062798026E-4</v>
      </c>
      <c r="BK424" s="240">
        <f t="shared" ca="1" si="653"/>
        <v>-7.607186740248281E-4</v>
      </c>
      <c r="BL424" s="240">
        <f t="shared" ca="1" si="654"/>
        <v>-9.808025722697622E-4</v>
      </c>
      <c r="BM424" s="240">
        <f t="shared" ca="1" si="655"/>
        <v>7.1257847390096139E-4</v>
      </c>
      <c r="BN424" s="240">
        <f t="shared" ca="1" si="656"/>
        <v>1.0157776746067871E-3</v>
      </c>
      <c r="BO424" s="240">
        <f t="shared" ca="1" si="657"/>
        <v>-6.62721609818964E-4</v>
      </c>
      <c r="BP424" s="240">
        <f t="shared" ca="1" si="658"/>
        <v>-1.0483056795540676E-3</v>
      </c>
      <c r="BQ424" s="240">
        <f t="shared" ca="1" si="659"/>
        <v>6.112681913313557E-4</v>
      </c>
      <c r="BR424" s="240">
        <f t="shared" ca="1" si="660"/>
        <v>1.0783082242985691E-3</v>
      </c>
      <c r="BS424" s="240">
        <f t="shared" ca="1" si="661"/>
        <v>-5.5834217423007522E-4</v>
      </c>
      <c r="BT424" s="240">
        <f t="shared" ca="1" si="662"/>
        <v>-1.1057130300820897E-3</v>
      </c>
      <c r="BU424" s="240">
        <f t="shared" ca="1" si="663"/>
        <v>5.0407106192606077E-4</v>
      </c>
      <c r="BV424" s="240">
        <f t="shared" ca="1" si="664"/>
        <v>1.1304540763271192E-3</v>
      </c>
      <c r="BW424" s="240">
        <f t="shared" ca="1" si="665"/>
        <v>-4.4858559828245579E-4</v>
      </c>
      <c r="BX424" s="240">
        <f t="shared" ca="1" si="666"/>
        <v>-1.1524717596861939E-3</v>
      </c>
      <c r="BY424" s="240">
        <f t="shared" ca="1" si="667"/>
        <v>3.9201945264113043E-4</v>
      </c>
      <c r="BZ424" s="240">
        <f t="shared" ca="1" si="668"/>
        <v>1.1717130376315802E-3</v>
      </c>
      <c r="CA424" s="240">
        <f t="shared" ca="1" si="669"/>
        <v>-3.3450889780154395E-4</v>
      </c>
      <c r="CB424" s="240">
        <f t="shared" ca="1" si="670"/>
        <v>-1.1881315562393662E-3</v>
      </c>
      <c r="CC424" s="240">
        <f t="shared" ca="1" si="671"/>
        <v>2.7619248172763437E-4</v>
      </c>
      <c r="CD424" s="240">
        <f t="shared" ca="1" si="672"/>
        <v>1.2016877618601432E-3</v>
      </c>
      <c r="CE424" s="240">
        <f t="shared" ca="1" si="673"/>
        <v>-2.1721069377363865E-4</v>
      </c>
      <c r="CF424" s="240">
        <f t="shared" ca="1" si="674"/>
        <v>-1.2123489964071827E-3</v>
      </c>
      <c r="CG424" s="240">
        <f t="shared" ca="1" si="675"/>
        <v>1.5770562623293238E-4</v>
      </c>
      <c r="CH424" s="240">
        <f t="shared" ca="1" si="676"/>
        <v>1.220089576032646E-3</v>
      </c>
      <c r="CI424" s="240">
        <f t="shared" ca="1" si="677"/>
        <v>-9.7820632025266902E-5</v>
      </c>
      <c r="CJ424" s="240">
        <f t="shared" ca="1" si="678"/>
        <v>-1.2248908530022213E-3</v>
      </c>
      <c r="CK424" s="240">
        <f t="shared" ca="1" si="679"/>
        <v>3.7699979346959899E-5</v>
      </c>
      <c r="CL424" s="240">
        <f t="shared" ca="1" si="680"/>
        <v>1.2267412606191464E-3</v>
      </c>
      <c r="CM424" s="240">
        <f t="shared" ca="1" si="681"/>
        <v>2.2511495883739577E-5</v>
      </c>
      <c r="CN424" s="240">
        <f t="shared" ca="1" si="682"/>
        <v>-1.2256363410893961E-3</v>
      </c>
      <c r="CO424" s="240">
        <f t="shared" ca="1" si="683"/>
        <v>-8.266873894904631E-5</v>
      </c>
      <c r="CP424" s="240">
        <f t="shared" ca="1" si="684"/>
        <v>1.2215787562608982E-3</v>
      </c>
      <c r="CQ424" s="240">
        <f t="shared" ca="1" si="685"/>
        <v>1.4262682578129813E-4</v>
      </c>
      <c r="CR424" s="240">
        <f t="shared" ca="1" si="686"/>
        <v>-1.214578281210902E-3</v>
      </c>
      <c r="CS424" s="240">
        <f t="shared" ca="1" si="687"/>
        <v>-2.0224131209764328E-4</v>
      </c>
      <c r="CT424" s="240">
        <f t="shared" ca="1" si="688"/>
        <v>1.2046517806969807E-3</v>
      </c>
      <c r="CU424" s="240">
        <f t="shared" ca="1" si="689"/>
        <v>2.6136858137886394E-4</v>
      </c>
      <c r="CV424" s="240">
        <f t="shared" ca="1" si="690"/>
        <v>-1.1918231685283196E-3</v>
      </c>
      <c r="CW424" s="240">
        <f t="shared" ca="1" si="691"/>
        <v>-3.1986619085439292E-4</v>
      </c>
      <c r="CX424" s="240">
        <f t="shared" ca="1" si="692"/>
        <v>1.1761233499553016E-3</v>
      </c>
      <c r="CY424" s="240">
        <f t="shared" ca="1" si="693"/>
        <v>3.775932146591506E-4</v>
      </c>
      <c r="CZ424" s="240">
        <f t="shared" ca="1" si="694"/>
        <v>-1.1575901472160037E-3</v>
      </c>
      <c r="DA424" s="240">
        <f t="shared" ca="1" si="695"/>
        <v>-4.3441058333656805E-4</v>
      </c>
      <c r="DB424" s="240">
        <f t="shared" ca="1" si="696"/>
        <v>1.1362682084191287E-3</v>
      </c>
      <c r="DC424" s="240">
        <f t="shared" ca="1" si="697"/>
        <v>4.9018141886882191E-4</v>
      </c>
      <c r="DD424" s="240">
        <f t="shared" ca="1" si="698"/>
        <v>-1.1122088999828445E-3</v>
      </c>
      <c r="DE424" s="240">
        <f t="shared" ca="1" si="699"/>
        <v>-5.4477136442823097E-4</v>
      </c>
      <c r="DF424" s="240">
        <f t="shared" ca="1" si="700"/>
        <v>1.0854701828884928E-3</v>
      </c>
      <c r="DG424" s="240">
        <f t="shared" ca="1" si="701"/>
        <v>5.980489080543651E-4</v>
      </c>
      <c r="DH424" s="240">
        <f t="shared" ca="1" si="702"/>
        <v>-1.0561164730476195E-3</v>
      </c>
      <c r="DI424" s="240">
        <f t="shared" ca="1" si="703"/>
        <v>-6.4988569947809958E-4</v>
      </c>
      <c r="DJ424" s="240">
        <f t="shared" ca="1" si="704"/>
        <v>1.0242184861182788E-3</v>
      </c>
      <c r="DK424" s="240">
        <f t="shared" ca="1" si="705"/>
        <v>7.0015685932855629E-4</v>
      </c>
      <c r="DL424" s="240">
        <f t="shared" ca="1" si="706"/>
        <v>-9.8985306714495427E-4</v>
      </c>
      <c r="DM424" s="240">
        <f t="shared" ca="1" si="707"/>
        <v>-7.4874127997836388E-4</v>
      </c>
      <c r="DN424" s="240">
        <f t="shared" ca="1" si="708"/>
        <v>9.5310300543198999E-4</v>
      </c>
      <c r="DO424" s="240">
        <f t="shared" ca="1" si="709"/>
        <v>7.9552191730274027E-4</v>
      </c>
      <c r="DP424" s="240">
        <f t="shared" ca="1" si="710"/>
        <v>-9.1405683509695416E-4</v>
      </c>
      <c r="DQ424" s="240">
        <f t="shared" ca="1" si="711"/>
        <v>-8.4038607264881756E-4</v>
      </c>
      <c r="DR424" s="240">
        <f t="shared" ca="1" si="712"/>
        <v>8.7280862178426989E-4</v>
      </c>
      <c r="DS424" s="240">
        <f t="shared" ca="1" si="713"/>
        <v>8.832256643367827E-4</v>
      </c>
      <c r="DT424" s="240">
        <f t="shared" ca="1" si="714"/>
        <v>-8.294577360526763E-4</v>
      </c>
      <c r="DU424" s="240">
        <f t="shared" ca="1" si="715"/>
        <v>-9.2393748803790469E-4</v>
      </c>
      <c r="DV424" s="240">
        <f t="shared" ca="1" si="716"/>
        <v>7.8410861398304046E-4</v>
      </c>
      <c r="DW424" s="240">
        <f t="shared" ca="1" si="717"/>
        <v>9.6242346540297843E-4</v>
      </c>
      <c r="DX424" s="240">
        <f t="shared" ca="1" si="718"/>
        <v>-7.3687050558248922E-4</v>
      </c>
      <c r="DY424" s="240">
        <f t="shared" ca="1" si="719"/>
        <v>-9.9859088034157865E-4</v>
      </c>
      <c r="DZ424" s="240">
        <f t="shared" ca="1" si="720"/>
        <v>6.8785721159178397E-4</v>
      </c>
      <c r="EA424" s="240">
        <f t="shared" ca="1" si="721"/>
        <v>1.0323526023831844E-3</v>
      </c>
      <c r="EB424" s="240">
        <f t="shared" ca="1" si="722"/>
        <v>-6.3718680932914914E-4</v>
      </c>
      <c r="EC424" s="240">
        <f t="shared" ca="1" si="723"/>
        <v>-1.0636272965822591E-3</v>
      </c>
      <c r="ED424" s="240">
        <f t="shared" ca="1" si="724"/>
        <v>5.8498136823189717E-4</v>
      </c>
      <c r="EE424" s="240">
        <f t="shared" ca="1" si="725"/>
        <v>1.0923396194611017E-3</v>
      </c>
      <c r="EF424" s="240">
        <f t="shared" ca="1" si="726"/>
        <v>-5.31366655780259E-4</v>
      </c>
      <c r="EG424" s="240">
        <f t="shared" ca="1" si="727"/>
        <v>-1.1184204005190274E-3</v>
      </c>
      <c r="EH424" s="240">
        <f t="shared" ca="1" si="728"/>
        <v>4.7647183451259234E-4</v>
      </c>
      <c r="EI424" s="240">
        <f t="shared" ca="1" si="729"/>
        <v>1.1418068088700313E-3</v>
      </c>
      <c r="EJ424" s="240">
        <f t="shared" ca="1" si="730"/>
        <v>-4.2042915086161329E-4</v>
      </c>
      <c r="EK424" s="240">
        <f t="shared" ca="1" si="731"/>
        <v>-1.1624425046080145E-3</v>
      </c>
      <c r="EL424" s="240">
        <f t="shared" ca="1" si="732"/>
        <v>3.6337361656093149E-4</v>
      </c>
      <c r="EM424" s="240">
        <f t="shared" ca="1" si="733"/>
        <v>1.1802777745344481E-3</v>
      </c>
      <c r="EN424" s="240">
        <f t="shared" ca="1" si="734"/>
        <v>-3.0544268339021769E-4</v>
      </c>
      <c r="EO424" s="240">
        <f t="shared" ca="1" si="735"/>
        <v>-1.1952696519219059E-3</v>
      </c>
      <c r="EP424" s="240">
        <f t="shared" ca="1" si="736"/>
        <v>2.4677591204156382E-4</v>
      </c>
      <c r="EQ424" s="240">
        <f t="shared" ca="1" si="737"/>
        <v>1.2073820200246348E-3</v>
      </c>
      <c r="ER424" s="240">
        <f t="shared" ca="1" si="738"/>
        <v>-1.8751463590581884E-4</v>
      </c>
      <c r="ES424" s="240">
        <f t="shared" ca="1" si="739"/>
        <v>-1.2165856990869433E-3</v>
      </c>
      <c r="ET424" s="240">
        <f t="shared" ca="1" si="740"/>
        <v>1.2780162058779999E-4</v>
      </c>
      <c r="EU424" s="240">
        <f t="shared" ca="1" si="741"/>
        <v>1.2228585166398336E-3</v>
      </c>
      <c r="EV424" s="240">
        <f t="shared" ca="1" si="742"/>
        <v>-6.7780719971719861E-5</v>
      </c>
      <c r="EW424" s="240">
        <f t="shared" ca="1" si="743"/>
        <v>-1.2261853609163798E-3</v>
      </c>
      <c r="EX424" s="240">
        <f t="shared" ca="1" si="744"/>
        <v>7.5965296643380103E-6</v>
      </c>
      <c r="EY424" s="240">
        <f t="shared" ca="1" si="745"/>
        <v>1.2265582172573263E-3</v>
      </c>
      <c r="EZ424" s="240">
        <f t="shared" ca="1" si="746"/>
        <v>5.2605961348417378E-5</v>
      </c>
      <c r="FA424" s="240">
        <f t="shared" ca="1" si="747"/>
        <v>-1.2239761874190888E-3</v>
      </c>
      <c r="FB424" s="240">
        <f t="shared" ca="1" si="748"/>
        <v>-1.1268171999251168E-4</v>
      </c>
      <c r="FC424" s="240">
        <f t="shared" ca="1" si="749"/>
        <v>1.2184454917377081E-3</v>
      </c>
      <c r="FD424" s="240">
        <f t="shared" ca="1" si="750"/>
        <v>1.724860185034258E-4</v>
      </c>
      <c r="FE424" s="240">
        <f t="shared" ca="1" si="751"/>
        <v>-1.2099794541435066E-3</v>
      </c>
      <c r="FF424" s="240">
        <f t="shared" ca="1" si="752"/>
        <v>-2.3187478308773953E-4</v>
      </c>
      <c r="FG424" s="240">
        <f t="shared" ca="1" si="753"/>
        <v>1.1985984700625958E-3</v>
      </c>
      <c r="FH424" s="240">
        <f t="shared" ca="1" si="754"/>
        <v>2.9070494100979675E-4</v>
      </c>
      <c r="FI424" s="240">
        <f t="shared" ca="1" si="755"/>
        <v>-1.1843299572824695E-3</v>
      </c>
      <c r="FJ424" s="240">
        <f t="shared" ca="1" si="756"/>
        <v>-3.488347652661822E-4</v>
      </c>
      <c r="FK424" s="240">
        <f t="shared" ca="1" si="757"/>
        <v>1.1672082899002061E-3</v>
      </c>
      <c r="FL424" s="240">
        <f t="shared" ca="1" si="758"/>
        <v>4.0612421601872488E-4</v>
      </c>
      <c r="FM424" s="240">
        <f t="shared" ca="1" si="759"/>
        <v>-1.1472747155121907E-3</v>
      </c>
      <c r="FN424" s="240">
        <f t="shared" ca="1" si="760"/>
        <v>-4.6243527796263097E-4</v>
      </c>
      <c r="FO424" s="240">
        <f t="shared" ca="1" si="761"/>
        <v>1.1245772558451216E-3</v>
      </c>
      <c r="FP424" s="240">
        <f t="shared" ca="1" si="762"/>
        <v>5.1763229281734662E-4</v>
      </c>
      <c r="FQ424" s="240">
        <f t="shared" ca="1" si="763"/>
        <v>-1.0991705910673734E-3</v>
      </c>
      <c r="FR424" s="240">
        <f t="shared" ca="1" si="764"/>
        <v>-5.7158228613943154E-4</v>
      </c>
      <c r="FS424" s="240">
        <f t="shared" ca="1" si="765"/>
        <v>1.0711159280597862E-3</v>
      </c>
      <c r="FT424" s="240">
        <f t="shared" ca="1" si="766"/>
        <v>6.2415528766957213E-4</v>
      </c>
      <c r="FU424" s="240">
        <f t="shared" ca="1" si="767"/>
        <v>-1.0404808529628296E-3</v>
      </c>
      <c r="FV424" s="240">
        <f t="shared" ca="1" si="768"/>
        <v>-6.7522464444210915E-4</v>
      </c>
      <c r="FW424" s="240">
        <f t="shared" ca="1" si="769"/>
        <v>1.0073391683557273E-3</v>
      </c>
      <c r="FX424" s="240">
        <f t="shared" ca="1" si="770"/>
        <v>7.2466732590349236E-4</v>
      </c>
      <c r="FY424" s="240">
        <f t="shared" ca="1" si="771"/>
        <v>-9.7177071545952458E-4</v>
      </c>
      <c r="FZ424" s="240">
        <f t="shared" ca="1" si="772"/>
        <v>-7.7236422030341353E-4</v>
      </c>
      <c r="GA424" s="240">
        <f t="shared" ca="1" si="773"/>
        <v>9.3386118179275871E-4</v>
      </c>
      <c r="GB424" s="240">
        <f t="shared" ca="1" si="774"/>
        <v>8.1820042164550892E-4</v>
      </c>
      <c r="GC424" s="240">
        <f t="shared" ca="1" si="775"/>
        <v>-8.9370189474247651E-4</v>
      </c>
      <c r="GD424" s="240">
        <f t="shared" ca="1" si="776"/>
        <v>-8.620655065060183E-4</v>
      </c>
      <c r="GE424" s="240">
        <f t="shared" ca="1" si="777"/>
        <v>8.5138960154871983E-4</v>
      </c>
      <c r="GF424" s="240">
        <f t="shared" ca="1" si="778"/>
        <v>9.0385380005328321E-4</v>
      </c>
      <c r="GG424" s="240">
        <f t="shared" ca="1" si="779"/>
        <v>-8.0702623623185913E-4</v>
      </c>
      <c r="GH424" s="240">
        <f t="shared" ca="1" si="780"/>
        <v>-9.434646306279782E-4</v>
      </c>
      <c r="GI424" s="240">
        <f t="shared" ca="1" si="781"/>
        <v>7.6071867402481726E-4</v>
      </c>
      <c r="GJ424" s="240">
        <f t="shared" ca="1" si="782"/>
        <v>9.8080257226974962E-4</v>
      </c>
      <c r="GK424" s="240">
        <f t="shared" ca="1" si="783"/>
        <v>-7.1257847390096421E-4</v>
      </c>
      <c r="GL424" s="240">
        <f t="shared" ca="1" si="784"/>
        <v>-1.0157776746068047E-3</v>
      </c>
      <c r="GM424" s="240">
        <f t="shared" ca="1" si="785"/>
        <v>6.6272160981898178E-4</v>
      </c>
      <c r="GN424" s="240">
        <f t="shared" ca="1" si="786"/>
        <v>1.0483056795540747E-3</v>
      </c>
      <c r="GO424" s="240">
        <f t="shared" ca="1" si="787"/>
        <v>-6.1126819133138887E-4</v>
      </c>
      <c r="GP424" s="240">
        <f t="shared" ca="1" si="788"/>
        <v>-1.0783082242985674E-3</v>
      </c>
      <c r="GQ424" s="240">
        <f t="shared" ca="1" si="789"/>
        <v>5.5834217423004736E-4</v>
      </c>
      <c r="GR424" s="240">
        <f t="shared" ca="1" si="790"/>
        <v>1.1057130300820804E-3</v>
      </c>
      <c r="GS424" s="240">
        <f t="shared" ca="1" si="791"/>
        <v>-5.0407106192604809E-4</v>
      </c>
      <c r="GT424" s="240">
        <f t="shared" ca="1" si="792"/>
        <v>-1.1304540763271043E-3</v>
      </c>
      <c r="GU424" s="240">
        <f t="shared" ca="1" si="793"/>
        <v>4.4858559828245915E-4</v>
      </c>
      <c r="GV424" s="240">
        <f t="shared" ca="1" si="794"/>
        <v>1.1524717596861985E-3</v>
      </c>
      <c r="GW424" s="240">
        <f t="shared" ca="1" si="795"/>
        <v>-3.9201945264115043E-4</v>
      </c>
      <c r="GX424" s="240">
        <f t="shared" ca="1" si="796"/>
        <v>-1.1717130376315789E-3</v>
      </c>
      <c r="GY424" s="240">
        <f t="shared" ca="1" si="797"/>
        <v>3.3450889780158098E-4</v>
      </c>
      <c r="GZ424" s="240">
        <f t="shared" ca="1" si="798"/>
        <v>1.1881315562393652E-3</v>
      </c>
      <c r="HA424" s="240">
        <f t="shared" ca="1" si="799"/>
        <v>-2.7619248172762093E-4</v>
      </c>
      <c r="HB424" s="240">
        <f t="shared" ca="1" si="800"/>
        <v>-1.2016877618601391E-3</v>
      </c>
      <c r="HC424" s="240">
        <f t="shared" ca="1" si="801"/>
        <v>2.1721069377364218E-4</v>
      </c>
      <c r="HD424" s="240">
        <f t="shared" ca="1" si="802"/>
        <v>1.2123489964071875E-3</v>
      </c>
      <c r="HE424" s="240">
        <f t="shared" ca="1" si="803"/>
        <v>-1.5770562623295336E-4</v>
      </c>
      <c r="HF424" s="240">
        <f t="shared" ca="1" si="804"/>
        <v>-1.2200895760326475E-3</v>
      </c>
      <c r="HG424" s="240">
        <f t="shared" ca="1" si="805"/>
        <v>9.7820632025287936E-5</v>
      </c>
      <c r="HH424" s="240">
        <f t="shared" ca="1" si="806"/>
        <v>1.2248908530022211E-3</v>
      </c>
      <c r="HI424" s="240">
        <f t="shared" ca="1" si="807"/>
        <v>-3.7699979346928619E-5</v>
      </c>
      <c r="HJ424" s="240">
        <f t="shared" ca="1" si="808"/>
        <v>-1.2267412606191464E-3</v>
      </c>
      <c r="HK424" s="240">
        <f t="shared" ca="1" si="809"/>
        <v>-2.2511495883735999E-5</v>
      </c>
      <c r="HL424" s="240">
        <f t="shared" ca="1" si="810"/>
        <v>1.2256363410893976E-3</v>
      </c>
      <c r="HM424" s="240">
        <f t="shared" ca="1" si="811"/>
        <v>8.2668738949042515E-5</v>
      </c>
      <c r="HN424" s="240">
        <f t="shared" ca="1" si="812"/>
        <v>-1.2215787562608953E-3</v>
      </c>
      <c r="HO424" s="240">
        <f t="shared" ca="1" si="813"/>
        <v>-1.4262682578129466E-4</v>
      </c>
      <c r="HP424" s="240">
        <f t="shared" ca="1" si="814"/>
        <v>1.2145782812109027E-3</v>
      </c>
      <c r="HQ424" s="240">
        <f t="shared" ca="1" si="815"/>
        <v>2.0224131209760544E-4</v>
      </c>
      <c r="HR424" s="240">
        <f t="shared" ca="1" si="816"/>
        <v>-1.2046517806969816E-3</v>
      </c>
      <c r="HS424" s="240">
        <f t="shared" ca="1" si="817"/>
        <v>-2.6136858137889451E-4</v>
      </c>
      <c r="HT424" s="240">
        <f t="shared" ca="1" si="818"/>
        <v>1.1918231685283287E-3</v>
      </c>
      <c r="HU424" s="240">
        <f t="shared" ca="1" si="819"/>
        <v>3.1986619085438945E-4</v>
      </c>
      <c r="HV424" s="240">
        <f t="shared" ca="1" si="820"/>
        <v>-1.1761233499553124E-3</v>
      </c>
      <c r="HW424" s="240">
        <f t="shared" ca="1" si="821"/>
        <v>-3.7759321465914724E-4</v>
      </c>
      <c r="HX424" s="240">
        <f t="shared" ca="1" si="822"/>
        <v>1.1575901472159933E-3</v>
      </c>
      <c r="HY424" s="240">
        <f t="shared" ca="1" si="823"/>
        <v>4.3441058333653206E-4</v>
      </c>
      <c r="HZ424" s="240">
        <f t="shared" ca="1" si="824"/>
        <v>-1.13626820841913E-3</v>
      </c>
      <c r="IA424" s="240">
        <f t="shared" ca="1" si="825"/>
        <v>-4.9018141886885043E-4</v>
      </c>
      <c r="IB424" s="240">
        <f t="shared" ca="1" si="826"/>
        <v>1.112208899982846E-3</v>
      </c>
      <c r="IC424" s="240">
        <f t="shared" ca="1" si="827"/>
        <v>5.447713644282276E-4</v>
      </c>
      <c r="ID424" s="240">
        <f t="shared" ca="1" si="828"/>
        <v>-1.0854701828885106E-3</v>
      </c>
      <c r="IE424" s="240">
        <f t="shared" ca="1" si="829"/>
        <v>1.0565008800596592E-3</v>
      </c>
      <c r="IF424" s="240">
        <f t="shared" ca="1" si="830"/>
        <v>1.0561164730476039E-3</v>
      </c>
      <c r="IG424" s="240">
        <f t="shared" ca="1" si="831"/>
        <v>6.4988569947809632E-4</v>
      </c>
      <c r="IH424" s="240">
        <f t="shared" ca="1" si="832"/>
        <v>-1.024218486118281E-3</v>
      </c>
      <c r="II424" s="240">
        <f t="shared" ca="1" si="833"/>
        <v>-7.0015685932852453E-4</v>
      </c>
      <c r="IJ424" s="240">
        <f t="shared" ca="1" si="834"/>
        <v>9.8985306714495644E-4</v>
      </c>
      <c r="IK424" s="240">
        <f t="shared" ca="1" si="835"/>
        <v>7.487412799783886E-4</v>
      </c>
      <c r="IL424" s="240">
        <f t="shared" ca="1" si="836"/>
        <v>-9.5310300543199227E-4</v>
      </c>
      <c r="IM424" s="240">
        <f t="shared" ca="1" si="837"/>
        <v>-7.9552191730273766E-4</v>
      </c>
      <c r="IN424" s="240">
        <f t="shared" ca="1" si="838"/>
        <v>9.1405683509697975E-4</v>
      </c>
      <c r="IO424" s="240">
        <f t="shared" ca="1" si="839"/>
        <v>8.4038607264881506E-4</v>
      </c>
      <c r="IP424" s="240">
        <f t="shared" ca="1" si="840"/>
        <v>-8.7280862178424788E-4</v>
      </c>
      <c r="IQ424" s="240">
        <f t="shared" ca="1" si="841"/>
        <v>-8.8322566433675603E-4</v>
      </c>
      <c r="IR424" s="240">
        <f t="shared" ca="1" si="842"/>
        <v>8.294577360526789E-4</v>
      </c>
      <c r="IS424" s="240">
        <f t="shared" ca="1" si="843"/>
        <v>9.2393748803792529E-4</v>
      </c>
      <c r="IT424" s="240">
        <f t="shared" ca="1" si="844"/>
        <v>-7.8410861398304317E-4</v>
      </c>
      <c r="IU424" s="240">
        <f t="shared" ca="1" si="845"/>
        <v>-9.6242346540299794E-4</v>
      </c>
      <c r="IV424" s="240">
        <f t="shared" ca="1" si="846"/>
        <v>7.3687050558252001E-4</v>
      </c>
      <c r="IW424" s="240">
        <f t="shared" ca="1" si="847"/>
        <v>9.9859088034157648E-4</v>
      </c>
      <c r="IX424" s="240">
        <f t="shared" ca="1" si="848"/>
        <v>-6.8785721159175806E-4</v>
      </c>
      <c r="IY424" s="240">
        <f t="shared" ca="1" si="849"/>
        <v>-1.0323526023831825E-3</v>
      </c>
      <c r="IZ424" s="240">
        <f t="shared" ca="1" si="850"/>
        <v>6.3718680932915229E-4</v>
      </c>
      <c r="JA424" s="240">
        <f t="shared" ca="1" si="851"/>
        <v>1.0636272965822403E-3</v>
      </c>
      <c r="JB424" s="240">
        <f t="shared" ca="1" si="852"/>
        <v>-5.8498136823190031E-4</v>
      </c>
    </row>
    <row r="425" spans="2:262">
      <c r="B425" s="248">
        <v>64</v>
      </c>
      <c r="C425" s="247">
        <f t="shared" si="853"/>
        <v>1.2500000000000007E-3</v>
      </c>
      <c r="D425" s="244">
        <f t="shared" ca="1" si="597"/>
        <v>12.290942760532131</v>
      </c>
      <c r="E425" s="243">
        <f ca="1">BR361</f>
        <v>0.29094276053213036</v>
      </c>
      <c r="F425" s="242">
        <v>64</v>
      </c>
      <c r="G425" s="240">
        <f t="shared" ca="1" si="854"/>
        <v>-5.1934040279292605E-4</v>
      </c>
      <c r="H425" s="240">
        <f t="shared" ca="1" si="598"/>
        <v>2.4177378308429395E-4</v>
      </c>
      <c r="I425" s="240">
        <f t="shared" ca="1" si="599"/>
        <v>5.1934040279292605E-4</v>
      </c>
      <c r="J425" s="240">
        <f t="shared" ca="1" si="600"/>
        <v>-2.4177378308429387E-4</v>
      </c>
      <c r="K425" s="240">
        <f t="shared" ca="1" si="601"/>
        <v>-5.1934040279292615E-4</v>
      </c>
      <c r="L425" s="240">
        <f t="shared" ca="1" si="602"/>
        <v>2.4177378308429381E-4</v>
      </c>
      <c r="M425" s="240">
        <f t="shared" ca="1" si="603"/>
        <v>5.1934040279292615E-4</v>
      </c>
      <c r="N425" s="240">
        <f t="shared" ca="1" si="604"/>
        <v>-2.4177378308429376E-4</v>
      </c>
      <c r="O425" s="240">
        <f t="shared" ca="1" si="605"/>
        <v>-5.1934040279292615E-4</v>
      </c>
      <c r="P425" s="240">
        <f t="shared" ca="1" si="606"/>
        <v>2.4177378308429368E-4</v>
      </c>
      <c r="Q425" s="240">
        <f t="shared" ca="1" si="607"/>
        <v>5.1934040279292659E-4</v>
      </c>
      <c r="R425" s="240">
        <f t="shared" ca="1" si="608"/>
        <v>-2.4177378308429362E-4</v>
      </c>
      <c r="S425" s="240">
        <f t="shared" ca="1" si="609"/>
        <v>-5.1934040279292583E-4</v>
      </c>
      <c r="T425" s="240">
        <f t="shared" ca="1" si="610"/>
        <v>2.4177378308429357E-4</v>
      </c>
      <c r="U425" s="241">
        <f t="shared" ca="1" si="611"/>
        <v>5.193404027929267E-4</v>
      </c>
      <c r="V425" s="240">
        <f t="shared" ca="1" si="612"/>
        <v>-2.4177378308429349E-4</v>
      </c>
      <c r="W425" s="240">
        <f t="shared" ca="1" si="613"/>
        <v>-5.1934040279292583E-4</v>
      </c>
      <c r="X425" s="240">
        <f t="shared" ca="1" si="614"/>
        <v>2.4177378308429343E-4</v>
      </c>
      <c r="Y425" s="240">
        <f t="shared" ca="1" si="615"/>
        <v>5.193404027929268E-4</v>
      </c>
      <c r="Z425" s="240">
        <f t="shared" ca="1" si="616"/>
        <v>-2.4177378308429338E-4</v>
      </c>
      <c r="AA425" s="240">
        <f t="shared" ca="1" si="617"/>
        <v>-5.1934040279292594E-4</v>
      </c>
      <c r="AB425" s="240">
        <f t="shared" ca="1" si="618"/>
        <v>2.4177378308429145E-4</v>
      </c>
      <c r="AC425" s="240">
        <f t="shared" ca="1" si="619"/>
        <v>5.193404027929268E-4</v>
      </c>
      <c r="AD425" s="240">
        <f t="shared" ca="1" si="620"/>
        <v>-2.4177378308429324E-4</v>
      </c>
      <c r="AE425" s="240">
        <f t="shared" ca="1" si="621"/>
        <v>-5.1934040279292594E-4</v>
      </c>
      <c r="AF425" s="240">
        <f t="shared" ca="1" si="622"/>
        <v>2.4177378308429503E-4</v>
      </c>
      <c r="AG425" s="240">
        <f t="shared" ca="1" si="623"/>
        <v>5.1934040279292691E-4</v>
      </c>
      <c r="AH425" s="240">
        <f t="shared" ca="1" si="624"/>
        <v>-2.4177378308429311E-4</v>
      </c>
      <c r="AI425" s="240">
        <f t="shared" ca="1" si="625"/>
        <v>-5.1934040279292605E-4</v>
      </c>
      <c r="AJ425" s="240">
        <f t="shared" ca="1" si="626"/>
        <v>2.4177378308429121E-4</v>
      </c>
      <c r="AK425" s="240">
        <f t="shared" ca="1" si="627"/>
        <v>5.1934040279292691E-4</v>
      </c>
      <c r="AL425" s="240">
        <f t="shared" ca="1" si="628"/>
        <v>-2.4177378308429297E-4</v>
      </c>
      <c r="AM425" s="240">
        <f t="shared" ca="1" si="629"/>
        <v>-5.1934040279292615E-4</v>
      </c>
      <c r="AN425" s="240">
        <f t="shared" ca="1" si="630"/>
        <v>2.4177378308429476E-4</v>
      </c>
      <c r="AO425" s="240">
        <f t="shared" ca="1" si="631"/>
        <v>5.1934040279292702E-4</v>
      </c>
      <c r="AP425" s="240">
        <f t="shared" ca="1" si="632"/>
        <v>-2.4177378308429286E-4</v>
      </c>
      <c r="AQ425" s="240">
        <f t="shared" ca="1" si="633"/>
        <v>-5.1934040279292615E-4</v>
      </c>
      <c r="AR425" s="240">
        <f t="shared" ca="1" si="634"/>
        <v>2.4177378308429094E-4</v>
      </c>
      <c r="AS425" s="240">
        <f t="shared" ca="1" si="635"/>
        <v>5.1934040279292702E-4</v>
      </c>
      <c r="AT425" s="240">
        <f t="shared" ca="1" si="636"/>
        <v>-2.4177378308429273E-4</v>
      </c>
      <c r="AU425" s="240">
        <f t="shared" ca="1" si="637"/>
        <v>-5.1934040279292789E-4</v>
      </c>
      <c r="AV425" s="240">
        <f t="shared" ca="1" si="638"/>
        <v>2.4177378308429452E-4</v>
      </c>
      <c r="AW425" s="240">
        <f t="shared" ca="1" si="639"/>
        <v>5.1934040279292713E-4</v>
      </c>
      <c r="AX425" s="240">
        <f t="shared" ca="1" si="640"/>
        <v>-2.4177378308428891E-4</v>
      </c>
      <c r="AY425" s="240">
        <f t="shared" ca="1" si="641"/>
        <v>-5.1934040279292626E-4</v>
      </c>
      <c r="AZ425" s="240">
        <f t="shared" ca="1" si="642"/>
        <v>2.4177378308429069E-4</v>
      </c>
      <c r="BA425" s="240">
        <f t="shared" ca="1" si="643"/>
        <v>5.193404027929255E-4</v>
      </c>
      <c r="BB425" s="240">
        <f t="shared" ca="1" si="644"/>
        <v>-2.4177378308429248E-4</v>
      </c>
      <c r="BC425" s="240">
        <f t="shared" ca="1" si="645"/>
        <v>-5.1934040279292811E-4</v>
      </c>
      <c r="BD425" s="240">
        <f t="shared" ca="1" si="646"/>
        <v>2.4177378308429424E-4</v>
      </c>
      <c r="BE425" s="240">
        <f t="shared" ca="1" si="647"/>
        <v>5.1934040279292724E-4</v>
      </c>
      <c r="BF425" s="240">
        <f t="shared" ca="1" si="648"/>
        <v>-2.4177378308429603E-4</v>
      </c>
      <c r="BG425" s="240">
        <f t="shared" ca="1" si="649"/>
        <v>-5.1934040279292637E-4</v>
      </c>
      <c r="BH425" s="240">
        <f t="shared" ca="1" si="650"/>
        <v>2.4177378308429045E-4</v>
      </c>
      <c r="BI425" s="240">
        <f t="shared" ca="1" si="651"/>
        <v>5.1934040279292561E-4</v>
      </c>
      <c r="BJ425" s="240">
        <f t="shared" ca="1" si="652"/>
        <v>-2.4177378308429221E-4</v>
      </c>
      <c r="BK425" s="240">
        <f t="shared" ca="1" si="653"/>
        <v>-5.1934040279292821E-4</v>
      </c>
      <c r="BL425" s="240">
        <f t="shared" ca="1" si="654"/>
        <v>2.41773783084294E-4</v>
      </c>
      <c r="BM425" s="240">
        <f t="shared" ca="1" si="655"/>
        <v>5.1934040279292735E-4</v>
      </c>
      <c r="BN425" s="240">
        <f t="shared" ca="1" si="656"/>
        <v>-2.4177378308428839E-4</v>
      </c>
      <c r="BO425" s="240">
        <f t="shared" ca="1" si="657"/>
        <v>-5.1934040279292648E-4</v>
      </c>
      <c r="BP425" s="240">
        <f t="shared" ca="1" si="658"/>
        <v>2.4177378308429018E-4</v>
      </c>
      <c r="BQ425" s="240">
        <f t="shared" ca="1" si="659"/>
        <v>5.1934040279292572E-4</v>
      </c>
      <c r="BR425" s="240">
        <f t="shared" ca="1" si="660"/>
        <v>-2.4177378308429197E-4</v>
      </c>
      <c r="BS425" s="240">
        <f t="shared" ca="1" si="661"/>
        <v>-5.1934040279292832E-4</v>
      </c>
      <c r="BT425" s="240">
        <f t="shared" ca="1" si="662"/>
        <v>2.4177378308429376E-4</v>
      </c>
      <c r="BU425" s="240">
        <f t="shared" ca="1" si="663"/>
        <v>5.1934040279292746E-4</v>
      </c>
      <c r="BV425" s="240">
        <f t="shared" ca="1" si="664"/>
        <v>-2.4177378308429552E-4</v>
      </c>
      <c r="BW425" s="240">
        <f t="shared" ca="1" si="665"/>
        <v>-5.1934040279292659E-4</v>
      </c>
      <c r="BX425" s="240">
        <f t="shared" ca="1" si="666"/>
        <v>2.4177378308428994E-4</v>
      </c>
      <c r="BY425" s="240">
        <f t="shared" ca="1" si="667"/>
        <v>5.1934040279292583E-4</v>
      </c>
      <c r="BZ425" s="240">
        <f t="shared" ca="1" si="668"/>
        <v>-2.417737830842917E-4</v>
      </c>
      <c r="CA425" s="240">
        <f t="shared" ca="1" si="669"/>
        <v>-5.1934040279292843E-4</v>
      </c>
      <c r="CB425" s="240">
        <f t="shared" ca="1" si="670"/>
        <v>2.4177378308429349E-4</v>
      </c>
      <c r="CC425" s="240">
        <f t="shared" ca="1" si="671"/>
        <v>5.1934040279292756E-4</v>
      </c>
      <c r="CD425" s="240">
        <f t="shared" ca="1" si="672"/>
        <v>-2.417737830842879E-4</v>
      </c>
      <c r="CE425" s="240">
        <f t="shared" ca="1" si="673"/>
        <v>-5.193404027929268E-4</v>
      </c>
      <c r="CF425" s="240">
        <f t="shared" ca="1" si="674"/>
        <v>2.4177378308428966E-4</v>
      </c>
      <c r="CG425" s="240">
        <f t="shared" ca="1" si="675"/>
        <v>5.1934040279292594E-4</v>
      </c>
      <c r="CH425" s="240">
        <f t="shared" ca="1" si="676"/>
        <v>-2.4177378308429145E-4</v>
      </c>
      <c r="CI425" s="240">
        <f t="shared" ca="1" si="677"/>
        <v>-5.1934040279292854E-4</v>
      </c>
      <c r="CJ425" s="240">
        <f t="shared" ca="1" si="678"/>
        <v>2.4177378308428587E-4</v>
      </c>
      <c r="CK425" s="240">
        <f t="shared" ca="1" si="679"/>
        <v>5.1934040279292431E-4</v>
      </c>
      <c r="CL425" s="240">
        <f t="shared" ca="1" si="680"/>
        <v>-2.4177378308429503E-4</v>
      </c>
      <c r="CM425" s="240">
        <f t="shared" ca="1" si="681"/>
        <v>-5.1934040279292691E-4</v>
      </c>
      <c r="CN425" s="240">
        <f t="shared" ca="1" si="682"/>
        <v>2.4177378308428942E-4</v>
      </c>
      <c r="CO425" s="240">
        <f t="shared" ca="1" si="683"/>
        <v>5.1934040279292952E-4</v>
      </c>
      <c r="CP425" s="240">
        <f t="shared" ca="1" si="684"/>
        <v>-2.4177378308428381E-4</v>
      </c>
      <c r="CQ425" s="240">
        <f t="shared" ca="1" si="685"/>
        <v>-5.1934040279292518E-4</v>
      </c>
      <c r="CR425" s="240">
        <f t="shared" ca="1" si="686"/>
        <v>2.4177378308429297E-4</v>
      </c>
      <c r="CS425" s="240">
        <f t="shared" ca="1" si="687"/>
        <v>5.1934040279292778E-4</v>
      </c>
      <c r="CT425" s="240">
        <f t="shared" ca="1" si="688"/>
        <v>-2.4177378308428739E-4</v>
      </c>
      <c r="CU425" s="240">
        <f t="shared" ca="1" si="689"/>
        <v>-5.1934040279293038E-4</v>
      </c>
      <c r="CV425" s="240">
        <f t="shared" ca="1" si="690"/>
        <v>2.4177378308429655E-4</v>
      </c>
      <c r="CW425" s="240">
        <f t="shared" ca="1" si="691"/>
        <v>5.1934040279292615E-4</v>
      </c>
      <c r="CX425" s="240">
        <f t="shared" ca="1" si="692"/>
        <v>-2.4177378308429094E-4</v>
      </c>
      <c r="CY425" s="240">
        <f t="shared" ca="1" si="693"/>
        <v>-5.1934040279292876E-4</v>
      </c>
      <c r="CZ425" s="240">
        <f t="shared" ca="1" si="694"/>
        <v>2.4177378308428535E-4</v>
      </c>
      <c r="DA425" s="240">
        <f t="shared" ca="1" si="695"/>
        <v>5.1934040279292453E-4</v>
      </c>
      <c r="DB425" s="240">
        <f t="shared" ca="1" si="696"/>
        <v>-2.4177378308429452E-4</v>
      </c>
      <c r="DC425" s="240">
        <f t="shared" ca="1" si="697"/>
        <v>-5.1934040279292713E-4</v>
      </c>
      <c r="DD425" s="240">
        <f t="shared" ca="1" si="698"/>
        <v>2.4177378308428891E-4</v>
      </c>
      <c r="DE425" s="240">
        <f t="shared" ca="1" si="699"/>
        <v>5.1934040279292973E-4</v>
      </c>
      <c r="DF425" s="240">
        <f t="shared" ca="1" si="700"/>
        <v>-2.4177378308429807E-4</v>
      </c>
      <c r="DG425" s="240">
        <f t="shared" ca="1" si="701"/>
        <v>-5.193404027929255E-4</v>
      </c>
      <c r="DH425" s="240">
        <f t="shared" ca="1" si="702"/>
        <v>2.4177378308429248E-4</v>
      </c>
      <c r="DI425" s="240">
        <f t="shared" ca="1" si="703"/>
        <v>5.1934040279292811E-4</v>
      </c>
      <c r="DJ425" s="240">
        <f t="shared" ca="1" si="704"/>
        <v>-2.4177378308428687E-4</v>
      </c>
      <c r="DK425" s="240">
        <f t="shared" ca="1" si="705"/>
        <v>-5.1934040279293071E-4</v>
      </c>
      <c r="DL425" s="240">
        <f t="shared" ca="1" si="706"/>
        <v>2.4177378308429603E-4</v>
      </c>
      <c r="DM425" s="240">
        <f t="shared" ca="1" si="707"/>
        <v>5.1934040279292637E-4</v>
      </c>
      <c r="DN425" s="240">
        <f t="shared" ca="1" si="708"/>
        <v>-2.4177378308429045E-4</v>
      </c>
      <c r="DO425" s="240">
        <f t="shared" ca="1" si="709"/>
        <v>-5.1934040279292897E-4</v>
      </c>
      <c r="DP425" s="240">
        <f t="shared" ca="1" si="710"/>
        <v>2.4177378308428484E-4</v>
      </c>
      <c r="DQ425" s="240">
        <f t="shared" ca="1" si="711"/>
        <v>5.1934040279292474E-4</v>
      </c>
      <c r="DR425" s="240">
        <f t="shared" ca="1" si="712"/>
        <v>-2.41773783084294E-4</v>
      </c>
      <c r="DS425" s="240">
        <f t="shared" ca="1" si="713"/>
        <v>-5.1934040279292735E-4</v>
      </c>
      <c r="DT425" s="240">
        <f t="shared" ca="1" si="714"/>
        <v>2.4177378308428839E-4</v>
      </c>
      <c r="DU425" s="240">
        <f t="shared" ca="1" si="715"/>
        <v>5.1934040279292995E-4</v>
      </c>
      <c r="DV425" s="240">
        <f t="shared" ca="1" si="716"/>
        <v>-2.4177378308428281E-4</v>
      </c>
      <c r="DW425" s="240">
        <f t="shared" ca="1" si="717"/>
        <v>-5.1934040279292572E-4</v>
      </c>
      <c r="DX425" s="240">
        <f t="shared" ca="1" si="718"/>
        <v>2.4177378308429197E-4</v>
      </c>
      <c r="DY425" s="240">
        <f t="shared" ca="1" si="719"/>
        <v>5.1934040279292832E-4</v>
      </c>
      <c r="DZ425" s="240">
        <f t="shared" ca="1" si="720"/>
        <v>-2.4177378308428636E-4</v>
      </c>
      <c r="EA425" s="240">
        <f t="shared" ca="1" si="721"/>
        <v>-5.1934040279293092E-4</v>
      </c>
      <c r="EB425" s="240">
        <f t="shared" ca="1" si="722"/>
        <v>2.4177378308429552E-4</v>
      </c>
      <c r="EC425" s="240">
        <f t="shared" ca="1" si="723"/>
        <v>5.1934040279292659E-4</v>
      </c>
      <c r="ED425" s="240">
        <f t="shared" ca="1" si="724"/>
        <v>-2.4177378308428994E-4</v>
      </c>
      <c r="EE425" s="240">
        <f t="shared" ca="1" si="725"/>
        <v>-5.193404027929293E-4</v>
      </c>
      <c r="EF425" s="240">
        <f t="shared" ca="1" si="726"/>
        <v>2.4177378308428432E-4</v>
      </c>
      <c r="EG425" s="240">
        <f t="shared" ca="1" si="727"/>
        <v>5.1934040279292496E-4</v>
      </c>
      <c r="EH425" s="240">
        <f t="shared" ca="1" si="728"/>
        <v>-2.4177378308429349E-4</v>
      </c>
      <c r="EI425" s="240">
        <f t="shared" ca="1" si="729"/>
        <v>-5.1934040279292756E-4</v>
      </c>
      <c r="EJ425" s="240">
        <f t="shared" ca="1" si="730"/>
        <v>2.417737830842879E-4</v>
      </c>
      <c r="EK425" s="240">
        <f t="shared" ca="1" si="731"/>
        <v>5.1934040279293017E-4</v>
      </c>
      <c r="EL425" s="240">
        <f t="shared" ca="1" si="732"/>
        <v>-2.4177378308429706E-4</v>
      </c>
      <c r="EM425" s="240">
        <f t="shared" ca="1" si="733"/>
        <v>-5.1934040279292594E-4</v>
      </c>
      <c r="EN425" s="240">
        <f t="shared" ca="1" si="734"/>
        <v>2.4177378308429145E-4</v>
      </c>
      <c r="EO425" s="240">
        <f t="shared" ca="1" si="735"/>
        <v>5.1934040279292854E-4</v>
      </c>
      <c r="EP425" s="240">
        <f t="shared" ca="1" si="736"/>
        <v>-2.4177378308428587E-4</v>
      </c>
      <c r="EQ425" s="240">
        <f t="shared" ca="1" si="737"/>
        <v>-5.1934040279293114E-4</v>
      </c>
      <c r="ER425" s="240">
        <f t="shared" ca="1" si="738"/>
        <v>2.4177378308429503E-4</v>
      </c>
      <c r="ES425" s="240">
        <f t="shared" ca="1" si="739"/>
        <v>5.1934040279292691E-4</v>
      </c>
      <c r="ET425" s="240">
        <f t="shared" ca="1" si="740"/>
        <v>-2.4177378308428942E-4</v>
      </c>
      <c r="EU425" s="240">
        <f t="shared" ca="1" si="741"/>
        <v>-5.1934040279292952E-4</v>
      </c>
      <c r="EV425" s="240">
        <f t="shared" ca="1" si="742"/>
        <v>2.4177378308428381E-4</v>
      </c>
      <c r="EW425" s="240">
        <f t="shared" ca="1" si="743"/>
        <v>5.1934040279292518E-4</v>
      </c>
      <c r="EX425" s="240">
        <f t="shared" ca="1" si="744"/>
        <v>-2.4177378308429297E-4</v>
      </c>
      <c r="EY425" s="240">
        <f t="shared" ca="1" si="745"/>
        <v>-5.1934040279292778E-4</v>
      </c>
      <c r="EZ425" s="240">
        <f t="shared" ca="1" si="746"/>
        <v>2.4177378308428739E-4</v>
      </c>
      <c r="FA425" s="240">
        <f t="shared" ca="1" si="747"/>
        <v>5.1934040279293038E-4</v>
      </c>
      <c r="FB425" s="240">
        <f t="shared" ca="1" si="748"/>
        <v>-2.4177378308428178E-4</v>
      </c>
      <c r="FC425" s="240">
        <f t="shared" ca="1" si="749"/>
        <v>-5.1934040279292615E-4</v>
      </c>
      <c r="FD425" s="240">
        <f t="shared" ca="1" si="750"/>
        <v>2.4177378308429094E-4</v>
      </c>
      <c r="FE425" s="240">
        <f t="shared" ca="1" si="751"/>
        <v>5.1934040279292876E-4</v>
      </c>
      <c r="FF425" s="240">
        <f t="shared" ca="1" si="752"/>
        <v>-2.4177378308428535E-4</v>
      </c>
      <c r="FG425" s="240">
        <f t="shared" ca="1" si="753"/>
        <v>-5.1934040279293136E-4</v>
      </c>
      <c r="FH425" s="240">
        <f t="shared" ca="1" si="754"/>
        <v>2.4177378308429452E-4</v>
      </c>
      <c r="FI425" s="240">
        <f t="shared" ca="1" si="755"/>
        <v>5.1934040279292713E-4</v>
      </c>
      <c r="FJ425" s="240">
        <f t="shared" ca="1" si="756"/>
        <v>-2.4177378308428891E-4</v>
      </c>
      <c r="FK425" s="240">
        <f t="shared" ca="1" si="757"/>
        <v>-5.1934040279292973E-4</v>
      </c>
      <c r="FL425" s="240">
        <f t="shared" ca="1" si="758"/>
        <v>2.4177378308428332E-4</v>
      </c>
      <c r="FM425" s="240">
        <f t="shared" ca="1" si="759"/>
        <v>5.1934040279293233E-4</v>
      </c>
      <c r="FN425" s="240">
        <f t="shared" ca="1" si="760"/>
        <v>-2.4177378308427771E-4</v>
      </c>
      <c r="FO425" s="240">
        <f t="shared" ca="1" si="761"/>
        <v>-5.1934040279293494E-4</v>
      </c>
      <c r="FP425" s="240">
        <f t="shared" ca="1" si="762"/>
        <v>2.4177378308430164E-4</v>
      </c>
      <c r="FQ425" s="240">
        <f t="shared" ca="1" si="763"/>
        <v>5.1934040279292377E-4</v>
      </c>
      <c r="FR425" s="240">
        <f t="shared" ca="1" si="764"/>
        <v>-2.4177378308429603E-4</v>
      </c>
      <c r="FS425" s="240">
        <f t="shared" ca="1" si="765"/>
        <v>-5.1934040279292637E-4</v>
      </c>
      <c r="FT425" s="240">
        <f t="shared" ca="1" si="766"/>
        <v>2.4177378308429045E-4</v>
      </c>
      <c r="FU425" s="240">
        <f t="shared" ca="1" si="767"/>
        <v>5.1934040279292897E-4</v>
      </c>
      <c r="FV425" s="240">
        <f t="shared" ca="1" si="768"/>
        <v>-2.4177378308428484E-4</v>
      </c>
      <c r="FW425" s="240">
        <f t="shared" ca="1" si="769"/>
        <v>-5.1934040279293158E-4</v>
      </c>
      <c r="FX425" s="240">
        <f t="shared" ca="1" si="770"/>
        <v>2.4177378308427923E-4</v>
      </c>
      <c r="FY425" s="240">
        <f t="shared" ca="1" si="771"/>
        <v>5.1934040279293418E-4</v>
      </c>
      <c r="FZ425" s="240">
        <f t="shared" ca="1" si="772"/>
        <v>-2.4177378308427365E-4</v>
      </c>
      <c r="GA425" s="240">
        <f t="shared" ca="1" si="773"/>
        <v>-5.1934040279292312E-4</v>
      </c>
      <c r="GB425" s="240">
        <f t="shared" ca="1" si="774"/>
        <v>2.4177378308429755E-4</v>
      </c>
      <c r="GC425" s="240">
        <f t="shared" ca="1" si="775"/>
        <v>5.1934040279292572E-4</v>
      </c>
      <c r="GD425" s="240">
        <f t="shared" ca="1" si="776"/>
        <v>-2.4177378308429197E-4</v>
      </c>
      <c r="GE425" s="240">
        <f t="shared" ca="1" si="777"/>
        <v>-5.1934040279292832E-4</v>
      </c>
      <c r="GF425" s="240">
        <f t="shared" ca="1" si="778"/>
        <v>2.4177378308428636E-4</v>
      </c>
      <c r="GG425" s="240">
        <f t="shared" ca="1" si="779"/>
        <v>5.1934040279293092E-4</v>
      </c>
      <c r="GH425" s="240">
        <f t="shared" ca="1" si="780"/>
        <v>-2.4177378308428077E-4</v>
      </c>
      <c r="GI425" s="240">
        <f t="shared" ca="1" si="781"/>
        <v>-5.1934040279293353E-4</v>
      </c>
      <c r="GJ425" s="240">
        <f t="shared" ca="1" si="782"/>
        <v>2.4177378308427516E-4</v>
      </c>
      <c r="GK425" s="240">
        <f t="shared" ca="1" si="783"/>
        <v>5.1934040279292236E-4</v>
      </c>
      <c r="GL425" s="240">
        <f t="shared" ca="1" si="784"/>
        <v>-2.417737830842991E-4</v>
      </c>
      <c r="GM425" s="240">
        <f t="shared" ca="1" si="785"/>
        <v>-5.1934040279292496E-4</v>
      </c>
      <c r="GN425" s="240">
        <f t="shared" ca="1" si="786"/>
        <v>2.4177378308429349E-4</v>
      </c>
      <c r="GO425" s="240">
        <f t="shared" ca="1" si="787"/>
        <v>5.1934040279292756E-4</v>
      </c>
      <c r="GP425" s="240">
        <f t="shared" ca="1" si="788"/>
        <v>-2.417737830842879E-4</v>
      </c>
      <c r="GQ425" s="240">
        <f t="shared" ca="1" si="789"/>
        <v>-5.1934040279293017E-4</v>
      </c>
      <c r="GR425" s="240">
        <f t="shared" ca="1" si="790"/>
        <v>2.4177378308428229E-4</v>
      </c>
      <c r="GS425" s="240">
        <f t="shared" ca="1" si="791"/>
        <v>5.1934040279293277E-4</v>
      </c>
      <c r="GT425" s="240">
        <f t="shared" ca="1" si="792"/>
        <v>-2.4177378308427671E-4</v>
      </c>
      <c r="GU425" s="240">
        <f t="shared" ca="1" si="793"/>
        <v>-5.1934040279293537E-4</v>
      </c>
      <c r="GV425" s="240">
        <f t="shared" ca="1" si="794"/>
        <v>2.4177378308430061E-4</v>
      </c>
      <c r="GW425" s="240">
        <f t="shared" ca="1" si="795"/>
        <v>5.1934040279292431E-4</v>
      </c>
      <c r="GX425" s="240">
        <f t="shared" ca="1" si="796"/>
        <v>-2.4177378308429503E-4</v>
      </c>
      <c r="GY425" s="240">
        <f t="shared" ca="1" si="797"/>
        <v>-5.1934040279292691E-4</v>
      </c>
      <c r="GZ425" s="240">
        <f t="shared" ca="1" si="798"/>
        <v>2.4177378308428942E-4</v>
      </c>
      <c r="HA425" s="240">
        <f t="shared" ca="1" si="799"/>
        <v>5.1934040279292952E-4</v>
      </c>
      <c r="HB425" s="240">
        <f t="shared" ca="1" si="800"/>
        <v>-2.4177378308428381E-4</v>
      </c>
      <c r="HC425" s="240">
        <f t="shared" ca="1" si="801"/>
        <v>-5.1934040279293212E-4</v>
      </c>
      <c r="HD425" s="240">
        <f t="shared" ca="1" si="802"/>
        <v>2.4177378308427823E-4</v>
      </c>
      <c r="HE425" s="240">
        <f t="shared" ca="1" si="803"/>
        <v>5.1934040279293472E-4</v>
      </c>
      <c r="HF425" s="240">
        <f t="shared" ca="1" si="804"/>
        <v>-2.4177378308430213E-4</v>
      </c>
      <c r="HG425" s="240">
        <f t="shared" ca="1" si="805"/>
        <v>-5.1934040279292355E-4</v>
      </c>
      <c r="HH425" s="240">
        <f t="shared" ca="1" si="806"/>
        <v>2.4177378308429655E-4</v>
      </c>
      <c r="HI425" s="240">
        <f t="shared" ca="1" si="807"/>
        <v>5.1934040279292615E-4</v>
      </c>
      <c r="HJ425" s="240">
        <f t="shared" ca="1" si="808"/>
        <v>-2.4177378308429094E-4</v>
      </c>
      <c r="HK425" s="240">
        <f t="shared" ca="1" si="809"/>
        <v>-5.1934040279292876E-4</v>
      </c>
      <c r="HL425" s="240">
        <f t="shared" ca="1" si="810"/>
        <v>2.4177378308428535E-4</v>
      </c>
      <c r="HM425" s="240">
        <f t="shared" ca="1" si="811"/>
        <v>5.1934040279293136E-4</v>
      </c>
      <c r="HN425" s="240">
        <f t="shared" ca="1" si="812"/>
        <v>-2.4177378308427974E-4</v>
      </c>
      <c r="HO425" s="240">
        <f t="shared" ca="1" si="813"/>
        <v>-5.1934040279293396E-4</v>
      </c>
      <c r="HP425" s="240">
        <f t="shared" ca="1" si="814"/>
        <v>2.4177378308427416E-4</v>
      </c>
      <c r="HQ425" s="240">
        <f t="shared" ca="1" si="815"/>
        <v>5.1934040279292279E-4</v>
      </c>
      <c r="HR425" s="240">
        <f t="shared" ca="1" si="816"/>
        <v>-2.4177378308429807E-4</v>
      </c>
      <c r="HS425" s="240">
        <f t="shared" ca="1" si="817"/>
        <v>-5.193404027929255E-4</v>
      </c>
      <c r="HT425" s="240">
        <f t="shared" ca="1" si="818"/>
        <v>2.4177378308429248E-4</v>
      </c>
      <c r="HU425" s="240">
        <f t="shared" ca="1" si="819"/>
        <v>5.1934040279292811E-4</v>
      </c>
      <c r="HV425" s="240">
        <f t="shared" ca="1" si="820"/>
        <v>-2.4177378308428687E-4</v>
      </c>
      <c r="HW425" s="240">
        <f t="shared" ca="1" si="821"/>
        <v>-5.1934040279293071E-4</v>
      </c>
      <c r="HX425" s="240">
        <f t="shared" ca="1" si="822"/>
        <v>2.4177378308428129E-4</v>
      </c>
      <c r="HY425" s="240">
        <f t="shared" ca="1" si="823"/>
        <v>5.1934040279293331E-4</v>
      </c>
      <c r="HZ425" s="240">
        <f t="shared" ca="1" si="824"/>
        <v>-2.4177378308427568E-4</v>
      </c>
      <c r="IA425" s="240">
        <f t="shared" ca="1" si="825"/>
        <v>-5.1934040279293591E-4</v>
      </c>
      <c r="IB425" s="240">
        <f t="shared" ca="1" si="826"/>
        <v>2.4177378308429961E-4</v>
      </c>
      <c r="IC425" s="240">
        <f t="shared" ca="1" si="827"/>
        <v>5.1934040279292474E-4</v>
      </c>
      <c r="ID425" s="240">
        <f t="shared" ca="1" si="828"/>
        <v>-2.41773783084294E-4</v>
      </c>
      <c r="IE425" s="240">
        <f t="shared" ca="1" si="829"/>
        <v>5.1934040279292474E-4</v>
      </c>
      <c r="IF425" s="240">
        <f t="shared" ca="1" si="830"/>
        <v>2.4177378308428839E-4</v>
      </c>
      <c r="IG425" s="240">
        <f t="shared" ca="1" si="831"/>
        <v>5.1934040279292995E-4</v>
      </c>
      <c r="IH425" s="240">
        <f t="shared" ca="1" si="832"/>
        <v>-2.4177378308428281E-4</v>
      </c>
      <c r="II425" s="240">
        <f t="shared" ca="1" si="833"/>
        <v>-5.1934040279293255E-4</v>
      </c>
      <c r="IJ425" s="240">
        <f t="shared" ca="1" si="834"/>
        <v>2.417737830842772E-4</v>
      </c>
      <c r="IK425" s="240">
        <f t="shared" ca="1" si="835"/>
        <v>5.1934040279293515E-4</v>
      </c>
      <c r="IL425" s="240">
        <f t="shared" ca="1" si="836"/>
        <v>-2.4177378308427161E-4</v>
      </c>
      <c r="IM425" s="240">
        <f t="shared" ca="1" si="837"/>
        <v>-5.1934040279292399E-4</v>
      </c>
      <c r="IN425" s="240">
        <f t="shared" ca="1" si="838"/>
        <v>2.4177378308429552E-4</v>
      </c>
      <c r="IO425" s="240">
        <f t="shared" ca="1" si="839"/>
        <v>5.1934040279292659E-4</v>
      </c>
      <c r="IP425" s="240">
        <f t="shared" ca="1" si="840"/>
        <v>-2.4177378308428994E-4</v>
      </c>
      <c r="IQ425" s="240">
        <f t="shared" ca="1" si="841"/>
        <v>-5.193404027929293E-4</v>
      </c>
      <c r="IR425" s="240">
        <f t="shared" ca="1" si="842"/>
        <v>2.4177378308428432E-4</v>
      </c>
      <c r="IS425" s="240">
        <f t="shared" ca="1" si="843"/>
        <v>5.193404027929319E-4</v>
      </c>
      <c r="IT425" s="240">
        <f t="shared" ca="1" si="844"/>
        <v>-2.4177378308427874E-4</v>
      </c>
      <c r="IU425" s="240">
        <f t="shared" ca="1" si="845"/>
        <v>-5.193404027929345E-4</v>
      </c>
      <c r="IV425" s="240">
        <f t="shared" ca="1" si="846"/>
        <v>2.4177378308427313E-4</v>
      </c>
      <c r="IW425" s="240">
        <f t="shared" ca="1" si="847"/>
        <v>5.1934040279292334E-4</v>
      </c>
      <c r="IX425" s="240">
        <f t="shared" ca="1" si="848"/>
        <v>-2.4177378308429706E-4</v>
      </c>
      <c r="IY425" s="240">
        <f t="shared" ca="1" si="849"/>
        <v>-5.1934040279292594E-4</v>
      </c>
      <c r="IZ425" s="240">
        <f t="shared" ca="1" si="850"/>
        <v>2.4177378308429145E-4</v>
      </c>
      <c r="JA425" s="240">
        <f t="shared" ca="1" si="851"/>
        <v>5.1934040279292854E-4</v>
      </c>
      <c r="JB425" s="240">
        <f t="shared" ca="1" si="852"/>
        <v>-2.4177378308428587E-4</v>
      </c>
    </row>
    <row r="426" spans="2:262">
      <c r="B426" s="248">
        <v>65</v>
      </c>
      <c r="C426" s="247">
        <f t="shared" si="853"/>
        <v>1.2695312500000007E-3</v>
      </c>
      <c r="D426" s="244">
        <f t="shared" ref="D426:D489" ca="1" si="855">Vo_set2+E426</f>
        <v>12.165325316295828</v>
      </c>
      <c r="E426" s="243">
        <f ca="1">BS361</f>
        <v>0.16532531629582797</v>
      </c>
      <c r="F426" s="242">
        <v>65</v>
      </c>
      <c r="G426" s="240">
        <f t="shared" ref="G426:G489" ca="1" si="856">2*IMREAL(K165)*COS(2*PI()*B165*1/Nt_load2)-2*IMAGINARY(K165)*SIN(2*PI()*B165*1/Nt_load2)</f>
        <v>2.2977288462692905E-4</v>
      </c>
      <c r="H426" s="240">
        <f t="shared" ref="H426:H489" ca="1" si="857">2*IMREAL(K165)*COS(2*PI()*B165*2/Nt_load2)-2*IMAGINARY(K165)*SIN(2*PI()*B165*2/Nt_load2)</f>
        <v>-1.9577011031868778E-4</v>
      </c>
      <c r="I426" s="240">
        <f t="shared" ref="I426:I489" ca="1" si="858">2*IMREAL(K165)*COS(2*PI()*B165*3/Nt_load2)-2*IMAGINARY(K165)*SIN(2*PI()*B165*3/Nt_load2)</f>
        <v>-2.2016400659635575E-4</v>
      </c>
      <c r="J426" s="240">
        <f t="shared" ref="J426:J489" ca="1" si="859">2*IMREAL(K165)*COS(2*PI()*B165*4/Nt_load2)-2*IMAGINARY(K165)*SIN(2*PI()*B165*4/Nt_load2)</f>
        <v>2.0657630071549001E-4</v>
      </c>
      <c r="K426" s="240">
        <f t="shared" ref="K426:K489" ca="1" si="860">2*IMREAL(K165)*COS(2*PI()*B165*5/Nt_load2)-2*IMAGINARY(K165)*SIN(2*PI()*B165*5/Nt_load2)</f>
        <v>2.1002473418980244E-4</v>
      </c>
      <c r="L426" s="240">
        <f t="shared" ref="L426:L489" ca="1" si="861">2*IMREAL(K165)*COS(2*PI()*B165*6/Nt_load2)-2*IMAGINARY(K165)*SIN(2*PI()*B165*6/Nt_load2)</f>
        <v>-2.1688483070992165E-4</v>
      </c>
      <c r="M426" s="240">
        <f t="shared" ref="M426:M489" ca="1" si="862">2*IMREAL(K165)*COS(2*PI()*B165*7/Nt_load2)-2*IMAGINARY(K165)*SIN(2*PI()*B165*7/Nt_load2)</f>
        <v>-1.9937949380259204E-4</v>
      </c>
      <c r="N426" s="240">
        <f t="shared" ref="N426:N489" ca="1" si="863">2*IMREAL(K165)*COS(2*PI()*B165*8/Nt_load2)-2*IMAGINARY(K165)*SIN(2*PI()*B165*8/Nt_load2)</f>
        <v>2.2667086615030555E-4</v>
      </c>
      <c r="O426" s="240">
        <f t="shared" ref="O426:O489" ca="1" si="864">2*IMREAL(K165)*COS(2*PI()*B165*9/Nt_load2)-2*IMAGINARY(K165)*SIN(2*PI()*B165*9/Nt_load2)</f>
        <v>1.8825393075122947E-4</v>
      </c>
      <c r="P426" s="240">
        <f t="shared" ref="P426:P489" ca="1" si="865">2*IMREAL(K165)*COS(2*PI()*B165*10/Nt_load2)-2*IMAGINARY(K165)*SIN(2*PI()*B165*10/Nt_load2)</f>
        <v>-2.3591083162011035E-4</v>
      </c>
      <c r="Q426" s="240">
        <f t="shared" ref="Q426:Q489" ca="1" si="866">2*IMREAL(K165)*COS(2*PI()*B165*11/Nt_load2)-2*IMAGINARY(K165)*SIN(2*PI()*B165*11/Nt_load2)</f>
        <v>-1.7667484749159113E-4</v>
      </c>
      <c r="R426" s="240">
        <f t="shared" ref="R426:R489" ca="1" si="867">2*IMREAL(K165)*COS(2*PI()*B165*12/Nt_load2)-2*IMAGINARY(K165)*SIN(2*PI()*B165*12/Nt_load2)</f>
        <v>2.4458246723319389E-4</v>
      </c>
      <c r="S426" s="240">
        <f t="shared" ref="S426:S489" ca="1" si="868">2*IMREAL(K165)*COS(2*PI()*B165*13/Nt_load2)-2*IMAGINARY(K165)*SIN(2*PI()*B165*13/Nt_load2)</f>
        <v>1.6467013904945577E-4</v>
      </c>
      <c r="T426" s="240">
        <f t="shared" ref="T426:T489" ca="1" si="869">2*IMREAL(K165)*COS(2*PI()*B165*14/Nt_load2)-2*IMAGINARY(K165)*SIN(2*PI()*B165*14/Nt_load2)</f>
        <v>-2.5266488225981847E-4</v>
      </c>
      <c r="U426" s="241">
        <f t="shared" ref="U426:U489" ca="1" si="870">2*IMREAL(K165)*COS(2*PI()*B165*15/Nt_load2)-2*IMAGINARY(K165)*SIN(2*PI()*B165*15/Nt_load2)</f>
        <v>-1.5226872581895035E-4</v>
      </c>
      <c r="V426" s="240">
        <f t="shared" ref="V426:V489" ca="1" si="871">2*IMREAL(K165)*COS(2*PI()*B165*16/Nt_load2)-2*IMAGINARY(K165)*SIN(2*PI()*B165*16/Nt_load2)</f>
        <v>2.6013860545424976E-4</v>
      </c>
      <c r="W426" s="240">
        <f t="shared" ref="W426:W489" ca="1" si="872">2*IMREAL(K165)*COS(2*PI()*B165*17/Nt_load2)-2*IMAGINARY(K165)*SIN(2*PI()*B165*17/Nt_load2)</f>
        <v>1.3950048389078104E-4</v>
      </c>
      <c r="X426" s="240">
        <f t="shared" ref="X426:X489" ca="1" si="873">2*IMREAL(K165)*COS(2*PI()*B165*18/Nt_load2)-2*IMAGINARY(K165)*SIN(2*PI()*B165*18/Nt_load2)</f>
        <v>-2.6698563196269096E-4</v>
      </c>
      <c r="Y426" s="240">
        <f t="shared" ref="Y426:Y489" ca="1" si="874">2*IMREAL(K165)*COS(2*PI()*B165*19/Nt_load2)-2*IMAGINARY(K165)*SIN(2*PI()*B165*19/Nt_load2)</f>
        <v>-1.2639617307812055E-4</v>
      </c>
      <c r="Z426" s="240">
        <f t="shared" ref="Z426:Z489" ca="1" si="875">2*IMREAL(K165)*COS(2*PI()*B165*20/Nt_load2)-2*IMAGINARY(K165)*SIN(2*PI()*B165*20/Nt_load2)</f>
        <v>2.7318946669855417E-4</v>
      </c>
      <c r="AA426" s="240">
        <f t="shared" ref="AA426:AA489" ca="1" si="876">2*IMREAL(K165)*COS(2*PI()*B165*21/Nt_load2)-2*IMAGINARY(K165)*SIN(2*PI()*B165*21/Nt_load2)</f>
        <v>1.129873628135166E-4</v>
      </c>
      <c r="AB426" s="240">
        <f t="shared" ref="AB426:AB489" ca="1" si="877">2*IMREAL(K165)*COS(2*PI()*B165*22/Nt_load2)-2*IMAGINARY(K165)*SIN(2*PI()*B165*22/Nt_load2)</f>
        <v>-2.787351640805694E-4</v>
      </c>
      <c r="AC426" s="240">
        <f t="shared" ref="AC426:AC489" ca="1" si="878">2*IMREAL(K165)*COS(2*PI()*B165*23/Nt_load2)-2*IMAGINARY(K165)*SIN(2*PI()*B165*23/Nt_load2)</f>
        <v>-9.9306356095370788E-5</v>
      </c>
      <c r="AD426" s="240">
        <f t="shared" ref="AD426:AD489" ca="1" si="879">2*IMREAL(K165)*COS(2*PI()*B165*24/Nt_load2)-2*IMAGINARY(K165)*SIN(2*PI()*B165*24/Nt_load2)</f>
        <v>2.8360936403799798E-4</v>
      </c>
      <c r="AE426" s="240">
        <f t="shared" ref="AE426:AE489" ca="1" si="880">2*IMREAL(K165)*COS(2*PI()*B165*25/Nt_load2)-2*IMAGINARY(K165)*SIN(2*PI()*B165*25/Nt_load2)</f>
        <v>8.5386111667183704E-5</v>
      </c>
      <c r="AF426" s="240">
        <f t="shared" ref="AF426:AF489" ca="1" si="881">2*IMREAL(K165)*COS(2*PI()*B165*26/Nt_load2)-2*IMAGINARY(K165)*SIN(2*PI()*B165*26/Nt_load2)</f>
        <v>-2.8780032419621258E-4</v>
      </c>
      <c r="AG426" s="240">
        <f t="shared" ref="AG426:AG489" ca="1" si="882">2*IMREAL(K165)*COS(2*PI()*B165*27/Nt_load2)-2*IMAGINARY(K165)*SIN(2*PI()*B165*27/Nt_load2)</f>
        <v>-7.126016461704831E-5</v>
      </c>
      <c r="AH426" s="240">
        <f t="shared" ref="AH426:AH489" ca="1" si="883">2*IMREAL(K165)*COS(2*PI()*B165*28/Nt_load2)-2*IMAGINARY(K165)*SIN(2*PI()*B165*28/Nt_load2)</f>
        <v>2.912979481651068E-4</v>
      </c>
      <c r="AI426" s="240">
        <f t="shared" ref="AI426:AI489" ca="1" si="884">2*IMREAL(K165)*COS(2*PI()*B165*29/Nt_load2)-2*IMAGINARY(K165)*SIN(2*PI()*B165*29/Nt_load2)</f>
        <v>5.6962545588697147E-5</v>
      </c>
      <c r="AJ426" s="240">
        <f t="shared" ref="AJ426:AJ489" ca="1" si="885">2*IMREAL(K165)*COS(2*PI()*B165*30/Nt_load2)-2*IMAGINARY(K165)*SIN(2*PI()*B165*30/Nt_load2)</f>
        <v>-2.9409380986218506E-4</v>
      </c>
      <c r="AK426" s="240">
        <f t="shared" ref="AK426:AK489" ca="1" si="886">2*IMREAL(K165)*COS(2*PI()*B165*31/Nt_load2)-2*IMAGINARY(K165)*SIN(2*PI()*B165*31/Nt_load2)</f>
        <v>-4.2527698798693113E-5</v>
      </c>
      <c r="AL426" s="240">
        <f t="shared" ref="AL426:AL489" ca="1" si="887">2*IMREAL(K165)*COS(2*PI()*B165*32/Nt_load2)-2*IMAGINARY(K165)*SIN(2*PI()*B165*32/Nt_load2)</f>
        <v>2.9618117381172973E-4</v>
      </c>
      <c r="AM426" s="240">
        <f t="shared" ref="AM426:AM489" ca="1" si="888">2*IMREAL(K165)*COS(2*PI()*B165*33/Nt_load2)-2*IMAGINARY(K165)*SIN(2*PI()*B165*33/Nt_load2)</f>
        <v>2.7990399057298661E-5</v>
      </c>
      <c r="AN426" s="240">
        <f t="shared" ref="AN426:AN489" ca="1" si="889">2*IMREAL(K165)*COS(2*PI()*B165*34/Nt_load2)-2*IMAGINARY(K165)*SIN(2*PI()*B165*34/Nt_load2)</f>
        <v>-2.9755501137115512E-4</v>
      </c>
      <c r="AO426" s="240">
        <f t="shared" ref="AO426:AO489" ca="1" si="890">2*IMREAL(K165)*COS(2*PI()*B165*35/Nt_load2)-2*IMAGINARY(K165)*SIN(2*PI()*B165*35/Nt_load2)</f>
        <v>-1.3385667992903648E-5</v>
      </c>
      <c r="AP426" s="240">
        <f t="shared" ref="AP426:AP489" ca="1" si="891">2*IMREAL(K165)*COS(2*PI()*B165*36/Nt_load2)-2*IMAGINARY(K165)*SIN(2*PI()*B165*36/Nt_load2)</f>
        <v>2.9821201284544645E-4</v>
      </c>
      <c r="AQ426" s="240">
        <f t="shared" ref="AQ426:AQ489" ca="1" si="892">2*IMREAL(K165)*COS(2*PI()*B165*37/Nt_load2)-2*IMAGINARY(K165)*SIN(2*PI()*B165*37/Nt_load2)</f>
        <v>-1.2513103181322936E-6</v>
      </c>
      <c r="AR426" s="240">
        <f t="shared" ref="AR426:AR489" ca="1" si="893">2*IMREAL(K165)*COS(2*PI()*B165*38/Nt_load2)-2*IMAGINARY(K165)*SIN(2*PI()*B165*38/Nt_load2)</f>
        <v>-2.9815059546050573E-4</v>
      </c>
      <c r="AS426" s="240">
        <f t="shared" ref="AS426:AS489" ca="1" si="894">2*IMREAL(K165)*COS(2*PI()*B165*39/Nt_load2)-2*IMAGINARY(K165)*SIN(2*PI()*B165*39/Nt_load2)</f>
        <v>1.5885274113010029E-5</v>
      </c>
      <c r="AT426" s="240">
        <f t="shared" ref="AT426:AT489" ca="1" si="895">2*IMREAL(K165)*COS(2*PI()*B165*40/Nt_load2)-2*IMAGINARY(K165)*SIN(2*PI()*B165*40/Nt_load2)</f>
        <v>2.9737090717619276E-4</v>
      </c>
      <c r="AU426" s="240">
        <f t="shared" ref="AU426:AU489" ca="1" si="896">2*IMREAL(K165)*COS(2*PI()*B165*41/Nt_load2)-2*IMAGINARY(K165)*SIN(2*PI()*B165*41/Nt_load2)</f>
        <v>-3.0480968891163825E-5</v>
      </c>
      <c r="AV426" s="240">
        <f t="shared" ref="AV426:AV489" ca="1" si="897">2*IMREAL(K165)*COS(2*PI()*B165*42/Nt_load2)-2*IMAGINARY(K165)*SIN(2*PI()*B165*42/Nt_load2)</f>
        <v>-2.9587482632987714E-4</v>
      </c>
      <c r="AW426" s="240">
        <f t="shared" ref="AW426:AW489" ca="1" si="898">2*IMREAL(K165)*COS(2*PI()*B165*43/Nt_load2)-2*IMAGINARY(K165)*SIN(2*PI()*B165*43/Nt_load2)</f>
        <v>4.5003232345439183E-5</v>
      </c>
      <c r="AX426" s="240">
        <f t="shared" ref="AX426:AX489" ca="1" si="899">2*IMREAL(K165)*COS(2*PI()*B165*44/Nt_load2)-2*IMAGINARY(K165)*SIN(2*PI()*B165*44/Nt_load2)</f>
        <v>2.9366595711135911E-4</v>
      </c>
      <c r="AY426" s="240">
        <f t="shared" ref="AY426:AY489" ca="1" si="900">2*IMREAL(K165)*COS(2*PI()*B165*45/Nt_load2)-2*IMAGINARY(K165)*SIN(2*PI()*B165*45/Nt_load2)</f>
        <v>-5.9417079071176775E-5</v>
      </c>
      <c r="AZ426" s="240">
        <f t="shared" ref="AZ426:AZ489" ca="1" si="901">2*IMREAL(K165)*COS(2*PI()*B165*46/Nt_load2)-2*IMAGINARY(K165)*SIN(2*PI()*B165*46/Nt_load2)</f>
        <v>-2.9074962088005909E-4</v>
      </c>
      <c r="BA426" s="240">
        <f t="shared" ref="BA426:BA489" ca="1" si="902">2*IMREAL(K165)*COS(2*PI()*B165*47/Nt_load2)-2*IMAGINARY(K165)*SIN(2*PI()*B165*47/Nt_load2)</f>
        <v>7.368778484911456E-5</v>
      </c>
      <c r="BB426" s="240">
        <f t="shared" ref="BB426:BB489" ca="1" si="903">2*IMREAL(K165)*COS(2*PI()*B165*48/Nt_load2)-2*IMAGINARY(K165)*SIN(2*PI()*B165*48/Nt_load2)</f>
        <v>2.8713284334540084E-4</v>
      </c>
      <c r="BC426" s="240">
        <f t="shared" ref="BC426:BC489" ca="1" si="904">2*IMREAL(K165)*COS(2*PI()*B165*49/Nt_load2)-2*IMAGINARY(K165)*SIN(2*PI()*B165*49/Nt_load2)</f>
        <v>-8.7780970299059066E-5</v>
      </c>
      <c r="BD426" s="240">
        <f t="shared" ref="BD426:BD489" ca="1" si="905">2*IMREAL(K165)*COS(2*PI()*B165*50/Nt_load2)-2*IMAGINARY(K165)*SIN(2*PI()*B165*50/Nt_load2)</f>
        <v>-2.8282433764125701E-4</v>
      </c>
      <c r="BE426" s="240">
        <f t="shared" ref="BE426:BE489" ca="1" si="906">2*IMREAL(K165)*COS(2*PI()*B165*51/Nt_load2)-2*IMAGINARY(K165)*SIN(2*PI()*B165*51/Nt_load2)</f>
        <v>1.0166268370285224E-4</v>
      </c>
      <c r="BF426" s="240">
        <f t="shared" ref="BF426:BF489" ca="1" si="907">2*IMREAL(K165)*COS(2*PI()*B165*52/Nt_load2)-2*IMAGINARY(K165)*SIN(2*PI()*B165*52/Nt_load2)</f>
        <v>2.7783448333524772E-4</v>
      </c>
      <c r="BG426" s="240">
        <f t="shared" ref="BG426:BG489" ca="1" si="908">2*IMREAL(K165)*COS(2*PI()*B165*53/Nt_load2)-2*IMAGINARY(K165)*SIN(2*PI()*B165*53/Nt_load2)</f>
        <v>-1.1529948279700185E-4</v>
      </c>
      <c r="BH426" s="240">
        <f t="shared" ref="BH426:BH489" ca="1" si="909">2*IMREAL(K165)*COS(2*PI()*B165*54/Nt_load2)-2*IMAGINARY(K165)*SIN(2*PI()*B165*54/Nt_load2)</f>
        <v>-2.7217530142345872E-4</v>
      </c>
      <c r="BI426" s="240">
        <f t="shared" ref="BI426:BI489" ca="1" si="910">2*IMREAL(K165)*COS(2*PI()*B165*55/Nt_load2)-2*IMAGINARY(K165)*SIN(2*PI()*B165*55/Nt_load2)</f>
        <v>1.2865851533805158E-4</v>
      </c>
      <c r="BJ426" s="240">
        <f t="shared" ref="BJ426:BJ489" ca="1" si="911">2*IMREAL(K165)*COS(2*PI()*B165*56/Nt_load2)-2*IMAGINARY(K165)*SIN(2*PI()*B165*56/Nt_load2)</f>
        <v>2.6586042537079998E-4</v>
      </c>
      <c r="BK426" s="240">
        <f t="shared" ref="BK426:BK489" ca="1" si="912">2*IMREAL(K165)*COS(2*PI()*B165*57/Nt_load2)-2*IMAGINARY(K165)*SIN(2*PI()*B165*57/Nt_load2)</f>
        <v>-1.4170759824650076E-4</v>
      </c>
      <c r="BL426" s="240">
        <f t="shared" ref="BL426:BL489" ca="1" si="913">2*IMREAL(K165)*COS(2*PI()*B165*58/Nt_load2)-2*IMAGINARY(K165)*SIN(2*PI()*B165*58/Nt_load2)</f>
        <v>-2.5890506826679801E-4</v>
      </c>
      <c r="BM426" s="240">
        <f t="shared" ref="BM426:BM489" ca="1" si="914">2*IMREAL(K165)*COS(2*PI()*B165*59/Nt_load2)-2*IMAGINARY(K165)*SIN(2*PI()*B165*59/Nt_load2)</f>
        <v>1.5441529513865072E-4</v>
      </c>
      <c r="BN426" s="240">
        <f t="shared" ref="BN426:BN489" ca="1" si="915">2*IMREAL(K165)*COS(2*PI()*B165*60/Nt_load2)-2*IMAGINARY(K165)*SIN(2*PI()*B165*60/Nt_load2)</f>
        <v>2.5132598617593773E-4</v>
      </c>
      <c r="BO426" s="240">
        <f t="shared" ref="BO426:BO489" ca="1" si="916">2*IMREAL(K165)*COS(2*PI()*B165*61/Nt_load2)-2*IMAGINARY(K165)*SIN(2*PI()*B165*61/Nt_load2)</f>
        <v>-1.6675099205962926E-4</v>
      </c>
      <c r="BP426" s="240">
        <f t="shared" ref="BP426:BP489" ca="1" si="917">2*IMREAL(K165)*COS(2*PI()*B165*62/Nt_load2)-2*IMAGINARY(K165)*SIN(2*PI()*B165*62/Nt_load2)</f>
        <v>-2.4314143777082084E-4</v>
      </c>
      <c r="BQ426" s="240">
        <f t="shared" ref="BQ426:BQ489" ca="1" si="918">2*IMREAL(K165)*COS(2*PI()*B165*63/Nt_load2)-2*IMAGINARY(K165)*SIN(2*PI()*B165*63/Nt_load2)</f>
        <v>1.7868497123507774E-4</v>
      </c>
      <c r="BR426" s="240">
        <f t="shared" ref="BR426:BR489" ca="1" si="919">2*IMREAL(K165)*COS(2*PI()*B165*64/Nt_load2)-2*IMAGINARY(K165)*SIN(2*PI()*B165*64/Nt_load2)</f>
        <v>2.3437114034544171E-4</v>
      </c>
      <c r="BS426" s="240">
        <f t="shared" ref="BS426:BS489" ca="1" si="920">2*IMREAL(K165)*COS(2*PI()*B165*65/Nt_load2)-2*IMAGINARY(K165)*SIN(2*PI()*B165*65/Nt_load2)</f>
        <v>-1.9018848266386248E-4</v>
      </c>
      <c r="BT426" s="240">
        <f t="shared" ref="BT426:BT489" ca="1" si="921">2*IMREAL(K165)*COS(2*PI()*B165*66/Nt_load2)-2*IMAGINARY(K165)*SIN(2*PI()*B165*66/Nt_load2)</f>
        <v>-2.2503622231448319E-4</v>
      </c>
      <c r="BU426" s="240">
        <f t="shared" ref="BU426:BU489" ca="1" si="922">2*IMREAL(K165)*COS(2*PI()*B165*67/Nt_load2)-2*IMAGINARY(K165)*SIN(2*PI()*B165*67/Nt_load2)</f>
        <v>2.012338133793696E-4</v>
      </c>
      <c r="BV426" s="240">
        <f t="shared" ref="BV426:BV489" ca="1" si="923">2*IMREAL(K165)*COS(2*PI()*B165*68/Nt_load2)-2*IMAGINARY(K165)*SIN(2*PI()*B165*68/Nt_load2)</f>
        <v>2.1515917231312116E-4</v>
      </c>
      <c r="BW426" s="240">
        <f t="shared" ref="BW426:BW489" ca="1" si="924">2*IMREAL(K165)*COS(2*PI()*B165*69/Nt_load2)-2*IMAGINARY(K165)*SIN(2*PI()*B165*69/Nt_load2)</f>
        <v>-2.1179435421244232E-4</v>
      </c>
      <c r="BX426" s="240">
        <f t="shared" ref="BX426:BX489" ca="1" si="925">2*IMREAL(K165)*COS(2*PI()*B165*70/Nt_load2)-2*IMAGINARY(K165)*SIN(2*PI()*B165*70/Nt_load2)</f>
        <v>-2.0476378501994201E-4</v>
      </c>
      <c r="BY426" s="240">
        <f t="shared" ref="BY426:BY489" ca="1" si="926">2*IMREAL(K165)*COS(2*PI()*B165*71/Nt_load2)-2*IMAGINARY(K165)*SIN(2*PI()*B165*71/Nt_load2)</f>
        <v>2.2184466389522296E-4</v>
      </c>
      <c r="BZ426" s="240">
        <f t="shared" ref="BZ426:BZ489" ca="1" si="927">2*IMREAL(K165)*COS(2*PI()*B165*72/Nt_load2)-2*IMAGINARY(K165)*SIN(2*PI()*B165*72/Nt_load2)</f>
        <v>1.9387510383345736E-4</v>
      </c>
      <c r="CA426" s="240">
        <f t="shared" ref="CA426:CA489" ca="1" si="928">2*IMREAL(K165)*COS(2*PI()*B165*73/Nt_load2)-2*IMAGINARY(K165)*SIN(2*PI()*B165*73/Nt_load2)</f>
        <v>-2.3136053035138516E-4</v>
      </c>
      <c r="CB426" s="240">
        <f t="shared" ref="CB426:CB489" ca="1" si="929">2*IMREAL(K165)*COS(2*PI()*B165*74/Nt_load2)-2*IMAGINARY(K165)*SIN(2*PI()*B165*74/Nt_load2)</f>
        <v>-1.825193605403876E-4</v>
      </c>
      <c r="CC426" s="240">
        <f t="shared" ref="CC426:CC489" ca="1" si="930">2*IMREAL(K165)*COS(2*PI()*B165*75/Nt_load2)-2*IMAGINARY(K165)*SIN(2*PI()*B165*75/Nt_load2)</f>
        <v>2.4031902902513908E-4</v>
      </c>
      <c r="CD426" s="240">
        <f t="shared" ref="CD426:CD489" ca="1" si="931">2*IMREAL(K165)*COS(2*PI()*B165*76/Nt_load2)-2*IMAGINARY(K165)*SIN(2*PI()*B165*76/Nt_load2)</f>
        <v>1.7072391212096829E-4</v>
      </c>
      <c r="CE426" s="240">
        <f t="shared" ref="CE426:CE489" ca="1" si="932">2*IMREAL(K165)*COS(2*PI()*B165*77/Nt_load2)-2*IMAGINARY(K165)*SIN(2*PI()*B165*77/Nt_load2)</f>
        <v>-2.4869857810851066E-4</v>
      </c>
      <c r="CF426" s="240">
        <f t="shared" ref="CF426:CF489" ca="1" si="933">2*IMREAL(K165)*COS(2*PI()*B165*78/Nt_load2)-2*IMAGINARY(K165)*SIN(2*PI()*B165*78/Nt_load2)</f>
        <v>-1.585171748435975E-4</v>
      </c>
      <c r="CG426" s="240">
        <f t="shared" ref="CG426:CG489" ca="1" si="934">2*IMREAL(K165)*COS(2*PI()*B165*79/Nt_load2)-2*IMAGINARY(K165)*SIN(2*PI()*B165*79/Nt_load2)</f>
        <v>2.5647899053379846E-4</v>
      </c>
      <c r="CH426" s="240">
        <f t="shared" ref="CH426:CH489" ca="1" si="935">2*IMREAL(K165)*COS(2*PI()*B165*80/Nt_load2)-2*IMAGINARY(K165)*SIN(2*PI()*B165*80/Nt_load2)</f>
        <v>1.4592855580756729E-4</v>
      </c>
      <c r="CI426" s="240">
        <f t="shared" ref="CI426:CI489" ca="1" si="936">2*IMREAL(K165)*COS(2*PI()*B165*81/Nt_load2)-2*IMAGINARY(K165)*SIN(2*PI()*B165*81/Nt_load2)</f>
        <v>-2.6364152260598177E-4</v>
      </c>
      <c r="CJ426" s="240">
        <f t="shared" ref="CJ426:CJ489" ca="1" si="937">2*IMREAL(K165)*COS(2*PI()*B165*82/Nt_load2)-2*IMAGINARY(K165)*SIN(2*PI()*B165*82/Nt_load2)</f>
        <v>-1.3298838209876111E-4</v>
      </c>
      <c r="CK426" s="240">
        <f t="shared" ref="CK426:CK489" ca="1" si="938">2*IMREAL(K165)*COS(2*PI()*B165*83/Nt_load2)-2*IMAGINARY(K165)*SIN(2*PI()*B165*83/Nt_load2)</f>
        <v>2.7016891915793736E-4</v>
      </c>
      <c r="CL426" s="240">
        <f t="shared" ref="CL426:CL489" ca="1" si="939">2*IMREAL(K165)*COS(2*PI()*B165*84/Nt_load2)-2*IMAGINARY(K165)*SIN(2*PI()*B165*84/Nt_load2)</f>
        <v>1.1972782772907624E-4</v>
      </c>
      <c r="CM426" s="240">
        <f t="shared" ref="CM426:CM489" ca="1" si="940">2*IMREAL(K165)*COS(2*PI()*B165*85/Nt_load2)-2*IMAGINARY(K165)*SIN(2*PI()*B165*85/Nt_load2)</f>
        <v>-2.7604545511963912E-4</v>
      </c>
      <c r="CN426" s="240">
        <f t="shared" ref="CN426:CN489" ca="1" si="941">2*IMREAL(K165)*COS(2*PI()*B165*86/Nt_load2)-2*IMAGINARY(K165)*SIN(2*PI()*B165*86/Nt_load2)</f>
        <v>-1.0617883853547292E-4</v>
      </c>
      <c r="CO426" s="240">
        <f t="shared" ref="CO426:CO489" ca="1" si="942">2*IMREAL(K165)*COS(2*PI()*B165*87/Nt_load2)-2*IMAGINARY(K165)*SIN(2*PI()*B165*87/Nt_load2)</f>
        <v>2.8125697340123447E-4</v>
      </c>
      <c r="CP426" s="240">
        <f t="shared" ref="CP426:CP489" ca="1" si="943">2*IMREAL(K165)*COS(2*PI()*B165*88/Nt_load2)-2*IMAGINARY(K165)*SIN(2*PI()*B165*88/Nt_load2)</f>
        <v>9.2374055219669854E-5</v>
      </c>
      <c r="CQ426" s="240">
        <f t="shared" ref="CQ426:CQ489" ca="1" si="944">2*IMREAL(K165)*COS(2*PI()*B165*89/Nt_load2)-2*IMAGINARY(K165)*SIN(2*PI()*B165*89/Nt_load2)</f>
        <v>-2.857909189987018E-4</v>
      </c>
      <c r="CR426" s="240">
        <f t="shared" ref="CR426:CR489" ca="1" si="945">2*IMREAL(K165)*COS(2*PI()*B165*90/Nt_load2)-2*IMAGINARY(K165)*SIN(2*PI()*B165*90/Nt_load2)</f>
        <v>-7.8346734713831005E-5</v>
      </c>
      <c r="CS426" s="240">
        <f t="shared" ref="CS426:CS489" ca="1" si="946">2*IMREAL(K165)*COS(2*PI()*B165*91/Nt_load2)-2*IMAGINARY(K165)*SIN(2*PI()*B165*91/Nt_load2)</f>
        <v>2.8963636923997341E-4</v>
      </c>
      <c r="CT426" s="240">
        <f t="shared" ref="CT426:CT489" ca="1" si="947">2*IMREAL(K165)*COS(2*PI()*B165*92/Nt_load2)-2*IMAGINARY(K165)*SIN(2*PI()*B165*92/Nt_load2)</f>
        <v>6.4130670061694807E-5</v>
      </c>
      <c r="CU426" s="240">
        <f t="shared" ref="CU426:CU489" ca="1" si="948">2*IMREAL(K165)*COS(2*PI()*B165*93/Nt_load2)-2*IMAGINARY(K165)*SIN(2*PI()*B165*93/Nt_load2)</f>
        <v>-2.9278406009859627E-4</v>
      </c>
      <c r="CV426" s="240">
        <f t="shared" ref="CV426:CV489" ca="1" si="949">2*IMREAL(K165)*COS(2*PI()*B165*94/Nt_load2)-2*IMAGINARY(K165)*SIN(2*PI()*B165*94/Nt_load2)</f>
        <v>-4.9760109008204926E-5</v>
      </c>
      <c r="CW426" s="240">
        <f t="shared" ref="CW426:CW489" ca="1" si="950">2*IMREAL(K165)*COS(2*PI()*B165*95/Nt_load2)-2*IMAGINARY(K165)*SIN(2*PI()*B165*95/Nt_load2)</f>
        <v>2.9522640851158697E-4</v>
      </c>
      <c r="CX426" s="240">
        <f t="shared" ref="CX426:CX489" ca="1" si="951">2*IMREAL(K165)*COS(2*PI()*B165*96/Nt_load2)-2*IMAGINARY(K165)*SIN(2*PI()*B165*96/Nt_load2)</f>
        <v>3.5269671493643557E-5</v>
      </c>
      <c r="CY426" s="240">
        <f t="shared" ref="CY426:CY489" ca="1" si="952">2*IMREAL(K165)*COS(2*PI()*B165*97/Nt_load2)-2*IMAGINARY(K165)*SIN(2*PI()*B165*97/Nt_load2)</f>
        <v>-2.9695753064769493E-4</v>
      </c>
      <c r="CZ426" s="240">
        <f t="shared" ref="CZ426:CZ489" ca="1" si="953">2*IMREAL(K165)*COS(2*PI()*B165*98/Nt_load2)-2*IMAGINARY(K165)*SIN(2*PI()*B165*98/Nt_load2)</f>
        <v>-2.0694266251195626E-5</v>
      </c>
      <c r="DA426" s="240">
        <f t="shared" ref="DA426:DA489" ca="1" si="954">2*IMREAL(K165)*COS(2*PI()*B165*99/Nt_load2)-2*IMAGINARY(K165)*SIN(2*PI()*B165*99/Nt_load2)</f>
        <v>2.9797325608206375E-4</v>
      </c>
      <c r="DB426" s="240">
        <f t="shared" ref="DB426:DB489" ca="1" si="955">2*IMREAL(K165)*COS(2*PI()*B165*100/Nt_load2)-2*IMAGINARY(K165)*SIN(2*PI()*B165*100/Nt_load2)</f>
        <v>6.0690067087449274E-6</v>
      </c>
      <c r="DC426" s="240">
        <f t="shared" ref="DC426:DC489" ca="1" si="956">2*IMREAL(K165)*COS(2*PI()*B165*101/Nt_load2)-2*IMAGINARY(K165)*SIN(2*PI()*B165*101/Nt_load2)</f>
        <v>-2.9827113784315629E-4</v>
      </c>
      <c r="DD426" s="240">
        <f t="shared" ref="DD426:DD489" ca="1" si="957">2*IMREAL(K165)*COS(2*PI()*B165*102/Nt_load2)-2*IMAGINARY(K165)*SIN(2*PI()*B165*102/Nt_load2)</f>
        <v>8.570873602457824E-6</v>
      </c>
      <c r="DE426" s="240">
        <f t="shared" ref="DE426:DE489" ca="1" si="958">2*IMREAL(K165)*COS(2*PI()*B165*103/Nt_load2)-2*IMAGINARY(K165)*SIN(2*PI()*B165*103/Nt_load2)</f>
        <v>2.9785045830771876E-4</v>
      </c>
      <c r="DF426" s="240">
        <f t="shared" ref="DF426:DF489" ca="1" si="959">2*IMREAL(K165)*COS(2*PI()*B165*104/Nt_load2)-2*IMAGINARY(K165)*SIN(2*PI()*B165*104/Nt_load2)</f>
        <v>-2.3190105928423883E-5</v>
      </c>
      <c r="DG426" s="240">
        <f t="shared" ref="DG426:DG489" ca="1" si="960">2*IMREAL(K165)*COS(2*PI()*B165*105/Nt_load2)-2*IMAGINARY(K165)*SIN(2*PI()*B165*105/Nt_load2)</f>
        <v>-2.9671223092959909E-4</v>
      </c>
      <c r="DH426" s="240">
        <f t="shared" ref="DH426:DH489" ca="1" si="961">2*IMREAL(K165)*COS(2*PI()*B165*106/Nt_load2)-2*IMAGINARY(K165)*SIN(2*PI()*B165*106/Nt_load2)</f>
        <v>3.7753471257995046E-5</v>
      </c>
      <c r="DI426" s="240">
        <f t="shared" ref="DI426:DI489" ca="1" si="962">2*IMREAL(K165)*COS(2*PI()*B165*107/Nt_load2)-2*IMAGINARY(K165)*SIN(2*PI()*B165*107/Nt_load2)</f>
        <v>2.9485919779824693E-4</v>
      </c>
      <c r="DJ426" s="240">
        <f t="shared" ref="DJ426:DJ489" ca="1" si="963">2*IMREAL(K165)*COS(2*PI()*B165*108/Nt_load2)-2*IMAGINARY(K165)*SIN(2*PI()*B165*108/Nt_load2)</f>
        <v>-5.2225885168492156E-5</v>
      </c>
      <c r="DK426" s="240">
        <f t="shared" ref="DK426:DK489" ca="1" si="964">2*IMREAL(K165)*COS(2*PI()*B165*109/Nt_load2)-2*IMAGINARY(K165)*SIN(2*PI()*B165*109/Nt_load2)</f>
        <v>-2.9229582303278432E-4</v>
      </c>
      <c r="DL426" s="240">
        <f t="shared" ref="DL426:DL489" ca="1" si="965">2*IMREAL(K165)*COS(2*PI()*B165*110/Nt_load2)-2*IMAGINARY(K165)*SIN(2*PI()*B165*110/Nt_load2)</f>
        <v>6.6572482347171169E-5</v>
      </c>
      <c r="DM426" s="240">
        <f t="shared" ref="DM426:DM489" ca="1" si="966">2*IMREAL(K165)*COS(2*PI()*B165*111/Nt_load2)-2*IMAGINARY(K165)*SIN(2*PI()*B165*111/Nt_load2)</f>
        <v>2.8902828202754556E-4</v>
      </c>
      <c r="DN426" s="240">
        <f t="shared" ref="DN426:DN489" ca="1" si="967">2*IMREAL(K165)*COS(2*PI()*B165*112/Nt_load2)-2*IMAGINARY(K165)*SIN(2*PI()*B165*112/Nt_load2)</f>
        <v>-8.0758700584815043E-5</v>
      </c>
      <c r="DO426" s="240">
        <f t="shared" ref="DO426:DO489" ca="1" si="968">2*IMREAL(K165)*COS(2*PI()*B165*113/Nt_load2)-2*IMAGINARY(K165)*SIN(2*PI()*B165*113/Nt_load2)</f>
        <v>-2.85064446575015E-4</v>
      </c>
      <c r="DP426" s="240">
        <f t="shared" ref="DP426:DP489" ca="1" si="969">2*IMREAL(K165)*COS(2*PI()*B165*114/Nt_load2)-2*IMAGINARY(K165)*SIN(2*PI()*B165*114/Nt_load2)</f>
        <v>9.4750364039131467E-5</v>
      </c>
      <c r="DQ426" s="240">
        <f t="shared" ref="DQ426:DQ489" ca="1" si="970">2*IMREAL(K165)*COS(2*PI()*B165*115/Nt_load2)-2*IMAGINARY(K165)*SIN(2*PI()*B165*115/Nt_load2)</f>
        <v>2.8041386590198881E-4</v>
      </c>
      <c r="DR426" s="240">
        <f t="shared" ref="DR426:DR489" ca="1" si="971">2*IMREAL(K165)*COS(2*PI()*B165*116/Nt_load2)-2*IMAGINARY(K165)*SIN(2*PI()*B165*116/Nt_load2)</f>
        <v>-1.0851376556731783E-4</v>
      </c>
      <c r="DS426" s="240">
        <f t="shared" ref="DS426:DS489" ca="1" si="972">2*IMREAL(K165)*COS(2*PI()*B165*117/Nt_load2)-2*IMAGINARY(K165)*SIN(2*PI()*B165*117/Nt_load2)</f>
        <v>-2.7508774366465105E-4</v>
      </c>
      <c r="DT426" s="240">
        <f t="shared" ref="DT426:DT489" ca="1" si="973">2*IMREAL(K165)*COS(2*PI()*B165*118/Nt_load2)-2*IMAGINARY(K165)*SIN(2*PI()*B165*118/Nt_load2)</f>
        <v>1.2201574792956922E-4</v>
      </c>
      <c r="DU426" s="240">
        <f t="shared" ref="DU426:DU489" ca="1" si="974">2*IMREAL(K165)*COS(2*PI()*B165*119/Nt_load2)-2*IMAGINARY(K165)*SIN(2*PI()*B165*119/Nt_load2)</f>
        <v>2.6909891095798104E-4</v>
      </c>
      <c r="DV426" s="240">
        <f t="shared" ref="DV426:DV489" ca="1" si="975">2*IMREAL(K165)*COS(2*PI()*B165*120/Nt_load2)-2*IMAGINARY(K165)*SIN(2*PI()*B165*120/Nt_load2)</f>
        <v>-1.3522378366774107E-4</v>
      </c>
      <c r="DW426" s="240">
        <f t="shared" ref="DW426:DW489" ca="1" si="976">2*IMREAL(K165)*COS(2*PI()*B165*121/Nt_load2)-2*IMAGINARY(K165)*SIN(2*PI()*B165*121/Nt_load2)</f>
        <v>-2.6246179540453588E-4</v>
      </c>
      <c r="DX426" s="240">
        <f t="shared" ref="DX426:DX489" ca="1" si="977">2*IMREAL(K165)*COS(2*PI()*B165*122/Nt_load2)-2*IMAGINARY(K165)*SIN(2*PI()*B165*122/Nt_load2)</f>
        <v>1.4810605346685283E-4</v>
      </c>
      <c r="DY426" s="240">
        <f t="shared" ref="DY426:DY489" ca="1" si="978">2*IMREAL(K165)*COS(2*PI()*B165*123/Nt_load2)-2*IMAGINARY(K165)*SIN(2*PI()*B165*123/Nt_load2)</f>
        <v>2.5519238639702311E-4</v>
      </c>
      <c r="DZ426" s="240">
        <f t="shared" ref="DZ426:DZ489" ca="1" si="979">2*IMREAL(K165)*COS(2*PI()*B165*124/Nt_load2)-2*IMAGINARY(K165)*SIN(2*PI()*B165*124/Nt_load2)</f>
        <v>-1.6063152281061202E-4</v>
      </c>
      <c r="EA426" s="240">
        <f t="shared" ref="EA426:EA489" ca="1" si="980">2*IMREAL(K165)*COS(2*PI()*B165*125/Nt_load2)-2*IMAGINARY(K165)*SIN(2*PI()*B165*125/Nt_load2)</f>
        <v>-2.4730819657846695E-4</v>
      </c>
      <c r="EB426" s="240">
        <f t="shared" ref="EB426:EB489" ca="1" si="981">2*IMREAL(K165)*COS(2*PI()*B165*126/Nt_load2)-2*IMAGINARY(K165)*SIN(2*PI()*B165*126/Nt_load2)</f>
        <v>1.7277001674625343E-4</v>
      </c>
      <c r="EC426" s="240">
        <f t="shared" ref="EC426:EC489" ca="1" si="982">2*IMREAL(K165)*COS(2*PI()*B165*127/Nt_load2)-2*IMAGINARY(K165)*SIN(2*PI()*B165*127/Nt_load2)</f>
        <v>2.388282196527137E-4</v>
      </c>
      <c r="ED426" s="240">
        <f t="shared" ref="ED426:ED489" ca="1" si="983">2*IMREAL(K165)*COS(2*PI()*B165*128/Nt_load2)-2*IMAGINARY(K165)*SIN(2*PI()*B165*128/Nt_load2)</f>
        <v>-1.8449229257868705E-4</v>
      </c>
      <c r="EE426" s="240">
        <f t="shared" ref="EE426:EE489" ca="1" si="984">2*IMREAL(K165)*COS(2*PI()*B165*129/Nt_load2)-2*IMAGINARY(K165)*SIN(2*PI()*B165*129/Nt_load2)</f>
        <v>-2.2977288462693038E-4</v>
      </c>
      <c r="EF426" s="240">
        <f t="shared" ref="EF426:EF489" ca="1" si="985">2*IMREAL(K165)*COS(2*PI()*B165*130/Nt_load2)-2*IMAGINARY(K165)*SIN(2*PI()*B165*130/Nt_load2)</f>
        <v>1.9577011031868242E-4</v>
      </c>
      <c r="EG426" s="240">
        <f t="shared" ref="EG426:EG489" ca="1" si="986">2*IMREAL(K165)*COS(2*PI()*B165*131/Nt_load2)-2*IMAGINARY(K165)*SIN(2*PI()*B165*131/Nt_load2)</f>
        <v>2.2016400659635827E-4</v>
      </c>
      <c r="EH426" s="240">
        <f t="shared" ref="EH426:EH489" ca="1" si="987">2*IMREAL(K165)*COS(2*PI()*B165*132/Nt_load2)-2*IMAGINARY(K165)*SIN(2*PI()*B165*132/Nt_load2)</f>
        <v>-2.0657630071548369E-4</v>
      </c>
      <c r="EI426" s="240">
        <f t="shared" ref="EI426:EI489" ca="1" si="988">2*IMREAL(K165)*COS(2*PI()*B165*133/Nt_load2)-2*IMAGINARY(K165)*SIN(2*PI()*B165*133/Nt_load2)</f>
        <v>-2.1002473418980618E-4</v>
      </c>
      <c r="EJ426" s="240">
        <f t="shared" ref="EJ426:EJ489" ca="1" si="989">2*IMREAL(K165)*COS(2*PI()*B165*134/Nt_load2)-2*IMAGINARY(K165)*SIN(2*PI()*B165*134/Nt_load2)</f>
        <v>2.1688483070992037E-4</v>
      </c>
      <c r="EK426" s="240">
        <f t="shared" ref="EK426:EK489" ca="1" si="990">2*IMREAL(K165)*COS(2*PI()*B165*135/Nt_load2)-2*IMAGINARY(K165)*SIN(2*PI()*B165*135/Nt_load2)</f>
        <v>1.9937949380259692E-4</v>
      </c>
      <c r="EL426" s="240">
        <f t="shared" ref="EL426:EL489" ca="1" si="991">2*IMREAL(K165)*COS(2*PI()*B165*136/Nt_load2)-2*IMAGINARY(K165)*SIN(2*PI()*B165*136/Nt_load2)</f>
        <v>-2.2667086615030331E-4</v>
      </c>
      <c r="EM426" s="240">
        <f t="shared" ref="EM426:EM489" ca="1" si="992">2*IMREAL(K165)*COS(2*PI()*B165*137/Nt_load2)-2*IMAGINARY(K165)*SIN(2*PI()*B165*137/Nt_load2)</f>
        <v>-1.8825393075123622E-4</v>
      </c>
      <c r="EN426" s="240">
        <f t="shared" ref="EN426:EN489" ca="1" si="993">2*IMREAL(K165)*COS(2*PI()*B165*138/Nt_load2)-2*IMAGINARY(K165)*SIN(2*PI()*B165*138/Nt_load2)</f>
        <v>2.3591083162010726E-4</v>
      </c>
      <c r="EO426" s="240">
        <f t="shared" ref="EO426:EO489" ca="1" si="994">2*IMREAL(K165)*COS(2*PI()*B165*139/Nt_load2)-2*IMAGINARY(K165)*SIN(2*PI()*B165*139/Nt_load2)</f>
        <v>1.7667484749159221E-4</v>
      </c>
      <c r="EP426" s="240">
        <f t="shared" ref="EP426:EP489" ca="1" si="995">2*IMREAL(K165)*COS(2*PI()*B165*140/Nt_load2)-2*IMAGINARY(K165)*SIN(2*PI()*B165*140/Nt_load2)</f>
        <v>-2.4458246723319015E-4</v>
      </c>
      <c r="EQ426" s="240">
        <f t="shared" ref="EQ426:EQ489" ca="1" si="996">2*IMREAL(K165)*COS(2*PI()*B165*141/Nt_load2)-2*IMAGINARY(K165)*SIN(2*PI()*B165*141/Nt_load2)</f>
        <v>-1.6467013904945859E-4</v>
      </c>
      <c r="ER426" s="240">
        <f t="shared" ref="ER426:ER489" ca="1" si="997">2*IMREAL(K165)*COS(2*PI()*B165*142/Nt_load2)-2*IMAGINARY(K165)*SIN(2*PI()*B165*142/Nt_load2)</f>
        <v>2.5266488225981441E-4</v>
      </c>
      <c r="ES426" s="240">
        <f t="shared" ref="ES426:ES489" ca="1" si="998">2*IMREAL(K165)*COS(2*PI()*B165*143/Nt_load2)-2*IMAGINARY(K165)*SIN(2*PI()*B165*143/Nt_load2)</f>
        <v>1.5226872581895426E-4</v>
      </c>
      <c r="ET426" s="240">
        <f t="shared" ref="ET426:ET489" ca="1" si="999">2*IMREAL(K165)*COS(2*PI()*B165*144/Nt_load2)-2*IMAGINARY(K165)*SIN(2*PI()*B165*144/Nt_load2)</f>
        <v>-2.6013860545424911E-4</v>
      </c>
      <c r="EU426" s="240">
        <f t="shared" ref="EU426:EU489" ca="1" si="1000">2*IMREAL(K165)*COS(2*PI()*B165*145/Nt_load2)-2*IMAGINARY(K165)*SIN(2*PI()*B165*145/Nt_load2)</f>
        <v>-1.395004838907869E-4</v>
      </c>
      <c r="EV426" s="240">
        <f t="shared" ref="EV426:EV489" ca="1" si="1001">2*IMREAL(K165)*COS(2*PI()*B165*146/Nt_load2)-2*IMAGINARY(K165)*SIN(2*PI()*B165*146/Nt_load2)</f>
        <v>2.6698563196268945E-4</v>
      </c>
      <c r="EW426" s="240">
        <f t="shared" ref="EW426:EW489" ca="1" si="1002">2*IMREAL(K165)*COS(2*PI()*B165*147/Nt_load2)-2*IMAGINARY(K165)*SIN(2*PI()*B165*147/Nt_load2)</f>
        <v>1.2639617307812749E-4</v>
      </c>
      <c r="EX426" s="240">
        <f t="shared" ref="EX426:EX489" ca="1" si="1003">2*IMREAL(K165)*COS(2*PI()*B165*148/Nt_load2)-2*IMAGINARY(K165)*SIN(2*PI()*B165*148/Nt_load2)</f>
        <v>-2.7318946669855238E-4</v>
      </c>
      <c r="EY426" s="240">
        <f t="shared" ref="EY426:EY489" ca="1" si="1004">2*IMREAL(K165)*COS(2*PI()*B165*149/Nt_load2)-2*IMAGINARY(K165)*SIN(2*PI()*B165*149/Nt_load2)</f>
        <v>-1.1298736281352569E-4</v>
      </c>
      <c r="EZ426" s="240">
        <f t="shared" ref="EZ426:EZ489" ca="1" si="1005">2*IMREAL(K165)*COS(2*PI()*B165*150/Nt_load2)-2*IMAGINARY(K165)*SIN(2*PI()*B165*150/Nt_load2)</f>
        <v>2.7873516408056739E-4</v>
      </c>
      <c r="FA426" s="240">
        <f t="shared" ref="FA426:FA489" ca="1" si="1006">2*IMREAL(K165)*COS(2*PI()*B165*151/Nt_load2)-2*IMAGINARY(K165)*SIN(2*PI()*B165*151/Nt_load2)</f>
        <v>9.9306356095373973E-5</v>
      </c>
      <c r="FB426" s="240">
        <f t="shared" ref="FB426:FB489" ca="1" si="1007">2*IMREAL(K165)*COS(2*PI()*B165*152/Nt_load2)-2*IMAGINARY(K165)*SIN(2*PI()*B165*152/Nt_load2)</f>
        <v>-2.8360936403799559E-4</v>
      </c>
      <c r="FC426" s="240">
        <f t="shared" ref="FC426:FC489" ca="1" si="1008">2*IMREAL(K165)*COS(2*PI()*B165*153/Nt_load2)-2*IMAGINARY(K165)*SIN(2*PI()*B165*153/Nt_load2)</f>
        <v>-8.5386111667186998E-5</v>
      </c>
      <c r="FD426" s="240">
        <f t="shared" ref="FD426:FD489" ca="1" si="1009">2*IMREAL(K165)*COS(2*PI()*B165*154/Nt_load2)-2*IMAGINARY(K165)*SIN(2*PI()*B165*154/Nt_load2)</f>
        <v>2.8780032419620997E-4</v>
      </c>
      <c r="FE426" s="240">
        <f t="shared" ref="FE426:FE489" ca="1" si="1010">2*IMREAL(K165)*COS(2*PI()*B165*155/Nt_load2)-2*IMAGINARY(K165)*SIN(2*PI()*B165*155/Nt_load2)</f>
        <v>7.1260164617053691E-5</v>
      </c>
      <c r="FF426" s="240">
        <f t="shared" ref="FF426:FF489" ca="1" si="1011">2*IMREAL(K165)*COS(2*PI()*B165*156/Nt_load2)-2*IMAGINARY(K165)*SIN(2*PI()*B165*156/Nt_load2)</f>
        <v>-2.9129794816510653E-4</v>
      </c>
      <c r="FG426" s="240">
        <f t="shared" ref="FG426:FG489" ca="1" si="1012">2*IMREAL(K165)*COS(2*PI()*B165*157/Nt_load2)-2*IMAGINARY(K165)*SIN(2*PI()*B165*157/Nt_load2)</f>
        <v>-5.6962545588704695E-5</v>
      </c>
      <c r="FH426" s="240">
        <f t="shared" ref="FH426:FH489" ca="1" si="1013">2*IMREAL(K165)*COS(2*PI()*B165*158/Nt_load2)-2*IMAGINARY(K165)*SIN(2*PI()*B165*158/Nt_load2)</f>
        <v>2.9409380986218447E-4</v>
      </c>
      <c r="FI426" s="240">
        <f t="shared" ref="FI426:FI489" ca="1" si="1014">2*IMREAL(K165)*COS(2*PI()*B165*159/Nt_load2)-2*IMAGINARY(K165)*SIN(2*PI()*B165*159/Nt_load2)</f>
        <v>4.2527698798702817E-5</v>
      </c>
      <c r="FJ426" s="240">
        <f t="shared" ref="FJ426:FJ489" ca="1" si="1015">2*IMREAL(K165)*COS(2*PI()*B165*160/Nt_load2)-2*IMAGINARY(K165)*SIN(2*PI()*B165*160/Nt_load2)</f>
        <v>-2.9618117381172908E-4</v>
      </c>
      <c r="FK426" s="240">
        <f t="shared" ref="FK426:FK489" ca="1" si="1016">2*IMREAL(K165)*COS(2*PI()*B165*161/Nt_load2)-2*IMAGINARY(K165)*SIN(2*PI()*B165*161/Nt_load2)</f>
        <v>-2.7990399057308419E-5</v>
      </c>
      <c r="FL426" s="240">
        <f t="shared" ref="FL426:FL489" ca="1" si="1017">2*IMREAL(K165)*COS(2*PI()*B165*162/Nt_load2)-2*IMAGINARY(K165)*SIN(2*PI()*B165*162/Nt_load2)</f>
        <v>2.9755501137115453E-4</v>
      </c>
      <c r="FM426" s="240">
        <f t="shared" ref="FM426:FM489" ca="1" si="1018">2*IMREAL(K165)*COS(2*PI()*B165*163/Nt_load2)-2*IMAGINARY(K165)*SIN(2*PI()*B165*163/Nt_load2)</f>
        <v>1.3385667992907063E-5</v>
      </c>
      <c r="FN426" s="240">
        <f t="shared" ref="FN426:FN489" ca="1" si="1019">2*IMREAL(K165)*COS(2*PI()*B165*164/Nt_load2)-2*IMAGINARY(K165)*SIN(2*PI()*B165*164/Nt_load2)</f>
        <v>-2.982120128454464E-4</v>
      </c>
      <c r="FO426" s="240">
        <f t="shared" ref="FO426:FO489" ca="1" si="1020">2*IMREAL(K165)*COS(2*PI()*B165*165/Nt_load2)-2*IMAGINARY(K165)*SIN(2*PI()*B165*165/Nt_load2)</f>
        <v>1.2513103181182803E-6</v>
      </c>
      <c r="FP426" s="240">
        <f t="shared" ref="FP426:FP489" ca="1" si="1021">2*IMREAL(K165)*COS(2*PI()*B165*166/Nt_load2)-2*IMAGINARY(K165)*SIN(2*PI()*B165*166/Nt_load2)</f>
        <v>2.9815059546050595E-4</v>
      </c>
      <c r="FQ426" s="240">
        <f t="shared" ref="FQ426:FQ489" ca="1" si="1022">2*IMREAL(K165)*COS(2*PI()*B165*167/Nt_load2)-2*IMAGINARY(K165)*SIN(2*PI()*B165*167/Nt_load2)</f>
        <v>-1.5885274113002385E-5</v>
      </c>
      <c r="FR426" s="240">
        <f t="shared" ref="FR426:FR489" ca="1" si="1023">2*IMREAL(K165)*COS(2*PI()*B165*168/Nt_load2)-2*IMAGINARY(K165)*SIN(2*PI()*B165*168/Nt_load2)</f>
        <v>-2.9737090717619303E-4</v>
      </c>
      <c r="FS426" s="240">
        <f t="shared" ref="FS426:FS489" ca="1" si="1024">2*IMREAL(K165)*COS(2*PI()*B165*169/Nt_load2)-2*IMAGINARY(K165)*SIN(2*PI()*B165*169/Nt_load2)</f>
        <v>3.0480968891162497E-5</v>
      </c>
      <c r="FT426" s="240">
        <f t="shared" ref="FT426:FT489" ca="1" si="1025">2*IMREAL(K165)*COS(2*PI()*B165*170/Nt_load2)-2*IMAGINARY(K165)*SIN(2*PI()*B165*170/Nt_load2)</f>
        <v>2.9587482632987888E-4</v>
      </c>
      <c r="FU426" s="240">
        <f t="shared" ref="FU426:FU489" ca="1" si="1026">2*IMREAL(K165)*COS(2*PI()*B165*171/Nt_load2)-2*IMAGINARY(K165)*SIN(2*PI()*B165*171/Nt_load2)</f>
        <v>-4.5003232345429493E-5</v>
      </c>
      <c r="FV426" s="240">
        <f t="shared" ref="FV426:FV489" ca="1" si="1027">2*IMREAL(K165)*COS(2*PI()*B165*172/Nt_load2)-2*IMAGINARY(K165)*SIN(2*PI()*B165*172/Nt_load2)</f>
        <v>-2.9366595711136003E-4</v>
      </c>
      <c r="FW426" s="240">
        <f t="shared" ref="FW426:FW489" ca="1" si="1028">2*IMREAL(K165)*COS(2*PI()*B165*173/Nt_load2)-2*IMAGINARY(K165)*SIN(2*PI()*B165*173/Nt_load2)</f>
        <v>5.941707907117546E-5</v>
      </c>
      <c r="FX426" s="240">
        <f t="shared" ref="FX426:FX489" ca="1" si="1029">2*IMREAL(K165)*COS(2*PI()*B165*174/Nt_load2)-2*IMAGINARY(K165)*SIN(2*PI()*B165*174/Nt_load2)</f>
        <v>2.9074962088005937E-4</v>
      </c>
      <c r="FY426" s="240">
        <f t="shared" ref="FY426:FY489" ca="1" si="1030">2*IMREAL(K165)*COS(2*PI()*B165*175/Nt_load2)-2*IMAGINARY(K165)*SIN(2*PI()*B165*175/Nt_load2)</f>
        <v>-7.3687784849100981E-5</v>
      </c>
      <c r="FZ426" s="240">
        <f t="shared" ref="FZ426:FZ489" ca="1" si="1031">2*IMREAL(K165)*COS(2*PI()*B165*176/Nt_load2)-2*IMAGINARY(K165)*SIN(2*PI()*B165*176/Nt_load2)</f>
        <v>-2.871328433454035E-4</v>
      </c>
      <c r="GA426" s="240">
        <f t="shared" ref="GA426:GA489" ca="1" si="1032">2*IMREAL(K165)*COS(2*PI()*B165*177/Nt_load2)-2*IMAGINARY(K165)*SIN(2*PI()*B165*177/Nt_load2)</f>
        <v>8.7780970299053754E-5</v>
      </c>
      <c r="GB426" s="240">
        <f t="shared" ref="GB426:GB489" ca="1" si="1033">2*IMREAL(K165)*COS(2*PI()*B165*178/Nt_load2)-2*IMAGINARY(K165)*SIN(2*PI()*B165*178/Nt_load2)</f>
        <v>2.8282433764125739E-4</v>
      </c>
      <c r="GC426" s="240">
        <f t="shared" ref="GC426:GC489" ca="1" si="1034">2*IMREAL(K165)*COS(2*PI()*B165*179/Nt_load2)-2*IMAGINARY(K165)*SIN(2*PI()*B165*179/Nt_load2)</f>
        <v>-1.01662683702851E-4</v>
      </c>
      <c r="GD426" s="240">
        <f t="shared" ref="GD426:GD489" ca="1" si="1035">2*IMREAL(K165)*COS(2*PI()*B165*180/Nt_load2)-2*IMAGINARY(K165)*SIN(2*PI()*B165*180/Nt_load2)</f>
        <v>-2.7783448333525281E-4</v>
      </c>
      <c r="GE426" s="240">
        <f t="shared" ref="GE426:GE489" ca="1" si="1036">2*IMREAL(K165)*COS(2*PI()*B165*181/Nt_load2)-2*IMAGINARY(K165)*SIN(2*PI()*B165*181/Nt_load2)</f>
        <v>1.1529948279699281E-4</v>
      </c>
      <c r="GF426" s="240">
        <f t="shared" ref="GF426:GF489" ca="1" si="1037">2*IMREAL(K165)*COS(2*PI()*B165*182/Nt_load2)-2*IMAGINARY(K165)*SIN(2*PI()*B165*182/Nt_load2)</f>
        <v>2.72175301423461E-4</v>
      </c>
      <c r="GG426" s="240">
        <f t="shared" ref="GG426:GG489" ca="1" si="1038">2*IMREAL(K165)*COS(2*PI()*B165*183/Nt_load2)-2*IMAGINARY(K165)*SIN(2*PI()*B165*183/Nt_load2)</f>
        <v>-1.2865851533805042E-4</v>
      </c>
      <c r="GH426" s="240">
        <f t="shared" ref="GH426:GH489" ca="1" si="1039">2*IMREAL(K165)*COS(2*PI()*B165*184/Nt_load2)-2*IMAGINARY(K165)*SIN(2*PI()*B165*184/Nt_load2)</f>
        <v>-2.6586042537079862E-4</v>
      </c>
      <c r="GI426" s="240">
        <f t="shared" ref="GI426:GI489" ca="1" si="1040">2*IMREAL(K165)*COS(2*PI()*B165*185/Nt_load2)-2*IMAGINARY(K165)*SIN(2*PI()*B165*185/Nt_load2)</f>
        <v>1.417075982464884E-4</v>
      </c>
      <c r="GJ426" s="240">
        <f t="shared" ref="GJ426:GJ489" ca="1" si="1041">2*IMREAL(K165)*COS(2*PI()*B165*186/Nt_load2)-2*IMAGINARY(K165)*SIN(2*PI()*B165*186/Nt_load2)</f>
        <v>2.5890506826680283E-4</v>
      </c>
      <c r="GK426" s="240">
        <f t="shared" ref="GK426:GK489" ca="1" si="1042">2*IMREAL(K165)*COS(2*PI()*B165*187/Nt_load2)-2*IMAGINARY(K165)*SIN(2*PI()*B165*187/Nt_load2)</f>
        <v>-1.5441529513864595E-4</v>
      </c>
      <c r="GL426" s="240">
        <f t="shared" ref="GL426:GL489" ca="1" si="1043">2*IMREAL(K165)*COS(2*PI()*B165*188/Nt_load2)-2*IMAGINARY(K165)*SIN(2*PI()*B165*188/Nt_load2)</f>
        <v>-2.5132598617593843E-4</v>
      </c>
      <c r="GM426" s="240">
        <f t="shared" ref="GM426:GM489" ca="1" si="1044">2*IMREAL(K165)*COS(2*PI()*B165*189/Nt_load2)-2*IMAGINARY(K165)*SIN(2*PI()*B165*189/Nt_load2)</f>
        <v>1.667509920596317E-4</v>
      </c>
      <c r="GN426" s="240">
        <f t="shared" ref="GN426:GN489" ca="1" si="1045">2*IMREAL(K165)*COS(2*PI()*B165*190/Nt_load2)-2*IMAGINARY(K165)*SIN(2*PI()*B165*190/Nt_load2)</f>
        <v>2.4314143777082894E-4</v>
      </c>
      <c r="GO426" s="240">
        <f t="shared" ref="GO426:GO489" ca="1" si="1046">2*IMREAL(K165)*COS(2*PI()*B165*191/Nt_load2)-2*IMAGINARY(K165)*SIN(2*PI()*B165*191/Nt_load2)</f>
        <v>-1.7868497123506991E-4</v>
      </c>
      <c r="GP426" s="240">
        <f t="shared" ref="GP426:GP489" ca="1" si="1047">2*IMREAL(K165)*COS(2*PI()*B165*192/Nt_load2)-2*IMAGINARY(K165)*SIN(2*PI()*B165*192/Nt_load2)</f>
        <v>-2.3437114034544515E-4</v>
      </c>
      <c r="GQ426" s="240">
        <f t="shared" ref="GQ426:GQ489" ca="1" si="1048">2*IMREAL(K165)*COS(2*PI()*B165*193/Nt_load2)-2*IMAGINARY(K165)*SIN(2*PI()*B165*193/Nt_load2)</f>
        <v>1.9018848266386148E-4</v>
      </c>
      <c r="GR426" s="240">
        <f t="shared" ref="GR426:GR489" ca="1" si="1049">2*IMREAL(K165)*COS(2*PI()*B165*194/Nt_load2)-2*IMAGINARY(K165)*SIN(2*PI()*B165*194/Nt_load2)</f>
        <v>2.2503622231448127E-4</v>
      </c>
      <c r="GS426" s="240">
        <f t="shared" ref="GS426:GS489" ca="1" si="1050">2*IMREAL(K165)*COS(2*PI()*B165*195/Nt_load2)-2*IMAGINARY(K165)*SIN(2*PI()*B165*195/Nt_load2)</f>
        <v>-2.0123381337935927E-4</v>
      </c>
      <c r="GT426" s="240">
        <f t="shared" ref="GT426:GT489" ca="1" si="1051">2*IMREAL(K165)*COS(2*PI()*B165*196/Nt_load2)-2*IMAGINARY(K165)*SIN(2*PI()*B165*196/Nt_load2)</f>
        <v>-2.1515917231312796E-4</v>
      </c>
      <c r="GU426" s="240">
        <f t="shared" ref="GU426:GU489" ca="1" si="1052">2*IMREAL(K165)*COS(2*PI()*B165*197/Nt_load2)-2*IMAGINARY(K165)*SIN(2*PI()*B165*197/Nt_load2)</f>
        <v>2.1179435421243845E-4</v>
      </c>
      <c r="GV426" s="240">
        <f t="shared" ref="GV426:GV489" ca="1" si="1053">2*IMREAL(K165)*COS(2*PI()*B165*198/Nt_load2)-2*IMAGINARY(K165)*SIN(2*PI()*B165*198/Nt_load2)</f>
        <v>2.0476378501994294E-4</v>
      </c>
      <c r="GW426" s="240">
        <f t="shared" ref="GW426:GW489" ca="1" si="1054">2*IMREAL(K165)*COS(2*PI()*B165*199/Nt_load2)-2*IMAGINARY(K165)*SIN(2*PI()*B165*199/Nt_load2)</f>
        <v>-2.2184466389522491E-4</v>
      </c>
      <c r="GX426" s="240">
        <f t="shared" ref="GX426:GX489" ca="1" si="1055">2*IMREAL(K165)*COS(2*PI()*B165*200/Nt_load2)-2*IMAGINARY(K165)*SIN(2*PI()*B165*200/Nt_load2)</f>
        <v>-1.9387510383346804E-4</v>
      </c>
      <c r="GY426" s="240">
        <f t="shared" ref="GY426:GY489" ca="1" si="1056">2*IMREAL(K165)*COS(2*PI()*B165*201/Nt_load2)-2*IMAGINARY(K165)*SIN(2*PI()*B165*201/Nt_load2)</f>
        <v>2.3136053035137898E-4</v>
      </c>
      <c r="GZ426" s="240">
        <f t="shared" ref="GZ426:GZ489" ca="1" si="1057">2*IMREAL(K165)*COS(2*PI()*B165*202/Nt_load2)-2*IMAGINARY(K165)*SIN(2*PI()*B165*202/Nt_load2)</f>
        <v>1.8251936054039199E-4</v>
      </c>
      <c r="HA426" s="240">
        <f t="shared" ref="HA426:HA489" ca="1" si="1058">2*IMREAL(K165)*COS(2*PI()*B165*203/Nt_load2)-2*IMAGINARY(K165)*SIN(2*PI()*B165*203/Nt_load2)</f>
        <v>-2.4031902902513826E-4</v>
      </c>
      <c r="HB426" s="240">
        <f t="shared" ref="HB426:HB489" ca="1" si="1059">2*IMREAL(K165)*COS(2*PI()*B165*204/Nt_load2)-2*IMAGINARY(K165)*SIN(2*PI()*B165*204/Nt_load2)</f>
        <v>-1.707239121209659E-4</v>
      </c>
      <c r="HC426" s="240">
        <f t="shared" ref="HC426:HC489" ca="1" si="1060">2*IMREAL(K165)*COS(2*PI()*B165*205/Nt_load2)-2*IMAGINARY(K165)*SIN(2*PI()*B165*205/Nt_load2)</f>
        <v>2.4869857810850529E-4</v>
      </c>
      <c r="HD426" s="240">
        <f t="shared" ref="HD426:HD489" ca="1" si="1061">2*IMREAL(K165)*COS(2*PI()*B165*206/Nt_load2)-2*IMAGINARY(K165)*SIN(2*PI()*B165*206/Nt_load2)</f>
        <v>1.5851717484360579E-4</v>
      </c>
      <c r="HE426" s="240">
        <f t="shared" ref="HE426:HE489" ca="1" si="1062">2*IMREAL(K165)*COS(2*PI()*B165*207/Nt_load2)-2*IMAGINARY(K165)*SIN(2*PI()*B165*207/Nt_load2)</f>
        <v>-2.5647899053379559E-4</v>
      </c>
      <c r="HF426" s="240">
        <f t="shared" ref="HF426:HF489" ca="1" si="1063">2*IMREAL(K165)*COS(2*PI()*B165*208/Nt_load2)-2*IMAGINARY(K165)*SIN(2*PI()*B165*208/Nt_load2)</f>
        <v>-1.4592855580756846E-4</v>
      </c>
      <c r="HG426" s="240">
        <f t="shared" ref="HG426:HG489" ca="1" si="1064">2*IMREAL(K165)*COS(2*PI()*B165*209/Nt_load2)-2*IMAGINARY(K165)*SIN(2*PI()*B165*209/Nt_load2)</f>
        <v>2.6364152260598313E-4</v>
      </c>
      <c r="HH426" s="240">
        <f t="shared" ref="HH426:HH489" ca="1" si="1065">2*IMREAL(K165)*COS(2*PI()*B165*210/Nt_load2)-2*IMAGINARY(K165)*SIN(2*PI()*B165*210/Nt_load2)</f>
        <v>1.3298838209877366E-4</v>
      </c>
      <c r="HI426" s="240">
        <f t="shared" ref="HI426:HI489" ca="1" si="1066">2*IMREAL(K165)*COS(2*PI()*B165*211/Nt_load2)-2*IMAGINARY(K165)*SIN(2*PI()*B165*211/Nt_load2)</f>
        <v>-2.7016891915793503E-4</v>
      </c>
      <c r="HJ426" s="240">
        <f t="shared" ref="HJ426:HJ489" ca="1" si="1067">2*IMREAL(K165)*COS(2*PI()*B165*212/Nt_load2)-2*IMAGINARY(K165)*SIN(2*PI()*B165*212/Nt_load2)</f>
        <v>-1.1972782772908132E-4</v>
      </c>
      <c r="HK426" s="240">
        <f t="shared" ref="HK426:HK489" ca="1" si="1068">2*IMREAL(K165)*COS(2*PI()*B165*213/Nt_load2)-2*IMAGINARY(K165)*SIN(2*PI()*B165*213/Nt_load2)</f>
        <v>2.7604545511964026E-4</v>
      </c>
      <c r="HL426" s="240">
        <f t="shared" ref="HL426:HL489" ca="1" si="1069">2*IMREAL(K165)*COS(2*PI()*B165*214/Nt_load2)-2*IMAGINARY(K165)*SIN(2*PI()*B165*214/Nt_load2)</f>
        <v>1.0617883853547017E-4</v>
      </c>
      <c r="HM426" s="240">
        <f t="shared" ref="HM426:HM489" ca="1" si="1070">2*IMREAL(K165)*COS(2*PI()*B165*215/Nt_load2)-2*IMAGINARY(K165)*SIN(2*PI()*B165*215/Nt_load2)</f>
        <v>-2.8125697340122981E-4</v>
      </c>
      <c r="HN426" s="240">
        <f t="shared" ref="HN426:HN489" ca="1" si="1071">2*IMREAL(K165)*COS(2*PI()*B165*216/Nt_load2)-2*IMAGINARY(K165)*SIN(2*PI()*B165*216/Nt_load2)</f>
        <v>-9.2374055219675112E-5</v>
      </c>
      <c r="HO426" s="240">
        <f t="shared" ref="HO426:HO489" ca="1" si="1072">2*IMREAL(K165)*COS(2*PI()*B165*217/Nt_load2)-2*IMAGINARY(K165)*SIN(2*PI()*B165*217/Nt_load2)</f>
        <v>2.8579091899870023E-4</v>
      </c>
      <c r="HP426" s="240">
        <f t="shared" ref="HP426:HP489" ca="1" si="1073">2*IMREAL(K165)*COS(2*PI()*B165*218/Nt_load2)-2*IMAGINARY(K165)*SIN(2*PI()*B165*218/Nt_load2)</f>
        <v>7.8346734713828173E-5</v>
      </c>
      <c r="HQ426" s="240">
        <f t="shared" ref="HQ426:HQ489" ca="1" si="1074">2*IMREAL(K165)*COS(2*PI()*B165*219/Nt_load2)-2*IMAGINARY(K165)*SIN(2*PI()*B165*219/Nt_load2)</f>
        <v>-2.8963636923997412E-4</v>
      </c>
      <c r="HR426" s="240">
        <f t="shared" ref="HR426:HR489" ca="1" si="1075">2*IMREAL(K165)*COS(2*PI()*B165*220/Nt_load2)-2*IMAGINARY(K165)*SIN(2*PI()*B165*220/Nt_load2)</f>
        <v>-6.4130670061708495E-5</v>
      </c>
      <c r="HS426" s="240">
        <f t="shared" ref="HS426:HS489" ca="1" si="1076">2*IMREAL(K165)*COS(2*PI()*B165*221/Nt_load2)-2*IMAGINARY(K165)*SIN(2*PI()*B165*221/Nt_load2)</f>
        <v>2.9278406009859524E-4</v>
      </c>
      <c r="HT426" s="240">
        <f t="shared" ref="HT426:HT489" ca="1" si="1077">2*IMREAL(K165)*COS(2*PI()*B165*222/Nt_load2)-2*IMAGINARY(K165)*SIN(2*PI()*B165*222/Nt_load2)</f>
        <v>4.9760109008210429E-5</v>
      </c>
      <c r="HU426" s="240">
        <f t="shared" ref="HU426:HU489" ca="1" si="1078">2*IMREAL(K165)*COS(2*PI()*B165*223/Nt_load2)-2*IMAGINARY(K165)*SIN(2*PI()*B165*223/Nt_load2)</f>
        <v>-2.952264085115874E-4</v>
      </c>
      <c r="HV426" s="240">
        <f t="shared" ref="HV426:HV489" ca="1" si="1079">2*IMREAL(K165)*COS(2*PI()*B165*224/Nt_load2)-2*IMAGINARY(K165)*SIN(2*PI()*B165*224/Nt_load2)</f>
        <v>-3.5269671493657489E-5</v>
      </c>
      <c r="HW426" s="240">
        <f t="shared" ref="HW426:HW489" ca="1" si="1080">2*IMREAL(K165)*COS(2*PI()*B165*225/Nt_load2)-2*IMAGINARY(K165)*SIN(2*PI()*B165*225/Nt_load2)</f>
        <v>2.9695753064769357E-4</v>
      </c>
      <c r="HX426" s="240">
        <f t="shared" ref="HX426:HX489" ca="1" si="1081">2*IMREAL(K165)*COS(2*PI()*B165*226/Nt_load2)-2*IMAGINARY(K165)*SIN(2*PI()*B165*226/Nt_load2)</f>
        <v>2.0694266251201156E-5</v>
      </c>
      <c r="HY426" s="240">
        <f t="shared" ref="HY426:HY489" ca="1" si="1082">2*IMREAL(K165)*COS(2*PI()*B165*227/Nt_load2)-2*IMAGINARY(K165)*SIN(2*PI()*B165*227/Nt_load2)</f>
        <v>-2.9797325608206353E-4</v>
      </c>
      <c r="HZ426" s="240">
        <f t="shared" ref="HZ426:HZ489" ca="1" si="1083">2*IMREAL(K165)*COS(2*PI()*B165*228/Nt_load2)-2*IMAGINARY(K165)*SIN(2*PI()*B165*228/Nt_load2)</f>
        <v>-6.0690067087419729E-6</v>
      </c>
      <c r="IA426" s="240">
        <f t="shared" ref="IA426:IA489" ca="1" si="1084">2*IMREAL(K165)*COS(2*PI()*B165*229/Nt_load2)-2*IMAGINARY(K165)*SIN(2*PI()*B165*229/Nt_load2)</f>
        <v>2.9827113784315634E-4</v>
      </c>
      <c r="IB426" s="240">
        <f t="shared" ref="IB426:IB489" ca="1" si="1085">2*IMREAL(K165)*COS(2*PI()*B165*230/Nt_load2)-2*IMAGINARY(K165)*SIN(2*PI()*B165*230/Nt_load2)</f>
        <v>-8.5708736024437836E-6</v>
      </c>
      <c r="IC426" s="240">
        <f t="shared" ref="IC426:IC489" ca="1" si="1086">2*IMREAL(K165)*COS(2*PI()*B165*231/Nt_load2)-2*IMAGINARY(K165)*SIN(2*PI()*B165*231/Nt_load2)</f>
        <v>-2.9785045830771904E-4</v>
      </c>
      <c r="ID426" s="240">
        <f t="shared" ref="ID426:ID489" ca="1" si="1087">2*IMREAL(K165)*COS(2*PI()*B165*232/Nt_load2)-2*IMAGINARY(K165)*SIN(2*PI()*B165*232/Nt_load2)</f>
        <v>2.3190105928418381E-5</v>
      </c>
      <c r="IE426" s="240">
        <f t="shared" ref="IE426:IE489" ca="1" si="1088">2*IMREAL(K165)*COS(2*PI()*B165*233/Nt_load2)-2*IMAGINARY(K165)*SIN(2*PI()*B165*223/Nt_load2)</f>
        <v>-6.2905466367323349E-5</v>
      </c>
      <c r="IF426" s="240">
        <f t="shared" ref="IF426:IF489" ca="1" si="1089">2*IMREAL(K165)*COS(2*PI()*B165*234/Nt_load2)-2*IMAGINARY(K165)*SIN(2*PI()*B165*234/Nt_load2)</f>
        <v>-3.7753471257981154E-5</v>
      </c>
      <c r="IG426" s="240">
        <f t="shared" ref="IG426:IG489" ca="1" si="1090">2*IMREAL(K165)*COS(2*PI()*B165*235/Nt_load2)-2*IMAGINARY(K165)*SIN(2*PI()*B165*235/Nt_load2)</f>
        <v>-2.9485919779824904E-4</v>
      </c>
      <c r="IH426" s="240">
        <f t="shared" ref="IH426:IH489" ca="1" si="1091">2*IMREAL(K165)*COS(2*PI()*B165*236/Nt_load2)-2*IMAGINARY(K165)*SIN(2*PI()*B165*236/Nt_load2)</f>
        <v>5.2225885168486708E-5</v>
      </c>
      <c r="II426" s="240">
        <f t="shared" ref="II426:II489" ca="1" si="1092">2*IMREAL(K165)*COS(2*PI()*B165*237/Nt_load2)-2*IMAGINARY(K165)*SIN(2*PI()*B165*237/Nt_load2)</f>
        <v>2.922958230327854E-4</v>
      </c>
      <c r="IJ426" s="240">
        <f t="shared" ref="IJ426:IJ489" ca="1" si="1093">2*IMREAL(K165)*COS(2*PI()*B165*238/Nt_load2)-2*IMAGINARY(K165)*SIN(2*PI()*B165*238/Nt_load2)</f>
        <v>-6.6572482347173988E-5</v>
      </c>
      <c r="IK426" s="240">
        <f t="shared" ref="IK426:IK489" ca="1" si="1094">2*IMREAL(K165)*COS(2*PI()*B165*239/Nt_load2)-2*IMAGINARY(K165)*SIN(2*PI()*B165*239/Nt_load2)</f>
        <v>-2.8902828202754898E-4</v>
      </c>
      <c r="IL426" s="240">
        <f t="shared" ref="IL426:IL489" ca="1" si="1095">2*IMREAL(K165)*COS(2*PI()*B165*240/Nt_load2)-2*IMAGINARY(K165)*SIN(2*PI()*B165*240/Nt_load2)</f>
        <v>8.0758700584809704E-5</v>
      </c>
      <c r="IM426" s="240">
        <f t="shared" ref="IM426:IM489" ca="1" si="1096">2*IMREAL(K165)*COS(2*PI()*B165*241/Nt_load2)-2*IMAGINARY(K165)*SIN(2*PI()*B165*241/Nt_load2)</f>
        <v>2.8506444657501668E-4</v>
      </c>
      <c r="IN426" s="240">
        <f t="shared" ref="IN426:IN489" ca="1" si="1097">2*IMREAL(K165)*COS(2*PI()*B165*242/Nt_load2)-2*IMAGINARY(K165)*SIN(2*PI()*B165*242/Nt_load2)</f>
        <v>-9.4750364039126208E-5</v>
      </c>
      <c r="IO426" s="240">
        <f t="shared" ref="IO426:IO489" ca="1" si="1098">2*IMREAL(K165)*COS(2*PI()*B165*243/Nt_load2)-2*IMAGINARY(K165)*SIN(2*PI()*B165*243/Nt_load2)</f>
        <v>-2.8041386590198783E-4</v>
      </c>
      <c r="IP426" s="240">
        <f t="shared" ref="IP426:IP489" ca="1" si="1099">2*IMREAL(K165)*COS(2*PI()*B165*244/Nt_load2)-2*IMAGINARY(K165)*SIN(2*PI()*B165*244/Nt_load2)</f>
        <v>1.0851376556730475E-4</v>
      </c>
      <c r="IQ426" s="240">
        <f t="shared" ref="IQ426:IQ489" ca="1" si="1100">2*IMREAL(K165)*COS(2*PI()*B165*245/Nt_load2)-2*IMAGINARY(K165)*SIN(2*PI()*B165*245/Nt_load2)</f>
        <v>2.7508774366465322E-4</v>
      </c>
      <c r="IR426" s="240">
        <f t="shared" ref="IR426:IR489" ca="1" si="1101">2*IMREAL(K165)*COS(2*PI()*B165*246/Nt_load2)-2*IMAGINARY(K165)*SIN(2*PI()*B165*246/Nt_load2)</f>
        <v>-1.2201574792956415E-4</v>
      </c>
      <c r="IS426" s="240">
        <f t="shared" ref="IS426:IS489" ca="1" si="1102">2*IMREAL(K165)*COS(2*PI()*B165*247/Nt_load2)-2*IMAGINARY(K165)*SIN(2*PI()*B165*247/Nt_load2)</f>
        <v>-2.6909891095798342E-4</v>
      </c>
      <c r="IT426" s="240">
        <f t="shared" ref="IT426:IT489" ca="1" si="1103">2*IMREAL(K165)*COS(2*PI()*B165*248/Nt_load2)-2*IMAGINARY(K165)*SIN(2*PI()*B165*248/Nt_load2)</f>
        <v>1.3522378366774367E-4</v>
      </c>
      <c r="IU426" s="240">
        <f t="shared" ref="IU426:IU489" ca="1" si="1104">2*IMREAL(K165)*COS(2*PI()*B165*249/Nt_load2)-2*IMAGINARY(K165)*SIN(2*PI()*B165*249/Nt_load2)</f>
        <v>2.6246179540454254E-4</v>
      </c>
      <c r="IV426" s="240">
        <f t="shared" ref="IV426:IV489" ca="1" si="1105">2*IMREAL(K165)*COS(2*PI()*B165*250/Nt_load2)-2*IMAGINARY(K165)*SIN(2*PI()*B165*250/Nt_load2)</f>
        <v>-1.4810605346684798E-4</v>
      </c>
      <c r="IW426" s="240">
        <f t="shared" ref="IW426:IW489" ca="1" si="1106">2*IMREAL(K165)*COS(2*PI()*B165*251/Nt_load2)-2*IMAGINARY(K165)*SIN(2*PI()*B165*251/Nt_load2)</f>
        <v>-2.5519238639702598E-4</v>
      </c>
      <c r="IX426" s="240">
        <f t="shared" ref="IX426:IX489" ca="1" si="1107">2*IMREAL(K165)*COS(2*PI()*B165*252/Nt_load2)-2*IMAGINARY(K165)*SIN(2*PI()*B165*252/Nt_load2)</f>
        <v>1.6063152281060731E-4</v>
      </c>
      <c r="IY426" s="240">
        <f t="shared" ref="IY426:IY489" ca="1" si="1108">2*IMREAL(K165)*COS(2*PI()*B165*253/Nt_load2)-2*IMAGINARY(K165)*SIN(2*PI()*B165*253/Nt_load2)</f>
        <v>2.4730819657846527E-4</v>
      </c>
      <c r="IZ426" s="240">
        <f t="shared" ref="IZ426:IZ489" ca="1" si="1109">2*IMREAL(K165)*COS(2*PI()*B165*254/Nt_load2)-2*IMAGINARY(K165)*SIN(2*PI()*B165*254/Nt_load2)</f>
        <v>-1.7277001674624199E-4</v>
      </c>
      <c r="JA426" s="240">
        <f t="shared" ref="JA426:JA489" ca="1" si="1110">2*IMREAL(K165)*COS(2*PI()*B165*255/Nt_load2)-2*IMAGINARY(K165)*SIN(2*PI()*B165*255/Nt_load2)</f>
        <v>-2.3882821965271701E-4</v>
      </c>
      <c r="JB426" s="240">
        <f t="shared" ref="JB426:JB489" ca="1" si="1111">2*IMREAL(K165)*COS(2*PI()*B165*256/Nt_load2)-2*IMAGINARY(K165)*SIN(2*PI()*B165*256/Nt_load2)</f>
        <v>1.8449229257868268E-4</v>
      </c>
    </row>
    <row r="427" spans="2:262">
      <c r="B427" s="248">
        <v>66</v>
      </c>
      <c r="C427" s="247">
        <f t="shared" ref="C427:C490" si="1112">C426+Div_Nt_load2</f>
        <v>1.2890625000000007E-3</v>
      </c>
      <c r="D427" s="244">
        <f t="shared" ca="1" si="855"/>
        <v>12.054260813202328</v>
      </c>
      <c r="E427" s="243">
        <f ca="1">BT361</f>
        <v>5.4260813202328485E-2</v>
      </c>
      <c r="F427" s="242">
        <v>66</v>
      </c>
      <c r="G427" s="240">
        <f t="shared" ca="1" si="856"/>
        <v>-2.5999801325419223E-4</v>
      </c>
      <c r="H427" s="240">
        <f t="shared" ca="1" si="857"/>
        <v>1.5669269885384304E-4</v>
      </c>
      <c r="I427" s="240">
        <f t="shared" ca="1" si="858"/>
        <v>2.4462092062050303E-4</v>
      </c>
      <c r="J427" s="240">
        <f t="shared" ca="1" si="859"/>
        <v>-1.8069865818720309E-4</v>
      </c>
      <c r="K427" s="240">
        <f t="shared" ca="1" si="860"/>
        <v>-2.2688799479784075E-4</v>
      </c>
      <c r="L427" s="240">
        <f t="shared" ca="1" si="861"/>
        <v>2.0296439066228592E-4</v>
      </c>
      <c r="M427" s="240">
        <f t="shared" ca="1" si="862"/>
        <v>2.0697001355568111E-4</v>
      </c>
      <c r="N427" s="240">
        <f t="shared" ca="1" si="863"/>
        <v>-2.2327546510366873E-4</v>
      </c>
      <c r="O427" s="240">
        <f t="shared" ca="1" si="864"/>
        <v>-1.8505879794166198E-4</v>
      </c>
      <c r="P427" s="240">
        <f t="shared" ca="1" si="865"/>
        <v>2.4143627476131877E-4</v>
      </c>
      <c r="Q427" s="240">
        <f t="shared" ca="1" si="866"/>
        <v>1.6136536494003485E-4</v>
      </c>
      <c r="R427" s="240">
        <f t="shared" ca="1" si="867"/>
        <v>-2.572719211105239E-4</v>
      </c>
      <c r="S427" s="240">
        <f t="shared" ca="1" si="868"/>
        <v>-1.3611789526275428E-4</v>
      </c>
      <c r="T427" s="240">
        <f t="shared" ca="1" si="869"/>
        <v>2.7062989822029663E-4</v>
      </c>
      <c r="U427" s="241">
        <f t="shared" ca="1" si="870"/>
        <v>1.0955953584448276E-4</v>
      </c>
      <c r="V427" s="240">
        <f t="shared" ca="1" si="871"/>
        <v>-2.8138156146885696E-4</v>
      </c>
      <c r="W427" s="240">
        <f t="shared" ca="1" si="872"/>
        <v>-8.194605820469446E-5</v>
      </c>
      <c r="X427" s="240">
        <f t="shared" ca="1" si="873"/>
        <v>2.894233664616641E-4</v>
      </c>
      <c r="Y427" s="240">
        <f t="shared" ca="1" si="874"/>
        <v>5.3543395228122825E-5</v>
      </c>
      <c r="Z427" s="240">
        <f t="shared" ca="1" si="875"/>
        <v>-2.9467786622053977E-4</v>
      </c>
      <c r="AA427" s="240">
        <f t="shared" ca="1" si="876"/>
        <v>-2.4625080085706122E-5</v>
      </c>
      <c r="AB427" s="240">
        <f t="shared" ca="1" si="877"/>
        <v>2.970944570404037E-4</v>
      </c>
      <c r="AC427" s="240">
        <f t="shared" ca="1" si="878"/>
        <v>-4.5303880393729852E-6</v>
      </c>
      <c r="AD427" s="240">
        <f t="shared" ca="1" si="879"/>
        <v>-2.9664986583061815E-4</v>
      </c>
      <c r="AE427" s="240">
        <f t="shared" ca="1" si="880"/>
        <v>3.3642226051070875E-5</v>
      </c>
      <c r="AF427" s="240">
        <f t="shared" ca="1" si="881"/>
        <v>2.9334837424757154E-4</v>
      </c>
      <c r="AG427" s="240">
        <f t="shared" ca="1" si="882"/>
        <v>-6.2430071035185489E-5</v>
      </c>
      <c r="AH427" s="240">
        <f t="shared" ca="1" si="883"/>
        <v>-2.8722177745998744E-4</v>
      </c>
      <c r="AI427" s="240">
        <f t="shared" ca="1" si="884"/>
        <v>9.061668030748297E-5</v>
      </c>
      <c r="AJ427" s="240">
        <f t="shared" ca="1" si="885"/>
        <v>2.783290779440688E-4</v>
      </c>
      <c r="AK427" s="240">
        <f t="shared" ca="1" si="886"/>
        <v>-1.1793060141230307E-4</v>
      </c>
      <c r="AL427" s="240">
        <f t="shared" ca="1" si="887"/>
        <v>-2.6675591725739805E-4</v>
      </c>
      <c r="AM427" s="240">
        <f t="shared" ca="1" si="888"/>
        <v>1.4410878635809829E-4</v>
      </c>
      <c r="AN427" s="240">
        <f t="shared" ca="1" si="889"/>
        <v>2.5261375126392081E-4</v>
      </c>
      <c r="AO427" s="240">
        <f t="shared" ca="1" si="890"/>
        <v>-1.6889912491338906E-4</v>
      </c>
      <c r="AP427" s="240">
        <f t="shared" ca="1" si="891"/>
        <v>-2.3603877675304875E-4</v>
      </c>
      <c r="AQ427" s="240">
        <f t="shared" ca="1" si="892"/>
        <v>1.9206287256611041E-4</v>
      </c>
      <c r="AR427" s="240">
        <f t="shared" ca="1" si="893"/>
        <v>2.1719061979012431E-4</v>
      </c>
      <c r="AS427" s="240">
        <f t="shared" ca="1" si="894"/>
        <v>-2.133769497637741E-4</v>
      </c>
      <c r="AT427" s="240">
        <f t="shared" ca="1" si="895"/>
        <v>-1.9625079843014942E-4</v>
      </c>
      <c r="AU427" s="240">
        <f t="shared" ca="1" si="896"/>
        <v>2.3263609029150809E-4</v>
      </c>
      <c r="AV427" s="240">
        <f t="shared" ca="1" si="897"/>
        <v>1.7342097459969444E-4</v>
      </c>
      <c r="AW427" s="240">
        <f t="shared" ca="1" si="898"/>
        <v>-2.4965481809791052E-4</v>
      </c>
      <c r="AX427" s="240">
        <f t="shared" ca="1" si="899"/>
        <v>-1.4892101198229641E-4</v>
      </c>
      <c r="AY427" s="240">
        <f t="shared" ca="1" si="900"/>
        <v>2.6426923353082415E-4</v>
      </c>
      <c r="AZ427" s="240">
        <f t="shared" ca="1" si="901"/>
        <v>1.2298685861100283E-4</v>
      </c>
      <c r="BA427" s="240">
        <f t="shared" ca="1" si="902"/>
        <v>-2.7633859178057788E-4</v>
      </c>
      <c r="BB427" s="240">
        <f t="shared" ca="1" si="903"/>
        <v>-9.5868274559829541E-5</v>
      </c>
      <c r="BC427" s="240">
        <f t="shared" ca="1" si="904"/>
        <v>2.8574665832944426E-4</v>
      </c>
      <c r="BD427" s="240">
        <f t="shared" ca="1" si="905"/>
        <v>6.7826426617715368E-5</v>
      </c>
      <c r="BE427" s="240">
        <f t="shared" ca="1" si="906"/>
        <v>-2.9240282835358536E-4</v>
      </c>
      <c r="BF427" s="240">
        <f t="shared" ca="1" si="907"/>
        <v>-3.9131373109576237E-5</v>
      </c>
      <c r="BG427" s="240">
        <f t="shared" ca="1" si="908"/>
        <v>2.9624299929703607E-4</v>
      </c>
      <c r="BH427" s="240">
        <f t="shared" ca="1" si="909"/>
        <v>1.00594630870074E-5</v>
      </c>
      <c r="BI427" s="240">
        <f t="shared" ca="1" si="910"/>
        <v>-2.9723018821436E-4</v>
      </c>
      <c r="BJ427" s="240">
        <f t="shared" ca="1" si="911"/>
        <v>1.9109325064151238E-5</v>
      </c>
      <c r="BK427" s="240">
        <f t="shared" ca="1" si="912"/>
        <v>2.9535488793663091E-4</v>
      </c>
      <c r="BL427" s="240">
        <f t="shared" ca="1" si="913"/>
        <v>-4.8094079968722403E-5</v>
      </c>
      <c r="BM427" s="240">
        <f t="shared" ca="1" si="914"/>
        <v>-2.9063515863066684E-4</v>
      </c>
      <c r="BN427" s="240">
        <f t="shared" ca="1" si="915"/>
        <v>7.6615662592296308E-5</v>
      </c>
      <c r="BO427" s="240">
        <f t="shared" ca="1" si="916"/>
        <v>2.8311645386975057E-4</v>
      </c>
      <c r="BP427" s="240">
        <f t="shared" ca="1" si="917"/>
        <v>-1.0439939450272496E-4</v>
      </c>
      <c r="BQ427" s="240">
        <f t="shared" ca="1" si="918"/>
        <v>-2.7287118289087193E-4</v>
      </c>
      <c r="BR427" s="240">
        <f t="shared" ca="1" si="919"/>
        <v>1.3117770317357808E-4</v>
      </c>
      <c r="BS427" s="240">
        <f t="shared" ca="1" si="920"/>
        <v>2.5999801325419229E-4</v>
      </c>
      <c r="BT427" s="240">
        <f t="shared" ca="1" si="921"/>
        <v>-1.5669269885384279E-4</v>
      </c>
      <c r="BU427" s="240">
        <f t="shared" ca="1" si="922"/>
        <v>-2.4462092062050325E-4</v>
      </c>
      <c r="BV427" s="240">
        <f t="shared" ca="1" si="923"/>
        <v>1.8069865818720273E-4</v>
      </c>
      <c r="BW427" s="240">
        <f t="shared" ca="1" si="924"/>
        <v>2.2688799479784121E-4</v>
      </c>
      <c r="BX427" s="240">
        <f t="shared" ca="1" si="925"/>
        <v>-2.029643906622854E-4</v>
      </c>
      <c r="BY427" s="240">
        <f t="shared" ca="1" si="926"/>
        <v>-2.0697001355568154E-4</v>
      </c>
      <c r="BZ427" s="240">
        <f t="shared" ca="1" si="927"/>
        <v>2.2327546510366825E-4</v>
      </c>
      <c r="CA427" s="240">
        <f t="shared" ca="1" si="928"/>
        <v>1.850587979416625E-4</v>
      </c>
      <c r="CB427" s="240">
        <f t="shared" ca="1" si="929"/>
        <v>-2.4143627476131812E-4</v>
      </c>
      <c r="CC427" s="240">
        <f t="shared" ca="1" si="930"/>
        <v>-1.6136536494003588E-4</v>
      </c>
      <c r="CD427" s="240">
        <f t="shared" ca="1" si="931"/>
        <v>2.5727192111052325E-4</v>
      </c>
      <c r="CE427" s="240">
        <f t="shared" ca="1" si="932"/>
        <v>1.3611789526275531E-4</v>
      </c>
      <c r="CF427" s="240">
        <f t="shared" ca="1" si="933"/>
        <v>-2.706298982202962E-4</v>
      </c>
      <c r="CG427" s="240">
        <f t="shared" ca="1" si="934"/>
        <v>-1.0955953584448391E-4</v>
      </c>
      <c r="CH427" s="240">
        <f t="shared" ca="1" si="935"/>
        <v>2.8138156146885793E-4</v>
      </c>
      <c r="CI427" s="240">
        <f t="shared" ca="1" si="936"/>
        <v>8.1946058204691559E-5</v>
      </c>
      <c r="CJ427" s="240">
        <f t="shared" ca="1" si="937"/>
        <v>-2.8942336646166475E-4</v>
      </c>
      <c r="CK427" s="240">
        <f t="shared" ca="1" si="938"/>
        <v>-5.3543395228119829E-5</v>
      </c>
      <c r="CL427" s="240">
        <f t="shared" ca="1" si="939"/>
        <v>2.9467786622053998E-4</v>
      </c>
      <c r="CM427" s="240">
        <f t="shared" ca="1" si="940"/>
        <v>2.4625080085704157E-5</v>
      </c>
      <c r="CN427" s="240">
        <f t="shared" ca="1" si="941"/>
        <v>-2.9709445704040381E-4</v>
      </c>
      <c r="CO427" s="240">
        <f t="shared" ca="1" si="942"/>
        <v>4.5303880393749368E-6</v>
      </c>
      <c r="CP427" s="240">
        <f t="shared" ca="1" si="943"/>
        <v>2.9664986583061799E-4</v>
      </c>
      <c r="CQ427" s="240">
        <f t="shared" ca="1" si="944"/>
        <v>-3.364222605107284E-5</v>
      </c>
      <c r="CR427" s="240">
        <f t="shared" ca="1" si="945"/>
        <v>-2.9334837424757122E-4</v>
      </c>
      <c r="CS427" s="240">
        <f t="shared" ca="1" si="946"/>
        <v>6.243007103518744E-5</v>
      </c>
      <c r="CT427" s="240">
        <f t="shared" ca="1" si="947"/>
        <v>2.872217774599869E-4</v>
      </c>
      <c r="CU427" s="240">
        <f t="shared" ca="1" si="948"/>
        <v>-9.0616680307484813E-5</v>
      </c>
      <c r="CV427" s="240">
        <f t="shared" ca="1" si="949"/>
        <v>-2.7832907794406815E-4</v>
      </c>
      <c r="CW427" s="240">
        <f t="shared" ca="1" si="950"/>
        <v>1.1793060141230486E-4</v>
      </c>
      <c r="CX427" s="240">
        <f t="shared" ca="1" si="951"/>
        <v>2.6675591725739718E-4</v>
      </c>
      <c r="CY427" s="240">
        <f t="shared" ca="1" si="952"/>
        <v>-1.441087863581E-4</v>
      </c>
      <c r="CZ427" s="240">
        <f t="shared" ca="1" si="953"/>
        <v>-2.5261375126391978E-4</v>
      </c>
      <c r="DA427" s="240">
        <f t="shared" ca="1" si="954"/>
        <v>1.6889912491339069E-4</v>
      </c>
      <c r="DB427" s="240">
        <f t="shared" ca="1" si="955"/>
        <v>2.3603877675304759E-4</v>
      </c>
      <c r="DC427" s="240">
        <f t="shared" ca="1" si="956"/>
        <v>-1.920628725661119E-4</v>
      </c>
      <c r="DD427" s="240">
        <f t="shared" ca="1" si="957"/>
        <v>-2.1719061979012295E-4</v>
      </c>
      <c r="DE427" s="240">
        <f t="shared" ca="1" si="958"/>
        <v>2.1337694976377545E-4</v>
      </c>
      <c r="DF427" s="240">
        <f t="shared" ca="1" si="959"/>
        <v>1.9625079843014952E-4</v>
      </c>
      <c r="DG427" s="240">
        <f t="shared" ca="1" si="960"/>
        <v>-2.3263609029150803E-4</v>
      </c>
      <c r="DH427" s="240">
        <f t="shared" ca="1" si="961"/>
        <v>-1.7342097459969457E-4</v>
      </c>
      <c r="DI427" s="240">
        <f t="shared" ca="1" si="962"/>
        <v>2.4965481809791047E-4</v>
      </c>
      <c r="DJ427" s="240">
        <f t="shared" ca="1" si="963"/>
        <v>1.4892101198229658E-4</v>
      </c>
      <c r="DK427" s="240">
        <f t="shared" ca="1" si="964"/>
        <v>-2.6426923353082405E-4</v>
      </c>
      <c r="DL427" s="240">
        <f t="shared" ca="1" si="965"/>
        <v>-1.2298685861100299E-4</v>
      </c>
      <c r="DM427" s="240">
        <f t="shared" ca="1" si="966"/>
        <v>2.7633859178057777E-4</v>
      </c>
      <c r="DN427" s="240">
        <f t="shared" ca="1" si="967"/>
        <v>9.5868274559829676E-5</v>
      </c>
      <c r="DO427" s="240">
        <f t="shared" ca="1" si="968"/>
        <v>-2.8574665832944421E-4</v>
      </c>
      <c r="DP427" s="240">
        <f t="shared" ca="1" si="969"/>
        <v>-6.7826426617715544E-5</v>
      </c>
      <c r="DQ427" s="240">
        <f t="shared" ca="1" si="970"/>
        <v>2.9240282835358531E-4</v>
      </c>
      <c r="DR427" s="240">
        <f t="shared" ca="1" si="971"/>
        <v>3.9131373109576372E-5</v>
      </c>
      <c r="DS427" s="240">
        <f t="shared" ca="1" si="972"/>
        <v>-2.9624299929703607E-4</v>
      </c>
      <c r="DT427" s="240">
        <f t="shared" ca="1" si="973"/>
        <v>-1.0059463087007536E-5</v>
      </c>
      <c r="DU427" s="240">
        <f t="shared" ca="1" si="974"/>
        <v>2.9723018821436E-4</v>
      </c>
      <c r="DV427" s="240">
        <f t="shared" ca="1" si="975"/>
        <v>-1.9109325064151076E-5</v>
      </c>
      <c r="DW427" s="240">
        <f t="shared" ca="1" si="976"/>
        <v>-2.9535488793663091E-4</v>
      </c>
      <c r="DX427" s="240">
        <f t="shared" ca="1" si="977"/>
        <v>4.8094079968722241E-5</v>
      </c>
      <c r="DY427" s="240">
        <f t="shared" ca="1" si="978"/>
        <v>2.9063515863066684E-4</v>
      </c>
      <c r="DZ427" s="240">
        <f t="shared" ca="1" si="979"/>
        <v>-7.6615662592296186E-5</v>
      </c>
      <c r="EA427" s="240">
        <f t="shared" ca="1" si="980"/>
        <v>-2.8311645386975057E-4</v>
      </c>
      <c r="EB427" s="240">
        <f t="shared" ca="1" si="981"/>
        <v>1.0439939450272484E-4</v>
      </c>
      <c r="EC427" s="240">
        <f t="shared" ca="1" si="982"/>
        <v>2.7287118289087199E-4</v>
      </c>
      <c r="ED427" s="240">
        <f t="shared" ca="1" si="983"/>
        <v>-1.3117770317357794E-4</v>
      </c>
      <c r="EE427" s="240">
        <f t="shared" ca="1" si="984"/>
        <v>-2.5999801325419239E-4</v>
      </c>
      <c r="EF427" s="240">
        <f t="shared" ca="1" si="985"/>
        <v>1.5669269885384268E-4</v>
      </c>
      <c r="EG427" s="240">
        <f t="shared" ca="1" si="986"/>
        <v>2.4462092062050336E-4</v>
      </c>
      <c r="EH427" s="240">
        <f t="shared" ca="1" si="987"/>
        <v>-1.8069865818720265E-4</v>
      </c>
      <c r="EI427" s="240">
        <f t="shared" ca="1" si="988"/>
        <v>-2.2688799479784132E-4</v>
      </c>
      <c r="EJ427" s="240">
        <f t="shared" ca="1" si="989"/>
        <v>2.0296439066228532E-4</v>
      </c>
      <c r="EK427" s="240">
        <f t="shared" ca="1" si="990"/>
        <v>2.069700135556817E-4</v>
      </c>
      <c r="EL427" s="240">
        <f t="shared" ca="1" si="991"/>
        <v>-2.2327546510366816E-4</v>
      </c>
      <c r="EM427" s="240">
        <f t="shared" ca="1" si="992"/>
        <v>-1.850587979416626E-4</v>
      </c>
      <c r="EN427" s="240">
        <f t="shared" ca="1" si="993"/>
        <v>2.4143627476131801E-4</v>
      </c>
      <c r="EO427" s="240">
        <f t="shared" ca="1" si="994"/>
        <v>1.6136536494003599E-4</v>
      </c>
      <c r="EP427" s="240">
        <f t="shared" ca="1" si="995"/>
        <v>-2.5727192111052325E-4</v>
      </c>
      <c r="EQ427" s="240">
        <f t="shared" ca="1" si="996"/>
        <v>-1.3611789526275547E-4</v>
      </c>
      <c r="ER427" s="240">
        <f t="shared" ca="1" si="997"/>
        <v>2.7062989822029609E-4</v>
      </c>
      <c r="ES427" s="240">
        <f t="shared" ca="1" si="998"/>
        <v>1.0955953584448404E-4</v>
      </c>
      <c r="ET427" s="240">
        <f t="shared" ca="1" si="999"/>
        <v>-2.8138156146885647E-4</v>
      </c>
      <c r="EU427" s="240">
        <f t="shared" ca="1" si="1000"/>
        <v>-8.1946058204695761E-5</v>
      </c>
      <c r="EV427" s="240">
        <f t="shared" ca="1" si="1001"/>
        <v>2.8942336646166377E-4</v>
      </c>
      <c r="EW427" s="240">
        <f t="shared" ca="1" si="1002"/>
        <v>5.3543395228124153E-5</v>
      </c>
      <c r="EX427" s="240">
        <f t="shared" ca="1" si="1003"/>
        <v>-2.9467786622053939E-4</v>
      </c>
      <c r="EY427" s="240">
        <f t="shared" ca="1" si="1004"/>
        <v>-2.462508008570848E-5</v>
      </c>
      <c r="EZ427" s="240">
        <f t="shared" ca="1" si="1005"/>
        <v>2.9709445704040365E-4</v>
      </c>
      <c r="FA427" s="240">
        <f t="shared" ca="1" si="1006"/>
        <v>-4.5303880393705729E-6</v>
      </c>
      <c r="FB427" s="240">
        <f t="shared" ca="1" si="1007"/>
        <v>-2.9664986583061831E-4</v>
      </c>
      <c r="FC427" s="240">
        <f t="shared" ca="1" si="1008"/>
        <v>3.3642226051068503E-5</v>
      </c>
      <c r="FD427" s="240">
        <f t="shared" ca="1" si="1009"/>
        <v>2.9334837424757192E-4</v>
      </c>
      <c r="FE427" s="240">
        <f t="shared" ca="1" si="1010"/>
        <v>-6.2430071035183144E-5</v>
      </c>
      <c r="FF427" s="240">
        <f t="shared" ca="1" si="1011"/>
        <v>-2.8722177745998804E-4</v>
      </c>
      <c r="FG427" s="240">
        <f t="shared" ca="1" si="1012"/>
        <v>9.0616680307480679E-5</v>
      </c>
      <c r="FH427" s="240">
        <f t="shared" ca="1" si="1013"/>
        <v>2.7832907794406972E-4</v>
      </c>
      <c r="FI427" s="240">
        <f t="shared" ca="1" si="1014"/>
        <v>-1.1793060141230086E-4</v>
      </c>
      <c r="FJ427" s="240">
        <f t="shared" ca="1" si="1015"/>
        <v>-2.6675591725739534E-4</v>
      </c>
      <c r="FK427" s="240">
        <f t="shared" ca="1" si="1016"/>
        <v>1.441087863580962E-4</v>
      </c>
      <c r="FL427" s="240">
        <f t="shared" ca="1" si="1017"/>
        <v>2.5261375126391767E-4</v>
      </c>
      <c r="FM427" s="240">
        <f t="shared" ca="1" si="1018"/>
        <v>-1.6889912491338711E-4</v>
      </c>
      <c r="FN427" s="240">
        <f t="shared" ca="1" si="1019"/>
        <v>-2.3603877675304512E-4</v>
      </c>
      <c r="FO427" s="240">
        <f t="shared" ca="1" si="1020"/>
        <v>1.9206287256610857E-4</v>
      </c>
      <c r="FP427" s="240">
        <f t="shared" ca="1" si="1021"/>
        <v>2.1719061979012013E-4</v>
      </c>
      <c r="FQ427" s="240">
        <f t="shared" ca="1" si="1022"/>
        <v>-2.1337694976377239E-4</v>
      </c>
      <c r="FR427" s="240">
        <f t="shared" ca="1" si="1023"/>
        <v>-1.9625079843014643E-4</v>
      </c>
      <c r="FS427" s="240">
        <f t="shared" ca="1" si="1024"/>
        <v>2.3263609029150532E-4</v>
      </c>
      <c r="FT427" s="240">
        <f t="shared" ca="1" si="1025"/>
        <v>1.7342097459969124E-4</v>
      </c>
      <c r="FU427" s="240">
        <f t="shared" ca="1" si="1026"/>
        <v>-2.4965481809790808E-4</v>
      </c>
      <c r="FV427" s="240">
        <f t="shared" ca="1" si="1027"/>
        <v>-1.4892101198229303E-4</v>
      </c>
      <c r="FW427" s="240">
        <f t="shared" ca="1" si="1028"/>
        <v>2.6426923353082209E-4</v>
      </c>
      <c r="FX427" s="240">
        <f t="shared" ca="1" si="1029"/>
        <v>1.2298685861099925E-4</v>
      </c>
      <c r="FY427" s="240">
        <f t="shared" ca="1" si="1030"/>
        <v>-2.763385917805762E-4</v>
      </c>
      <c r="FZ427" s="240">
        <f t="shared" ca="1" si="1031"/>
        <v>-9.5868274559825827E-5</v>
      </c>
      <c r="GA427" s="240">
        <f t="shared" ca="1" si="1032"/>
        <v>2.8574665832944301E-4</v>
      </c>
      <c r="GB427" s="240">
        <f t="shared" ca="1" si="1033"/>
        <v>6.7826426617711546E-5</v>
      </c>
      <c r="GC427" s="240">
        <f t="shared" ca="1" si="1034"/>
        <v>-2.9240282835358455E-4</v>
      </c>
      <c r="GD427" s="240">
        <f t="shared" ca="1" si="1035"/>
        <v>-3.9131373109572306E-5</v>
      </c>
      <c r="GE427" s="240">
        <f t="shared" ca="1" si="1036"/>
        <v>2.9624299929703569E-4</v>
      </c>
      <c r="GF427" s="240">
        <f t="shared" ca="1" si="1037"/>
        <v>1.0059463087003443E-5</v>
      </c>
      <c r="GG427" s="240">
        <f t="shared" ca="1" si="1038"/>
        <v>-2.9723018821436006E-4</v>
      </c>
      <c r="GH427" s="240">
        <f t="shared" ca="1" si="1039"/>
        <v>1.9109325064155141E-5</v>
      </c>
      <c r="GI427" s="240">
        <f t="shared" ca="1" si="1040"/>
        <v>2.9535488793663145E-4</v>
      </c>
      <c r="GJ427" s="240">
        <f t="shared" ca="1" si="1041"/>
        <v>-4.8094079968726266E-5</v>
      </c>
      <c r="GK427" s="240">
        <f t="shared" ca="1" si="1042"/>
        <v>-2.9063515863066771E-4</v>
      </c>
      <c r="GL427" s="240">
        <f t="shared" ca="1" si="1043"/>
        <v>7.661566259230013E-5</v>
      </c>
      <c r="GM427" s="240">
        <f t="shared" ca="1" si="1044"/>
        <v>2.8311645386975193E-4</v>
      </c>
      <c r="GN427" s="240">
        <f t="shared" ca="1" si="1045"/>
        <v>-1.0439939450272864E-4</v>
      </c>
      <c r="GO427" s="240">
        <f t="shared" ca="1" si="1046"/>
        <v>-2.7287118289087372E-4</v>
      </c>
      <c r="GP427" s="240">
        <f t="shared" ca="1" si="1047"/>
        <v>1.311777031735816E-4</v>
      </c>
      <c r="GQ427" s="240">
        <f t="shared" ca="1" si="1048"/>
        <v>2.5999801325419451E-4</v>
      </c>
      <c r="GR427" s="240">
        <f t="shared" ca="1" si="1049"/>
        <v>-1.5669269885384615E-4</v>
      </c>
      <c r="GS427" s="240">
        <f t="shared" ca="1" si="1050"/>
        <v>-2.4462092062050585E-4</v>
      </c>
      <c r="GT427" s="240">
        <f t="shared" ca="1" si="1051"/>
        <v>1.8069865818720585E-4</v>
      </c>
      <c r="GU427" s="240">
        <f t="shared" ca="1" si="1052"/>
        <v>2.2688799479784411E-4</v>
      </c>
      <c r="GV427" s="240">
        <f t="shared" ca="1" si="1053"/>
        <v>-2.029643906622883E-4</v>
      </c>
      <c r="GW427" s="240">
        <f t="shared" ca="1" si="1054"/>
        <v>-2.0697001355568482E-4</v>
      </c>
      <c r="GX427" s="240">
        <f t="shared" ca="1" si="1055"/>
        <v>2.2327546510367085E-4</v>
      </c>
      <c r="GY427" s="240">
        <f t="shared" ca="1" si="1056"/>
        <v>1.8505879794166602E-4</v>
      </c>
      <c r="GZ427" s="240">
        <f t="shared" ca="1" si="1057"/>
        <v>-2.4143627476132034E-4</v>
      </c>
      <c r="HA427" s="240">
        <f t="shared" ca="1" si="1058"/>
        <v>-1.6136536494003968E-4</v>
      </c>
      <c r="HB427" s="240">
        <f t="shared" ca="1" si="1059"/>
        <v>2.5727192111052525E-4</v>
      </c>
      <c r="HC427" s="240">
        <f t="shared" ca="1" si="1060"/>
        <v>1.3611789526275932E-4</v>
      </c>
      <c r="HD427" s="240">
        <f t="shared" ca="1" si="1061"/>
        <v>-2.7062989822029777E-4</v>
      </c>
      <c r="HE427" s="240">
        <f t="shared" ca="1" si="1062"/>
        <v>-1.095595358444881E-4</v>
      </c>
      <c r="HF427" s="240">
        <f t="shared" ca="1" si="1063"/>
        <v>2.8138156146885783E-4</v>
      </c>
      <c r="HG427" s="240">
        <f t="shared" ca="1" si="1064"/>
        <v>8.1946058204699962E-5</v>
      </c>
      <c r="HH427" s="240">
        <f t="shared" ca="1" si="1065"/>
        <v>-2.8942336646166469E-4</v>
      </c>
      <c r="HI427" s="240">
        <f t="shared" ca="1" si="1066"/>
        <v>-5.3543395228128449E-5</v>
      </c>
      <c r="HJ427" s="240">
        <f t="shared" ca="1" si="1067"/>
        <v>2.9467786622053993E-4</v>
      </c>
      <c r="HK427" s="240">
        <f t="shared" ca="1" si="1068"/>
        <v>2.4625080085712857E-5</v>
      </c>
      <c r="HL427" s="240">
        <f t="shared" ca="1" si="1069"/>
        <v>-2.9709445704040376E-4</v>
      </c>
      <c r="HM427" s="240">
        <f t="shared" ca="1" si="1070"/>
        <v>4.5303880393661954E-6</v>
      </c>
      <c r="HN427" s="240">
        <f t="shared" ca="1" si="1071"/>
        <v>2.9664986583061804E-4</v>
      </c>
      <c r="HO427" s="240">
        <f t="shared" ca="1" si="1072"/>
        <v>-3.3642226051064166E-5</v>
      </c>
      <c r="HP427" s="240">
        <f t="shared" ca="1" si="1073"/>
        <v>-2.9334837424757127E-4</v>
      </c>
      <c r="HQ427" s="240">
        <f t="shared" ca="1" si="1074"/>
        <v>6.2430071035178889E-5</v>
      </c>
      <c r="HR427" s="240">
        <f t="shared" ca="1" si="1075"/>
        <v>2.8722177745998701E-4</v>
      </c>
      <c r="HS427" s="240">
        <f t="shared" ca="1" si="1076"/>
        <v>-9.0616680307476492E-5</v>
      </c>
      <c r="HT427" s="240">
        <f t="shared" ca="1" si="1077"/>
        <v>-2.7832907794406826E-4</v>
      </c>
      <c r="HU427" s="240">
        <f t="shared" ca="1" si="1078"/>
        <v>1.1793060141229684E-4</v>
      </c>
      <c r="HV427" s="240">
        <f t="shared" ca="1" si="1079"/>
        <v>2.6675591725739729E-4</v>
      </c>
      <c r="HW427" s="240">
        <f t="shared" ca="1" si="1080"/>
        <v>-1.4410878635809235E-4</v>
      </c>
      <c r="HX427" s="240">
        <f t="shared" ca="1" si="1081"/>
        <v>-2.5261375126391995E-4</v>
      </c>
      <c r="HY427" s="240">
        <f t="shared" ca="1" si="1082"/>
        <v>1.6889912491338348E-4</v>
      </c>
      <c r="HZ427" s="240">
        <f t="shared" ca="1" si="1083"/>
        <v>2.3603877675304775E-4</v>
      </c>
      <c r="IA427" s="240">
        <f t="shared" ca="1" si="1084"/>
        <v>-1.9206287256610526E-4</v>
      </c>
      <c r="IB427" s="240">
        <f t="shared" ca="1" si="1085"/>
        <v>-2.1719061979012311E-4</v>
      </c>
      <c r="IC427" s="240">
        <f t="shared" ca="1" si="1086"/>
        <v>2.1337694976376935E-4</v>
      </c>
      <c r="ID427" s="240">
        <f t="shared" ca="1" si="1087"/>
        <v>1.9625079843014974E-4</v>
      </c>
      <c r="IE427" s="240">
        <f t="shared" ca="1" si="1088"/>
        <v>-1.3167233163834498E-4</v>
      </c>
      <c r="IF427" s="240">
        <f t="shared" ca="1" si="1089"/>
        <v>-1.7342097459969479E-4</v>
      </c>
      <c r="IG427" s="240">
        <f t="shared" ca="1" si="1090"/>
        <v>2.496548180979057E-4</v>
      </c>
      <c r="IH427" s="240">
        <f t="shared" ca="1" si="1091"/>
        <v>1.4892101198229682E-4</v>
      </c>
      <c r="II427" s="240">
        <f t="shared" ca="1" si="1092"/>
        <v>-2.6426923353082009E-4</v>
      </c>
      <c r="IJ427" s="240">
        <f t="shared" ca="1" si="1093"/>
        <v>-1.2298685861100324E-4</v>
      </c>
      <c r="IK427" s="240">
        <f t="shared" ca="1" si="1094"/>
        <v>2.7633859178057457E-4</v>
      </c>
      <c r="IL427" s="240">
        <f t="shared" ca="1" si="1095"/>
        <v>9.5868274559829988E-5</v>
      </c>
      <c r="IM427" s="240">
        <f t="shared" ca="1" si="1096"/>
        <v>-2.8574665832944177E-4</v>
      </c>
      <c r="IN427" s="240">
        <f t="shared" ca="1" si="1097"/>
        <v>-6.7826426617715774E-5</v>
      </c>
      <c r="IO427" s="240">
        <f t="shared" ca="1" si="1098"/>
        <v>2.9240282835358373E-4</v>
      </c>
      <c r="IP427" s="240">
        <f t="shared" ca="1" si="1099"/>
        <v>3.913137310957667E-5</v>
      </c>
      <c r="IQ427" s="240">
        <f t="shared" ca="1" si="1100"/>
        <v>-2.9624299929703537E-4</v>
      </c>
      <c r="IR427" s="240">
        <f t="shared" ca="1" si="1101"/>
        <v>-1.0059463087007834E-5</v>
      </c>
      <c r="IS427" s="240">
        <f t="shared" ca="1" si="1102"/>
        <v>2.9723018821436011E-4</v>
      </c>
      <c r="IT427" s="240">
        <f t="shared" ca="1" si="1103"/>
        <v>-1.9109325064150791E-5</v>
      </c>
      <c r="IU427" s="240">
        <f t="shared" ca="1" si="1104"/>
        <v>-2.9535488793663189E-4</v>
      </c>
      <c r="IV427" s="240">
        <f t="shared" ca="1" si="1105"/>
        <v>4.809407996872197E-5</v>
      </c>
      <c r="IW427" s="240">
        <f t="shared" ca="1" si="1106"/>
        <v>2.9063515863066868E-4</v>
      </c>
      <c r="IX427" s="240">
        <f t="shared" ca="1" si="1107"/>
        <v>-7.6615662592295901E-5</v>
      </c>
      <c r="IY427" s="240">
        <f t="shared" ca="1" si="1108"/>
        <v>-2.8311645386975328E-4</v>
      </c>
      <c r="IZ427" s="240">
        <f t="shared" ca="1" si="1109"/>
        <v>1.0439939450272454E-4</v>
      </c>
      <c r="JA427" s="240">
        <f t="shared" ca="1" si="1110"/>
        <v>2.7287118289087546E-4</v>
      </c>
      <c r="JB427" s="240">
        <f t="shared" ca="1" si="1111"/>
        <v>-1.311777031735777E-4</v>
      </c>
    </row>
    <row r="428" spans="2:262">
      <c r="B428" s="248">
        <v>67</v>
      </c>
      <c r="C428" s="247">
        <f t="shared" si="1112"/>
        <v>1.3085937500000007E-3</v>
      </c>
      <c r="D428" s="244">
        <f t="shared" ca="1" si="855"/>
        <v>11.955565145560945</v>
      </c>
      <c r="E428" s="243">
        <f ca="1">BU361</f>
        <v>-4.4434854439054879E-2</v>
      </c>
      <c r="F428" s="242">
        <v>67</v>
      </c>
      <c r="G428" s="240">
        <f t="shared" ca="1" si="856"/>
        <v>-9.1972673952675054E-4</v>
      </c>
      <c r="H428" s="240">
        <f t="shared" ca="1" si="857"/>
        <v>6.651333509031087E-4</v>
      </c>
      <c r="I428" s="240">
        <f t="shared" ca="1" si="858"/>
        <v>8.2186625013720726E-4</v>
      </c>
      <c r="J428" s="240">
        <f t="shared" ca="1" si="859"/>
        <v>-7.8605381496038595E-4</v>
      </c>
      <c r="K428" s="240">
        <f t="shared" ca="1" si="860"/>
        <v>-7.062148384103786E-4</v>
      </c>
      <c r="L428" s="240">
        <f t="shared" ca="1" si="861"/>
        <v>8.8995858775092447E-4</v>
      </c>
      <c r="M428" s="240">
        <f t="shared" ca="1" si="862"/>
        <v>5.7527600815103302E-4</v>
      </c>
      <c r="N428" s="240">
        <f t="shared" ca="1" si="863"/>
        <v>-9.7459844472890292E-4</v>
      </c>
      <c r="O428" s="240">
        <f t="shared" ca="1" si="864"/>
        <v>-4.3188418960823932E-4</v>
      </c>
      <c r="P428" s="240">
        <f t="shared" ca="1" si="865"/>
        <v>1.0381411885971551E-3</v>
      </c>
      <c r="Q428" s="240">
        <f t="shared" ca="1" si="866"/>
        <v>2.7914338262026239E-4</v>
      </c>
      <c r="R428" s="240">
        <f t="shared" ca="1" si="867"/>
        <v>-1.0792113108455442E-3</v>
      </c>
      <c r="S428" s="240">
        <f t="shared" ca="1" si="868"/>
        <v>-1.2035996439190618E-4</v>
      </c>
      <c r="T428" s="240">
        <f t="shared" ca="1" si="869"/>
        <v>1.0969197673562682E-3</v>
      </c>
      <c r="U428" s="241">
        <f t="shared" ca="1" si="870"/>
        <v>-4.1028883586920293E-5</v>
      </c>
      <c r="V428" s="240">
        <f t="shared" ca="1" si="871"/>
        <v>-1.0908832235241618E-3</v>
      </c>
      <c r="W428" s="240">
        <f t="shared" ca="1" si="872"/>
        <v>2.0152958014042451E-4</v>
      </c>
      <c r="X428" s="240">
        <f t="shared" ca="1" si="873"/>
        <v>1.0612323522932521E-3</v>
      </c>
      <c r="Y428" s="240">
        <f t="shared" ca="1" si="874"/>
        <v>-3.5766776988902904E-4</v>
      </c>
      <c r="Z428" s="240">
        <f t="shared" ca="1" si="875"/>
        <v>-1.0086090054821474E-3</v>
      </c>
      <c r="AA428" s="240">
        <f t="shared" ca="1" si="876"/>
        <v>5.0606353255100759E-4</v>
      </c>
      <c r="AB428" s="240">
        <f t="shared" ca="1" si="877"/>
        <v>9.3415231963050744E-4</v>
      </c>
      <c r="AC428" s="240">
        <f t="shared" ca="1" si="878"/>
        <v>-6.4350454800947562E-4</v>
      </c>
      <c r="AD428" s="240">
        <f t="shared" ca="1" si="879"/>
        <v>-8.394740571330678E-4</v>
      </c>
      <c r="AE428" s="240">
        <f t="shared" ca="1" si="880"/>
        <v>7.6701563334194683E-4</v>
      </c>
      <c r="AF428" s="240">
        <f t="shared" ca="1" si="881"/>
        <v>7.2662371645122346E-4</v>
      </c>
      <c r="AG428" s="240">
        <f t="shared" ca="1" si="882"/>
        <v>-8.7392314654575576E-4</v>
      </c>
      <c r="AH428" s="240">
        <f t="shared" ca="1" si="883"/>
        <v>-5.9804416666065256E-4</v>
      </c>
      <c r="AI428" s="240">
        <f t="shared" ca="1" si="884"/>
        <v>9.6191286281318926E-4</v>
      </c>
      <c r="AJ428" s="240">
        <f t="shared" ca="1" si="885"/>
        <v>4.5651876671312999E-4</v>
      </c>
      <c r="AK428" s="240">
        <f t="shared" ca="1" si="886"/>
        <v>-1.0290800705098082E-3</v>
      </c>
      <c r="AL428" s="240">
        <f t="shared" ca="1" si="887"/>
        <v>-3.0511111412079414E-4</v>
      </c>
      <c r="AM428" s="240">
        <f t="shared" ca="1" si="888"/>
        <v>1.0739708024292186E-3</v>
      </c>
      <c r="AN428" s="240">
        <f t="shared" ca="1" si="889"/>
        <v>1.4709872732181678E-4</v>
      </c>
      <c r="AO428" s="240">
        <f t="shared" ca="1" si="890"/>
        <v>-1.0956133097922095E-3</v>
      </c>
      <c r="AP428" s="240">
        <f t="shared" ca="1" si="891"/>
        <v>1.4097902695890717E-5</v>
      </c>
      <c r="AQ428" s="240">
        <f t="shared" ca="1" si="892"/>
        <v>1.0935390976732227E-3</v>
      </c>
      <c r="AR428" s="240">
        <f t="shared" ca="1" si="893"/>
        <v>-1.7498935569489749E-4</v>
      </c>
      <c r="AS428" s="240">
        <f t="shared" ca="1" si="894"/>
        <v>-1.0677930665006594E-3</v>
      </c>
      <c r="AT428" s="240">
        <f t="shared" ca="1" si="895"/>
        <v>3.3209281759863808E-4</v>
      </c>
      <c r="AU428" s="240">
        <f t="shared" ca="1" si="896"/>
        <v>1.0189325400982024E-3</v>
      </c>
      <c r="AV428" s="240">
        <f t="shared" ca="1" si="897"/>
        <v>-4.8200747289829264E-4</v>
      </c>
      <c r="AW428" s="240">
        <f t="shared" ca="1" si="898"/>
        <v>-9.4801520130711721E-4</v>
      </c>
      <c r="AX428" s="240">
        <f t="shared" ca="1" si="899"/>
        <v>6.2148812203830211E-4</v>
      </c>
      <c r="AY428" s="240">
        <f t="shared" ca="1" si="900"/>
        <v>8.5657619634687296E-4</v>
      </c>
      <c r="AZ428" s="240">
        <f t="shared" ca="1" si="901"/>
        <v>-7.4751543018654755E-4</v>
      </c>
      <c r="BA428" s="240">
        <f t="shared" ca="1" si="902"/>
        <v>-7.4659490353548759E-4</v>
      </c>
      <c r="BB428" s="240">
        <f t="shared" ca="1" si="903"/>
        <v>8.5736128671519895E-4</v>
      </c>
      <c r="BC428" s="240">
        <f t="shared" ca="1" si="904"/>
        <v>6.204520857265776E-4</v>
      </c>
      <c r="BD428" s="240">
        <f t="shared" ca="1" si="905"/>
        <v>-9.4864786055715218E-4</v>
      </c>
      <c r="BE428" s="240">
        <f t="shared" ca="1" si="906"/>
        <v>-4.8087835398329581E-4</v>
      </c>
      <c r="BF428" s="240">
        <f t="shared" ca="1" si="907"/>
        <v>1.0193990730677698E-3</v>
      </c>
      <c r="BG428" s="240">
        <f t="shared" ca="1" si="908"/>
        <v>3.3089505809501913E-4</v>
      </c>
      <c r="BH428" s="240">
        <f t="shared" ca="1" si="909"/>
        <v>-1.0680833741598646E-3</v>
      </c>
      <c r="BI428" s="240">
        <f t="shared" ca="1" si="910"/>
        <v>-1.7374888347875266E-4</v>
      </c>
      <c r="BJ428" s="240">
        <f t="shared" ca="1" si="911"/>
        <v>1.0936468957379519E-3</v>
      </c>
      <c r="BK428" s="240">
        <f t="shared" ca="1" si="912"/>
        <v>1.2841570244576095E-5</v>
      </c>
      <c r="BL428" s="240">
        <f t="shared" ca="1" si="913"/>
        <v>-1.0955362647599054E-3</v>
      </c>
      <c r="BM428" s="240">
        <f t="shared" ca="1" si="914"/>
        <v>1.4834372420477335E-4</v>
      </c>
      <c r="BN428" s="240">
        <f t="shared" ca="1" si="915"/>
        <v>1.0737105820921578E-3</v>
      </c>
      <c r="BO428" s="240">
        <f t="shared" ca="1" si="916"/>
        <v>-3.063178250126872E-4</v>
      </c>
      <c r="BP428" s="240">
        <f t="shared" ca="1" si="917"/>
        <v>-1.0286423078524464E-3</v>
      </c>
      <c r="BQ428" s="240">
        <f t="shared" ca="1" si="918"/>
        <v>4.5766106996731698E-4</v>
      </c>
      <c r="BR428" s="240">
        <f t="shared" ca="1" si="919"/>
        <v>9.6130703407503913E-4</v>
      </c>
      <c r="BS428" s="240">
        <f t="shared" ca="1" si="920"/>
        <v>-5.9909733486136318E-4</v>
      </c>
      <c r="BT428" s="240">
        <f t="shared" ca="1" si="921"/>
        <v>-8.7316236608943624E-4</v>
      </c>
      <c r="BU428" s="240">
        <f t="shared" ca="1" si="922"/>
        <v>7.2756495168740053E-4</v>
      </c>
      <c r="BV428" s="240">
        <f t="shared" ca="1" si="923"/>
        <v>7.6611636976684882E-4</v>
      </c>
      <c r="BW428" s="240">
        <f t="shared" ca="1" si="924"/>
        <v>-8.4028298450432347E-4</v>
      </c>
      <c r="BX428" s="240">
        <f t="shared" ca="1" si="925"/>
        <v>-6.4248626765627155E-4</v>
      </c>
      <c r="BY428" s="240">
        <f t="shared" ca="1" si="926"/>
        <v>9.3481142830215201E-4</v>
      </c>
      <c r="BZ428" s="240">
        <f t="shared" ca="1" si="927"/>
        <v>5.0494827811420795E-4</v>
      </c>
      <c r="CA428" s="240">
        <f t="shared" ca="1" si="928"/>
        <v>-1.0091040277418987E-3</v>
      </c>
      <c r="CB428" s="240">
        <f t="shared" ca="1" si="929"/>
        <v>-3.5647968325921818E-4</v>
      </c>
      <c r="CC428" s="240">
        <f t="shared" ca="1" si="930"/>
        <v>1.0615525724041244E-3</v>
      </c>
      <c r="CD428" s="240">
        <f t="shared" ca="1" si="931"/>
        <v>2.0029437980518573E-4</v>
      </c>
      <c r="CE428" s="240">
        <f t="shared" ca="1" si="932"/>
        <v>-1.0910217096877944E-3</v>
      </c>
      <c r="CF428" s="240">
        <f t="shared" ca="1" si="933"/>
        <v>-3.9773307903304849E-5</v>
      </c>
      <c r="CG428" s="240">
        <f t="shared" ca="1" si="934"/>
        <v>1.0968735217654359E-3</v>
      </c>
      <c r="CH428" s="240">
        <f t="shared" ca="1" si="935"/>
        <v>-1.2160873600210962E-4</v>
      </c>
      <c r="CI428" s="240">
        <f t="shared" ca="1" si="936"/>
        <v>-1.0789813345776283E-3</v>
      </c>
      <c r="CJ428" s="240">
        <f t="shared" ca="1" si="937"/>
        <v>2.8035831802289505E-4</v>
      </c>
      <c r="CK428" s="240">
        <f t="shared" ca="1" si="938"/>
        <v>1.0377324599438529E-3</v>
      </c>
      <c r="CL428" s="240">
        <f t="shared" ca="1" si="939"/>
        <v>-4.3303898912085679E-4</v>
      </c>
      <c r="CM428" s="240">
        <f t="shared" ca="1" si="940"/>
        <v>-9.740198114312191E-4</v>
      </c>
      <c r="CN428" s="240">
        <f t="shared" ca="1" si="941"/>
        <v>5.7634567385159629E-4</v>
      </c>
      <c r="CO428" s="240">
        <f t="shared" ca="1" si="942"/>
        <v>8.8922257547232046E-4</v>
      </c>
      <c r="CP428" s="240">
        <f t="shared" ca="1" si="943"/>
        <v>-7.0717621526676254E-4</v>
      </c>
      <c r="CQ428" s="240">
        <f t="shared" ca="1" si="944"/>
        <v>-7.8517635614398773E-4</v>
      </c>
      <c r="CR428" s="240">
        <f t="shared" ca="1" si="945"/>
        <v>8.2269852724378679E-4</v>
      </c>
      <c r="CS428" s="240">
        <f t="shared" ca="1" si="946"/>
        <v>6.6413343988242575E-4</v>
      </c>
      <c r="CT428" s="240">
        <f t="shared" ca="1" si="947"/>
        <v>-9.2041190059758489E-4</v>
      </c>
      <c r="CU428" s="240">
        <f t="shared" ca="1" si="948"/>
        <v>-5.2871404028361651E-4</v>
      </c>
      <c r="CV428" s="240">
        <f t="shared" ca="1" si="949"/>
        <v>9.9820113588255195E-4</v>
      </c>
      <c r="CW428" s="240">
        <f t="shared" ca="1" si="950"/>
        <v>3.8184957839185559E-4</v>
      </c>
      <c r="CX428" s="240">
        <f t="shared" ca="1" si="951"/>
        <v>-1.0543823310727794E-3</v>
      </c>
      <c r="CY428" s="240">
        <f t="shared" ca="1" si="952"/>
        <v>-2.2671922628671328E-4</v>
      </c>
      <c r="CZ428" s="240">
        <f t="shared" ca="1" si="953"/>
        <v>1.0877393329556508E-3</v>
      </c>
      <c r="DA428" s="240">
        <f t="shared" ca="1" si="954"/>
        <v>6.6681087608556878E-5</v>
      </c>
      <c r="DB428" s="240">
        <f t="shared" ca="1" si="955"/>
        <v>-1.0975500631761985E-3</v>
      </c>
      <c r="DC428" s="240">
        <f t="shared" ca="1" si="956"/>
        <v>9.4800495244137123E-5</v>
      </c>
      <c r="DD428" s="240">
        <f t="shared" ca="1" si="957"/>
        <v>1.0836021490528657E-3</v>
      </c>
      <c r="DE428" s="240">
        <f t="shared" ca="1" si="958"/>
        <v>-2.5422993366561354E-4</v>
      </c>
      <c r="DF428" s="240">
        <f t="shared" ca="1" si="959"/>
        <v>-1.0461975208047002E-3</v>
      </c>
      <c r="DG428" s="240">
        <f t="shared" ca="1" si="960"/>
        <v>4.0815606177969227E-4</v>
      </c>
      <c r="DH428" s="240">
        <f t="shared" ca="1" si="961"/>
        <v>9.8614587567393236E-4</v>
      </c>
      <c r="DI428" s="240">
        <f t="shared" ca="1" si="962"/>
        <v>-5.5324684375882731E-4</v>
      </c>
      <c r="DJ428" s="240">
        <f t="shared" ca="1" si="963"/>
        <v>-9.047471504259046E-4</v>
      </c>
      <c r="DK428" s="240">
        <f t="shared" ca="1" si="964"/>
        <v>6.8636150233708157E-4</v>
      </c>
      <c r="DL428" s="240">
        <f t="shared" ca="1" si="965"/>
        <v>8.0376338164382059E-4</v>
      </c>
      <c r="DM428" s="240">
        <f t="shared" ca="1" si="966"/>
        <v>-8.0461850715312809E-4</v>
      </c>
      <c r="DN428" s="240">
        <f t="shared" ca="1" si="967"/>
        <v>-6.8538056295796808E-4</v>
      </c>
      <c r="DO428" s="240">
        <f t="shared" ca="1" si="968"/>
        <v>9.0545795118052413E-4</v>
      </c>
      <c r="DP428" s="240">
        <f t="shared" ca="1" si="969"/>
        <v>5.5216132488507676E-4</v>
      </c>
      <c r="DQ428" s="240">
        <f t="shared" ca="1" si="970"/>
        <v>-9.8669696498409438E-4</v>
      </c>
      <c r="DR428" s="240">
        <f t="shared" ca="1" si="971"/>
        <v>-4.0698946161673064E-4</v>
      </c>
      <c r="DS428" s="240">
        <f t="shared" ca="1" si="972"/>
        <v>1.0465769692510815E-3</v>
      </c>
      <c r="DT428" s="240">
        <f t="shared" ca="1" si="973"/>
        <v>2.5300750558388826E-4</v>
      </c>
      <c r="DU428" s="240">
        <f t="shared" ca="1" si="974"/>
        <v>-1.0838017427225234E-3</v>
      </c>
      <c r="DV428" s="240">
        <f t="shared" ca="1" si="975"/>
        <v>-9.3548701119999832E-5</v>
      </c>
      <c r="DW428" s="240">
        <f t="shared" ca="1" si="976"/>
        <v>1.0975654814689431E-3</v>
      </c>
      <c r="DX428" s="240">
        <f t="shared" ca="1" si="977"/>
        <v>-6.7935150212648559E-5</v>
      </c>
      <c r="DY428" s="240">
        <f t="shared" ca="1" si="978"/>
        <v>-1.0875702421120023E-3</v>
      </c>
      <c r="DZ428" s="240">
        <f t="shared" ca="1" si="979"/>
        <v>2.2794841070253107E-4</v>
      </c>
      <c r="EA428" s="240">
        <f t="shared" ca="1" si="980"/>
        <v>1.0540323913988603E-3</v>
      </c>
      <c r="EB428" s="240">
        <f t="shared" ca="1" si="981"/>
        <v>-3.8302727648887864E-4</v>
      </c>
      <c r="EC428" s="240">
        <f t="shared" ca="1" si="982"/>
        <v>-9.9767792251550928E-4</v>
      </c>
      <c r="ED428" s="240">
        <f t="shared" ca="1" si="983"/>
        <v>5.2981475845463675E-4</v>
      </c>
      <c r="EE428" s="240">
        <f t="shared" ca="1" si="984"/>
        <v>9.1972673952676464E-4</v>
      </c>
      <c r="EF428" s="240">
        <f t="shared" ca="1" si="985"/>
        <v>-6.6513335090310263E-4</v>
      </c>
      <c r="EG428" s="240">
        <f t="shared" ca="1" si="986"/>
        <v>-8.2186625013722092E-4</v>
      </c>
      <c r="EH428" s="240">
        <f t="shared" ca="1" si="987"/>
        <v>7.8605381496038443E-4</v>
      </c>
      <c r="EI428" s="240">
        <f t="shared" ca="1" si="988"/>
        <v>7.0621483841038998E-4</v>
      </c>
      <c r="EJ428" s="240">
        <f t="shared" ca="1" si="989"/>
        <v>-8.8995858775090778E-4</v>
      </c>
      <c r="EK428" s="240">
        <f t="shared" ca="1" si="990"/>
        <v>-5.7527600815104071E-4</v>
      </c>
      <c r="EL428" s="240">
        <f t="shared" ca="1" si="991"/>
        <v>9.7459844472889252E-4</v>
      </c>
      <c r="EM428" s="240">
        <f t="shared" ca="1" si="992"/>
        <v>4.3188418960824404E-4</v>
      </c>
      <c r="EN428" s="240">
        <f t="shared" ca="1" si="993"/>
        <v>-1.0381411885971496E-3</v>
      </c>
      <c r="EO428" s="240">
        <f t="shared" ca="1" si="994"/>
        <v>-2.7914338262025973E-4</v>
      </c>
      <c r="EP428" s="240">
        <f t="shared" ca="1" si="995"/>
        <v>1.0792113108455419E-3</v>
      </c>
      <c r="EQ428" s="240">
        <f t="shared" ca="1" si="996"/>
        <v>1.2035996439193063E-4</v>
      </c>
      <c r="ER428" s="240">
        <f t="shared" ca="1" si="997"/>
        <v>-1.096919767356268E-3</v>
      </c>
      <c r="ES428" s="240">
        <f t="shared" ca="1" si="998"/>
        <v>4.1028883586899584E-5</v>
      </c>
      <c r="ET428" s="240">
        <f t="shared" ca="1" si="999"/>
        <v>1.0908832235241618E-3</v>
      </c>
      <c r="EU428" s="240">
        <f t="shared" ca="1" si="1000"/>
        <v>-2.0152958014041183E-4</v>
      </c>
      <c r="EV428" s="240">
        <f t="shared" ca="1" si="1001"/>
        <v>-1.0612323522932595E-3</v>
      </c>
      <c r="EW428" s="240">
        <f t="shared" ca="1" si="1002"/>
        <v>3.5766776988902047E-4</v>
      </c>
      <c r="EX428" s="240">
        <f t="shared" ca="1" si="1003"/>
        <v>1.0086090054821559E-3</v>
      </c>
      <c r="EY428" s="240">
        <f t="shared" ca="1" si="1004"/>
        <v>-5.0606353255100303E-4</v>
      </c>
      <c r="EZ428" s="240">
        <f t="shared" ca="1" si="1005"/>
        <v>-9.3415231963051416E-4</v>
      </c>
      <c r="FA428" s="240">
        <f t="shared" ca="1" si="1006"/>
        <v>6.435045480094779E-4</v>
      </c>
      <c r="FB428" s="240">
        <f t="shared" ca="1" si="1007"/>
        <v>8.3947405713307615E-4</v>
      </c>
      <c r="FC428" s="240">
        <f t="shared" ca="1" si="1008"/>
        <v>-7.6701563334193208E-4</v>
      </c>
      <c r="FD428" s="240">
        <f t="shared" ca="1" si="1009"/>
        <v>-7.2662371645122736E-4</v>
      </c>
      <c r="FE428" s="240">
        <f t="shared" ca="1" si="1010"/>
        <v>8.7392314654574318E-4</v>
      </c>
      <c r="FF428" s="240">
        <f t="shared" ca="1" si="1011"/>
        <v>5.9804416666067641E-4</v>
      </c>
      <c r="FG428" s="240">
        <f t="shared" ca="1" si="1012"/>
        <v>-9.6191286281319794E-4</v>
      </c>
      <c r="FH428" s="240">
        <f t="shared" ca="1" si="1013"/>
        <v>-4.5651876671312744E-4</v>
      </c>
      <c r="FI428" s="240">
        <f t="shared" ca="1" si="1014"/>
        <v>1.0290800705098063E-3</v>
      </c>
      <c r="FJ428" s="240">
        <f t="shared" ca="1" si="1015"/>
        <v>3.0511111412081409E-4</v>
      </c>
      <c r="FK428" s="240">
        <f t="shared" ca="1" si="1016"/>
        <v>-1.0739708024292112E-3</v>
      </c>
      <c r="FL428" s="240">
        <f t="shared" ca="1" si="1017"/>
        <v>-1.4709872732179862E-4</v>
      </c>
      <c r="FM428" s="240">
        <f t="shared" ca="1" si="1018"/>
        <v>1.0956133097922097E-3</v>
      </c>
      <c r="FN428" s="240">
        <f t="shared" ca="1" si="1019"/>
        <v>-1.4097902695877815E-5</v>
      </c>
      <c r="FO428" s="240">
        <f t="shared" ca="1" si="1020"/>
        <v>-1.0935390976732245E-3</v>
      </c>
      <c r="FP428" s="240">
        <f t="shared" ca="1" si="1021"/>
        <v>1.7498935569486155E-4</v>
      </c>
      <c r="FQ428" s="240">
        <f t="shared" ca="1" si="1022"/>
        <v>1.0677930665006553E-3</v>
      </c>
      <c r="FR428" s="240">
        <f t="shared" ca="1" si="1023"/>
        <v>-3.3209281759864062E-4</v>
      </c>
      <c r="FS428" s="240">
        <f t="shared" ca="1" si="1024"/>
        <v>-1.0189325400982072E-3</v>
      </c>
      <c r="FT428" s="240">
        <f t="shared" ca="1" si="1025"/>
        <v>4.8200747289826705E-4</v>
      </c>
      <c r="FU428" s="240">
        <f t="shared" ca="1" si="1026"/>
        <v>9.4801520130713944E-4</v>
      </c>
      <c r="FV428" s="240">
        <f t="shared" ca="1" si="1027"/>
        <v>-6.2148812203831718E-4</v>
      </c>
      <c r="FW428" s="240">
        <f t="shared" ca="1" si="1028"/>
        <v>-8.5657619634687144E-4</v>
      </c>
      <c r="FX428" s="240">
        <f t="shared" ca="1" si="1029"/>
        <v>7.4751543018653811E-4</v>
      </c>
      <c r="FY428" s="240">
        <f t="shared" ca="1" si="1030"/>
        <v>7.465949035355084E-4</v>
      </c>
      <c r="FZ428" s="240">
        <f t="shared" ca="1" si="1031"/>
        <v>-8.5736128671517152E-4</v>
      </c>
      <c r="GA428" s="240">
        <f t="shared" ca="1" si="1032"/>
        <v>-6.2045208572657543E-4</v>
      </c>
      <c r="GB428" s="240">
        <f t="shared" ca="1" si="1033"/>
        <v>9.4864786055715359E-4</v>
      </c>
      <c r="GC428" s="240">
        <f t="shared" ca="1" si="1034"/>
        <v>4.8087835398330741E-4</v>
      </c>
      <c r="GD428" s="240">
        <f t="shared" ca="1" si="1035"/>
        <v>-1.0193990730677591E-3</v>
      </c>
      <c r="GE428" s="240">
        <f t="shared" ca="1" si="1036"/>
        <v>-3.3089505809506115E-4</v>
      </c>
      <c r="GF428" s="240">
        <f t="shared" ca="1" si="1037"/>
        <v>1.0680833741598653E-3</v>
      </c>
      <c r="GG428" s="240">
        <f t="shared" ca="1" si="1038"/>
        <v>1.7374888347876545E-4</v>
      </c>
      <c r="GH428" s="240">
        <f t="shared" ca="1" si="1039"/>
        <v>-1.0936468957379508E-3</v>
      </c>
      <c r="GI428" s="240">
        <f t="shared" ca="1" si="1040"/>
        <v>-1.284157024460461E-5</v>
      </c>
      <c r="GJ428" s="240">
        <f t="shared" ca="1" si="1041"/>
        <v>1.0955362647599044E-3</v>
      </c>
      <c r="GK428" s="240">
        <f t="shared" ca="1" si="1042"/>
        <v>-1.4834372420477595E-4</v>
      </c>
      <c r="GL428" s="240">
        <f t="shared" ca="1" si="1043"/>
        <v>-1.0737105820921604E-3</v>
      </c>
      <c r="GM428" s="240">
        <f t="shared" ca="1" si="1044"/>
        <v>3.0631782501265993E-4</v>
      </c>
      <c r="GN428" s="240">
        <f t="shared" ca="1" si="1045"/>
        <v>1.0286423078524562E-3</v>
      </c>
      <c r="GO428" s="240">
        <f t="shared" ca="1" si="1046"/>
        <v>-4.5766106996733362E-4</v>
      </c>
      <c r="GP428" s="240">
        <f t="shared" ca="1" si="1047"/>
        <v>-9.6130703407503783E-4</v>
      </c>
      <c r="GQ428" s="240">
        <f t="shared" ca="1" si="1048"/>
        <v>5.9909733486135245E-4</v>
      </c>
      <c r="GR428" s="240">
        <f t="shared" ca="1" si="1049"/>
        <v>8.731623660894537E-4</v>
      </c>
      <c r="GS428" s="240">
        <f t="shared" ca="1" si="1050"/>
        <v>-7.2756495168737917E-4</v>
      </c>
      <c r="GT428" s="240">
        <f t="shared" ca="1" si="1051"/>
        <v>-7.6611636976683581E-4</v>
      </c>
      <c r="GU428" s="240">
        <f t="shared" ca="1" si="1052"/>
        <v>8.4028298450432521E-4</v>
      </c>
      <c r="GV428" s="240">
        <f t="shared" ca="1" si="1053"/>
        <v>6.4248626765628207E-4</v>
      </c>
      <c r="GW428" s="240">
        <f t="shared" ca="1" si="1054"/>
        <v>-9.3481142830213705E-4</v>
      </c>
      <c r="GX428" s="240">
        <f t="shared" ca="1" si="1055"/>
        <v>-5.049482781142472E-4</v>
      </c>
      <c r="GY428" s="240">
        <f t="shared" ca="1" si="1056"/>
        <v>1.0091040277419058E-3</v>
      </c>
      <c r="GZ428" s="240">
        <f t="shared" ca="1" si="1057"/>
        <v>3.5647968325921558E-4</v>
      </c>
      <c r="HA428" s="240">
        <f t="shared" ca="1" si="1058"/>
        <v>-1.0615525724041212E-3</v>
      </c>
      <c r="HB428" s="240">
        <f t="shared" ca="1" si="1059"/>
        <v>-2.002943798052137E-4</v>
      </c>
      <c r="HC428" s="240">
        <f t="shared" ca="1" si="1060"/>
        <v>1.0910217096877896E-3</v>
      </c>
      <c r="HD428" s="240">
        <f t="shared" ca="1" si="1061"/>
        <v>3.9773307903286526E-5</v>
      </c>
      <c r="HE428" s="240">
        <f t="shared" ca="1" si="1062"/>
        <v>-1.0968735217654364E-3</v>
      </c>
      <c r="HF428" s="240">
        <f t="shared" ca="1" si="1063"/>
        <v>1.2160873600209666E-4</v>
      </c>
      <c r="HG428" s="240">
        <f t="shared" ca="1" si="1064"/>
        <v>1.0789813345776363E-3</v>
      </c>
      <c r="HH428" s="240">
        <f t="shared" ca="1" si="1065"/>
        <v>-2.8035831802285238E-4</v>
      </c>
      <c r="HI428" s="240">
        <f t="shared" ca="1" si="1066"/>
        <v>-1.0377324599438469E-3</v>
      </c>
      <c r="HJ428" s="240">
        <f t="shared" ca="1" si="1067"/>
        <v>4.3303898912084503E-4</v>
      </c>
      <c r="HK428" s="240">
        <f t="shared" ca="1" si="1068"/>
        <v>9.7401981143122496E-4</v>
      </c>
      <c r="HL428" s="240">
        <f t="shared" ca="1" si="1069"/>
        <v>-5.7634567385155878E-4</v>
      </c>
      <c r="HM428" s="240">
        <f t="shared" ca="1" si="1070"/>
        <v>-8.8922257547230973E-4</v>
      </c>
      <c r="HN428" s="240">
        <f t="shared" ca="1" si="1071"/>
        <v>7.0717621526677652E-4</v>
      </c>
      <c r="HO428" s="240">
        <f t="shared" ca="1" si="1072"/>
        <v>7.8517635614399673E-4</v>
      </c>
      <c r="HP428" s="240">
        <f t="shared" ca="1" si="1073"/>
        <v>-8.2269852724377822E-4</v>
      </c>
      <c r="HQ428" s="240">
        <f t="shared" ca="1" si="1074"/>
        <v>-6.6413343988246088E-4</v>
      </c>
      <c r="HR428" s="240">
        <f t="shared" ca="1" si="1075"/>
        <v>9.2041190059759487E-4</v>
      </c>
      <c r="HS428" s="240">
        <f t="shared" ca="1" si="1076"/>
        <v>5.28714040283628E-4</v>
      </c>
      <c r="HT428" s="240">
        <f t="shared" ca="1" si="1077"/>
        <v>-9.9820113588254653E-4</v>
      </c>
      <c r="HU428" s="240">
        <f t="shared" ca="1" si="1078"/>
        <v>-3.8184957839186779E-4</v>
      </c>
      <c r="HV428" s="240">
        <f t="shared" ca="1" si="1079"/>
        <v>1.0543823310727671E-3</v>
      </c>
      <c r="HW428" s="240">
        <f t="shared" ca="1" si="1080"/>
        <v>2.2671922628669539E-4</v>
      </c>
      <c r="HX428" s="240">
        <f t="shared" ca="1" si="1081"/>
        <v>-1.0877393329556491E-3</v>
      </c>
      <c r="HY428" s="240">
        <f t="shared" ca="1" si="1082"/>
        <v>-6.668108760856978E-5</v>
      </c>
      <c r="HZ428" s="240">
        <f t="shared" ca="1" si="1083"/>
        <v>1.0975500631761985E-3</v>
      </c>
      <c r="IA428" s="240">
        <f t="shared" ca="1" si="1084"/>
        <v>-9.4800495244093212E-5</v>
      </c>
      <c r="IB428" s="240">
        <f t="shared" ca="1" si="1085"/>
        <v>-1.0836021490528629E-3</v>
      </c>
      <c r="IC428" s="240">
        <f t="shared" ca="1" si="1086"/>
        <v>2.5422993366560102E-4</v>
      </c>
      <c r="ID428" s="240">
        <f t="shared" ca="1" si="1087"/>
        <v>1.0461975208047043E-3</v>
      </c>
      <c r="IE428" s="240">
        <f t="shared" ca="1" si="1088"/>
        <v>-1.2537404953051415E-3</v>
      </c>
      <c r="IF428" s="240">
        <f t="shared" ca="1" si="1089"/>
        <v>-9.8614587567395166E-4</v>
      </c>
      <c r="IG428" s="240">
        <f t="shared" ca="1" si="1090"/>
        <v>5.5324684375884314E-4</v>
      </c>
      <c r="IH428" s="240">
        <f t="shared" ca="1" si="1091"/>
        <v>9.0474715042591198E-4</v>
      </c>
      <c r="II428" s="240">
        <f t="shared" ca="1" si="1092"/>
        <v>-6.8636150233707159E-4</v>
      </c>
      <c r="IJ428" s="240">
        <f t="shared" ca="1" si="1093"/>
        <v>-8.0376338164385073E-4</v>
      </c>
      <c r="IK428" s="240">
        <f t="shared" ca="1" si="1094"/>
        <v>8.0461850715309816E-4</v>
      </c>
      <c r="IL428" s="240">
        <f t="shared" ca="1" si="1095"/>
        <v>6.8538056295795388E-4</v>
      </c>
      <c r="IM428" s="240">
        <f t="shared" ca="1" si="1096"/>
        <v>-9.0545795118051687E-4</v>
      </c>
      <c r="IN428" s="240">
        <f t="shared" ca="1" si="1097"/>
        <v>-5.5216132488508792E-4</v>
      </c>
      <c r="IO428" s="240">
        <f t="shared" ca="1" si="1098"/>
        <v>9.8669696498407508E-4</v>
      </c>
      <c r="IP428" s="240">
        <f t="shared" ca="1" si="1099"/>
        <v>4.0698946161671362E-4</v>
      </c>
      <c r="IQ428" s="240">
        <f t="shared" ca="1" si="1100"/>
        <v>-1.0465769692510872E-3</v>
      </c>
      <c r="IR428" s="240">
        <f t="shared" ca="1" si="1101"/>
        <v>-2.5300750558390089E-4</v>
      </c>
      <c r="IS428" s="240">
        <f t="shared" ca="1" si="1102"/>
        <v>1.0838017427225212E-3</v>
      </c>
      <c r="IT428" s="240">
        <f t="shared" ca="1" si="1103"/>
        <v>9.3548701120043905E-5</v>
      </c>
      <c r="IU428" s="240">
        <f t="shared" ca="1" si="1104"/>
        <v>-1.0975654814689433E-3</v>
      </c>
      <c r="IV428" s="240">
        <f t="shared" ca="1" si="1105"/>
        <v>6.7935150212635657E-5</v>
      </c>
      <c r="IW428" s="240">
        <f t="shared" ca="1" si="1106"/>
        <v>1.087570242112004E-3</v>
      </c>
      <c r="IX428" s="240">
        <f t="shared" ca="1" si="1107"/>
        <v>-2.2794841070251839E-4</v>
      </c>
      <c r="IY428" s="240">
        <f t="shared" ca="1" si="1108"/>
        <v>-1.0540323913988724E-3</v>
      </c>
      <c r="IZ428" s="240">
        <f t="shared" ca="1" si="1109"/>
        <v>3.8302727648889577E-4</v>
      </c>
      <c r="JA428" s="240">
        <f t="shared" ca="1" si="1110"/>
        <v>9.9767792251551448E-4</v>
      </c>
      <c r="JB428" s="240">
        <f t="shared" ca="1" si="1111"/>
        <v>-5.2981475845462536E-4</v>
      </c>
    </row>
    <row r="429" spans="2:262">
      <c r="B429" s="248">
        <v>68</v>
      </c>
      <c r="C429" s="247">
        <f t="shared" si="1112"/>
        <v>1.3281250000000007E-3</v>
      </c>
      <c r="D429" s="244">
        <f t="shared" ca="1" si="855"/>
        <v>11.868827415399373</v>
      </c>
      <c r="E429" s="243">
        <f ca="1">BV361</f>
        <v>-0.131172584600626</v>
      </c>
      <c r="F429" s="242">
        <v>68</v>
      </c>
      <c r="G429" s="240">
        <f t="shared" ca="1" si="856"/>
        <v>-4.7020178996933919E-4</v>
      </c>
      <c r="H429" s="240">
        <f t="shared" ca="1" si="857"/>
        <v>3.2467880098828862E-4</v>
      </c>
      <c r="I429" s="240">
        <f t="shared" ca="1" si="858"/>
        <v>4.0655361477233377E-4</v>
      </c>
      <c r="J429" s="240">
        <f t="shared" ca="1" si="859"/>
        <v>-4.0437724640954862E-4</v>
      </c>
      <c r="K429" s="240">
        <f t="shared" ca="1" si="860"/>
        <v>-3.2728181215752207E-4</v>
      </c>
      <c r="L429" s="240">
        <f t="shared" ca="1" si="861"/>
        <v>4.6853570102866232E-4</v>
      </c>
      <c r="M429" s="240">
        <f t="shared" ca="1" si="862"/>
        <v>2.3543275304325069E-4</v>
      </c>
      <c r="N429" s="240">
        <f t="shared" ca="1" si="863"/>
        <v>-5.1468859141509237E-4</v>
      </c>
      <c r="O429" s="240">
        <f t="shared" ca="1" si="864"/>
        <v>-1.3453614526173714E-4</v>
      </c>
      <c r="P429" s="240">
        <f t="shared" ca="1" si="865"/>
        <v>5.4106228787412789E-4</v>
      </c>
      <c r="Q429" s="240">
        <f t="shared" ca="1" si="866"/>
        <v>2.846938886655361E-5</v>
      </c>
      <c r="R429" s="240">
        <f t="shared" ca="1" si="867"/>
        <v>-5.4664326404138758E-4</v>
      </c>
      <c r="S429" s="240">
        <f t="shared" ca="1" si="868"/>
        <v>7.8691430176953449E-5</v>
      </c>
      <c r="T429" s="240">
        <f t="shared" ca="1" si="869"/>
        <v>5.3121704613261092E-4</v>
      </c>
      <c r="U429" s="241">
        <f t="shared" ca="1" si="870"/>
        <v>-1.8282818168942268E-4</v>
      </c>
      <c r="V429" s="240">
        <f t="shared" ca="1" si="871"/>
        <v>-4.9537645505090978E-4</v>
      </c>
      <c r="W429" s="240">
        <f t="shared" ca="1" si="872"/>
        <v>2.7993894871079463E-4</v>
      </c>
      <c r="X429" s="240">
        <f t="shared" ca="1" si="873"/>
        <v>4.4049882461191895E-4</v>
      </c>
      <c r="Y429" s="240">
        <f t="shared" ca="1" si="874"/>
        <v>-3.6629181892478013E-4</v>
      </c>
      <c r="Z429" s="240">
        <f t="shared" ca="1" si="875"/>
        <v>-3.6869307137767901E-4</v>
      </c>
      <c r="AA429" s="240">
        <f t="shared" ca="1" si="876"/>
        <v>4.3856829995630618E-4</v>
      </c>
      <c r="AB429" s="240">
        <f t="shared" ca="1" si="877"/>
        <v>2.8271865017584995E-4</v>
      </c>
      <c r="AC429" s="240">
        <f t="shared" ca="1" si="878"/>
        <v>-4.939908471724454E-4</v>
      </c>
      <c r="AD429" s="240">
        <f t="shared" ca="1" si="879"/>
        <v>-1.8587950979820819E-4</v>
      </c>
      <c r="AE429" s="240">
        <f t="shared" ca="1" si="880"/>
        <v>5.3042960316500808E-4</v>
      </c>
      <c r="AF429" s="240">
        <f t="shared" ca="1" si="881"/>
        <v>8.1897124101454989E-5</v>
      </c>
      <c r="AG429" s="240">
        <f t="shared" ca="1" si="882"/>
        <v>-5.4648424697628726E-4</v>
      </c>
      <c r="AH429" s="240">
        <f t="shared" ca="1" si="883"/>
        <v>2.523252214608454E-5</v>
      </c>
      <c r="AI429" s="240">
        <f t="shared" ca="1" si="884"/>
        <v>5.4153780764816452E-4</v>
      </c>
      <c r="AJ429" s="240">
        <f t="shared" ca="1" si="885"/>
        <v>-1.3139249671810765E-4</v>
      </c>
      <c r="AK429" s="240">
        <f t="shared" ca="1" si="886"/>
        <v>-5.1578037407002363E-4</v>
      </c>
      <c r="AL429" s="240">
        <f t="shared" ca="1" si="887"/>
        <v>2.3250313132701874E-4</v>
      </c>
      <c r="AM429" s="240">
        <f t="shared" ca="1" si="888"/>
        <v>4.7020178996933935E-4</v>
      </c>
      <c r="AN429" s="240">
        <f t="shared" ca="1" si="889"/>
        <v>-3.2467880098829046E-4</v>
      </c>
      <c r="AO429" s="240">
        <f t="shared" ca="1" si="890"/>
        <v>-4.0655361477233323E-4</v>
      </c>
      <c r="AP429" s="240">
        <f t="shared" ca="1" si="891"/>
        <v>4.0437724640954851E-4</v>
      </c>
      <c r="AQ429" s="240">
        <f t="shared" ca="1" si="892"/>
        <v>3.272818121575198E-4</v>
      </c>
      <c r="AR429" s="240">
        <f t="shared" ca="1" si="893"/>
        <v>-4.685357010286627E-4</v>
      </c>
      <c r="AS429" s="240">
        <f t="shared" ca="1" si="894"/>
        <v>-2.3543275304324733E-4</v>
      </c>
      <c r="AT429" s="240">
        <f t="shared" ca="1" si="895"/>
        <v>5.1468859141509194E-4</v>
      </c>
      <c r="AU429" s="240">
        <f t="shared" ca="1" si="896"/>
        <v>1.3453614526173546E-4</v>
      </c>
      <c r="AV429" s="240">
        <f t="shared" ca="1" si="897"/>
        <v>-5.4106228787412865E-4</v>
      </c>
      <c r="AW429" s="240">
        <f t="shared" ca="1" si="898"/>
        <v>-2.8469388866554722E-5</v>
      </c>
      <c r="AX429" s="240">
        <f t="shared" ca="1" si="899"/>
        <v>5.4664326404138758E-4</v>
      </c>
      <c r="AY429" s="240">
        <f t="shared" ca="1" si="900"/>
        <v>-7.8691430176958084E-5</v>
      </c>
      <c r="AZ429" s="240">
        <f t="shared" ca="1" si="901"/>
        <v>-5.3121704613261114E-4</v>
      </c>
      <c r="BA429" s="240">
        <f t="shared" ca="1" si="902"/>
        <v>1.8282818168942526E-4</v>
      </c>
      <c r="BB429" s="240">
        <f t="shared" ca="1" si="903"/>
        <v>4.9537645505090783E-4</v>
      </c>
      <c r="BC429" s="240">
        <f t="shared" ca="1" si="904"/>
        <v>-2.7993894871079366E-4</v>
      </c>
      <c r="BD429" s="240">
        <f t="shared" ca="1" si="905"/>
        <v>-4.4049882461191727E-4</v>
      </c>
      <c r="BE429" s="240">
        <f t="shared" ca="1" si="906"/>
        <v>3.662918189247778E-4</v>
      </c>
      <c r="BF429" s="240">
        <f t="shared" ca="1" si="907"/>
        <v>3.6869307137767841E-4</v>
      </c>
      <c r="BG429" s="240">
        <f t="shared" ca="1" si="908"/>
        <v>-4.3856829995630661E-4</v>
      </c>
      <c r="BH429" s="240">
        <f t="shared" ca="1" si="909"/>
        <v>-2.8271865017585255E-4</v>
      </c>
      <c r="BI429" s="240">
        <f t="shared" ca="1" si="910"/>
        <v>4.9399084717244573E-4</v>
      </c>
      <c r="BJ429" s="240">
        <f t="shared" ca="1" si="911"/>
        <v>1.8587950979820741E-4</v>
      </c>
      <c r="BK429" s="240">
        <f t="shared" ca="1" si="912"/>
        <v>-5.3042960316500732E-4</v>
      </c>
      <c r="BL429" s="240">
        <f t="shared" ca="1" si="913"/>
        <v>-8.1897124101454203E-5</v>
      </c>
      <c r="BM429" s="240">
        <f t="shared" ca="1" si="914"/>
        <v>5.4648424697628748E-4</v>
      </c>
      <c r="BN429" s="240">
        <f t="shared" ca="1" si="915"/>
        <v>-2.5232522146081423E-5</v>
      </c>
      <c r="BO429" s="240">
        <f t="shared" ca="1" si="916"/>
        <v>-5.4153780764816441E-4</v>
      </c>
      <c r="BP429" s="240">
        <f t="shared" ca="1" si="917"/>
        <v>1.3139249671811223E-4</v>
      </c>
      <c r="BQ429" s="240">
        <f t="shared" ca="1" si="918"/>
        <v>5.1578037407002471E-4</v>
      </c>
      <c r="BR429" s="240">
        <f t="shared" ca="1" si="919"/>
        <v>-2.3250313132701947E-4</v>
      </c>
      <c r="BS429" s="240">
        <f t="shared" ca="1" si="920"/>
        <v>-4.7020178996933691E-4</v>
      </c>
      <c r="BT429" s="240">
        <f t="shared" ca="1" si="921"/>
        <v>3.2467880098828797E-4</v>
      </c>
      <c r="BU429" s="240">
        <f t="shared" ca="1" si="922"/>
        <v>4.0655361477233269E-4</v>
      </c>
      <c r="BV429" s="240">
        <f t="shared" ca="1" si="923"/>
        <v>-4.0437724640955165E-4</v>
      </c>
      <c r="BW429" s="240">
        <f t="shared" ca="1" si="924"/>
        <v>-3.2728181215752229E-4</v>
      </c>
      <c r="BX429" s="240">
        <f t="shared" ca="1" si="925"/>
        <v>4.6853570102866314E-4</v>
      </c>
      <c r="BY429" s="240">
        <f t="shared" ca="1" si="926"/>
        <v>2.3543275304324665E-4</v>
      </c>
      <c r="BZ429" s="240">
        <f t="shared" ca="1" si="927"/>
        <v>-5.1468859141509215E-4</v>
      </c>
      <c r="CA429" s="240">
        <f t="shared" ca="1" si="928"/>
        <v>-1.3453614526173468E-4</v>
      </c>
      <c r="CB429" s="240">
        <f t="shared" ca="1" si="929"/>
        <v>5.4106228787412875E-4</v>
      </c>
      <c r="CC429" s="240">
        <f t="shared" ca="1" si="930"/>
        <v>2.8469388866553963E-5</v>
      </c>
      <c r="CD429" s="240">
        <f t="shared" ca="1" si="931"/>
        <v>-5.4664326404138747E-4</v>
      </c>
      <c r="CE429" s="240">
        <f t="shared" ca="1" si="932"/>
        <v>7.869143017695887E-5</v>
      </c>
      <c r="CF429" s="240">
        <f t="shared" ca="1" si="933"/>
        <v>5.3121704613260919E-4</v>
      </c>
      <c r="CG429" s="240">
        <f t="shared" ca="1" si="934"/>
        <v>-1.8282818168941867E-4</v>
      </c>
      <c r="CH429" s="240">
        <f t="shared" ca="1" si="935"/>
        <v>-4.9537645505091075E-4</v>
      </c>
      <c r="CI429" s="240">
        <f t="shared" ca="1" si="936"/>
        <v>2.7993894871079431E-4</v>
      </c>
      <c r="CJ429" s="240">
        <f t="shared" ca="1" si="937"/>
        <v>4.4049882461191683E-4</v>
      </c>
      <c r="CK429" s="240">
        <f t="shared" ca="1" si="938"/>
        <v>-3.6629181892478419E-4</v>
      </c>
      <c r="CL429" s="240">
        <f t="shared" ca="1" si="939"/>
        <v>-3.6869307137767207E-4</v>
      </c>
      <c r="CM429" s="240">
        <f t="shared" ca="1" si="940"/>
        <v>4.3856829995630249E-4</v>
      </c>
      <c r="CN429" s="240">
        <f t="shared" ca="1" si="941"/>
        <v>2.827186501758518E-4</v>
      </c>
      <c r="CO429" s="240">
        <f t="shared" ca="1" si="942"/>
        <v>-4.9399084717244605E-4</v>
      </c>
      <c r="CP429" s="240">
        <f t="shared" ca="1" si="943"/>
        <v>-1.8587950979820662E-4</v>
      </c>
      <c r="CQ429" s="240">
        <f t="shared" ca="1" si="944"/>
        <v>5.3042960316500949E-4</v>
      </c>
      <c r="CR429" s="240">
        <f t="shared" ca="1" si="945"/>
        <v>8.1897124101445746E-5</v>
      </c>
      <c r="CS429" s="240">
        <f t="shared" ca="1" si="946"/>
        <v>-5.4648424697628705E-4</v>
      </c>
      <c r="CT429" s="240">
        <f t="shared" ca="1" si="947"/>
        <v>2.5232522146082263E-5</v>
      </c>
      <c r="CU429" s="240">
        <f t="shared" ca="1" si="948"/>
        <v>5.415378076481642E-4</v>
      </c>
      <c r="CV429" s="240">
        <f t="shared" ca="1" si="949"/>
        <v>-1.3139249671811302E-4</v>
      </c>
      <c r="CW429" s="240">
        <f t="shared" ca="1" si="950"/>
        <v>-5.1578037407002178E-4</v>
      </c>
      <c r="CX429" s="240">
        <f t="shared" ca="1" si="951"/>
        <v>2.3250313132702722E-4</v>
      </c>
      <c r="CY429" s="240">
        <f t="shared" ca="1" si="952"/>
        <v>4.7020178996934055E-4</v>
      </c>
      <c r="CZ429" s="240">
        <f t="shared" ca="1" si="953"/>
        <v>-3.2467880098828862E-4</v>
      </c>
      <c r="DA429" s="240">
        <f t="shared" ca="1" si="954"/>
        <v>-4.0655361477233214E-4</v>
      </c>
      <c r="DB429" s="240">
        <f t="shared" ca="1" si="955"/>
        <v>4.0437724640955219E-4</v>
      </c>
      <c r="DC429" s="240">
        <f t="shared" ca="1" si="956"/>
        <v>3.2728181215751546E-4</v>
      </c>
      <c r="DD429" s="240">
        <f t="shared" ca="1" si="957"/>
        <v>-4.6853570102865956E-4</v>
      </c>
      <c r="DE429" s="240">
        <f t="shared" ca="1" si="958"/>
        <v>-2.3543275304325296E-4</v>
      </c>
      <c r="DF429" s="240">
        <f t="shared" ca="1" si="959"/>
        <v>5.1468859141509248E-4</v>
      </c>
      <c r="DG429" s="240">
        <f t="shared" ca="1" si="960"/>
        <v>1.3453614526173384E-4</v>
      </c>
      <c r="DH429" s="240">
        <f t="shared" ca="1" si="961"/>
        <v>-5.4106228787412875E-4</v>
      </c>
      <c r="DI429" s="240">
        <f t="shared" ca="1" si="962"/>
        <v>-2.846938886654537E-5</v>
      </c>
      <c r="DJ429" s="240">
        <f t="shared" ca="1" si="963"/>
        <v>5.466432640413878E-4</v>
      </c>
      <c r="DK429" s="240">
        <f t="shared" ca="1" si="964"/>
        <v>-7.8691430176952012E-5</v>
      </c>
      <c r="DL429" s="240">
        <f t="shared" ca="1" si="965"/>
        <v>-5.3121704613261081E-4</v>
      </c>
      <c r="DM429" s="240">
        <f t="shared" ca="1" si="966"/>
        <v>1.8282818168942675E-4</v>
      </c>
      <c r="DN429" s="240">
        <f t="shared" ca="1" si="967"/>
        <v>4.9537645505090717E-4</v>
      </c>
      <c r="DO429" s="240">
        <f t="shared" ca="1" si="968"/>
        <v>-2.7993894871080168E-4</v>
      </c>
      <c r="DP429" s="240">
        <f t="shared" ca="1" si="969"/>
        <v>-4.4049882461192095E-4</v>
      </c>
      <c r="DQ429" s="240">
        <f t="shared" ca="1" si="970"/>
        <v>3.6629181892477899E-4</v>
      </c>
      <c r="DR429" s="240">
        <f t="shared" ca="1" si="971"/>
        <v>3.6869307137767728E-4</v>
      </c>
      <c r="DS429" s="240">
        <f t="shared" ca="1" si="972"/>
        <v>-4.3856829995630759E-4</v>
      </c>
      <c r="DT429" s="240">
        <f t="shared" ca="1" si="973"/>
        <v>-2.8271865017584453E-4</v>
      </c>
      <c r="DU429" s="240">
        <f t="shared" ca="1" si="974"/>
        <v>4.9399084717244974E-4</v>
      </c>
      <c r="DV429" s="240">
        <f t="shared" ca="1" si="975"/>
        <v>1.8587950979821315E-4</v>
      </c>
      <c r="DW429" s="240">
        <f t="shared" ca="1" si="976"/>
        <v>-5.3042960316500765E-4</v>
      </c>
      <c r="DX429" s="240">
        <f t="shared" ca="1" si="977"/>
        <v>-8.1897124101452576E-5</v>
      </c>
      <c r="DY429" s="240">
        <f t="shared" ca="1" si="978"/>
        <v>5.4648424697628759E-4</v>
      </c>
      <c r="DZ429" s="240">
        <f t="shared" ca="1" si="979"/>
        <v>-2.5232522146090801E-5</v>
      </c>
      <c r="EA429" s="240">
        <f t="shared" ca="1" si="980"/>
        <v>-5.41537807648163E-4</v>
      </c>
      <c r="EB429" s="240">
        <f t="shared" ca="1" si="981"/>
        <v>1.3139249671810624E-4</v>
      </c>
      <c r="EC429" s="240">
        <f t="shared" ca="1" si="982"/>
        <v>5.1578037407002417E-4</v>
      </c>
      <c r="ED429" s="240">
        <f t="shared" ca="1" si="983"/>
        <v>-2.3250313132702091E-4</v>
      </c>
      <c r="EE429" s="240">
        <f t="shared" ca="1" si="984"/>
        <v>-4.7020178996933605E-4</v>
      </c>
      <c r="EF429" s="240">
        <f t="shared" ca="1" si="985"/>
        <v>3.2467880098829556E-4</v>
      </c>
      <c r="EG429" s="240">
        <f t="shared" ca="1" si="986"/>
        <v>4.0655361477233681E-4</v>
      </c>
      <c r="EH429" s="240">
        <f t="shared" ca="1" si="987"/>
        <v>-4.0437724640954753E-4</v>
      </c>
      <c r="EI429" s="240">
        <f t="shared" ca="1" si="988"/>
        <v>-3.2728181215752099E-4</v>
      </c>
      <c r="EJ429" s="240">
        <f t="shared" ca="1" si="989"/>
        <v>4.68535701028664E-4</v>
      </c>
      <c r="EK429" s="240">
        <f t="shared" ca="1" si="990"/>
        <v>2.3543275304324521E-4</v>
      </c>
      <c r="EL429" s="240">
        <f t="shared" ca="1" si="991"/>
        <v>-5.1468859141509541E-4</v>
      </c>
      <c r="EM429" s="240">
        <f t="shared" ca="1" si="992"/>
        <v>-1.3453614526174067E-4</v>
      </c>
      <c r="EN429" s="240">
        <f t="shared" ca="1" si="993"/>
        <v>5.4106228787412778E-4</v>
      </c>
      <c r="EO429" s="240">
        <f t="shared" ca="1" si="994"/>
        <v>2.8469388866552309E-5</v>
      </c>
      <c r="EP429" s="240">
        <f t="shared" ca="1" si="995"/>
        <v>-5.4664326404138747E-4</v>
      </c>
      <c r="EQ429" s="240">
        <f t="shared" ca="1" si="996"/>
        <v>7.8691430176960496E-5</v>
      </c>
      <c r="ER429" s="240">
        <f t="shared" ca="1" si="997"/>
        <v>5.3121704613260875E-4</v>
      </c>
      <c r="ES429" s="240">
        <f t="shared" ca="1" si="998"/>
        <v>-1.8282818168942021E-4</v>
      </c>
      <c r="ET429" s="240">
        <f t="shared" ca="1" si="999"/>
        <v>-4.953764550509101E-4</v>
      </c>
      <c r="EU429" s="240">
        <f t="shared" ca="1" si="1000"/>
        <v>2.7993894871079572E-4</v>
      </c>
      <c r="EV429" s="240">
        <f t="shared" ca="1" si="1001"/>
        <v>4.4049882461191591E-4</v>
      </c>
      <c r="EW429" s="240">
        <f t="shared" ca="1" si="1002"/>
        <v>-3.6629181892478533E-4</v>
      </c>
      <c r="EX429" s="240">
        <f t="shared" ca="1" si="1003"/>
        <v>-3.6869307137767093E-4</v>
      </c>
      <c r="EY429" s="240">
        <f t="shared" ca="1" si="1004"/>
        <v>4.3856829995630341E-4</v>
      </c>
      <c r="EZ429" s="240">
        <f t="shared" ca="1" si="1005"/>
        <v>2.8271865017585049E-4</v>
      </c>
      <c r="FA429" s="240">
        <f t="shared" ca="1" si="1006"/>
        <v>-4.9399084717244681E-4</v>
      </c>
      <c r="FB429" s="240">
        <f t="shared" ca="1" si="1007"/>
        <v>-1.858795097982051E-4</v>
      </c>
      <c r="FC429" s="240">
        <f t="shared" ca="1" si="1008"/>
        <v>5.3042960316500981E-4</v>
      </c>
      <c r="FD429" s="240">
        <f t="shared" ca="1" si="1009"/>
        <v>8.1897124101444147E-5</v>
      </c>
      <c r="FE429" s="240">
        <f t="shared" ca="1" si="1010"/>
        <v>-5.4648424697628802E-4</v>
      </c>
      <c r="FF429" s="240">
        <f t="shared" ca="1" si="1011"/>
        <v>2.5232522146099393E-5</v>
      </c>
      <c r="FG429" s="240">
        <f t="shared" ca="1" si="1012"/>
        <v>5.4153780764816181E-4</v>
      </c>
      <c r="FH429" s="240">
        <f t="shared" ca="1" si="1013"/>
        <v>-1.3139249671809946E-4</v>
      </c>
      <c r="FI429" s="240">
        <f t="shared" ca="1" si="1014"/>
        <v>-5.1578037407002644E-4</v>
      </c>
      <c r="FJ429" s="240">
        <f t="shared" ca="1" si="1015"/>
        <v>2.3250313132701462E-4</v>
      </c>
      <c r="FK429" s="240">
        <f t="shared" ca="1" si="1016"/>
        <v>4.7020178996933962E-4</v>
      </c>
      <c r="FL429" s="240">
        <f t="shared" ca="1" si="1017"/>
        <v>-3.2467880098828992E-4</v>
      </c>
      <c r="FM429" s="240">
        <f t="shared" ca="1" si="1018"/>
        <v>-4.0655361477233111E-4</v>
      </c>
      <c r="FN429" s="240">
        <f t="shared" ca="1" si="1019"/>
        <v>4.0437724640955328E-4</v>
      </c>
      <c r="FO429" s="240">
        <f t="shared" ca="1" si="1020"/>
        <v>3.2728181215751411E-4</v>
      </c>
      <c r="FP429" s="240">
        <f t="shared" ca="1" si="1021"/>
        <v>-4.6853570102866845E-4</v>
      </c>
      <c r="FQ429" s="240">
        <f t="shared" ca="1" si="1022"/>
        <v>-2.3543275304323743E-4</v>
      </c>
      <c r="FR429" s="240">
        <f t="shared" ca="1" si="1023"/>
        <v>5.1468859141509833E-4</v>
      </c>
      <c r="FS429" s="240">
        <f t="shared" ca="1" si="1024"/>
        <v>1.3453614526174741E-4</v>
      </c>
      <c r="FT429" s="240">
        <f t="shared" ca="1" si="1025"/>
        <v>-5.410622878741268E-4</v>
      </c>
      <c r="FU429" s="240">
        <f t="shared" ca="1" si="1026"/>
        <v>-2.8469388866559275E-5</v>
      </c>
      <c r="FV429" s="240">
        <f t="shared" ca="1" si="1027"/>
        <v>5.466432640413878E-4</v>
      </c>
      <c r="FW429" s="240">
        <f t="shared" ca="1" si="1028"/>
        <v>-7.8691430176953557E-5</v>
      </c>
      <c r="FX429" s="240">
        <f t="shared" ca="1" si="1029"/>
        <v>-5.3121704613261049E-4</v>
      </c>
      <c r="FY429" s="240">
        <f t="shared" ca="1" si="1030"/>
        <v>1.8282818168942829E-4</v>
      </c>
      <c r="FZ429" s="240">
        <f t="shared" ca="1" si="1031"/>
        <v>4.9537645505090642E-4</v>
      </c>
      <c r="GA429" s="240">
        <f t="shared" ca="1" si="1032"/>
        <v>-2.7993894871080309E-4</v>
      </c>
      <c r="GB429" s="240">
        <f t="shared" ca="1" si="1033"/>
        <v>-4.4049882461191081E-4</v>
      </c>
      <c r="GC429" s="240">
        <f t="shared" ca="1" si="1034"/>
        <v>3.6629181892479173E-4</v>
      </c>
      <c r="GD429" s="240">
        <f t="shared" ca="1" si="1035"/>
        <v>3.6869307137766454E-4</v>
      </c>
      <c r="GE429" s="240">
        <f t="shared" ca="1" si="1036"/>
        <v>-4.3856829995629924E-4</v>
      </c>
      <c r="GF429" s="240">
        <f t="shared" ca="1" si="1037"/>
        <v>-2.8271865017585646E-4</v>
      </c>
      <c r="GG429" s="240">
        <f t="shared" ca="1" si="1038"/>
        <v>4.9399084717244367E-4</v>
      </c>
      <c r="GH429" s="240">
        <f t="shared" ca="1" si="1039"/>
        <v>1.8587950979821169E-4</v>
      </c>
      <c r="GI429" s="240">
        <f t="shared" ca="1" si="1040"/>
        <v>-5.3042960316500808E-4</v>
      </c>
      <c r="GJ429" s="240">
        <f t="shared" ca="1" si="1041"/>
        <v>-8.1897124101451004E-5</v>
      </c>
      <c r="GK429" s="240">
        <f t="shared" ca="1" si="1042"/>
        <v>5.4648424697628759E-4</v>
      </c>
      <c r="GL429" s="240">
        <f t="shared" ca="1" si="1043"/>
        <v>-2.5232522146092454E-5</v>
      </c>
      <c r="GM429" s="240">
        <f t="shared" ca="1" si="1044"/>
        <v>-5.4153780764816279E-4</v>
      </c>
      <c r="GN429" s="240">
        <f t="shared" ca="1" si="1045"/>
        <v>1.3139249671812288E-4</v>
      </c>
      <c r="GO429" s="240">
        <f t="shared" ca="1" si="1046"/>
        <v>5.1578037407001842E-4</v>
      </c>
      <c r="GP429" s="240">
        <f t="shared" ca="1" si="1047"/>
        <v>-2.3250313132703646E-4</v>
      </c>
      <c r="GQ429" s="240">
        <f t="shared" ca="1" si="1048"/>
        <v>-4.702017899693432E-4</v>
      </c>
      <c r="GR429" s="240">
        <f t="shared" ca="1" si="1049"/>
        <v>3.2467880098828428E-4</v>
      </c>
      <c r="GS429" s="240">
        <f t="shared" ca="1" si="1050"/>
        <v>4.0655361477233572E-4</v>
      </c>
      <c r="GT429" s="240">
        <f t="shared" ca="1" si="1051"/>
        <v>-4.0437724640954862E-4</v>
      </c>
      <c r="GU429" s="240">
        <f t="shared" ca="1" si="1052"/>
        <v>-3.2728181215751969E-4</v>
      </c>
      <c r="GV429" s="240">
        <f t="shared" ca="1" si="1053"/>
        <v>4.6853570102866482E-4</v>
      </c>
      <c r="GW429" s="240">
        <f t="shared" ca="1" si="1054"/>
        <v>2.3543275304324369E-4</v>
      </c>
      <c r="GX429" s="240">
        <f t="shared" ca="1" si="1055"/>
        <v>-5.1468859141509595E-4</v>
      </c>
      <c r="GY429" s="240">
        <f t="shared" ca="1" si="1056"/>
        <v>-1.3453614526172405E-4</v>
      </c>
      <c r="GZ429" s="240">
        <f t="shared" ca="1" si="1057"/>
        <v>5.4106228787413038E-4</v>
      </c>
      <c r="HA429" s="240">
        <f t="shared" ca="1" si="1058"/>
        <v>2.8469388866535206E-5</v>
      </c>
      <c r="HB429" s="240">
        <f t="shared" ca="1" si="1059"/>
        <v>-5.4664326404138812E-4</v>
      </c>
      <c r="HC429" s="240">
        <f t="shared" ca="1" si="1060"/>
        <v>7.8691430176946699E-5</v>
      </c>
      <c r="HD429" s="240">
        <f t="shared" ca="1" si="1061"/>
        <v>5.3121704613261211E-4</v>
      </c>
      <c r="HE429" s="240">
        <f t="shared" ca="1" si="1062"/>
        <v>-1.8282818168942171E-4</v>
      </c>
      <c r="HF429" s="240">
        <f t="shared" ca="1" si="1063"/>
        <v>-4.9537645505090945E-4</v>
      </c>
      <c r="HG429" s="240">
        <f t="shared" ca="1" si="1064"/>
        <v>2.7993894871079707E-4</v>
      </c>
      <c r="HH429" s="240">
        <f t="shared" ca="1" si="1065"/>
        <v>4.4049882461191499E-4</v>
      </c>
      <c r="HI429" s="240">
        <f t="shared" ca="1" si="1066"/>
        <v>-3.6629181892478658E-4</v>
      </c>
      <c r="HJ429" s="240">
        <f t="shared" ca="1" si="1067"/>
        <v>-3.6869307137766974E-4</v>
      </c>
      <c r="HK429" s="240">
        <f t="shared" ca="1" si="1068"/>
        <v>4.3856829995631371E-4</v>
      </c>
      <c r="HL429" s="240">
        <f t="shared" ca="1" si="1069"/>
        <v>2.827186501758358E-4</v>
      </c>
      <c r="HM429" s="240">
        <f t="shared" ca="1" si="1070"/>
        <v>-4.9399084717245407E-4</v>
      </c>
      <c r="HN429" s="240">
        <f t="shared" ca="1" si="1071"/>
        <v>-1.8587950979821825E-4</v>
      </c>
      <c r="HO429" s="240">
        <f t="shared" ca="1" si="1072"/>
        <v>5.3042960316500645E-4</v>
      </c>
      <c r="HP429" s="240">
        <f t="shared" ca="1" si="1073"/>
        <v>8.1897124101457889E-5</v>
      </c>
      <c r="HQ429" s="240">
        <f t="shared" ca="1" si="1074"/>
        <v>-5.4648424697628726E-4</v>
      </c>
      <c r="HR429" s="240">
        <f t="shared" ca="1" si="1075"/>
        <v>2.5232522146085488E-5</v>
      </c>
      <c r="HS429" s="240">
        <f t="shared" ca="1" si="1076"/>
        <v>5.4153780764816387E-4</v>
      </c>
      <c r="HT429" s="240">
        <f t="shared" ca="1" si="1077"/>
        <v>-1.3139249671811613E-4</v>
      </c>
      <c r="HU429" s="240">
        <f t="shared" ca="1" si="1078"/>
        <v>-5.157803740700207E-4</v>
      </c>
      <c r="HV429" s="240">
        <f t="shared" ca="1" si="1079"/>
        <v>2.3250313132703015E-4</v>
      </c>
      <c r="HW429" s="240">
        <f t="shared" ca="1" si="1080"/>
        <v>4.7020178996933084E-4</v>
      </c>
      <c r="HX429" s="240">
        <f t="shared" ca="1" si="1081"/>
        <v>-3.2467880098830374E-4</v>
      </c>
      <c r="HY429" s="240">
        <f t="shared" ca="1" si="1082"/>
        <v>-4.0655361477234038E-4</v>
      </c>
      <c r="HZ429" s="240">
        <f t="shared" ca="1" si="1083"/>
        <v>4.0437724640954395E-4</v>
      </c>
      <c r="IA429" s="240">
        <f t="shared" ca="1" si="1084"/>
        <v>3.2728181215752527E-4</v>
      </c>
      <c r="IB429" s="240">
        <f t="shared" ca="1" si="1085"/>
        <v>-4.6853570102866119E-4</v>
      </c>
      <c r="IC429" s="240">
        <f t="shared" ca="1" si="1086"/>
        <v>-2.3543275304325001E-4</v>
      </c>
      <c r="ID429" s="240">
        <f t="shared" ca="1" si="1087"/>
        <v>5.1468859141509356E-4</v>
      </c>
      <c r="IE429" s="240">
        <f t="shared" ca="1" si="1088"/>
        <v>-6.7271843297503852E-4</v>
      </c>
      <c r="IF429" s="240">
        <f t="shared" ca="1" si="1089"/>
        <v>-5.410622878741293E-4</v>
      </c>
      <c r="IG429" s="240">
        <f t="shared" ca="1" si="1090"/>
        <v>-2.8469388866542145E-5</v>
      </c>
      <c r="IH429" s="240">
        <f t="shared" ca="1" si="1091"/>
        <v>5.4664326404138704E-4</v>
      </c>
      <c r="II429" s="240">
        <f t="shared" ca="1" si="1092"/>
        <v>-7.8691430176970579E-5</v>
      </c>
      <c r="IJ429" s="240">
        <f t="shared" ca="1" si="1093"/>
        <v>-5.3121704613260637E-4</v>
      </c>
      <c r="IK429" s="240">
        <f t="shared" ca="1" si="1094"/>
        <v>1.8282818168941515E-4</v>
      </c>
      <c r="IL429" s="240">
        <f t="shared" ca="1" si="1095"/>
        <v>4.9537645505091238E-4</v>
      </c>
      <c r="IM429" s="240">
        <f t="shared" ca="1" si="1096"/>
        <v>-2.7993894871079111E-4</v>
      </c>
      <c r="IN429" s="240">
        <f t="shared" ca="1" si="1097"/>
        <v>-4.4049882461191905E-4</v>
      </c>
      <c r="IO429" s="240">
        <f t="shared" ca="1" si="1098"/>
        <v>3.6629181892478137E-4</v>
      </c>
      <c r="IP429" s="240">
        <f t="shared" ca="1" si="1099"/>
        <v>3.6869307137767494E-4</v>
      </c>
      <c r="IQ429" s="240">
        <f t="shared" ca="1" si="1100"/>
        <v>-4.3856829995630954E-4</v>
      </c>
      <c r="IR429" s="240">
        <f t="shared" ca="1" si="1101"/>
        <v>-2.8271865017584171E-4</v>
      </c>
      <c r="IS429" s="240">
        <f t="shared" ca="1" si="1102"/>
        <v>4.9399084717245115E-4</v>
      </c>
      <c r="IT429" s="240">
        <f t="shared" ca="1" si="1103"/>
        <v>1.8587950979819556E-4</v>
      </c>
      <c r="IU429" s="240">
        <f t="shared" ca="1" si="1104"/>
        <v>-5.3042960316501231E-4</v>
      </c>
      <c r="IV429" s="240">
        <f t="shared" ca="1" si="1105"/>
        <v>-8.1897124101434064E-5</v>
      </c>
      <c r="IW429" s="240">
        <f t="shared" ca="1" si="1106"/>
        <v>5.4648424697628694E-4</v>
      </c>
      <c r="IX429" s="240">
        <f t="shared" ca="1" si="1107"/>
        <v>-2.5232522146078522E-5</v>
      </c>
      <c r="IY429" s="240">
        <f t="shared" ca="1" si="1108"/>
        <v>-5.4153780764816485E-4</v>
      </c>
      <c r="IZ429" s="240">
        <f t="shared" ca="1" si="1109"/>
        <v>1.3139249671810938E-4</v>
      </c>
      <c r="JA429" s="240">
        <f t="shared" ca="1" si="1110"/>
        <v>5.1578037407002308E-4</v>
      </c>
      <c r="JB429" s="240">
        <f t="shared" ca="1" si="1111"/>
        <v>-2.3250313132702383E-4</v>
      </c>
    </row>
    <row r="430" spans="2:262">
      <c r="B430" s="248">
        <v>69</v>
      </c>
      <c r="C430" s="247">
        <f t="shared" si="1112"/>
        <v>1.3476562500000008E-3</v>
      </c>
      <c r="D430" s="244">
        <f t="shared" ca="1" si="855"/>
        <v>11.786654539100974</v>
      </c>
      <c r="E430" s="243">
        <f ca="1">BW361</f>
        <v>-0.21334546089902562</v>
      </c>
      <c r="F430" s="242">
        <v>69</v>
      </c>
      <c r="G430" s="240">
        <f t="shared" ca="1" si="856"/>
        <v>1.4269247812536445E-4</v>
      </c>
      <c r="H430" s="240">
        <f t="shared" ca="1" si="857"/>
        <v>-1.823739141387955E-4</v>
      </c>
      <c r="I430" s="240">
        <f t="shared" ca="1" si="858"/>
        <v>-9.8043450188456876E-5</v>
      </c>
      <c r="J430" s="240">
        <f t="shared" ca="1" si="859"/>
        <v>2.0637704401165491E-4</v>
      </c>
      <c r="K430" s="240">
        <f t="shared" ca="1" si="860"/>
        <v>4.7517943582286618E-5</v>
      </c>
      <c r="L430" s="240">
        <f t="shared" ca="1" si="861"/>
        <v>-2.1801045112762685E-4</v>
      </c>
      <c r="M430" s="240">
        <f t="shared" ca="1" si="862"/>
        <v>5.8556694637502277E-6</v>
      </c>
      <c r="N430" s="240">
        <f t="shared" ca="1" si="863"/>
        <v>2.1657685822202465E-4</v>
      </c>
      <c r="O430" s="240">
        <f t="shared" ca="1" si="864"/>
        <v>-5.8878308358716316E-5</v>
      </c>
      <c r="P430" s="240">
        <f t="shared" ca="1" si="865"/>
        <v>-2.0216219126046838E-4</v>
      </c>
      <c r="Q430" s="240">
        <f t="shared" ca="1" si="866"/>
        <v>1.0837192902261053E-4</v>
      </c>
      <c r="R430" s="240">
        <f t="shared" ca="1" si="867"/>
        <v>1.7563042925187018E-4</v>
      </c>
      <c r="S430" s="240">
        <f t="shared" ca="1" si="868"/>
        <v>-1.5137000788310919E-4</v>
      </c>
      <c r="T430" s="240">
        <f t="shared" ca="1" si="869"/>
        <v>-1.3857181951210595E-4</v>
      </c>
      <c r="U430" s="241">
        <f t="shared" ca="1" si="870"/>
        <v>1.852953478632309E-4</v>
      </c>
      <c r="V430" s="240">
        <f t="shared" ca="1" si="871"/>
        <v>9.3207562225682274E-5</v>
      </c>
      <c r="W430" s="240">
        <f t="shared" ca="1" si="872"/>
        <v>-2.0811454911466844E-4</v>
      </c>
      <c r="X430" s="240">
        <f t="shared" ca="1" si="873"/>
        <v>-4.2256677273868129E-5</v>
      </c>
      <c r="Y430" s="240">
        <f t="shared" ca="1" si="874"/>
        <v>2.1845988590820761E-4</v>
      </c>
      <c r="Z430" s="240">
        <f t="shared" ca="1" si="875"/>
        <v>-1.1226967002066912E-5</v>
      </c>
      <c r="AA430" s="240">
        <f t="shared" ca="1" si="876"/>
        <v>-2.1571128468588294E-4</v>
      </c>
      <c r="AB430" s="240">
        <f t="shared" ca="1" si="877"/>
        <v>6.4037695015045661E-5</v>
      </c>
      <c r="AC430" s="240">
        <f t="shared" ca="1" si="878"/>
        <v>2.0003348971589643E-4</v>
      </c>
      <c r="AD430" s="240">
        <f t="shared" ca="1" si="879"/>
        <v>-1.1301016409220118E-4</v>
      </c>
      <c r="AE430" s="240">
        <f t="shared" ca="1" si="880"/>
        <v>-1.7236618873409584E-4</v>
      </c>
      <c r="AF430" s="240">
        <f t="shared" ca="1" si="881"/>
        <v>1.5520908718111374E-4</v>
      </c>
      <c r="AG430" s="240">
        <f t="shared" ca="1" si="882"/>
        <v>1.3436769041630744E-4</v>
      </c>
      <c r="AH430" s="240">
        <f t="shared" ca="1" si="883"/>
        <v>-1.8810516659875274E-4</v>
      </c>
      <c r="AI430" s="240">
        <f t="shared" ca="1" si="884"/>
        <v>-8.8315529512678575E-5</v>
      </c>
      <c r="AJ430" s="240">
        <f t="shared" ca="1" si="885"/>
        <v>2.0972669379519938E-4</v>
      </c>
      <c r="AK430" s="240">
        <f t="shared" ca="1" si="886"/>
        <v>3.6969957123139132E-5</v>
      </c>
      <c r="AL430" s="240">
        <f t="shared" ca="1" si="887"/>
        <v>-2.1877772862225847E-4</v>
      </c>
      <c r="AM430" s="240">
        <f t="shared" ca="1" si="888"/>
        <v>1.6591501835264131E-5</v>
      </c>
      <c r="AN430" s="240">
        <f t="shared" ca="1" si="889"/>
        <v>2.1471577473781105E-4</v>
      </c>
      <c r="AO430" s="240">
        <f t="shared" ca="1" si="890"/>
        <v>-6.915850775842083E-5</v>
      </c>
      <c r="AP430" s="240">
        <f t="shared" ca="1" si="891"/>
        <v>-1.9778429547685392E-4</v>
      </c>
      <c r="AQ430" s="240">
        <f t="shared" ca="1" si="892"/>
        <v>1.1758032606466689E-4</v>
      </c>
      <c r="AR430" s="240">
        <f t="shared" ca="1" si="893"/>
        <v>1.6899812126941406E-4</v>
      </c>
      <c r="AS430" s="240">
        <f t="shared" ca="1" si="894"/>
        <v>-1.5895467432864197E-4</v>
      </c>
      <c r="AT430" s="240">
        <f t="shared" ca="1" si="895"/>
        <v>-1.3008262324813253E-4</v>
      </c>
      <c r="AU430" s="240">
        <f t="shared" ca="1" si="896"/>
        <v>1.9080167781562068E-4</v>
      </c>
      <c r="AV430" s="240">
        <f t="shared" ca="1" si="897"/>
        <v>8.3370298827025295E-5</v>
      </c>
      <c r="AW430" s="240">
        <f t="shared" ca="1" si="898"/>
        <v>-2.1121250695757429E-4</v>
      </c>
      <c r="AX430" s="240">
        <f t="shared" ca="1" si="899"/>
        <v>-3.1660967652633401E-5</v>
      </c>
      <c r="AY430" s="240">
        <f t="shared" ca="1" si="900"/>
        <v>2.1896378781321351E-4</v>
      </c>
      <c r="AZ430" s="240">
        <f t="shared" ca="1" si="901"/>
        <v>-2.1946042568153547E-5</v>
      </c>
      <c r="BA430" s="240">
        <f t="shared" ca="1" si="902"/>
        <v>-2.1359092803577702E-4</v>
      </c>
      <c r="BB430" s="240">
        <f t="shared" ca="1" si="903"/>
        <v>7.4237662002724016E-5</v>
      </c>
      <c r="BC430" s="240">
        <f t="shared" ca="1" si="904"/>
        <v>1.954159633738473E-4</v>
      </c>
      <c r="BD430" s="240">
        <f t="shared" ca="1" si="905"/>
        <v>-1.2207966204532027E-4</v>
      </c>
      <c r="BE430" s="240">
        <f t="shared" ca="1" si="906"/>
        <v>-1.6552825565572735E-4</v>
      </c>
      <c r="BF430" s="240">
        <f t="shared" ca="1" si="907"/>
        <v>1.6260451312405277E-4</v>
      </c>
      <c r="BG430" s="240">
        <f t="shared" ca="1" si="908"/>
        <v>1.2571919917181673E-4</v>
      </c>
      <c r="BH430" s="240">
        <f t="shared" ca="1" si="909"/>
        <v>-1.9338325723630684E-4</v>
      </c>
      <c r="BI430" s="240">
        <f t="shared" ca="1" si="910"/>
        <v>-7.8374848990776341E-5</v>
      </c>
      <c r="BJ430" s="240">
        <f t="shared" ca="1" si="911"/>
        <v>2.1257109360350236E-4</v>
      </c>
      <c r="BK430" s="240">
        <f t="shared" ca="1" si="912"/>
        <v>2.633290679909506E-5</v>
      </c>
      <c r="BL430" s="240">
        <f t="shared" ca="1" si="913"/>
        <v>-2.1901795140597322E-4</v>
      </c>
      <c r="BM430" s="240">
        <f t="shared" ca="1" si="914"/>
        <v>2.7287363825613731E-5</v>
      </c>
      <c r="BN430" s="240">
        <f t="shared" ca="1" si="915"/>
        <v>2.123374221453735E-4</v>
      </c>
      <c r="BO430" s="240">
        <f t="shared" ca="1" si="916"/>
        <v>-7.927209825536616E-5</v>
      </c>
      <c r="BP430" s="240">
        <f t="shared" ca="1" si="917"/>
        <v>-1.9292992000157787E-4</v>
      </c>
      <c r="BQ430" s="240">
        <f t="shared" ca="1" si="918"/>
        <v>1.2650546180241395E-4</v>
      </c>
      <c r="BR430" s="240">
        <f t="shared" ca="1" si="919"/>
        <v>1.6195868201033376E-4</v>
      </c>
      <c r="BS430" s="240">
        <f t="shared" ca="1" si="920"/>
        <v>-1.6615640504093201E-4</v>
      </c>
      <c r="BT430" s="240">
        <f t="shared" ca="1" si="921"/>
        <v>-1.2128004655086351E-4</v>
      </c>
      <c r="BU430" s="240">
        <f t="shared" ca="1" si="922"/>
        <v>1.9584834981389957E-4</v>
      </c>
      <c r="BV430" s="240">
        <f t="shared" ca="1" si="923"/>
        <v>7.3332189076119706E-5</v>
      </c>
      <c r="BW430" s="240">
        <f t="shared" ca="1" si="924"/>
        <v>-2.1380163537118878E-4</v>
      </c>
      <c r="BX430" s="240">
        <f t="shared" ca="1" si="925"/>
        <v>-2.0988983987151752E-5</v>
      </c>
      <c r="BY430" s="240">
        <f t="shared" ca="1" si="926"/>
        <v>2.1894018677441477E-4</v>
      </c>
      <c r="BZ430" s="240">
        <f t="shared" ca="1" si="927"/>
        <v>-3.2612248195445647E-5</v>
      </c>
      <c r="CA430" s="240">
        <f t="shared" ca="1" si="928"/>
        <v>-2.1095601213167727E-4</v>
      </c>
      <c r="CB430" s="240">
        <f t="shared" ca="1" si="929"/>
        <v>8.425878396019104E-5</v>
      </c>
      <c r="CC430" s="240">
        <f t="shared" ca="1" si="930"/>
        <v>1.9032766285961383E-4</v>
      </c>
      <c r="CD430" s="240">
        <f t="shared" ca="1" si="931"/>
        <v>-1.3085505939965922E-4</v>
      </c>
      <c r="CE430" s="240">
        <f t="shared" ca="1" si="932"/>
        <v>-1.5829155051092235E-4</v>
      </c>
      <c r="CF430" s="240">
        <f t="shared" ca="1" si="933"/>
        <v>1.6960821055240276E-4</v>
      </c>
      <c r="CG430" s="240">
        <f t="shared" ca="1" si="934"/>
        <v>1.1676783936481844E-4</v>
      </c>
      <c r="CH430" s="240">
        <f t="shared" ca="1" si="935"/>
        <v>-1.9819547066880723E-4</v>
      </c>
      <c r="CI430" s="240">
        <f t="shared" ca="1" si="936"/>
        <v>-6.8245356592830793E-5</v>
      </c>
      <c r="CJ430" s="240">
        <f t="shared" ca="1" si="937"/>
        <v>2.1490339102828575E-4</v>
      </c>
      <c r="CK430" s="240">
        <f t="shared" ca="1" si="938"/>
        <v>1.5632418196086378E-5</v>
      </c>
      <c r="CL430" s="240">
        <f t="shared" ca="1" si="939"/>
        <v>-2.1873054076104411E-4</v>
      </c>
      <c r="CM430" s="240">
        <f t="shared" ca="1" si="940"/>
        <v>3.7917488166415124E-5</v>
      </c>
      <c r="CN430" s="240">
        <f t="shared" ca="1" si="941"/>
        <v>2.0944753010442626E-4</v>
      </c>
      <c r="CO430" s="240">
        <f t="shared" ca="1" si="942"/>
        <v>-8.9194715324194287E-5</v>
      </c>
      <c r="CP430" s="240">
        <f t="shared" ca="1" si="943"/>
        <v>-1.8761075945035127E-4</v>
      </c>
      <c r="CQ430" s="240">
        <f t="shared" ca="1" si="944"/>
        <v>1.3512583480210794E-4</v>
      </c>
      <c r="CR430" s="240">
        <f t="shared" ca="1" si="945"/>
        <v>1.5452907010038552E-4</v>
      </c>
      <c r="CS430" s="240">
        <f t="shared" ca="1" si="946"/>
        <v>-1.7295785041989629E-4</v>
      </c>
      <c r="CT430" s="240">
        <f t="shared" ca="1" si="947"/>
        <v>-1.1218529559857338E-4</v>
      </c>
      <c r="CU430" s="240">
        <f t="shared" ca="1" si="948"/>
        <v>2.0042320598318865E-4</v>
      </c>
      <c r="CV430" s="240">
        <f t="shared" ca="1" si="949"/>
        <v>6.3117415658588602E-5</v>
      </c>
      <c r="CW430" s="240">
        <f t="shared" ca="1" si="950"/>
        <v>-2.1587569691838265E-4</v>
      </c>
      <c r="CX430" s="240">
        <f t="shared" ca="1" si="951"/>
        <v>-1.0266436020830321E-5</v>
      </c>
      <c r="CY430" s="240">
        <f t="shared" ca="1" si="952"/>
        <v>2.1838913964878086E-4</v>
      </c>
      <c r="CZ430" s="240">
        <f t="shared" ca="1" si="953"/>
        <v>-4.3199888060339327E-5</v>
      </c>
      <c r="DA430" s="240">
        <f t="shared" ca="1" si="954"/>
        <v>-2.0781288471678801E-4</v>
      </c>
      <c r="DB430" s="240">
        <f t="shared" ca="1" si="955"/>
        <v>9.4076919126894371E-5</v>
      </c>
      <c r="DC430" s="240">
        <f t="shared" ca="1" si="956"/>
        <v>1.8478084633481555E-4</v>
      </c>
      <c r="DD430" s="240">
        <f t="shared" ca="1" si="957"/>
        <v>-1.3931521545435229E-4</v>
      </c>
      <c r="DE430" s="240">
        <f t="shared" ca="1" si="958"/>
        <v>-1.5067350715623428E-4</v>
      </c>
      <c r="DF430" s="240">
        <f t="shared" ca="1" si="959"/>
        <v>1.7620330694560743E-4</v>
      </c>
      <c r="DG430" s="240">
        <f t="shared" ca="1" si="960"/>
        <v>1.0753517560513812E-4</v>
      </c>
      <c r="DH430" s="240">
        <f t="shared" ca="1" si="961"/>
        <v>-2.0253021385259218E-4</v>
      </c>
      <c r="DI430" s="240">
        <f t="shared" ca="1" si="962"/>
        <v>-5.7951455153265908E-5</v>
      </c>
      <c r="DJ430" s="240">
        <f t="shared" ca="1" si="963"/>
        <v>2.1671796736076816E-4</v>
      </c>
      <c r="DK430" s="240">
        <f t="shared" ca="1" si="964"/>
        <v>4.8942697283958932E-6</v>
      </c>
      <c r="DL430" s="240">
        <f t="shared" ca="1" si="965"/>
        <v>-2.1791618908488904E-4</v>
      </c>
      <c r="DM430" s="240">
        <f t="shared" ca="1" si="966"/>
        <v>4.8456265957043889E-5</v>
      </c>
      <c r="DN430" s="240">
        <f t="shared" ca="1" si="967"/>
        <v>2.0605306061802063E-4</v>
      </c>
      <c r="DO430" s="240">
        <f t="shared" ca="1" si="968"/>
        <v>-9.8902454511274994E-5</v>
      </c>
      <c r="DP430" s="240">
        <f t="shared" ca="1" si="969"/>
        <v>-1.818396281468486E-4</v>
      </c>
      <c r="DQ430" s="240">
        <f t="shared" ca="1" si="970"/>
        <v>1.4342067783013841E-4</v>
      </c>
      <c r="DR430" s="240">
        <f t="shared" ca="1" si="971"/>
        <v>1.467271841254175E-4</v>
      </c>
      <c r="DS430" s="240">
        <f t="shared" ca="1" si="972"/>
        <v>-1.7934262518788061E-4</v>
      </c>
      <c r="DT430" s="240">
        <f t="shared" ca="1" si="973"/>
        <v>-1.0282028044291754E-4</v>
      </c>
      <c r="DU430" s="240">
        <f t="shared" ca="1" si="974"/>
        <v>2.0451522509426338E-4</v>
      </c>
      <c r="DV430" s="240">
        <f t="shared" ca="1" si="975"/>
        <v>5.2750586858303335E-5</v>
      </c>
      <c r="DW430" s="240">
        <f t="shared" ca="1" si="976"/>
        <v>-2.1742969500322234E-4</v>
      </c>
      <c r="DX430" s="240">
        <f t="shared" ca="1" si="977"/>
        <v>4.8084468910816476E-7</v>
      </c>
      <c r="DY430" s="240">
        <f t="shared" ca="1" si="978"/>
        <v>2.1731197395710369E-4</v>
      </c>
      <c r="DZ430" s="240">
        <f t="shared" ca="1" si="979"/>
        <v>-5.3683455611032389E-5</v>
      </c>
      <c r="EA430" s="240">
        <f t="shared" ca="1" si="980"/>
        <v>-2.0416911786035716E-4</v>
      </c>
      <c r="EB430" s="240">
        <f t="shared" ca="1" si="981"/>
        <v>1.0366841475526451E-4</v>
      </c>
      <c r="EC430" s="240">
        <f t="shared" ca="1" si="982"/>
        <v>1.7878887656630764E-4</v>
      </c>
      <c r="ED430" s="240">
        <f t="shared" ca="1" si="983"/>
        <v>-1.4743974895244422E-4</v>
      </c>
      <c r="EE430" s="240">
        <f t="shared" ca="1" si="984"/>
        <v>-1.4269247812536635E-4</v>
      </c>
      <c r="EF430" s="240">
        <f t="shared" ca="1" si="985"/>
        <v>1.823739141387933E-4</v>
      </c>
      <c r="EG430" s="240">
        <f t="shared" ca="1" si="986"/>
        <v>9.804345018845609E-5</v>
      </c>
      <c r="EH430" s="240">
        <f t="shared" ca="1" si="987"/>
        <v>-2.0637704401165472E-4</v>
      </c>
      <c r="EI430" s="240">
        <f t="shared" ca="1" si="988"/>
        <v>-4.7517943582288841E-5</v>
      </c>
      <c r="EJ430" s="240">
        <f t="shared" ca="1" si="989"/>
        <v>2.1801045112762653E-4</v>
      </c>
      <c r="EK430" s="240">
        <f t="shared" ca="1" si="990"/>
        <v>-5.855669463751488E-6</v>
      </c>
      <c r="EL430" s="240">
        <f t="shared" ca="1" si="991"/>
        <v>-2.165768582220247E-4</v>
      </c>
      <c r="EM430" s="240">
        <f t="shared" ca="1" si="992"/>
        <v>5.8878308358714513E-5</v>
      </c>
      <c r="EN430" s="240">
        <f t="shared" ca="1" si="993"/>
        <v>2.0216219126046968E-4</v>
      </c>
      <c r="EO430" s="240">
        <f t="shared" ca="1" si="994"/>
        <v>-1.0837192902261159E-4</v>
      </c>
      <c r="EP430" s="240">
        <f t="shared" ca="1" si="995"/>
        <v>-1.7563042925186991E-4</v>
      </c>
      <c r="EQ430" s="240">
        <f t="shared" ca="1" si="996"/>
        <v>1.513700078831084E-4</v>
      </c>
      <c r="ER430" s="240">
        <f t="shared" ca="1" si="997"/>
        <v>1.3857181951210793E-4</v>
      </c>
      <c r="ES430" s="240">
        <f t="shared" ca="1" si="998"/>
        <v>-1.8529534786323196E-4</v>
      </c>
      <c r="ET430" s="240">
        <f t="shared" ca="1" si="999"/>
        <v>-9.3207562225681867E-5</v>
      </c>
      <c r="EU430" s="240">
        <f t="shared" ca="1" si="1000"/>
        <v>2.0811454911466809E-4</v>
      </c>
      <c r="EV430" s="240">
        <f t="shared" ca="1" si="1001"/>
        <v>4.2256677273870718E-5</v>
      </c>
      <c r="EW430" s="240">
        <f t="shared" ca="1" si="1002"/>
        <v>-2.1845988590820731E-4</v>
      </c>
      <c r="EX430" s="240">
        <f t="shared" ca="1" si="1003"/>
        <v>1.12269670020674E-5</v>
      </c>
      <c r="EY430" s="240">
        <f t="shared" ca="1" si="1004"/>
        <v>2.1571128468588313E-4</v>
      </c>
      <c r="EZ430" s="240">
        <f t="shared" ca="1" si="1005"/>
        <v>-6.4037695015043141E-5</v>
      </c>
      <c r="FA430" s="240">
        <f t="shared" ca="1" si="1006"/>
        <v>-2.0003348971589816E-4</v>
      </c>
      <c r="FB430" s="240">
        <f t="shared" ca="1" si="1007"/>
        <v>1.1301016409220292E-4</v>
      </c>
      <c r="FC430" s="240">
        <f t="shared" ca="1" si="1008"/>
        <v>1.7236618873409942E-4</v>
      </c>
      <c r="FD430" s="240">
        <f t="shared" ca="1" si="1009"/>
        <v>-1.5520908718111298E-4</v>
      </c>
      <c r="FE430" s="240">
        <f t="shared" ca="1" si="1010"/>
        <v>-1.3436769041630462E-4</v>
      </c>
      <c r="FF430" s="240">
        <f t="shared" ca="1" si="1011"/>
        <v>1.8810516659875057E-4</v>
      </c>
      <c r="FG430" s="240">
        <f t="shared" ca="1" si="1012"/>
        <v>8.8315529512678114E-5</v>
      </c>
      <c r="FH430" s="240">
        <f t="shared" ca="1" si="1013"/>
        <v>-2.0972669379520085E-4</v>
      </c>
      <c r="FI430" s="240">
        <f t="shared" ca="1" si="1014"/>
        <v>-3.6969957123141734E-5</v>
      </c>
      <c r="FJ430" s="240">
        <f t="shared" ca="1" si="1015"/>
        <v>2.1877772862225858E-4</v>
      </c>
      <c r="FK430" s="240">
        <f t="shared" ca="1" si="1016"/>
        <v>-1.6591501835258411E-5</v>
      </c>
      <c r="FL430" s="240">
        <f t="shared" ca="1" si="1017"/>
        <v>-2.1471577473781126E-4</v>
      </c>
      <c r="FM430" s="240">
        <f t="shared" ca="1" si="1018"/>
        <v>6.9158507758424232E-5</v>
      </c>
      <c r="FN430" s="240">
        <f t="shared" ca="1" si="1019"/>
        <v>1.9778429547685571E-4</v>
      </c>
      <c r="FO430" s="240">
        <f t="shared" ca="1" si="1020"/>
        <v>-1.1758032606466733E-4</v>
      </c>
      <c r="FP430" s="240">
        <f t="shared" ca="1" si="1021"/>
        <v>-1.6899812126941873E-4</v>
      </c>
      <c r="FQ430" s="240">
        <f t="shared" ca="1" si="1022"/>
        <v>1.5895467432864123E-4</v>
      </c>
      <c r="FR430" s="240">
        <f t="shared" ca="1" si="1023"/>
        <v>1.3008262324813087E-4</v>
      </c>
      <c r="FS430" s="240">
        <f t="shared" ca="1" si="1024"/>
        <v>-1.9080167781561865E-4</v>
      </c>
      <c r="FT430" s="240">
        <f t="shared" ca="1" si="1025"/>
        <v>-8.3370298827026312E-5</v>
      </c>
      <c r="FU430" s="240">
        <f t="shared" ca="1" si="1026"/>
        <v>2.1121250695757565E-4</v>
      </c>
      <c r="FV430" s="240">
        <f t="shared" ca="1" si="1027"/>
        <v>3.1660967652637534E-5</v>
      </c>
      <c r="FW430" s="240">
        <f t="shared" ca="1" si="1028"/>
        <v>-2.1896378781321356E-4</v>
      </c>
      <c r="FX430" s="240">
        <f t="shared" ca="1" si="1029"/>
        <v>2.1946042568146283E-5</v>
      </c>
      <c r="FY430" s="240">
        <f t="shared" ca="1" si="1030"/>
        <v>2.1359092803577729E-4</v>
      </c>
      <c r="FZ430" s="240">
        <f t="shared" ca="1" si="1031"/>
        <v>-7.4237662002728868E-5</v>
      </c>
      <c r="GA430" s="240">
        <f t="shared" ca="1" si="1032"/>
        <v>-1.9541596337384923E-4</v>
      </c>
      <c r="GB430" s="240">
        <f t="shared" ca="1" si="1033"/>
        <v>1.2207966204532195E-4</v>
      </c>
      <c r="GC430" s="240">
        <f t="shared" ca="1" si="1034"/>
        <v>1.6552825565573214E-4</v>
      </c>
      <c r="GD430" s="240">
        <f t="shared" ca="1" si="1035"/>
        <v>-1.6260451312405204E-4</v>
      </c>
      <c r="GE430" s="240">
        <f t="shared" ca="1" si="1036"/>
        <v>-1.2571919917181507E-4</v>
      </c>
      <c r="GF430" s="240">
        <f t="shared" ca="1" si="1037"/>
        <v>1.9338325723630486E-4</v>
      </c>
      <c r="GG430" s="240">
        <f t="shared" ca="1" si="1038"/>
        <v>7.837484899077733E-5</v>
      </c>
      <c r="GH430" s="240">
        <f t="shared" ca="1" si="1039"/>
        <v>-2.1257109360350358E-4</v>
      </c>
      <c r="GI430" s="240">
        <f t="shared" ca="1" si="1040"/>
        <v>-2.633290679909922E-5</v>
      </c>
      <c r="GJ430" s="240">
        <f t="shared" ca="1" si="1041"/>
        <v>2.1901795140597327E-4</v>
      </c>
      <c r="GK430" s="240">
        <f t="shared" ca="1" si="1042"/>
        <v>-2.7287363825606494E-5</v>
      </c>
      <c r="GL430" s="240">
        <f t="shared" ca="1" si="1043"/>
        <v>-2.123374221453738E-4</v>
      </c>
      <c r="GM430" s="240">
        <f t="shared" ca="1" si="1044"/>
        <v>7.9272098255368085E-5</v>
      </c>
      <c r="GN430" s="240">
        <f t="shared" ca="1" si="1045"/>
        <v>1.9292992000157985E-4</v>
      </c>
      <c r="GO430" s="240">
        <f t="shared" ca="1" si="1046"/>
        <v>-1.2650546180241308E-4</v>
      </c>
      <c r="GP430" s="240">
        <f t="shared" ca="1" si="1047"/>
        <v>-1.6195868201033869E-4</v>
      </c>
      <c r="GQ430" s="240">
        <f t="shared" ca="1" si="1048"/>
        <v>1.6615640504093134E-4</v>
      </c>
      <c r="GR430" s="240">
        <f t="shared" ca="1" si="1049"/>
        <v>1.212800465508618E-4</v>
      </c>
      <c r="GS430" s="240">
        <f t="shared" ca="1" si="1050"/>
        <v>-1.958483498138977E-4</v>
      </c>
      <c r="GT430" s="240">
        <f t="shared" ca="1" si="1051"/>
        <v>-7.3332189076120722E-5</v>
      </c>
      <c r="GU430" s="240">
        <f t="shared" ca="1" si="1052"/>
        <v>2.1380163537118991E-4</v>
      </c>
      <c r="GV430" s="240">
        <f t="shared" ca="1" si="1053"/>
        <v>2.0988983987155939E-5</v>
      </c>
      <c r="GW430" s="240">
        <f t="shared" ca="1" si="1054"/>
        <v>-2.1894018677441469E-4</v>
      </c>
      <c r="GX430" s="240">
        <f t="shared" ca="1" si="1055"/>
        <v>3.2612248195438423E-5</v>
      </c>
      <c r="GY430" s="240">
        <f t="shared" ca="1" si="1056"/>
        <v>2.1095601213167757E-4</v>
      </c>
      <c r="GZ430" s="240">
        <f t="shared" ca="1" si="1057"/>
        <v>-8.4258783960192884E-5</v>
      </c>
      <c r="HA430" s="240">
        <f t="shared" ca="1" si="1058"/>
        <v>-1.9032766285961589E-4</v>
      </c>
      <c r="HB430" s="240">
        <f t="shared" ca="1" si="1059"/>
        <v>1.3085505939965835E-4</v>
      </c>
      <c r="HC430" s="240">
        <f t="shared" ca="1" si="1060"/>
        <v>1.582915505109188E-4</v>
      </c>
      <c r="HD430" s="240">
        <f t="shared" ca="1" si="1061"/>
        <v>-1.6960821055240211E-4</v>
      </c>
      <c r="HE430" s="240">
        <f t="shared" ca="1" si="1062"/>
        <v>-1.1676783936481935E-4</v>
      </c>
      <c r="HF430" s="240">
        <f t="shared" ca="1" si="1063"/>
        <v>1.9819547066880417E-4</v>
      </c>
      <c r="HG430" s="240">
        <f t="shared" ca="1" si="1064"/>
        <v>6.8245356592831823E-5</v>
      </c>
      <c r="HH430" s="240">
        <f t="shared" ca="1" si="1065"/>
        <v>-2.1490339102828675E-4</v>
      </c>
      <c r="HI430" s="240">
        <f t="shared" ca="1" si="1066"/>
        <v>-1.5632418196087435E-5</v>
      </c>
      <c r="HJ430" s="240">
        <f t="shared" ca="1" si="1067"/>
        <v>2.1873054076104417E-4</v>
      </c>
      <c r="HK430" s="240">
        <f t="shared" ca="1" si="1068"/>
        <v>-3.7917488166407901E-5</v>
      </c>
      <c r="HL430" s="240">
        <f t="shared" ca="1" si="1069"/>
        <v>-2.0944753010442658E-4</v>
      </c>
      <c r="HM430" s="240">
        <f t="shared" ca="1" si="1070"/>
        <v>8.919471532419899E-5</v>
      </c>
      <c r="HN430" s="240">
        <f t="shared" ca="1" si="1071"/>
        <v>1.8761075945035504E-4</v>
      </c>
      <c r="HO430" s="240">
        <f t="shared" ca="1" si="1072"/>
        <v>-1.3512583480210707E-4</v>
      </c>
      <c r="HP430" s="240">
        <f t="shared" ca="1" si="1073"/>
        <v>-1.5452907010038186E-4</v>
      </c>
      <c r="HQ430" s="240">
        <f t="shared" ca="1" si="1074"/>
        <v>1.7295785041989561E-4</v>
      </c>
      <c r="HR430" s="240">
        <f t="shared" ca="1" si="1075"/>
        <v>1.1218529559857429E-4</v>
      </c>
      <c r="HS430" s="240">
        <f t="shared" ca="1" si="1076"/>
        <v>-2.0042320598318572E-4</v>
      </c>
      <c r="HT430" s="240">
        <f t="shared" ca="1" si="1077"/>
        <v>-6.3117415658589646E-5</v>
      </c>
      <c r="HU430" s="240">
        <f t="shared" ca="1" si="1078"/>
        <v>2.1587569691838352E-4</v>
      </c>
      <c r="HV430" s="240">
        <f t="shared" ca="1" si="1079"/>
        <v>1.0266436020831419E-5</v>
      </c>
      <c r="HW430" s="240">
        <f t="shared" ca="1" si="1080"/>
        <v>-2.1838913964878091E-4</v>
      </c>
      <c r="HX430" s="240">
        <f t="shared" ca="1" si="1081"/>
        <v>4.3199888060332185E-5</v>
      </c>
      <c r="HY430" s="240">
        <f t="shared" ca="1" si="1082"/>
        <v>2.0781288471678834E-4</v>
      </c>
      <c r="HZ430" s="240">
        <f t="shared" ca="1" si="1083"/>
        <v>-9.4076919126899019E-5</v>
      </c>
      <c r="IA430" s="240">
        <f t="shared" ca="1" si="1084"/>
        <v>-1.8478084633481945E-4</v>
      </c>
      <c r="IB430" s="240">
        <f t="shared" ca="1" si="1085"/>
        <v>1.3931521545435145E-4</v>
      </c>
      <c r="IC430" s="240">
        <f t="shared" ca="1" si="1086"/>
        <v>1.5067350715623054E-4</v>
      </c>
      <c r="ID430" s="240">
        <f t="shared" ca="1" si="1087"/>
        <v>-1.7620330694560681E-4</v>
      </c>
      <c r="IE430" s="240">
        <f t="shared" ca="1" si="1088"/>
        <v>1.4589125459693985E-4</v>
      </c>
      <c r="IF430" s="240">
        <f t="shared" ca="1" si="1089"/>
        <v>2.0253021385258942E-4</v>
      </c>
      <c r="IG430" s="240">
        <f t="shared" ca="1" si="1090"/>
        <v>5.7951455153266938E-5</v>
      </c>
      <c r="IH430" s="240">
        <f t="shared" ca="1" si="1091"/>
        <v>-2.1671796736076891E-4</v>
      </c>
      <c r="II430" s="240">
        <f t="shared" ca="1" si="1092"/>
        <v>-4.8942697284031845E-6</v>
      </c>
      <c r="IJ430" s="240">
        <f t="shared" ca="1" si="1093"/>
        <v>2.1791618908488915E-4</v>
      </c>
      <c r="IK430" s="240">
        <f t="shared" ca="1" si="1094"/>
        <v>-4.845626595704889E-5</v>
      </c>
      <c r="IL430" s="240">
        <f t="shared" ca="1" si="1095"/>
        <v>-2.0605306061802101E-4</v>
      </c>
      <c r="IM430" s="240">
        <f t="shared" ca="1" si="1096"/>
        <v>9.8902454511279588E-5</v>
      </c>
      <c r="IN430" s="240">
        <f t="shared" ca="1" si="1097"/>
        <v>1.8183962814685267E-4</v>
      </c>
      <c r="IO430" s="240">
        <f t="shared" ca="1" si="1098"/>
        <v>-1.4342067783013759E-4</v>
      </c>
      <c r="IP430" s="240">
        <f t="shared" ca="1" si="1099"/>
        <v>-1.4672718412541365E-4</v>
      </c>
      <c r="IQ430" s="240">
        <f t="shared" ca="1" si="1100"/>
        <v>1.7934262518787999E-4</v>
      </c>
      <c r="IR430" s="240">
        <f t="shared" ca="1" si="1101"/>
        <v>1.0282028044291849E-4</v>
      </c>
      <c r="IS430" s="240">
        <f t="shared" ca="1" si="1102"/>
        <v>-2.0451522509426081E-4</v>
      </c>
      <c r="IT430" s="240">
        <f t="shared" ca="1" si="1103"/>
        <v>-5.2750586858304365E-5</v>
      </c>
      <c r="IU430" s="240">
        <f t="shared" ca="1" si="1104"/>
        <v>2.1742969500322294E-4</v>
      </c>
      <c r="IV430" s="240">
        <f t="shared" ca="1" si="1105"/>
        <v>-4.8084468910088705E-7</v>
      </c>
      <c r="IW430" s="240">
        <f t="shared" ca="1" si="1106"/>
        <v>-2.173119739571038E-4</v>
      </c>
      <c r="IX430" s="240">
        <f t="shared" ca="1" si="1107"/>
        <v>5.3683455611037404E-5</v>
      </c>
      <c r="IY430" s="240">
        <f t="shared" ca="1" si="1108"/>
        <v>2.0416911786035757E-4</v>
      </c>
      <c r="IZ430" s="240">
        <f t="shared" ca="1" si="1109"/>
        <v>-1.0366841475526354E-4</v>
      </c>
      <c r="JA430" s="240">
        <f t="shared" ca="1" si="1110"/>
        <v>-1.7878887656631187E-4</v>
      </c>
      <c r="JB430" s="240">
        <f t="shared" ca="1" si="1111"/>
        <v>1.4743974895244341E-4</v>
      </c>
    </row>
    <row r="431" spans="2:262">
      <c r="B431" s="248">
        <v>70</v>
      </c>
      <c r="C431" s="247">
        <f t="shared" si="1112"/>
        <v>1.3671875000000008E-3</v>
      </c>
      <c r="D431" s="244">
        <f t="shared" ca="1" si="855"/>
        <v>11.715114391875497</v>
      </c>
      <c r="E431" s="243">
        <f ca="1">BX361</f>
        <v>-0.28488560812450286</v>
      </c>
      <c r="F431" s="242">
        <v>70</v>
      </c>
      <c r="G431" s="240">
        <f t="shared" ca="1" si="856"/>
        <v>-2.3370859788219431E-4</v>
      </c>
      <c r="H431" s="240">
        <f t="shared" ca="1" si="857"/>
        <v>1.9436946252907958E-4</v>
      </c>
      <c r="I431" s="240">
        <f t="shared" ca="1" si="858"/>
        <v>1.7666875096914326E-4</v>
      </c>
      <c r="J431" s="240">
        <f t="shared" ca="1" si="859"/>
        <v>-2.4621484183135666E-4</v>
      </c>
      <c r="K431" s="240">
        <f t="shared" ca="1" si="860"/>
        <v>-1.0441430984940992E-4</v>
      </c>
      <c r="L431" s="240">
        <f t="shared" ca="1" si="861"/>
        <v>2.7685636427962282E-4</v>
      </c>
      <c r="M431" s="240">
        <f t="shared" ca="1" si="862"/>
        <v>2.3167778475938731E-5</v>
      </c>
      <c r="N431" s="240">
        <f t="shared" ca="1" si="863"/>
        <v>-2.8365520253532522E-4</v>
      </c>
      <c r="O431" s="240">
        <f t="shared" ca="1" si="864"/>
        <v>6.0073946423540956E-5</v>
      </c>
      <c r="P431" s="240">
        <f t="shared" ca="1" si="865"/>
        <v>2.6602584521306097E-4</v>
      </c>
      <c r="Q431" s="240">
        <f t="shared" ca="1" si="866"/>
        <v>-1.3814214339454277E-4</v>
      </c>
      <c r="R431" s="240">
        <f t="shared" ca="1" si="867"/>
        <v>-2.2548652072793677E-4</v>
      </c>
      <c r="S431" s="240">
        <f t="shared" ca="1" si="868"/>
        <v>2.0431363173394125E-4</v>
      </c>
      <c r="T431" s="240">
        <f t="shared" ca="1" si="869"/>
        <v>1.6552844848389842E-4</v>
      </c>
      <c r="U431" s="241">
        <f t="shared" ca="1" si="870"/>
        <v>-2.528897672977457E-4</v>
      </c>
      <c r="V431" s="240">
        <f t="shared" ca="1" si="871"/>
        <v>-9.1315177402890245E-5</v>
      </c>
      <c r="W431" s="240">
        <f t="shared" ca="1" si="872"/>
        <v>2.7968720590834884E-4</v>
      </c>
      <c r="X431" s="240">
        <f t="shared" ca="1" si="873"/>
        <v>9.2379045588375757E-6</v>
      </c>
      <c r="Y431" s="240">
        <f t="shared" ca="1" si="874"/>
        <v>-2.8239817014613189E-4</v>
      </c>
      <c r="Z431" s="240">
        <f t="shared" ca="1" si="875"/>
        <v>7.3634930422897954E-5</v>
      </c>
      <c r="AA431" s="240">
        <f t="shared" ca="1" si="876"/>
        <v>2.6078919359125293E-4</v>
      </c>
      <c r="AB431" s="240">
        <f t="shared" ca="1" si="877"/>
        <v>-1.5016637463984923E-4</v>
      </c>
      <c r="AC431" s="240">
        <f t="shared" ca="1" si="878"/>
        <v>-2.1672122679495948E-4</v>
      </c>
      <c r="AD431" s="240">
        <f t="shared" ca="1" si="879"/>
        <v>2.1376559150419543E-4</v>
      </c>
      <c r="AE431" s="240">
        <f t="shared" ca="1" si="880"/>
        <v>1.5398937346767664E-4</v>
      </c>
      <c r="AF431" s="240">
        <f t="shared" ca="1" si="881"/>
        <v>-2.589554591641872E-4</v>
      </c>
      <c r="AG431" s="240">
        <f t="shared" ca="1" si="882"/>
        <v>-7.7996058695742579E-5</v>
      </c>
      <c r="AH431" s="240">
        <f t="shared" ca="1" si="883"/>
        <v>2.8184425656033592E-4</v>
      </c>
      <c r="AI431" s="240">
        <f t="shared" ca="1" si="884"/>
        <v>-4.7142242794906728E-6</v>
      </c>
      <c r="AJ431" s="240">
        <f t="shared" ca="1" si="885"/>
        <v>-2.8046081582989833E-4</v>
      </c>
      <c r="AK431" s="240">
        <f t="shared" ca="1" si="886"/>
        <v>8.7018521425208037E-5</v>
      </c>
      <c r="AL431" s="240">
        <f t="shared" ca="1" si="887"/>
        <v>2.5492427795964848E-4</v>
      </c>
      <c r="AM431" s="240">
        <f t="shared" ca="1" si="888"/>
        <v>-1.61828841935629E-4</v>
      </c>
      <c r="AN431" s="240">
        <f t="shared" ca="1" si="889"/>
        <v>-2.0743383244409573E-4</v>
      </c>
      <c r="AO431" s="240">
        <f t="shared" ca="1" si="890"/>
        <v>2.2270257124086095E-4</v>
      </c>
      <c r="AP431" s="240">
        <f t="shared" ca="1" si="891"/>
        <v>1.4207932456289512E-4</v>
      </c>
      <c r="AQ431" s="240">
        <f t="shared" ca="1" si="892"/>
        <v>-2.6439730464768239E-4</v>
      </c>
      <c r="AR431" s="240">
        <f t="shared" ca="1" si="893"/>
        <v>-6.4489040651547055E-5</v>
      </c>
      <c r="AS431" s="240">
        <f t="shared" ca="1" si="894"/>
        <v>2.833223197116278E-4</v>
      </c>
      <c r="AT431" s="240">
        <f t="shared" ca="1" si="895"/>
        <v>-1.8654996138612326E-5</v>
      </c>
      <c r="AU431" s="240">
        <f t="shared" ca="1" si="896"/>
        <v>-2.7784780684286407E-4</v>
      </c>
      <c r="AV431" s="240">
        <f t="shared" ca="1" si="897"/>
        <v>1.001924771874844E-4</v>
      </c>
      <c r="AW431" s="240">
        <f t="shared" ca="1" si="898"/>
        <v>2.4844522741370963E-4</v>
      </c>
      <c r="AX431" s="240">
        <f t="shared" ca="1" si="899"/>
        <v>-1.7310144937665012E-4</v>
      </c>
      <c r="AY431" s="240">
        <f t="shared" ca="1" si="900"/>
        <v>-1.976467118218149E-4</v>
      </c>
      <c r="AZ431" s="240">
        <f t="shared" ca="1" si="901"/>
        <v>2.3110304097696583E-4</v>
      </c>
      <c r="BA431" s="240">
        <f t="shared" ca="1" si="902"/>
        <v>1.2982699412056255E-4</v>
      </c>
      <c r="BB431" s="240">
        <f t="shared" ca="1" si="903"/>
        <v>-2.6920219386581323E-4</v>
      </c>
      <c r="BC431" s="240">
        <f t="shared" ca="1" si="904"/>
        <v>-5.0826662859851038E-5</v>
      </c>
      <c r="BD431" s="240">
        <f t="shared" ca="1" si="905"/>
        <v>2.8411783457863018E-4</v>
      </c>
      <c r="BE431" s="240">
        <f t="shared" ca="1" si="906"/>
        <v>-3.2550826478051421E-5</v>
      </c>
      <c r="BF431" s="240">
        <f t="shared" ca="1" si="907"/>
        <v>-2.7456543815255211E-4</v>
      </c>
      <c r="BG431" s="240">
        <f t="shared" ca="1" si="908"/>
        <v>1.1312506049638973E-4</v>
      </c>
      <c r="BH431" s="240">
        <f t="shared" ca="1" si="909"/>
        <v>2.4136765055369951E-4</v>
      </c>
      <c r="BI431" s="240">
        <f t="shared" ca="1" si="910"/>
        <v>-1.8395704026422831E-4</v>
      </c>
      <c r="BJ431" s="240">
        <f t="shared" ca="1" si="911"/>
        <v>-1.8738344295894936E-4</v>
      </c>
      <c r="BK431" s="240">
        <f t="shared" ca="1" si="912"/>
        <v>2.3894676324512159E-4</v>
      </c>
      <c r="BL431" s="240">
        <f t="shared" ca="1" si="913"/>
        <v>1.1726189907789194E-4</v>
      </c>
      <c r="BM431" s="240">
        <f t="shared" ca="1" si="914"/>
        <v>-2.7335855141959338E-4</v>
      </c>
      <c r="BN431" s="240">
        <f t="shared" ca="1" si="915"/>
        <v>-3.7041839185435809E-5</v>
      </c>
      <c r="BO431" s="240">
        <f t="shared" ca="1" si="916"/>
        <v>2.8422888469634952E-4</v>
      </c>
      <c r="BP431" s="240">
        <f t="shared" ca="1" si="917"/>
        <v>-4.6368239025389217E-5</v>
      </c>
      <c r="BQ431" s="240">
        <f t="shared" ca="1" si="918"/>
        <v>-2.7062161727263868E-4</v>
      </c>
      <c r="BR431" s="240">
        <f t="shared" ca="1" si="919"/>
        <v>1.2578511562597418E-4</v>
      </c>
      <c r="BS431" s="240">
        <f t="shared" ca="1" si="920"/>
        <v>2.337085978821962E-4</v>
      </c>
      <c r="BT431" s="240">
        <f t="shared" ca="1" si="921"/>
        <v>-1.9436946252907923E-4</v>
      </c>
      <c r="BU431" s="240">
        <f t="shared" ca="1" si="922"/>
        <v>-1.7666875096914461E-4</v>
      </c>
      <c r="BV431" s="240">
        <f t="shared" ca="1" si="923"/>
        <v>2.462148418313553E-4</v>
      </c>
      <c r="BW431" s="240">
        <f t="shared" ca="1" si="924"/>
        <v>1.0441430984941339E-4</v>
      </c>
      <c r="BX431" s="240">
        <f t="shared" ca="1" si="925"/>
        <v>-2.7685636427962255E-4</v>
      </c>
      <c r="BY431" s="240">
        <f t="shared" ca="1" si="926"/>
        <v>-2.3167778475940927E-5</v>
      </c>
      <c r="BZ431" s="240">
        <f t="shared" ca="1" si="927"/>
        <v>2.8365520253532543E-4</v>
      </c>
      <c r="CA431" s="240">
        <f t="shared" ca="1" si="928"/>
        <v>-6.0073946423540753E-5</v>
      </c>
      <c r="CB431" s="240">
        <f t="shared" ca="1" si="929"/>
        <v>-2.6602584521306141E-4</v>
      </c>
      <c r="CC431" s="240">
        <f t="shared" ca="1" si="930"/>
        <v>1.3814214339454082E-4</v>
      </c>
      <c r="CD431" s="240">
        <f t="shared" ca="1" si="931"/>
        <v>2.2548652072793685E-4</v>
      </c>
      <c r="CE431" s="240">
        <f t="shared" ca="1" si="932"/>
        <v>-2.0431363173393759E-4</v>
      </c>
      <c r="CF431" s="240">
        <f t="shared" ca="1" si="933"/>
        <v>-1.6552844848390029E-4</v>
      </c>
      <c r="CG431" s="240">
        <f t="shared" ca="1" si="934"/>
        <v>2.5288976729774608E-4</v>
      </c>
      <c r="CH431" s="240">
        <f t="shared" ca="1" si="935"/>
        <v>9.1315177402894257E-5</v>
      </c>
      <c r="CI431" s="240">
        <f t="shared" ca="1" si="936"/>
        <v>-2.7968720590834862E-4</v>
      </c>
      <c r="CJ431" s="240">
        <f t="shared" ca="1" si="937"/>
        <v>-9.2379045588357597E-6</v>
      </c>
      <c r="CK431" s="240">
        <f t="shared" ca="1" si="938"/>
        <v>2.8239817014613237E-4</v>
      </c>
      <c r="CL431" s="240">
        <f t="shared" ca="1" si="939"/>
        <v>-7.3634930422897737E-5</v>
      </c>
      <c r="CM431" s="240">
        <f t="shared" ca="1" si="940"/>
        <v>-2.6078919359125548E-4</v>
      </c>
      <c r="CN431" s="240">
        <f t="shared" ca="1" si="941"/>
        <v>1.5016637463984733E-4</v>
      </c>
      <c r="CO431" s="240">
        <f t="shared" ca="1" si="942"/>
        <v>2.1672122679495962E-4</v>
      </c>
      <c r="CP431" s="240">
        <f t="shared" ca="1" si="943"/>
        <v>-2.1376559150419131E-4</v>
      </c>
      <c r="CQ431" s="240">
        <f t="shared" ca="1" si="944"/>
        <v>-1.5398937346767849E-4</v>
      </c>
      <c r="CR431" s="240">
        <f t="shared" ca="1" si="945"/>
        <v>2.5895545916418709E-4</v>
      </c>
      <c r="CS431" s="240">
        <f t="shared" ca="1" si="946"/>
        <v>7.7996058695746644E-5</v>
      </c>
      <c r="CT431" s="240">
        <f t="shared" ca="1" si="947"/>
        <v>-2.8184425656033565E-4</v>
      </c>
      <c r="CU431" s="240">
        <f t="shared" ca="1" si="948"/>
        <v>4.7142242794924753E-6</v>
      </c>
      <c r="CV431" s="240">
        <f t="shared" ca="1" si="949"/>
        <v>2.8046081582989903E-4</v>
      </c>
      <c r="CW431" s="240">
        <f t="shared" ca="1" si="950"/>
        <v>-8.7018521425207847E-5</v>
      </c>
      <c r="CX431" s="240">
        <f t="shared" ca="1" si="951"/>
        <v>-2.5492427795964766E-4</v>
      </c>
      <c r="CY431" s="240">
        <f t="shared" ca="1" si="952"/>
        <v>1.6182884193562553E-4</v>
      </c>
      <c r="CZ431" s="240">
        <f t="shared" ca="1" si="953"/>
        <v>2.0743383244409589E-4</v>
      </c>
      <c r="DA431" s="240">
        <f t="shared" ca="1" si="954"/>
        <v>-2.2270257124085705E-4</v>
      </c>
      <c r="DB431" s="240">
        <f t="shared" ca="1" si="955"/>
        <v>-1.4207932456289705E-4</v>
      </c>
      <c r="DC431" s="240">
        <f t="shared" ca="1" si="956"/>
        <v>2.6439730464768233E-4</v>
      </c>
      <c r="DD431" s="240">
        <f t="shared" ca="1" si="957"/>
        <v>6.4489040651553127E-5</v>
      </c>
      <c r="DE431" s="240">
        <f t="shared" ca="1" si="958"/>
        <v>-2.8332231971162764E-4</v>
      </c>
      <c r="DF431" s="240">
        <f t="shared" ca="1" si="959"/>
        <v>1.8654996138614156E-5</v>
      </c>
      <c r="DG431" s="240">
        <f t="shared" ca="1" si="960"/>
        <v>2.7784780684286537E-4</v>
      </c>
      <c r="DH431" s="240">
        <f t="shared" ca="1" si="961"/>
        <v>-1.0019247718748232E-4</v>
      </c>
      <c r="DI431" s="240">
        <f t="shared" ca="1" si="962"/>
        <v>-2.4844522741370882E-4</v>
      </c>
      <c r="DJ431" s="240">
        <f t="shared" ca="1" si="963"/>
        <v>1.7310144937664835E-4</v>
      </c>
      <c r="DK431" s="240">
        <f t="shared" ca="1" si="964"/>
        <v>1.9764671182181647E-4</v>
      </c>
      <c r="DL431" s="240">
        <f t="shared" ca="1" si="965"/>
        <v>-2.3110304097696219E-4</v>
      </c>
      <c r="DM431" s="240">
        <f t="shared" ca="1" si="966"/>
        <v>-1.298269941205645E-4</v>
      </c>
      <c r="DN431" s="240">
        <f t="shared" ca="1" si="967"/>
        <v>2.6920219386581252E-4</v>
      </c>
      <c r="DO431" s="240">
        <f t="shared" ca="1" si="968"/>
        <v>5.0826662859857191E-5</v>
      </c>
      <c r="DP431" s="240">
        <f t="shared" ca="1" si="969"/>
        <v>-2.8411783457863013E-4</v>
      </c>
      <c r="DQ431" s="240">
        <f t="shared" ca="1" si="970"/>
        <v>3.2550826478053223E-5</v>
      </c>
      <c r="DR431" s="240">
        <f t="shared" ca="1" si="971"/>
        <v>2.7456543815255373E-4</v>
      </c>
      <c r="DS431" s="240">
        <f t="shared" ca="1" si="972"/>
        <v>-1.1312506049638766E-4</v>
      </c>
      <c r="DT431" s="240">
        <f t="shared" ca="1" si="973"/>
        <v>-2.4136765055369854E-4</v>
      </c>
      <c r="DU431" s="240">
        <f t="shared" ca="1" si="974"/>
        <v>1.8395704026422663E-4</v>
      </c>
      <c r="DV431" s="240">
        <f t="shared" ca="1" si="975"/>
        <v>1.8738344295895105E-4</v>
      </c>
      <c r="DW431" s="240">
        <f t="shared" ca="1" si="976"/>
        <v>-2.3894676324512254E-4</v>
      </c>
      <c r="DX431" s="240">
        <f t="shared" ca="1" si="977"/>
        <v>-1.1726189907789395E-4</v>
      </c>
      <c r="DY431" s="240">
        <f t="shared" ca="1" si="978"/>
        <v>2.7335855141959279E-4</v>
      </c>
      <c r="DZ431" s="240">
        <f t="shared" ca="1" si="979"/>
        <v>3.7041839185442002E-5</v>
      </c>
      <c r="EA431" s="240">
        <f t="shared" ca="1" si="980"/>
        <v>-2.8422888469634952E-4</v>
      </c>
      <c r="EB431" s="240">
        <f t="shared" ca="1" si="981"/>
        <v>4.6368239025391006E-5</v>
      </c>
      <c r="EC431" s="240">
        <f t="shared" ca="1" si="982"/>
        <v>2.7062161727264063E-4</v>
      </c>
      <c r="ED431" s="240">
        <f t="shared" ca="1" si="983"/>
        <v>-1.2578511562597221E-4</v>
      </c>
      <c r="EE431" s="240">
        <f t="shared" ca="1" si="984"/>
        <v>-2.337085978821952E-4</v>
      </c>
      <c r="EF431" s="240">
        <f t="shared" ca="1" si="985"/>
        <v>1.9436946252907467E-4</v>
      </c>
      <c r="EG431" s="240">
        <f t="shared" ca="1" si="986"/>
        <v>1.7666875096914638E-4</v>
      </c>
      <c r="EH431" s="240">
        <f t="shared" ca="1" si="987"/>
        <v>-2.4621484183135617E-4</v>
      </c>
      <c r="EI431" s="240">
        <f t="shared" ca="1" si="988"/>
        <v>-1.0441430984941546E-4</v>
      </c>
      <c r="EJ431" s="240">
        <f t="shared" ca="1" si="989"/>
        <v>2.76856364279622E-4</v>
      </c>
      <c r="EK431" s="240">
        <f t="shared" ca="1" si="990"/>
        <v>2.3167778475947202E-5</v>
      </c>
      <c r="EL431" s="240">
        <f t="shared" ca="1" si="991"/>
        <v>-2.8365520253532554E-4</v>
      </c>
      <c r="EM431" s="240">
        <f t="shared" ca="1" si="992"/>
        <v>6.0073946423538585E-5</v>
      </c>
      <c r="EN431" s="240">
        <f t="shared" ca="1" si="993"/>
        <v>2.6602584521306358E-4</v>
      </c>
      <c r="EO431" s="240">
        <f t="shared" ca="1" si="994"/>
        <v>-1.381421433945389E-4</v>
      </c>
      <c r="EP431" s="240">
        <f t="shared" ca="1" si="995"/>
        <v>-2.2548652072793826E-4</v>
      </c>
      <c r="EQ431" s="240">
        <f t="shared" ca="1" si="996"/>
        <v>2.0431363173393604E-4</v>
      </c>
      <c r="ER431" s="240">
        <f t="shared" ca="1" si="997"/>
        <v>1.6552844848390208E-4</v>
      </c>
      <c r="ES431" s="240">
        <f t="shared" ca="1" si="998"/>
        <v>-2.5288976729774505E-4</v>
      </c>
      <c r="ET431" s="240">
        <f t="shared" ca="1" si="999"/>
        <v>-9.1315177402896358E-5</v>
      </c>
      <c r="EU431" s="240">
        <f t="shared" ca="1" si="1000"/>
        <v>2.7968720590834824E-4</v>
      </c>
      <c r="EV431" s="240">
        <f t="shared" ca="1" si="1001"/>
        <v>9.2379045588380094E-6</v>
      </c>
      <c r="EW431" s="240">
        <f t="shared" ca="1" si="1002"/>
        <v>-2.8239817014613265E-4</v>
      </c>
      <c r="EX431" s="240">
        <f t="shared" ca="1" si="1003"/>
        <v>7.3634930422895596E-5</v>
      </c>
      <c r="EY431" s="240">
        <f t="shared" ca="1" si="1004"/>
        <v>2.6078919359125635E-4</v>
      </c>
      <c r="EZ431" s="240">
        <f t="shared" ca="1" si="1005"/>
        <v>-1.5016637463984543E-4</v>
      </c>
      <c r="FA431" s="240">
        <f t="shared" ca="1" si="1006"/>
        <v>-2.1672122679496628E-4</v>
      </c>
      <c r="FB431" s="240">
        <f t="shared" ca="1" si="1007"/>
        <v>2.1376559150419516E-4</v>
      </c>
      <c r="FC431" s="240">
        <f t="shared" ca="1" si="1008"/>
        <v>1.5398937346768038E-4</v>
      </c>
      <c r="FD431" s="240">
        <f t="shared" ca="1" si="1009"/>
        <v>-2.5895545916418286E-4</v>
      </c>
      <c r="FE431" s="240">
        <f t="shared" ca="1" si="1010"/>
        <v>-7.799605869574102E-5</v>
      </c>
      <c r="FF431" s="240">
        <f t="shared" ca="1" si="1011"/>
        <v>2.8184425656033532E-4</v>
      </c>
      <c r="FG431" s="240">
        <f t="shared" ca="1" si="1012"/>
        <v>-4.7142242794821618E-6</v>
      </c>
      <c r="FH431" s="240">
        <f t="shared" ca="1" si="1013"/>
        <v>-2.8046081582989811E-4</v>
      </c>
      <c r="FI431" s="240">
        <f t="shared" ca="1" si="1014"/>
        <v>8.7018521425205706E-5</v>
      </c>
      <c r="FJ431" s="240">
        <f t="shared" ca="1" si="1015"/>
        <v>2.5492427795965222E-4</v>
      </c>
      <c r="FK431" s="240">
        <f t="shared" ca="1" si="1016"/>
        <v>-1.6182884193563033E-4</v>
      </c>
      <c r="FL431" s="240">
        <f t="shared" ca="1" si="1017"/>
        <v>-2.0743383244409741E-4</v>
      </c>
      <c r="FM431" s="240">
        <f t="shared" ca="1" si="1018"/>
        <v>2.2270257124085564E-4</v>
      </c>
      <c r="FN431" s="240">
        <f t="shared" ca="1" si="1019"/>
        <v>1.4207932456289195E-4</v>
      </c>
      <c r="FO431" s="240">
        <f t="shared" ca="1" si="1020"/>
        <v>-2.6439730464768147E-4</v>
      </c>
      <c r="FP431" s="240">
        <f t="shared" ca="1" si="1021"/>
        <v>-6.4489040651555322E-5</v>
      </c>
      <c r="FQ431" s="240">
        <f t="shared" ca="1" si="1022"/>
        <v>2.8332231971162677E-4</v>
      </c>
      <c r="FR431" s="240">
        <f t="shared" ca="1" si="1023"/>
        <v>-1.865499613861192E-5</v>
      </c>
      <c r="FS431" s="240">
        <f t="shared" ca="1" si="1024"/>
        <v>-2.7784780684286586E-4</v>
      </c>
      <c r="FT431" s="240">
        <f t="shared" ca="1" si="1025"/>
        <v>1.0019247718747266E-4</v>
      </c>
      <c r="FU431" s="240">
        <f t="shared" ca="1" si="1026"/>
        <v>2.4844522741370985E-4</v>
      </c>
      <c r="FV431" s="240">
        <f t="shared" ca="1" si="1027"/>
        <v>-1.7310144937664662E-4</v>
      </c>
      <c r="FW431" s="240">
        <f t="shared" ca="1" si="1028"/>
        <v>-1.9764671182182387E-4</v>
      </c>
      <c r="FX431" s="240">
        <f t="shared" ca="1" si="1029"/>
        <v>2.3110304097696555E-4</v>
      </c>
      <c r="FY431" s="240">
        <f t="shared" ca="1" si="1030"/>
        <v>1.2982699412056651E-4</v>
      </c>
      <c r="FZ431" s="240">
        <f t="shared" ca="1" si="1031"/>
        <v>-2.6920219386580922E-4</v>
      </c>
      <c r="GA431" s="240">
        <f t="shared" ca="1" si="1032"/>
        <v>-5.0826662859851444E-5</v>
      </c>
      <c r="GB431" s="240">
        <f t="shared" ca="1" si="1033"/>
        <v>2.8411783457863002E-4</v>
      </c>
      <c r="GC431" s="240">
        <f t="shared" ca="1" si="1034"/>
        <v>-3.2550826478042977E-5</v>
      </c>
      <c r="GD431" s="240">
        <f t="shared" ca="1" si="1035"/>
        <v>-2.7456543815255227E-4</v>
      </c>
      <c r="GE431" s="240">
        <f t="shared" ca="1" si="1036"/>
        <v>1.1312506049638562E-4</v>
      </c>
      <c r="GF431" s="240">
        <f t="shared" ca="1" si="1037"/>
        <v>2.4136765055370401E-4</v>
      </c>
      <c r="GG431" s="240">
        <f t="shared" ca="1" si="1038"/>
        <v>-1.8395704026423108E-4</v>
      </c>
      <c r="GH431" s="240">
        <f t="shared" ca="1" si="1039"/>
        <v>-1.8738344295895273E-4</v>
      </c>
      <c r="GI431" s="240">
        <f t="shared" ca="1" si="1040"/>
        <v>2.3894676324511698E-4</v>
      </c>
      <c r="GJ431" s="240">
        <f t="shared" ca="1" si="1041"/>
        <v>1.1726189907788865E-4</v>
      </c>
      <c r="GK431" s="240">
        <f t="shared" ca="1" si="1042"/>
        <v>-2.7335855141959219E-4</v>
      </c>
      <c r="GL431" s="240">
        <f t="shared" ca="1" si="1043"/>
        <v>-3.7041839185444225E-5</v>
      </c>
      <c r="GM431" s="240">
        <f t="shared" ca="1" si="1044"/>
        <v>2.8422888469634947E-4</v>
      </c>
      <c r="GN431" s="240">
        <f t="shared" ca="1" si="1045"/>
        <v>-4.6368239025388811E-5</v>
      </c>
      <c r="GO431" s="240">
        <f t="shared" ca="1" si="1046"/>
        <v>-2.7062161727264128E-4</v>
      </c>
      <c r="GP431" s="240">
        <f t="shared" ca="1" si="1047"/>
        <v>1.2578511562597744E-4</v>
      </c>
      <c r="GQ431" s="240">
        <f t="shared" ca="1" si="1048"/>
        <v>2.3370859788219645E-4</v>
      </c>
      <c r="GR431" s="240">
        <f t="shared" ca="1" si="1049"/>
        <v>-1.9436946252907305E-4</v>
      </c>
      <c r="GS431" s="240">
        <f t="shared" ca="1" si="1050"/>
        <v>-1.7666875096915445E-4</v>
      </c>
      <c r="GT431" s="240">
        <f t="shared" ca="1" si="1051"/>
        <v>2.4621484183135508E-4</v>
      </c>
      <c r="GU431" s="240">
        <f t="shared" ca="1" si="1052"/>
        <v>1.0441430984941755E-4</v>
      </c>
      <c r="GV431" s="240">
        <f t="shared" ca="1" si="1053"/>
        <v>-2.7685636427961967E-4</v>
      </c>
      <c r="GW431" s="240">
        <f t="shared" ca="1" si="1054"/>
        <v>-2.3167778475941361E-5</v>
      </c>
      <c r="GX431" s="240">
        <f t="shared" ca="1" si="1055"/>
        <v>2.8365520253532565E-4</v>
      </c>
      <c r="GY431" s="240">
        <f t="shared" ca="1" si="1056"/>
        <v>-6.0073946423528502E-5</v>
      </c>
      <c r="GZ431" s="240">
        <f t="shared" ca="1" si="1057"/>
        <v>-2.6602584521306152E-4</v>
      </c>
      <c r="HA431" s="240">
        <f t="shared" ca="1" si="1058"/>
        <v>1.3814214339453692E-4</v>
      </c>
      <c r="HB431" s="240">
        <f t="shared" ca="1" si="1059"/>
        <v>2.2548652072794446E-4</v>
      </c>
      <c r="HC431" s="240">
        <f t="shared" ca="1" si="1060"/>
        <v>-2.0431363173394011E-4</v>
      </c>
      <c r="HD431" s="240">
        <f t="shared" ca="1" si="1061"/>
        <v>-1.655284484839039E-4</v>
      </c>
      <c r="HE431" s="240">
        <f t="shared" ca="1" si="1062"/>
        <v>2.5288976729774038E-4</v>
      </c>
      <c r="HF431" s="240">
        <f t="shared" ca="1" si="1063"/>
        <v>9.1315177402890815E-5</v>
      </c>
      <c r="HG431" s="240">
        <f t="shared" ca="1" si="1064"/>
        <v>-2.7968720590834781E-4</v>
      </c>
      <c r="HH431" s="240">
        <f t="shared" ca="1" si="1065"/>
        <v>-9.2379045588483093E-6</v>
      </c>
      <c r="HI431" s="240">
        <f t="shared" ca="1" si="1066"/>
        <v>2.8239817014613199E-4</v>
      </c>
      <c r="HJ431" s="240">
        <f t="shared" ca="1" si="1067"/>
        <v>-7.3634930422893455E-5</v>
      </c>
      <c r="HK431" s="240">
        <f t="shared" ca="1" si="1068"/>
        <v>-2.6078919359125721E-4</v>
      </c>
      <c r="HL431" s="240">
        <f t="shared" ca="1" si="1069"/>
        <v>1.5016637463985042E-4</v>
      </c>
      <c r="HM431" s="240">
        <f t="shared" ca="1" si="1070"/>
        <v>2.1672122679496252E-4</v>
      </c>
      <c r="HN431" s="240">
        <f t="shared" ca="1" si="1071"/>
        <v>-2.1376559150418839E-4</v>
      </c>
      <c r="HO431" s="240">
        <f t="shared" ca="1" si="1072"/>
        <v>-1.5398937346767548E-4</v>
      </c>
      <c r="HP431" s="240">
        <f t="shared" ca="1" si="1073"/>
        <v>2.5895545916418525E-4</v>
      </c>
      <c r="HQ431" s="240">
        <f t="shared" ca="1" si="1074"/>
        <v>7.799605869575094E-5</v>
      </c>
      <c r="HR431" s="240">
        <f t="shared" ca="1" si="1075"/>
        <v>-2.8184425656033402E-4</v>
      </c>
      <c r="HS431" s="240">
        <f t="shared" ca="1" si="1076"/>
        <v>4.7142242794880165E-6</v>
      </c>
      <c r="HT431" s="240">
        <f t="shared" ca="1" si="1077"/>
        <v>2.8046081582989974E-4</v>
      </c>
      <c r="HU431" s="240">
        <f t="shared" ca="1" si="1078"/>
        <v>-8.7018521425195894E-5</v>
      </c>
      <c r="HV431" s="240">
        <f t="shared" ca="1" si="1079"/>
        <v>-2.5492427795964967E-4</v>
      </c>
      <c r="HW431" s="240">
        <f t="shared" ca="1" si="1080"/>
        <v>1.6182884193562184E-4</v>
      </c>
      <c r="HX431" s="240">
        <f t="shared" ca="1" si="1081"/>
        <v>2.0743383244410446E-4</v>
      </c>
      <c r="HY431" s="240">
        <f t="shared" ca="1" si="1082"/>
        <v>-2.227025712408593E-4</v>
      </c>
      <c r="HZ431" s="240">
        <f t="shared" ca="1" si="1083"/>
        <v>-1.4207932456290089E-4</v>
      </c>
      <c r="IA431" s="240">
        <f t="shared" ca="1" si="1084"/>
        <v>2.6439730464767773E-4</v>
      </c>
      <c r="IB431" s="240">
        <f t="shared" ca="1" si="1085"/>
        <v>6.4489040651549589E-5</v>
      </c>
      <c r="IC431" s="240">
        <f t="shared" ca="1" si="1086"/>
        <v>-2.8332231971162726E-4</v>
      </c>
      <c r="ID431" s="240">
        <f t="shared" ca="1" si="1087"/>
        <v>1.8654996138601633E-5</v>
      </c>
      <c r="IE431" s="240">
        <f t="shared" ca="1" si="1088"/>
        <v>6.7968450279176193E-5</v>
      </c>
      <c r="IF431" s="240">
        <f t="shared" ca="1" si="1089"/>
        <v>-1.0019247718747815E-4</v>
      </c>
      <c r="IG431" s="240">
        <f t="shared" ca="1" si="1090"/>
        <v>-2.4844522741371489E-4</v>
      </c>
      <c r="IH431" s="240">
        <f t="shared" ca="1" si="1091"/>
        <v>1.731014493766512E-4</v>
      </c>
      <c r="II431" s="240">
        <f t="shared" ca="1" si="1092"/>
        <v>1.9764671182181969E-4</v>
      </c>
      <c r="IJ431" s="240">
        <f t="shared" ca="1" si="1093"/>
        <v>-2.3110304097695959E-4</v>
      </c>
      <c r="IK431" s="240">
        <f t="shared" ca="1" si="1094"/>
        <v>-1.298269941205613E-4</v>
      </c>
      <c r="IL431" s="240">
        <f t="shared" ca="1" si="1095"/>
        <v>2.6920219386581117E-4</v>
      </c>
      <c r="IM431" s="240">
        <f t="shared" ca="1" si="1096"/>
        <v>5.0826662859861582E-5</v>
      </c>
      <c r="IN431" s="240">
        <f t="shared" ca="1" si="1097"/>
        <v>-2.8411783457863023E-4</v>
      </c>
      <c r="IO431" s="240">
        <f t="shared" ca="1" si="1098"/>
        <v>3.2550826478048791E-5</v>
      </c>
      <c r="IP431" s="240">
        <f t="shared" ca="1" si="1099"/>
        <v>2.7456543815255487E-4</v>
      </c>
      <c r="IQ431" s="240">
        <f t="shared" ca="1" si="1100"/>
        <v>-1.1312506049637618E-4</v>
      </c>
      <c r="IR431" s="240">
        <f t="shared" ca="1" si="1101"/>
        <v>-2.413676505537009E-4</v>
      </c>
      <c r="IS431" s="240">
        <f t="shared" ca="1" si="1102"/>
        <v>1.8395704026422322E-4</v>
      </c>
      <c r="IT431" s="240">
        <f t="shared" ca="1" si="1103"/>
        <v>1.8738344295896048E-4</v>
      </c>
      <c r="IU431" s="240">
        <f t="shared" ca="1" si="1104"/>
        <v>-2.3894676324512013E-4</v>
      </c>
      <c r="IV431" s="240">
        <f t="shared" ca="1" si="1105"/>
        <v>-1.1726189907789803E-4</v>
      </c>
      <c r="IW431" s="240">
        <f t="shared" ca="1" si="1106"/>
        <v>2.7335855141958932E-4</v>
      </c>
      <c r="IX431" s="240">
        <f t="shared" ca="1" si="1107"/>
        <v>3.7041839185438424E-5</v>
      </c>
      <c r="IY431" s="240">
        <f t="shared" ca="1" si="1108"/>
        <v>-2.8422888469634963E-4</v>
      </c>
      <c r="IZ431" s="240">
        <f t="shared" ca="1" si="1109"/>
        <v>4.6368239025378646E-5</v>
      </c>
      <c r="JA431" s="240">
        <f t="shared" ca="1" si="1110"/>
        <v>2.7062161727263949E-4</v>
      </c>
      <c r="JB431" s="240">
        <f t="shared" ca="1" si="1111"/>
        <v>-1.2578511562596819E-4</v>
      </c>
    </row>
    <row r="432" spans="2:262">
      <c r="B432" s="248">
        <v>71</v>
      </c>
      <c r="C432" s="247">
        <f t="shared" si="1112"/>
        <v>1.3867187500000008E-3</v>
      </c>
      <c r="D432" s="244">
        <f t="shared" ca="1" si="855"/>
        <v>11.64811928220273</v>
      </c>
      <c r="E432" s="243">
        <f ca="1">BY361</f>
        <v>-0.35188071779727076</v>
      </c>
      <c r="F432" s="242">
        <v>71</v>
      </c>
      <c r="G432" s="240">
        <f t="shared" ca="1" si="856"/>
        <v>-7.6652518003600607E-4</v>
      </c>
      <c r="H432" s="240">
        <f t="shared" ca="1" si="857"/>
        <v>7.433381363704391E-4</v>
      </c>
      <c r="I432" s="240">
        <f t="shared" ca="1" si="858"/>
        <v>5.1236019647310103E-4</v>
      </c>
      <c r="J432" s="240">
        <f t="shared" ca="1" si="859"/>
        <v>-9.1852627019971982E-4</v>
      </c>
      <c r="K432" s="240">
        <f t="shared" ca="1" si="860"/>
        <v>-1.982942244145037E-4</v>
      </c>
      <c r="L432" s="240">
        <f t="shared" ca="1" si="861"/>
        <v>9.863277804720448E-4</v>
      </c>
      <c r="M432" s="240">
        <f t="shared" ca="1" si="862"/>
        <v>-1.3895469615800982E-4</v>
      </c>
      <c r="N432" s="240">
        <f t="shared" ca="1" si="863"/>
        <v>-9.3881586585747043E-4</v>
      </c>
      <c r="O432" s="240">
        <f t="shared" ca="1" si="864"/>
        <v>4.5995816340827173E-4</v>
      </c>
      <c r="P432" s="240">
        <f t="shared" ca="1" si="865"/>
        <v>7.8154523312347639E-4</v>
      </c>
      <c r="Q432" s="240">
        <f t="shared" ca="1" si="866"/>
        <v>-7.2718706182107074E-4</v>
      </c>
      <c r="R432" s="240">
        <f t="shared" ca="1" si="867"/>
        <v>-5.3290268598150817E-4</v>
      </c>
      <c r="S432" s="240">
        <f t="shared" ca="1" si="868"/>
        <v>9.0939916126274315E-4</v>
      </c>
      <c r="T432" s="240">
        <f t="shared" ca="1" si="869"/>
        <v>2.2195748948848333E-4</v>
      </c>
      <c r="U432" s="241">
        <f t="shared" ca="1" si="870"/>
        <v>-9.8529170451763424E-4</v>
      </c>
      <c r="V432" s="240">
        <f t="shared" ca="1" si="871"/>
        <v>1.1493717207989982E-4</v>
      </c>
      <c r="W432" s="240">
        <f t="shared" ca="1" si="872"/>
        <v>9.459919524625397E-4</v>
      </c>
      <c r="X432" s="240">
        <f t="shared" ca="1" si="873"/>
        <v>-4.3839431396998189E-4</v>
      </c>
      <c r="Y432" s="240">
        <f t="shared" ca="1" si="874"/>
        <v>-7.9609451258637082E-4</v>
      </c>
      <c r="Z432" s="240">
        <f t="shared" ca="1" si="875"/>
        <v>7.1059795697693421E-4</v>
      </c>
      <c r="AA432" s="240">
        <f t="shared" ca="1" si="876"/>
        <v>5.5312417483839138E-4</v>
      </c>
      <c r="AB432" s="240">
        <f t="shared" ca="1" si="877"/>
        <v>-8.9972426427564626E-4</v>
      </c>
      <c r="AC432" s="240">
        <f t="shared" ca="1" si="878"/>
        <v>-2.454870556703202E-4</v>
      </c>
      <c r="AD432" s="240">
        <f t="shared" ca="1" si="879"/>
        <v>9.8366212568285188E-4</v>
      </c>
      <c r="AE432" s="240">
        <f t="shared" ca="1" si="880"/>
        <v>-9.0850414147103126E-5</v>
      </c>
      <c r="AF432" s="240">
        <f t="shared" ca="1" si="881"/>
        <v>-9.5259820888836172E-4</v>
      </c>
      <c r="AG432" s="240">
        <f t="shared" ca="1" si="882"/>
        <v>4.1656639218957579E-4</v>
      </c>
      <c r="AH432" s="240">
        <f t="shared" ca="1" si="883"/>
        <v>8.1016425448277431E-4</v>
      </c>
      <c r="AI432" s="240">
        <f t="shared" ca="1" si="884"/>
        <v>-6.9358081449448624E-4</v>
      </c>
      <c r="AJ432" s="240">
        <f t="shared" ca="1" si="885"/>
        <v>-5.7301248237499988E-4</v>
      </c>
      <c r="AK432" s="240">
        <f t="shared" ca="1" si="886"/>
        <v>8.8950740703460708E-4</v>
      </c>
      <c r="AL432" s="240">
        <f t="shared" ca="1" si="887"/>
        <v>2.6886874962917353E-4</v>
      </c>
      <c r="AM432" s="240">
        <f t="shared" ca="1" si="888"/>
        <v>-9.8144002556505429E-4</v>
      </c>
      <c r="AN432" s="240">
        <f t="shared" ca="1" si="889"/>
        <v>6.670893132194346E-5</v>
      </c>
      <c r="AO432" s="240">
        <f t="shared" ca="1" si="890"/>
        <v>9.5863065577309146E-4</v>
      </c>
      <c r="AP432" s="240">
        <f t="shared" ca="1" si="891"/>
        <v>-3.9448754639093532E-4</v>
      </c>
      <c r="AQ432" s="240">
        <f t="shared" ca="1" si="892"/>
        <v>-8.2374598372627022E-4</v>
      </c>
      <c r="AR432" s="240">
        <f t="shared" ca="1" si="893"/>
        <v>6.7614588486404376E-4</v>
      </c>
      <c r="AS432" s="240">
        <f t="shared" ca="1" si="894"/>
        <v>5.9255562861854798E-4</v>
      </c>
      <c r="AT432" s="240">
        <f t="shared" ca="1" si="895"/>
        <v>-8.7875474379239121E-4</v>
      </c>
      <c r="AU432" s="240">
        <f t="shared" ca="1" si="896"/>
        <v>-2.9208848710690719E-4</v>
      </c>
      <c r="AV432" s="240">
        <f t="shared" ca="1" si="897"/>
        <v>9.7862674267426347E-4</v>
      </c>
      <c r="AW432" s="240">
        <f t="shared" ca="1" si="898"/>
        <v>-4.252726553097009E-5</v>
      </c>
      <c r="AX432" s="240">
        <f t="shared" ca="1" si="899"/>
        <v>-9.6408565939629272E-4</v>
      </c>
      <c r="AY432" s="240">
        <f t="shared" ca="1" si="900"/>
        <v>3.721710760451884E-4</v>
      </c>
      <c r="AZ432" s="240">
        <f t="shared" ca="1" si="901"/>
        <v>8.3683151919101571E-4</v>
      </c>
      <c r="BA432" s="240">
        <f t="shared" ca="1" si="902"/>
        <v>-6.5830367023528248E-4</v>
      </c>
      <c r="BB432" s="240">
        <f t="shared" ca="1" si="903"/>
        <v>-6.1174184150849284E-4</v>
      </c>
      <c r="BC432" s="240">
        <f t="shared" ca="1" si="904"/>
        <v>8.6747275155127411E-4</v>
      </c>
      <c r="BD432" s="240">
        <f t="shared" ca="1" si="905"/>
        <v>3.1513228140189281E-4</v>
      </c>
      <c r="BE432" s="240">
        <f t="shared" ca="1" si="906"/>
        <v>-9.7522397162689602E-4</v>
      </c>
      <c r="BF432" s="240">
        <f t="shared" ca="1" si="907"/>
        <v>1.8319982905430697E-5</v>
      </c>
      <c r="BG432" s="240">
        <f t="shared" ca="1" si="908"/>
        <v>9.6895993386775833E-4</v>
      </c>
      <c r="BH432" s="240">
        <f t="shared" ca="1" si="909"/>
        <v>-3.496304237596048E-4</v>
      </c>
      <c r="BI432" s="240">
        <f t="shared" ca="1" si="910"/>
        <v>-8.4941297863974641E-4</v>
      </c>
      <c r="BJ432" s="240">
        <f t="shared" ca="1" si="911"/>
        <v>6.4006491809113109E-4</v>
      </c>
      <c r="BK432" s="240">
        <f t="shared" ca="1" si="912"/>
        <v>6.3055956398761371E-4</v>
      </c>
      <c r="BL432" s="240">
        <f t="shared" ca="1" si="913"/>
        <v>-8.5566822616151819E-4</v>
      </c>
      <c r="BM432" s="240">
        <f t="shared" ca="1" si="914"/>
        <v>-3.3798625179411689E-4</v>
      </c>
      <c r="BN432" s="240">
        <f t="shared" ca="1" si="915"/>
        <v>9.7123376212499349E-4</v>
      </c>
      <c r="BO432" s="240">
        <f t="shared" ca="1" si="916"/>
        <v>5.8983349927826489E-6</v>
      </c>
      <c r="BP432" s="240">
        <f t="shared" ca="1" si="917"/>
        <v>-9.7325054310680773E-4</v>
      </c>
      <c r="BQ432" s="240">
        <f t="shared" ca="1" si="918"/>
        <v>3.2687916718027209E-4</v>
      </c>
      <c r="BR432" s="240">
        <f t="shared" ca="1" si="919"/>
        <v>8.6148278347174159E-4</v>
      </c>
      <c r="BS432" s="240">
        <f t="shared" ca="1" si="920"/>
        <v>-6.2144061477389055E-4</v>
      </c>
      <c r="BT432" s="240">
        <f t="shared" ca="1" si="921"/>
        <v>-6.4899746096352929E-4</v>
      </c>
      <c r="BU432" s="240">
        <f t="shared" ca="1" si="922"/>
        <v>8.4334827822781823E-4</v>
      </c>
      <c r="BV432" s="240">
        <f t="shared" ca="1" si="923"/>
        <v>3.6063663190638009E-4</v>
      </c>
      <c r="BW432" s="240">
        <f t="shared" ca="1" si="924"/>
        <v>-9.6665851772155639E-4</v>
      </c>
      <c r="BX432" s="240">
        <f t="shared" ca="1" si="925"/>
        <v>-3.0113099954549264E-5</v>
      </c>
      <c r="BY432" s="240">
        <f t="shared" ca="1" si="926"/>
        <v>9.7695490261087139E-4</v>
      </c>
      <c r="BZ432" s="240">
        <f t="shared" ca="1" si="927"/>
        <v>-3.0393101081342916E-4</v>
      </c>
      <c r="CA432" s="240">
        <f t="shared" ca="1" si="928"/>
        <v>-8.7303366328788951E-4</v>
      </c>
      <c r="CB432" s="240">
        <f t="shared" ca="1" si="929"/>
        <v>6.0244197886747146E-4</v>
      </c>
      <c r="CC432" s="240">
        <f t="shared" ca="1" si="930"/>
        <v>6.6704442613653848E-4</v>
      </c>
      <c r="CD432" s="240">
        <f t="shared" ca="1" si="931"/>
        <v>-8.3052032882613717E-4</v>
      </c>
      <c r="CE432" s="240">
        <f t="shared" ca="1" si="932"/>
        <v>-3.8306977799665537E-4</v>
      </c>
      <c r="CF432" s="240">
        <f t="shared" ca="1" si="933"/>
        <v>9.6150099437273097E-4</v>
      </c>
      <c r="CG432" s="240">
        <f t="shared" ca="1" si="934"/>
        <v>5.4309725910918559E-5</v>
      </c>
      <c r="CH432" s="240">
        <f t="shared" ca="1" si="935"/>
        <v>-9.8007078101230061E-4</v>
      </c>
      <c r="CI432" s="240">
        <f t="shared" ca="1" si="936"/>
        <v>2.8079977777037142E-4</v>
      </c>
      <c r="CJ432" s="240">
        <f t="shared" ca="1" si="937"/>
        <v>8.8405866027011025E-4</v>
      </c>
      <c r="CK432" s="240">
        <f t="shared" ca="1" si="938"/>
        <v>-5.8308045443975041E-4</v>
      </c>
      <c r="CL432" s="240">
        <f t="shared" ca="1" si="939"/>
        <v>-6.8468958868963072E-4</v>
      </c>
      <c r="CM432" s="240">
        <f t="shared" ca="1" si="940"/>
        <v>8.1719210503353439E-4</v>
      </c>
      <c r="CN432" s="240">
        <f t="shared" ca="1" si="941"/>
        <v>4.0527217717655411E-4</v>
      </c>
      <c r="CO432" s="240">
        <f t="shared" ca="1" si="942"/>
        <v>-9.5576429877773943E-4</v>
      </c>
      <c r="CP432" s="240">
        <f t="shared" ca="1" si="943"/>
        <v>-7.8473637719142595E-5</v>
      </c>
      <c r="CQ432" s="240">
        <f t="shared" ca="1" si="944"/>
        <v>9.8259630142245175E-4</v>
      </c>
      <c r="CR432" s="240">
        <f t="shared" ca="1" si="945"/>
        <v>-2.5749940144099162E-4</v>
      </c>
      <c r="CS432" s="240">
        <f t="shared" ca="1" si="946"/>
        <v>-8.9455113337245451E-4</v>
      </c>
      <c r="CT432" s="240">
        <f t="shared" ca="1" si="947"/>
        <v>5.6336770414903482E-4</v>
      </c>
      <c r="CU432" s="240">
        <f t="shared" ca="1" si="948"/>
        <v>7.019223198367091E-4</v>
      </c>
      <c r="CV432" s="240">
        <f t="shared" ca="1" si="949"/>
        <v>-8.0337163527362493E-4</v>
      </c>
      <c r="CW432" s="240">
        <f t="shared" ca="1" si="950"/>
        <v>-4.2723045555105013E-4</v>
      </c>
      <c r="CX432" s="240">
        <f t="shared" ca="1" si="951"/>
        <v>9.4945188650748637E-4</v>
      </c>
      <c r="CY432" s="240">
        <f t="shared" ca="1" si="952"/>
        <v>1.0259027994235083E-4</v>
      </c>
      <c r="CZ432" s="240">
        <f t="shared" ca="1" si="953"/>
        <v>-9.8452994256227068E-4</v>
      </c>
      <c r="DA432" s="240">
        <f t="shared" ca="1" si="954"/>
        <v>2.3404391710067955E-4</v>
      </c>
      <c r="DB432" s="240">
        <f t="shared" ca="1" si="955"/>
        <v>9.0450476232148847E-4</v>
      </c>
      <c r="DC432" s="240">
        <f t="shared" ca="1" si="956"/>
        <v>-5.4331560221903825E-4</v>
      </c>
      <c r="DD432" s="240">
        <f t="shared" ca="1" si="957"/>
        <v>-7.1873223922486445E-4</v>
      </c>
      <c r="DE432" s="240">
        <f t="shared" ca="1" si="958"/>
        <v>7.8906724448064294E-4</v>
      </c>
      <c r="DF432" s="240">
        <f t="shared" ca="1" si="959"/>
        <v>4.4893138627427257E-4</v>
      </c>
      <c r="DG432" s="240">
        <f t="shared" ca="1" si="960"/>
        <v>-9.4256755992310154E-4</v>
      </c>
      <c r="DH432" s="240">
        <f t="shared" ca="1" si="961"/>
        <v>-1.2664512561699168E-4</v>
      </c>
      <c r="DI432" s="240">
        <f t="shared" ca="1" si="962"/>
        <v>9.8587053967863427E-4</v>
      </c>
      <c r="DJ432" s="240">
        <f t="shared" ca="1" si="963"/>
        <v>-2.1044745345619897E-4</v>
      </c>
      <c r="DK432" s="240">
        <f t="shared" ca="1" si="964"/>
        <v>-9.1391355142330017E-4</v>
      </c>
      <c r="DL432" s="240">
        <f t="shared" ca="1" si="965"/>
        <v>5.2293622728612026E-4</v>
      </c>
      <c r="DM432" s="240">
        <f t="shared" ca="1" si="966"/>
        <v>7.3510922118725911E-4</v>
      </c>
      <c r="DN432" s="240">
        <f t="shared" ca="1" si="967"/>
        <v>-7.7428754908469375E-4</v>
      </c>
      <c r="DO432" s="240">
        <f t="shared" ca="1" si="968"/>
        <v>-4.7036189751705409E-4</v>
      </c>
      <c r="DP432" s="240">
        <f t="shared" ca="1" si="969"/>
        <v>9.3511546588548203E-4</v>
      </c>
      <c r="DQ432" s="240">
        <f t="shared" ca="1" si="970"/>
        <v>1.5062368500355487E-4</v>
      </c>
      <c r="DR432" s="240">
        <f t="shared" ca="1" si="971"/>
        <v>-9.8661728524597025E-4</v>
      </c>
      <c r="DS432" s="240">
        <f t="shared" ca="1" si="972"/>
        <v>1.8672422413486609E-4</v>
      </c>
      <c r="DT432" s="240">
        <f t="shared" ca="1" si="973"/>
        <v>9.2277183317517378E-4</v>
      </c>
      <c r="DU432" s="240">
        <f t="shared" ca="1" si="974"/>
        <v>-5.0224185512375398E-4</v>
      </c>
      <c r="DV432" s="240">
        <f t="shared" ca="1" si="975"/>
        <v>-7.5104340084229627E-4</v>
      </c>
      <c r="DW432" s="240">
        <f t="shared" ca="1" si="976"/>
        <v>7.5904145182166972E-4</v>
      </c>
      <c r="DX432" s="240">
        <f t="shared" ca="1" si="977"/>
        <v>4.9150908034071097E-4</v>
      </c>
      <c r="DY432" s="240">
        <f t="shared" ca="1" si="978"/>
        <v>-9.2710009325744141E-4</v>
      </c>
      <c r="DZ432" s="240">
        <f t="shared" ca="1" si="979"/>
        <v>-1.7451151431442663E-4</v>
      </c>
      <c r="EA432" s="240">
        <f t="shared" ca="1" si="980"/>
        <v>9.8676972945267033E-4</v>
      </c>
      <c r="EB432" s="240">
        <f t="shared" ca="1" si="981"/>
        <v>-1.6288851912301034E-4</v>
      </c>
      <c r="EC432" s="240">
        <f t="shared" ca="1" si="982"/>
        <v>-9.3107427167939431E-4</v>
      </c>
      <c r="ED432" s="240">
        <f t="shared" ca="1" si="983"/>
        <v>4.8124495124786967E-4</v>
      </c>
      <c r="EE432" s="240">
        <f t="shared" ca="1" si="984"/>
        <v>7.6652518003600585E-4</v>
      </c>
      <c r="EF432" s="240">
        <f t="shared" ca="1" si="985"/>
        <v>-7.4333813637043834E-4</v>
      </c>
      <c r="EG432" s="240">
        <f t="shared" ca="1" si="986"/>
        <v>-5.1236019647310309E-4</v>
      </c>
      <c r="EH432" s="240">
        <f t="shared" ca="1" si="987"/>
        <v>9.1852627019971831E-4</v>
      </c>
      <c r="EI432" s="240">
        <f t="shared" ca="1" si="988"/>
        <v>1.9829422441450863E-4</v>
      </c>
      <c r="EJ432" s="240">
        <f t="shared" ca="1" si="989"/>
        <v>-9.8632778047204458E-4</v>
      </c>
      <c r="EK432" s="240">
        <f t="shared" ca="1" si="990"/>
        <v>1.3895469615800136E-4</v>
      </c>
      <c r="EL432" s="240">
        <f t="shared" ca="1" si="991"/>
        <v>9.3881586585747357E-4</v>
      </c>
      <c r="EM432" s="240">
        <f t="shared" ca="1" si="992"/>
        <v>-4.5995816340826105E-4</v>
      </c>
      <c r="EN432" s="240">
        <f t="shared" ca="1" si="993"/>
        <v>-7.8154523312346674E-4</v>
      </c>
      <c r="EO432" s="240">
        <f t="shared" ca="1" si="994"/>
        <v>7.2718706182107909E-4</v>
      </c>
      <c r="EP432" s="240">
        <f t="shared" ca="1" si="995"/>
        <v>5.3290268598149765E-4</v>
      </c>
      <c r="EQ432" s="240">
        <f t="shared" ca="1" si="996"/>
        <v>-9.0939916126274662E-4</v>
      </c>
      <c r="ER432" s="240">
        <f t="shared" ca="1" si="997"/>
        <v>-2.2195748948847466E-4</v>
      </c>
      <c r="ES432" s="240">
        <f t="shared" ca="1" si="998"/>
        <v>9.8529170451763467E-4</v>
      </c>
      <c r="ET432" s="240">
        <f t="shared" ca="1" si="999"/>
        <v>-1.1493717207990524E-4</v>
      </c>
      <c r="EU432" s="240">
        <f t="shared" ca="1" si="1000"/>
        <v>-9.4599195246253829E-4</v>
      </c>
      <c r="EV432" s="240">
        <f t="shared" ca="1" si="1001"/>
        <v>4.3839431396998363E-4</v>
      </c>
      <c r="EW432" s="240">
        <f t="shared" ca="1" si="1002"/>
        <v>7.9609451258636974E-4</v>
      </c>
      <c r="EX432" s="240">
        <f t="shared" ca="1" si="1003"/>
        <v>-7.1059795697693551E-4</v>
      </c>
      <c r="EY432" s="240">
        <f t="shared" ca="1" si="1004"/>
        <v>-5.531241748383955E-4</v>
      </c>
      <c r="EZ432" s="240">
        <f t="shared" ca="1" si="1005"/>
        <v>8.997242642756442E-4</v>
      </c>
      <c r="FA432" s="240">
        <f t="shared" ca="1" si="1006"/>
        <v>2.4548705567032519E-4</v>
      </c>
      <c r="FB432" s="240">
        <f t="shared" ca="1" si="1007"/>
        <v>-9.8366212568285144E-4</v>
      </c>
      <c r="FC432" s="240">
        <f t="shared" ca="1" si="1008"/>
        <v>9.0850414147098085E-5</v>
      </c>
      <c r="FD432" s="240">
        <f t="shared" ca="1" si="1009"/>
        <v>9.5259820888836486E-4</v>
      </c>
      <c r="FE432" s="240">
        <f t="shared" ca="1" si="1010"/>
        <v>-4.1656639218956484E-4</v>
      </c>
      <c r="FF432" s="240">
        <f t="shared" ca="1" si="1011"/>
        <v>-8.1016425448278125E-4</v>
      </c>
      <c r="FG432" s="240">
        <f t="shared" ca="1" si="1012"/>
        <v>6.9358081449447757E-4</v>
      </c>
      <c r="FH432" s="240">
        <f t="shared" ca="1" si="1013"/>
        <v>5.730124823750155E-4</v>
      </c>
      <c r="FI432" s="240">
        <f t="shared" ca="1" si="1014"/>
        <v>-8.8950740703459884E-4</v>
      </c>
      <c r="FJ432" s="240">
        <f t="shared" ca="1" si="1015"/>
        <v>-2.6886874962919201E-4</v>
      </c>
      <c r="FK432" s="240">
        <f t="shared" ca="1" si="1016"/>
        <v>9.8144002556505234E-4</v>
      </c>
      <c r="FL432" s="240">
        <f t="shared" ca="1" si="1017"/>
        <v>-6.6708931321924324E-5</v>
      </c>
      <c r="FM432" s="240">
        <f t="shared" ca="1" si="1018"/>
        <v>-9.5863065577309775E-4</v>
      </c>
      <c r="FN432" s="240">
        <f t="shared" ca="1" si="1019"/>
        <v>3.9448754639091142E-4</v>
      </c>
      <c r="FO432" s="240">
        <f t="shared" ca="1" si="1020"/>
        <v>8.2374598372625364E-4</v>
      </c>
      <c r="FP432" s="240">
        <f t="shared" ca="1" si="1021"/>
        <v>-6.7614588486406566E-4</v>
      </c>
      <c r="FQ432" s="240">
        <f t="shared" ca="1" si="1022"/>
        <v>-5.9255562861852402E-4</v>
      </c>
      <c r="FR432" s="240">
        <f t="shared" ca="1" si="1023"/>
        <v>8.7875474379240487E-4</v>
      </c>
      <c r="FS432" s="240">
        <f t="shared" ca="1" si="1024"/>
        <v>2.9208848710687851E-4</v>
      </c>
      <c r="FT432" s="240">
        <f t="shared" ca="1" si="1025"/>
        <v>-9.7862674267426564E-4</v>
      </c>
      <c r="FU432" s="240">
        <f t="shared" ca="1" si="1026"/>
        <v>4.2527265530986028E-5</v>
      </c>
      <c r="FV432" s="240">
        <f t="shared" ca="1" si="1027"/>
        <v>9.6408565939628936E-4</v>
      </c>
      <c r="FW432" s="240">
        <f t="shared" ca="1" si="1028"/>
        <v>-3.7217107604520325E-4</v>
      </c>
      <c r="FX432" s="240">
        <f t="shared" ca="1" si="1029"/>
        <v>-8.3683151919100715E-4</v>
      </c>
      <c r="FY432" s="240">
        <f t="shared" ca="1" si="1030"/>
        <v>6.583036702352943E-4</v>
      </c>
      <c r="FZ432" s="240">
        <f t="shared" ca="1" si="1031"/>
        <v>6.1174184150848037E-4</v>
      </c>
      <c r="GA432" s="240">
        <f t="shared" ca="1" si="1032"/>
        <v>-8.674727515512817E-4</v>
      </c>
      <c r="GB432" s="240">
        <f t="shared" ca="1" si="1033"/>
        <v>-3.1513228140187763E-4</v>
      </c>
      <c r="GC432" s="240">
        <f t="shared" ca="1" si="1034"/>
        <v>9.7522397162689634E-4</v>
      </c>
      <c r="GD432" s="240">
        <f t="shared" ca="1" si="1035"/>
        <v>-1.8319982905432594E-5</v>
      </c>
      <c r="GE432" s="240">
        <f t="shared" ca="1" si="1036"/>
        <v>-9.68959933867758E-4</v>
      </c>
      <c r="GF432" s="240">
        <f t="shared" ca="1" si="1037"/>
        <v>3.4963042375960664E-4</v>
      </c>
      <c r="GG432" s="240">
        <f t="shared" ca="1" si="1038"/>
        <v>8.4941297863974532E-4</v>
      </c>
      <c r="GH432" s="240">
        <f t="shared" ca="1" si="1039"/>
        <v>-6.400649180911325E-4</v>
      </c>
      <c r="GI432" s="240">
        <f t="shared" ca="1" si="1040"/>
        <v>-6.305595639876123E-4</v>
      </c>
      <c r="GJ432" s="240">
        <f t="shared" ca="1" si="1041"/>
        <v>8.5566822616151917E-4</v>
      </c>
      <c r="GK432" s="240">
        <f t="shared" ca="1" si="1042"/>
        <v>3.3798625179411504E-4</v>
      </c>
      <c r="GL432" s="240">
        <f t="shared" ca="1" si="1043"/>
        <v>-9.7123376212499132E-4</v>
      </c>
      <c r="GM432" s="240">
        <f t="shared" ca="1" si="1044"/>
        <v>-5.8983349927946836E-6</v>
      </c>
      <c r="GN432" s="240">
        <f t="shared" ca="1" si="1045"/>
        <v>9.7325054310680968E-4</v>
      </c>
      <c r="GO432" s="240">
        <f t="shared" ca="1" si="1046"/>
        <v>-3.2687916718026065E-4</v>
      </c>
      <c r="GP432" s="240">
        <f t="shared" ca="1" si="1047"/>
        <v>-8.6148278347174744E-4</v>
      </c>
      <c r="GQ432" s="240">
        <f t="shared" ca="1" si="1048"/>
        <v>6.2144061477388112E-4</v>
      </c>
      <c r="GR432" s="240">
        <f t="shared" ca="1" si="1049"/>
        <v>6.4899746096353829E-4</v>
      </c>
      <c r="GS432" s="240">
        <f t="shared" ca="1" si="1050"/>
        <v>-8.4334827822781194E-4</v>
      </c>
      <c r="GT432" s="240">
        <f t="shared" ca="1" si="1051"/>
        <v>-3.6063663190639137E-4</v>
      </c>
      <c r="GU432" s="240">
        <f t="shared" ca="1" si="1052"/>
        <v>9.6665851772155119E-4</v>
      </c>
      <c r="GV432" s="240">
        <f t="shared" ca="1" si="1053"/>
        <v>3.0113099954575339E-5</v>
      </c>
      <c r="GW432" s="240">
        <f t="shared" ca="1" si="1054"/>
        <v>-9.7695490261087508E-4</v>
      </c>
      <c r="GX432" s="240">
        <f t="shared" ca="1" si="1055"/>
        <v>3.0393101081340444E-4</v>
      </c>
      <c r="GY432" s="240">
        <f t="shared" ca="1" si="1056"/>
        <v>8.7303366328790166E-4</v>
      </c>
      <c r="GZ432" s="240">
        <f t="shared" ca="1" si="1057"/>
        <v>-6.024419788674952E-4</v>
      </c>
      <c r="HA432" s="240">
        <f t="shared" ca="1" si="1058"/>
        <v>-6.6704442613651647E-4</v>
      </c>
      <c r="HB432" s="240">
        <f t="shared" ca="1" si="1059"/>
        <v>8.3052032882615333E-4</v>
      </c>
      <c r="HC432" s="240">
        <f t="shared" ca="1" si="1060"/>
        <v>3.8306977799662767E-4</v>
      </c>
      <c r="HD432" s="240">
        <f t="shared" ca="1" si="1061"/>
        <v>-9.6150099437273769E-4</v>
      </c>
      <c r="HE432" s="240">
        <f t="shared" ca="1" si="1062"/>
        <v>-5.430972591088858E-5</v>
      </c>
      <c r="HF432" s="240">
        <f t="shared" ca="1" si="1063"/>
        <v>9.8007078101229714E-4</v>
      </c>
      <c r="HG432" s="240">
        <f t="shared" ca="1" si="1064"/>
        <v>-2.8079977777040015E-4</v>
      </c>
      <c r="HH432" s="240">
        <f t="shared" ca="1" si="1065"/>
        <v>-8.8405866027009713E-4</v>
      </c>
      <c r="HI432" s="240">
        <f t="shared" ca="1" si="1066"/>
        <v>5.8308045443975203E-4</v>
      </c>
      <c r="HJ432" s="240">
        <f t="shared" ca="1" si="1067"/>
        <v>6.8468958868962921E-4</v>
      </c>
      <c r="HK432" s="240">
        <f t="shared" ca="1" si="1068"/>
        <v>-8.1719210503353548E-4</v>
      </c>
      <c r="HL432" s="240">
        <f t="shared" ca="1" si="1069"/>
        <v>-4.0527217717655238E-4</v>
      </c>
      <c r="HM432" s="240">
        <f t="shared" ca="1" si="1070"/>
        <v>9.5576429877773997E-4</v>
      </c>
      <c r="HN432" s="240">
        <f t="shared" ca="1" si="1071"/>
        <v>7.8473637719140698E-5</v>
      </c>
      <c r="HO432" s="240">
        <f t="shared" ca="1" si="1072"/>
        <v>-9.8259630142245153E-4</v>
      </c>
      <c r="HP432" s="240">
        <f t="shared" ca="1" si="1073"/>
        <v>2.5749940144099347E-4</v>
      </c>
      <c r="HQ432" s="240">
        <f t="shared" ca="1" si="1074"/>
        <v>8.9455113337245386E-4</v>
      </c>
      <c r="HR432" s="240">
        <f t="shared" ca="1" si="1075"/>
        <v>-5.6336770414903644E-4</v>
      </c>
      <c r="HS432" s="240">
        <f t="shared" ca="1" si="1076"/>
        <v>-7.019223198367078E-4</v>
      </c>
      <c r="HT432" s="240">
        <f t="shared" ca="1" si="1077"/>
        <v>8.033716352736259E-4</v>
      </c>
      <c r="HU432" s="240">
        <f t="shared" ca="1" si="1078"/>
        <v>4.2723045555104834E-4</v>
      </c>
      <c r="HV432" s="240">
        <f t="shared" ca="1" si="1079"/>
        <v>-9.494518865074868E-4</v>
      </c>
      <c r="HW432" s="240">
        <f t="shared" ca="1" si="1080"/>
        <v>-1.0259027994234893E-4</v>
      </c>
      <c r="HX432" s="240">
        <f t="shared" ca="1" si="1081"/>
        <v>9.8452994256227068E-4</v>
      </c>
      <c r="HY432" s="240">
        <f t="shared" ca="1" si="1082"/>
        <v>-2.3404391710068139E-4</v>
      </c>
      <c r="HZ432" s="240">
        <f t="shared" ca="1" si="1083"/>
        <v>-9.045047623214876E-4</v>
      </c>
      <c r="IA432" s="240">
        <f t="shared" ca="1" si="1084"/>
        <v>5.4331560221901635E-4</v>
      </c>
      <c r="IB432" s="240">
        <f t="shared" ca="1" si="1085"/>
        <v>7.1873223922488223E-4</v>
      </c>
      <c r="IC432" s="240">
        <f t="shared" ca="1" si="1086"/>
        <v>-7.8906724448062722E-4</v>
      </c>
      <c r="ID432" s="240">
        <f t="shared" ca="1" si="1087"/>
        <v>-4.4893138627429577E-4</v>
      </c>
      <c r="IE432" s="240">
        <f t="shared" ca="1" si="1088"/>
        <v>1.0528754926844466E-3</v>
      </c>
      <c r="IF432" s="240">
        <f t="shared" ca="1" si="1089"/>
        <v>1.2664512561701759E-4</v>
      </c>
      <c r="IG432" s="240">
        <f t="shared" ca="1" si="1090"/>
        <v>-9.8587053967863535E-4</v>
      </c>
      <c r="IH432" s="240">
        <f t="shared" ca="1" si="1091"/>
        <v>2.1044745345617343E-4</v>
      </c>
      <c r="II432" s="240">
        <f t="shared" ca="1" si="1092"/>
        <v>9.1391355142331004E-4</v>
      </c>
      <c r="IJ432" s="240">
        <f t="shared" ca="1" si="1093"/>
        <v>-5.2293622728614574E-4</v>
      </c>
      <c r="IK432" s="240">
        <f t="shared" ca="1" si="1094"/>
        <v>-7.3510922118723916E-4</v>
      </c>
      <c r="IL432" s="240">
        <f t="shared" ca="1" si="1095"/>
        <v>7.742875490847124E-4</v>
      </c>
      <c r="IM432" s="240">
        <f t="shared" ca="1" si="1096"/>
        <v>4.7036189751702764E-4</v>
      </c>
      <c r="IN432" s="240">
        <f t="shared" ca="1" si="1097"/>
        <v>-9.3511546588549157E-4</v>
      </c>
      <c r="IO432" s="240">
        <f t="shared" ca="1" si="1098"/>
        <v>-1.5062368500352516E-4</v>
      </c>
      <c r="IP432" s="240">
        <f t="shared" ca="1" si="1099"/>
        <v>9.8661728524596982E-4</v>
      </c>
      <c r="IQ432" s="240">
        <f t="shared" ca="1" si="1100"/>
        <v>-1.8672422413489547E-4</v>
      </c>
      <c r="IR432" s="240">
        <f t="shared" ca="1" si="1101"/>
        <v>-9.2277183317516316E-4</v>
      </c>
      <c r="IS432" s="240">
        <f t="shared" ca="1" si="1102"/>
        <v>5.0224185512375572E-4</v>
      </c>
      <c r="IT432" s="240">
        <f t="shared" ca="1" si="1103"/>
        <v>7.5104340084229508E-4</v>
      </c>
      <c r="IU432" s="240">
        <f t="shared" ca="1" si="1104"/>
        <v>-7.5904145182167102E-4</v>
      </c>
      <c r="IV432" s="240">
        <f t="shared" ca="1" si="1105"/>
        <v>-4.9150908034070935E-4</v>
      </c>
      <c r="IW432" s="240">
        <f t="shared" ca="1" si="1106"/>
        <v>9.2710009325744195E-4</v>
      </c>
      <c r="IX432" s="240">
        <f t="shared" ca="1" si="1107"/>
        <v>1.7451151431442462E-4</v>
      </c>
      <c r="IY432" s="240">
        <f t="shared" ca="1" si="1108"/>
        <v>-9.8676972945267033E-4</v>
      </c>
      <c r="IZ432" s="240">
        <f t="shared" ca="1" si="1109"/>
        <v>1.6288851912301229E-4</v>
      </c>
      <c r="JA432" s="240">
        <f t="shared" ca="1" si="1110"/>
        <v>9.3107427167939355E-4</v>
      </c>
      <c r="JB432" s="240">
        <f t="shared" ca="1" si="1111"/>
        <v>-4.8124495124787135E-4</v>
      </c>
    </row>
    <row r="433" spans="2:262">
      <c r="B433" s="248">
        <v>72</v>
      </c>
      <c r="C433" s="247">
        <f t="shared" si="1112"/>
        <v>1.4062500000000008E-3</v>
      </c>
      <c r="D433" s="244">
        <f t="shared" ca="1" si="855"/>
        <v>11.592668234636616</v>
      </c>
      <c r="E433" s="243">
        <f ca="1">BZ361</f>
        <v>-0.40733176536338384</v>
      </c>
      <c r="F433" s="242">
        <v>72</v>
      </c>
      <c r="G433" s="240">
        <f t="shared" ca="1" si="856"/>
        <v>-4.210491011981969E-4</v>
      </c>
      <c r="H433" s="240">
        <f t="shared" ca="1" si="857"/>
        <v>3.8786490165950121E-4</v>
      </c>
      <c r="I433" s="240">
        <f t="shared" ca="1" si="858"/>
        <v>2.6971172407118502E-4</v>
      </c>
      <c r="J433" s="240">
        <f t="shared" ca="1" si="859"/>
        <v>-4.9310119586064641E-4</v>
      </c>
      <c r="K433" s="240">
        <f t="shared" ca="1" si="860"/>
        <v>-7.731318189720205E-5</v>
      </c>
      <c r="L433" s="240">
        <f t="shared" ca="1" si="861"/>
        <v>5.2326730296547964E-4</v>
      </c>
      <c r="M433" s="240">
        <f t="shared" ca="1" si="862"/>
        <v>-1.2685559137489089E-4</v>
      </c>
      <c r="N433" s="240">
        <f t="shared" ca="1" si="863"/>
        <v>-4.7377070662373211E-4</v>
      </c>
      <c r="O433" s="240">
        <f t="shared" ca="1" si="864"/>
        <v>3.1171175080895526E-4</v>
      </c>
      <c r="P433" s="240">
        <f t="shared" ca="1" si="865"/>
        <v>3.5214681494067149E-4</v>
      </c>
      <c r="Q433" s="240">
        <f t="shared" ca="1" si="866"/>
        <v>-4.4911262185641499E-4</v>
      </c>
      <c r="R433" s="240">
        <f t="shared" ca="1" si="867"/>
        <v>-1.7691176290172096E-4</v>
      </c>
      <c r="S433" s="240">
        <f t="shared" ca="1" si="868"/>
        <v>5.1814016744228979E-4</v>
      </c>
      <c r="T433" s="240">
        <f t="shared" ca="1" si="869"/>
        <v>-2.5256501329893916E-5</v>
      </c>
      <c r="U433" s="241">
        <f t="shared" ca="1" si="870"/>
        <v>-5.0828556948739065E-4</v>
      </c>
      <c r="V433" s="240">
        <f t="shared" ca="1" si="871"/>
        <v>2.2357969218478549E-4</v>
      </c>
      <c r="W433" s="240">
        <f t="shared" ca="1" si="872"/>
        <v>4.210491011981969E-4</v>
      </c>
      <c r="X433" s="240">
        <f t="shared" ca="1" si="873"/>
        <v>-3.8786490165950034E-4</v>
      </c>
      <c r="Y433" s="240">
        <f t="shared" ca="1" si="874"/>
        <v>-2.6971172407118556E-4</v>
      </c>
      <c r="Z433" s="240">
        <f t="shared" ca="1" si="875"/>
        <v>4.931011958606463E-4</v>
      </c>
      <c r="AA433" s="240">
        <f t="shared" ca="1" si="876"/>
        <v>7.731318189720167E-5</v>
      </c>
      <c r="AB433" s="240">
        <f t="shared" ca="1" si="877"/>
        <v>-5.2326730296547964E-4</v>
      </c>
      <c r="AC433" s="240">
        <f t="shared" ca="1" si="878"/>
        <v>1.268555913748885E-4</v>
      </c>
      <c r="AD433" s="240">
        <f t="shared" ca="1" si="879"/>
        <v>4.7377070662373277E-4</v>
      </c>
      <c r="AE433" s="240">
        <f t="shared" ca="1" si="880"/>
        <v>-3.1171175080895483E-4</v>
      </c>
      <c r="AF433" s="240">
        <f t="shared" ca="1" si="881"/>
        <v>-3.5214681494067192E-4</v>
      </c>
      <c r="AG433" s="240">
        <f t="shared" ca="1" si="882"/>
        <v>4.4911262185641477E-4</v>
      </c>
      <c r="AH433" s="240">
        <f t="shared" ca="1" si="883"/>
        <v>1.7691176290171977E-4</v>
      </c>
      <c r="AI433" s="240">
        <f t="shared" ca="1" si="884"/>
        <v>-5.1814016744228947E-4</v>
      </c>
      <c r="AJ433" s="240">
        <f t="shared" ca="1" si="885"/>
        <v>2.5256501329891503E-5</v>
      </c>
      <c r="AK433" s="240">
        <f t="shared" ca="1" si="886"/>
        <v>5.0828556948739076E-4</v>
      </c>
      <c r="AL433" s="240">
        <f t="shared" ca="1" si="887"/>
        <v>-2.2357969218478495E-4</v>
      </c>
      <c r="AM433" s="240">
        <f t="shared" ca="1" si="888"/>
        <v>-4.2104910119819723E-4</v>
      </c>
      <c r="AN433" s="240">
        <f t="shared" ca="1" si="889"/>
        <v>3.8786490165950121E-4</v>
      </c>
      <c r="AO433" s="240">
        <f t="shared" ca="1" si="890"/>
        <v>2.6971172407118442E-4</v>
      </c>
      <c r="AP433" s="240">
        <f t="shared" ca="1" si="891"/>
        <v>-4.9310119586064554E-4</v>
      </c>
      <c r="AQ433" s="240">
        <f t="shared" ca="1" si="892"/>
        <v>-7.731318189720411E-5</v>
      </c>
      <c r="AR433" s="240">
        <f t="shared" ca="1" si="893"/>
        <v>5.2326730296547975E-4</v>
      </c>
      <c r="AS433" s="240">
        <f t="shared" ca="1" si="894"/>
        <v>-1.2685559137488975E-4</v>
      </c>
      <c r="AT433" s="240">
        <f t="shared" ca="1" si="895"/>
        <v>-4.7377070662373222E-4</v>
      </c>
      <c r="AU433" s="240">
        <f t="shared" ca="1" si="896"/>
        <v>3.117117508089558E-4</v>
      </c>
      <c r="AV433" s="240">
        <f t="shared" ca="1" si="897"/>
        <v>3.5214681494067095E-4</v>
      </c>
      <c r="AW433" s="240">
        <f t="shared" ca="1" si="898"/>
        <v>-4.4911262185641537E-4</v>
      </c>
      <c r="AX433" s="240">
        <f t="shared" ca="1" si="899"/>
        <v>-1.7691176290171858E-4</v>
      </c>
      <c r="AY433" s="240">
        <f t="shared" ca="1" si="900"/>
        <v>5.1814016744228903E-4</v>
      </c>
      <c r="AZ433" s="240">
        <f t="shared" ca="1" si="901"/>
        <v>-2.5256501329889064E-5</v>
      </c>
      <c r="BA433" s="240">
        <f t="shared" ca="1" si="902"/>
        <v>-5.082855694873913E-4</v>
      </c>
      <c r="BB433" s="240">
        <f t="shared" ca="1" si="903"/>
        <v>2.2357969218478275E-4</v>
      </c>
      <c r="BC433" s="240">
        <f t="shared" ca="1" si="904"/>
        <v>4.2104910119819869E-4</v>
      </c>
      <c r="BD433" s="240">
        <f t="shared" ca="1" si="905"/>
        <v>-3.8786490165949958E-4</v>
      </c>
      <c r="BE433" s="240">
        <f t="shared" ca="1" si="906"/>
        <v>-2.6971172407118653E-4</v>
      </c>
      <c r="BF433" s="240">
        <f t="shared" ca="1" si="907"/>
        <v>4.9310119586064597E-4</v>
      </c>
      <c r="BG433" s="240">
        <f t="shared" ca="1" si="908"/>
        <v>7.7313181897202836E-5</v>
      </c>
      <c r="BH433" s="240">
        <f t="shared" ca="1" si="909"/>
        <v>-5.2326730296547964E-4</v>
      </c>
      <c r="BI433" s="240">
        <f t="shared" ca="1" si="910"/>
        <v>1.26855591374891E-4</v>
      </c>
      <c r="BJ433" s="240">
        <f t="shared" ca="1" si="911"/>
        <v>4.7377070662373168E-4</v>
      </c>
      <c r="BK433" s="240">
        <f t="shared" ca="1" si="912"/>
        <v>-3.1171175080895689E-4</v>
      </c>
      <c r="BL433" s="240">
        <f t="shared" ca="1" si="913"/>
        <v>-3.521468149406755E-4</v>
      </c>
      <c r="BM433" s="240">
        <f t="shared" ca="1" si="914"/>
        <v>4.4911262185641222E-4</v>
      </c>
      <c r="BN433" s="240">
        <f t="shared" ca="1" si="915"/>
        <v>1.7691176290172432E-4</v>
      </c>
      <c r="BO433" s="240">
        <f t="shared" ca="1" si="916"/>
        <v>-5.1814016744228925E-4</v>
      </c>
      <c r="BP433" s="240">
        <f t="shared" ca="1" si="917"/>
        <v>2.5256501329890365E-5</v>
      </c>
      <c r="BQ433" s="240">
        <f t="shared" ca="1" si="918"/>
        <v>5.0828556948739109E-4</v>
      </c>
      <c r="BR433" s="240">
        <f t="shared" ca="1" si="919"/>
        <v>-2.2357969218478392E-4</v>
      </c>
      <c r="BS433" s="240">
        <f t="shared" ca="1" si="920"/>
        <v>-4.2104910119819793E-4</v>
      </c>
      <c r="BT433" s="240">
        <f t="shared" ca="1" si="921"/>
        <v>3.878649016595004E-4</v>
      </c>
      <c r="BU433" s="240">
        <f t="shared" ca="1" si="922"/>
        <v>2.6971172407118545E-4</v>
      </c>
      <c r="BV433" s="240">
        <f t="shared" ca="1" si="923"/>
        <v>-4.9310119586064641E-4</v>
      </c>
      <c r="BW433" s="240">
        <f t="shared" ca="1" si="924"/>
        <v>-7.7313181897201562E-5</v>
      </c>
      <c r="BX433" s="240">
        <f t="shared" ca="1" si="925"/>
        <v>5.2326730296547964E-4</v>
      </c>
      <c r="BY433" s="240">
        <f t="shared" ca="1" si="926"/>
        <v>-1.2685559137488503E-4</v>
      </c>
      <c r="BZ433" s="240">
        <f t="shared" ca="1" si="927"/>
        <v>-4.7377070662373428E-4</v>
      </c>
      <c r="CA433" s="240">
        <f t="shared" ca="1" si="928"/>
        <v>3.1171175080895786E-4</v>
      </c>
      <c r="CB433" s="240">
        <f t="shared" ca="1" si="929"/>
        <v>3.5214681494067453E-4</v>
      </c>
      <c r="CC433" s="240">
        <f t="shared" ca="1" si="930"/>
        <v>-4.4911262185641672E-4</v>
      </c>
      <c r="CD433" s="240">
        <f t="shared" ca="1" si="931"/>
        <v>-1.7691176290172319E-4</v>
      </c>
      <c r="CE433" s="240">
        <f t="shared" ca="1" si="932"/>
        <v>5.1814016744228838E-4</v>
      </c>
      <c r="CF433" s="240">
        <f t="shared" ca="1" si="933"/>
        <v>-2.5256501329891639E-5</v>
      </c>
      <c r="CG433" s="240">
        <f t="shared" ca="1" si="934"/>
        <v>-5.082855694873926E-4</v>
      </c>
      <c r="CH433" s="240">
        <f t="shared" ca="1" si="935"/>
        <v>2.2357969218478508E-4</v>
      </c>
      <c r="CI433" s="240">
        <f t="shared" ca="1" si="936"/>
        <v>4.2104910119820162E-4</v>
      </c>
      <c r="CJ433" s="240">
        <f t="shared" ca="1" si="937"/>
        <v>-3.8786490165950127E-4</v>
      </c>
      <c r="CK433" s="240">
        <f t="shared" ca="1" si="938"/>
        <v>-2.6971172407119065E-4</v>
      </c>
      <c r="CL433" s="240">
        <f t="shared" ca="1" si="939"/>
        <v>4.9310119586064684E-4</v>
      </c>
      <c r="CM433" s="240">
        <f t="shared" ca="1" si="940"/>
        <v>7.7313181897207688E-5</v>
      </c>
      <c r="CN433" s="240">
        <f t="shared" ca="1" si="941"/>
        <v>-5.2326730296547953E-4</v>
      </c>
      <c r="CO433" s="240">
        <f t="shared" ca="1" si="942"/>
        <v>1.2685559137488628E-4</v>
      </c>
      <c r="CP433" s="240">
        <f t="shared" ca="1" si="943"/>
        <v>4.737707066237306E-4</v>
      </c>
      <c r="CQ433" s="240">
        <f t="shared" ca="1" si="944"/>
        <v>-3.1171175080895293E-4</v>
      </c>
      <c r="CR433" s="240">
        <f t="shared" ca="1" si="945"/>
        <v>-3.5214681494067913E-4</v>
      </c>
      <c r="CS433" s="240">
        <f t="shared" ca="1" si="946"/>
        <v>4.4911262185641358E-4</v>
      </c>
      <c r="CT433" s="240">
        <f t="shared" ca="1" si="947"/>
        <v>1.7691176290172896E-4</v>
      </c>
      <c r="CU433" s="240">
        <f t="shared" ca="1" si="948"/>
        <v>-5.1814016744228968E-4</v>
      </c>
      <c r="CV433" s="240">
        <f t="shared" ca="1" si="949"/>
        <v>2.5256501329885486E-5</v>
      </c>
      <c r="CW433" s="240">
        <f t="shared" ca="1" si="950"/>
        <v>5.0828556948739043E-4</v>
      </c>
      <c r="CX433" s="240">
        <f t="shared" ca="1" si="951"/>
        <v>-2.235796921847795E-4</v>
      </c>
      <c r="CY433" s="240">
        <f t="shared" ca="1" si="952"/>
        <v>-4.2104910119819636E-4</v>
      </c>
      <c r="CZ433" s="240">
        <f t="shared" ca="1" si="953"/>
        <v>3.8786490165949709E-4</v>
      </c>
      <c r="DA433" s="240">
        <f t="shared" ca="1" si="954"/>
        <v>2.6971172407118328E-4</v>
      </c>
      <c r="DB433" s="240">
        <f t="shared" ca="1" si="955"/>
        <v>-4.9310119586064467E-4</v>
      </c>
      <c r="DC433" s="240">
        <f t="shared" ca="1" si="956"/>
        <v>-7.7313181897199041E-5</v>
      </c>
      <c r="DD433" s="240">
        <f t="shared" ca="1" si="957"/>
        <v>5.2326730296547986E-4</v>
      </c>
      <c r="DE433" s="240">
        <f t="shared" ca="1" si="958"/>
        <v>-1.2685559137488029E-4</v>
      </c>
      <c r="DF433" s="240">
        <f t="shared" ca="1" si="959"/>
        <v>-4.737707066237332E-4</v>
      </c>
      <c r="DG433" s="240">
        <f t="shared" ca="1" si="960"/>
        <v>3.11711750808948E-4</v>
      </c>
      <c r="DH433" s="240">
        <f t="shared" ca="1" si="961"/>
        <v>3.5214681494067268E-4</v>
      </c>
      <c r="DI433" s="240">
        <f t="shared" ca="1" si="962"/>
        <v>-4.4911262185641032E-4</v>
      </c>
      <c r="DJ433" s="240">
        <f t="shared" ca="1" si="963"/>
        <v>-1.7691176290172072E-4</v>
      </c>
      <c r="DK433" s="240">
        <f t="shared" ca="1" si="964"/>
        <v>5.1814016744228871E-4</v>
      </c>
      <c r="DL433" s="240">
        <f t="shared" ca="1" si="965"/>
        <v>-2.5256501329894187E-5</v>
      </c>
      <c r="DM433" s="240">
        <f t="shared" ca="1" si="966"/>
        <v>-5.0828556948739195E-4</v>
      </c>
      <c r="DN433" s="240">
        <f t="shared" ca="1" si="967"/>
        <v>2.2357969218478739E-4</v>
      </c>
      <c r="DO433" s="240">
        <f t="shared" ca="1" si="968"/>
        <v>4.2104910119820005E-4</v>
      </c>
      <c r="DP433" s="240">
        <f t="shared" ca="1" si="969"/>
        <v>-3.8786490165950295E-4</v>
      </c>
      <c r="DQ433" s="240">
        <f t="shared" ca="1" si="970"/>
        <v>-2.6971172407118854E-4</v>
      </c>
      <c r="DR433" s="240">
        <f t="shared" ca="1" si="971"/>
        <v>4.9310119586064261E-4</v>
      </c>
      <c r="DS433" s="240">
        <f t="shared" ca="1" si="972"/>
        <v>7.7313181897205113E-5</v>
      </c>
      <c r="DT433" s="240">
        <f t="shared" ca="1" si="973"/>
        <v>-5.2326730296548018E-4</v>
      </c>
      <c r="DU433" s="240">
        <f t="shared" ca="1" si="974"/>
        <v>1.2685559137488877E-4</v>
      </c>
      <c r="DV433" s="240">
        <f t="shared" ca="1" si="975"/>
        <v>4.7377070662373586E-4</v>
      </c>
      <c r="DW433" s="240">
        <f t="shared" ca="1" si="976"/>
        <v>-3.1171175080895504E-4</v>
      </c>
      <c r="DX433" s="240">
        <f t="shared" ca="1" si="977"/>
        <v>-3.5214681494067718E-4</v>
      </c>
      <c r="DY433" s="240">
        <f t="shared" ca="1" si="978"/>
        <v>4.4911262185641488E-4</v>
      </c>
      <c r="DZ433" s="240">
        <f t="shared" ca="1" si="979"/>
        <v>1.7691176290172655E-4</v>
      </c>
      <c r="EA433" s="240">
        <f t="shared" ca="1" si="980"/>
        <v>-5.1814016744229001E-4</v>
      </c>
      <c r="EB433" s="240">
        <f t="shared" ca="1" si="981"/>
        <v>2.5256501329888061E-5</v>
      </c>
      <c r="EC433" s="240">
        <f t="shared" ca="1" si="982"/>
        <v>5.0828556948738978E-4</v>
      </c>
      <c r="ED433" s="240">
        <f t="shared" ca="1" si="983"/>
        <v>-2.2357969218478183E-4</v>
      </c>
      <c r="EE433" s="240">
        <f t="shared" ca="1" si="984"/>
        <v>-4.2104910119820373E-4</v>
      </c>
      <c r="EF433" s="240">
        <f t="shared" ca="1" si="985"/>
        <v>3.8786490165949883E-4</v>
      </c>
      <c r="EG433" s="240">
        <f t="shared" ca="1" si="986"/>
        <v>2.697117240711938E-4</v>
      </c>
      <c r="EH433" s="240">
        <f t="shared" ca="1" si="987"/>
        <v>-4.9310119586064554E-4</v>
      </c>
      <c r="EI433" s="240">
        <f t="shared" ca="1" si="988"/>
        <v>-7.7313181897211238E-5</v>
      </c>
      <c r="EJ433" s="240">
        <f t="shared" ca="1" si="989"/>
        <v>5.2326730296547975E-4</v>
      </c>
      <c r="EK433" s="240">
        <f t="shared" ca="1" si="990"/>
        <v>-1.2685559137488278E-4</v>
      </c>
      <c r="EL433" s="240">
        <f t="shared" ca="1" si="991"/>
        <v>-4.7377070662373211E-4</v>
      </c>
      <c r="EM433" s="240">
        <f t="shared" ca="1" si="992"/>
        <v>3.1171175080895006E-4</v>
      </c>
      <c r="EN433" s="240">
        <f t="shared" ca="1" si="993"/>
        <v>3.5214681494067079E-4</v>
      </c>
      <c r="EO433" s="240">
        <f t="shared" ca="1" si="994"/>
        <v>-4.4911262185641173E-4</v>
      </c>
      <c r="EP433" s="240">
        <f t="shared" ca="1" si="995"/>
        <v>-1.7691176290171833E-4</v>
      </c>
      <c r="EQ433" s="240">
        <f t="shared" ca="1" si="996"/>
        <v>5.1814016744228903E-4</v>
      </c>
      <c r="ER433" s="240">
        <f t="shared" ca="1" si="997"/>
        <v>-2.5256501329881908E-5</v>
      </c>
      <c r="ES433" s="240">
        <f t="shared" ca="1" si="998"/>
        <v>-5.082855694873913E-4</v>
      </c>
      <c r="ET433" s="240">
        <f t="shared" ca="1" si="999"/>
        <v>2.2357969218477625E-4</v>
      </c>
      <c r="EU433" s="240">
        <f t="shared" ca="1" si="1000"/>
        <v>4.2104910119819858E-4</v>
      </c>
      <c r="EV433" s="240">
        <f t="shared" ca="1" si="1001"/>
        <v>-3.8786490165950473E-4</v>
      </c>
      <c r="EW433" s="240">
        <f t="shared" ca="1" si="1002"/>
        <v>-2.69711724071199E-4</v>
      </c>
      <c r="EX433" s="240">
        <f t="shared" ca="1" si="1003"/>
        <v>4.9310119586064348E-4</v>
      </c>
      <c r="EY433" s="240">
        <f t="shared" ca="1" si="1004"/>
        <v>7.7313181897202565E-5</v>
      </c>
      <c r="EZ433" s="240">
        <f t="shared" ca="1" si="1005"/>
        <v>-5.2326730296547931E-4</v>
      </c>
      <c r="FA433" s="240">
        <f t="shared" ca="1" si="1006"/>
        <v>1.2685559137487679E-4</v>
      </c>
      <c r="FB433" s="240">
        <f t="shared" ca="1" si="1007"/>
        <v>4.7377070662373477E-4</v>
      </c>
      <c r="FC433" s="240">
        <f t="shared" ca="1" si="1008"/>
        <v>-3.1171175080895705E-4</v>
      </c>
      <c r="FD433" s="240">
        <f t="shared" ca="1" si="1009"/>
        <v>-3.5214681494068634E-4</v>
      </c>
      <c r="FE433" s="240">
        <f t="shared" ca="1" si="1010"/>
        <v>4.4911262185640859E-4</v>
      </c>
      <c r="FF433" s="240">
        <f t="shared" ca="1" si="1011"/>
        <v>1.7691176290172411E-4</v>
      </c>
      <c r="FG433" s="240">
        <f t="shared" ca="1" si="1012"/>
        <v>-5.1814016744229044E-4</v>
      </c>
      <c r="FH433" s="240">
        <f t="shared" ca="1" si="1013"/>
        <v>2.5256501329875728E-5</v>
      </c>
      <c r="FI433" s="240">
        <f t="shared" ca="1" si="1014"/>
        <v>5.0828556948739282E-4</v>
      </c>
      <c r="FJ433" s="240">
        <f t="shared" ca="1" si="1015"/>
        <v>-2.2357969218478414E-4</v>
      </c>
      <c r="FK433" s="240">
        <f t="shared" ca="1" si="1016"/>
        <v>-4.2104910119819338E-4</v>
      </c>
      <c r="FL433" s="240">
        <f t="shared" ca="1" si="1017"/>
        <v>3.8786490165949053E-4</v>
      </c>
      <c r="FM433" s="240">
        <f t="shared" ca="1" si="1018"/>
        <v>2.6971172407119163E-4</v>
      </c>
      <c r="FN433" s="240">
        <f t="shared" ca="1" si="1019"/>
        <v>-4.9310119586064641E-4</v>
      </c>
      <c r="FO433" s="240">
        <f t="shared" ca="1" si="1020"/>
        <v>-7.7313181897193918E-5</v>
      </c>
      <c r="FP433" s="240">
        <f t="shared" ca="1" si="1021"/>
        <v>5.2326730296548029E-4</v>
      </c>
      <c r="FQ433" s="240">
        <f t="shared" ca="1" si="1022"/>
        <v>-1.2685559137488528E-4</v>
      </c>
      <c r="FR433" s="240">
        <f t="shared" ca="1" si="1023"/>
        <v>-4.7377070662373103E-4</v>
      </c>
      <c r="FS433" s="240">
        <f t="shared" ca="1" si="1024"/>
        <v>3.1171175080894014E-4</v>
      </c>
      <c r="FT433" s="240">
        <f t="shared" ca="1" si="1025"/>
        <v>3.5214681494067989E-4</v>
      </c>
      <c r="FU433" s="240">
        <f t="shared" ca="1" si="1026"/>
        <v>-4.4911262185641298E-4</v>
      </c>
      <c r="FV433" s="240">
        <f t="shared" ca="1" si="1027"/>
        <v>-1.7691176290171595E-4</v>
      </c>
      <c r="FW433" s="240">
        <f t="shared" ca="1" si="1028"/>
        <v>5.181401674422873E-4</v>
      </c>
      <c r="FX433" s="240">
        <f t="shared" ca="1" si="1029"/>
        <v>-2.5256501329884456E-5</v>
      </c>
      <c r="FY433" s="240">
        <f t="shared" ca="1" si="1030"/>
        <v>-5.0828556948739065E-4</v>
      </c>
      <c r="FZ433" s="240">
        <f t="shared" ca="1" si="1031"/>
        <v>2.2357969218479205E-4</v>
      </c>
      <c r="GA433" s="240">
        <f t="shared" ca="1" si="1032"/>
        <v>4.210491011982059E-4</v>
      </c>
      <c r="GB433" s="240">
        <f t="shared" ca="1" si="1033"/>
        <v>-3.8786490165949644E-4</v>
      </c>
      <c r="GC433" s="240">
        <f t="shared" ca="1" si="1034"/>
        <v>-2.6971172407118409E-4</v>
      </c>
      <c r="GD433" s="240">
        <f t="shared" ca="1" si="1035"/>
        <v>4.9310119586063936E-4</v>
      </c>
      <c r="GE433" s="240">
        <f t="shared" ca="1" si="1036"/>
        <v>7.7313181897214762E-5</v>
      </c>
      <c r="GF433" s="240">
        <f t="shared" ca="1" si="1037"/>
        <v>-5.2326730296547996E-4</v>
      </c>
      <c r="GG433" s="240">
        <f t="shared" ca="1" si="1038"/>
        <v>1.2685559137489373E-4</v>
      </c>
      <c r="GH433" s="240">
        <f t="shared" ca="1" si="1039"/>
        <v>4.7377070662374003E-4</v>
      </c>
      <c r="GI433" s="240">
        <f t="shared" ca="1" si="1040"/>
        <v>-3.1171175080894718E-4</v>
      </c>
      <c r="GJ433" s="240">
        <f t="shared" ca="1" si="1041"/>
        <v>-3.5214681494067339E-4</v>
      </c>
      <c r="GK433" s="240">
        <f t="shared" ca="1" si="1042"/>
        <v>4.4911262185641748E-4</v>
      </c>
      <c r="GL433" s="240">
        <f t="shared" ca="1" si="1043"/>
        <v>1.7691176290173574E-4</v>
      </c>
      <c r="GM433" s="240">
        <f t="shared" ca="1" si="1044"/>
        <v>-5.181401674422886E-4</v>
      </c>
      <c r="GN433" s="240">
        <f t="shared" ca="1" si="1045"/>
        <v>2.5256501329893157E-5</v>
      </c>
      <c r="GO433" s="240">
        <f t="shared" ca="1" si="1046"/>
        <v>5.0828556948738859E-4</v>
      </c>
      <c r="GP433" s="240">
        <f t="shared" ca="1" si="1047"/>
        <v>-2.23579692184773E-4</v>
      </c>
      <c r="GQ433" s="240">
        <f t="shared" ca="1" si="1048"/>
        <v>-4.210491011982007E-4</v>
      </c>
      <c r="GR433" s="240">
        <f t="shared" ca="1" si="1049"/>
        <v>3.878649016595023E-4</v>
      </c>
      <c r="GS433" s="240">
        <f t="shared" ca="1" si="1050"/>
        <v>2.6971172407120215E-4</v>
      </c>
      <c r="GT433" s="240">
        <f t="shared" ca="1" si="1051"/>
        <v>-4.9310119586064229E-4</v>
      </c>
      <c r="GU433" s="240">
        <f t="shared" ca="1" si="1052"/>
        <v>-7.731318189720617E-5</v>
      </c>
      <c r="GV433" s="240">
        <f t="shared" ca="1" si="1053"/>
        <v>5.2326730296547953E-4</v>
      </c>
      <c r="GW433" s="240">
        <f t="shared" ca="1" si="1054"/>
        <v>-1.2685559137487332E-4</v>
      </c>
      <c r="GX433" s="240">
        <f t="shared" ca="1" si="1055"/>
        <v>-4.7377070662373629E-4</v>
      </c>
      <c r="GY433" s="240">
        <f t="shared" ca="1" si="1056"/>
        <v>3.1171175080895418E-4</v>
      </c>
      <c r="GZ433" s="240">
        <f t="shared" ca="1" si="1057"/>
        <v>3.5214681494066694E-4</v>
      </c>
      <c r="HA433" s="240">
        <f t="shared" ca="1" si="1058"/>
        <v>-4.4911262185640664E-4</v>
      </c>
      <c r="HB433" s="240">
        <f t="shared" ca="1" si="1059"/>
        <v>-1.7691176290172752E-4</v>
      </c>
      <c r="HC433" s="240">
        <f t="shared" ca="1" si="1060"/>
        <v>5.181401674422899E-4</v>
      </c>
      <c r="HD433" s="240">
        <f t="shared" ca="1" si="1061"/>
        <v>-2.525650132987215E-5</v>
      </c>
      <c r="HE433" s="240">
        <f t="shared" ca="1" si="1062"/>
        <v>-5.0828556948739358E-4</v>
      </c>
      <c r="HF433" s="240">
        <f t="shared" ca="1" si="1063"/>
        <v>2.2357969218478091E-4</v>
      </c>
      <c r="HG433" s="240">
        <f t="shared" ca="1" si="1064"/>
        <v>4.2104910119819544E-4</v>
      </c>
      <c r="HH433" s="240">
        <f t="shared" ca="1" si="1065"/>
        <v>-3.8786490165948815E-4</v>
      </c>
      <c r="HI433" s="240">
        <f t="shared" ca="1" si="1066"/>
        <v>-2.6971172407119466E-4</v>
      </c>
      <c r="HJ433" s="240">
        <f t="shared" ca="1" si="1067"/>
        <v>4.9310119586064521E-4</v>
      </c>
      <c r="HK433" s="240">
        <f t="shared" ca="1" si="1068"/>
        <v>7.7313181897197496E-5</v>
      </c>
      <c r="HL433" s="240">
        <f t="shared" ca="1" si="1069"/>
        <v>-5.2326730296548051E-4</v>
      </c>
      <c r="HM433" s="240">
        <f t="shared" ca="1" si="1070"/>
        <v>1.2685559137488178E-4</v>
      </c>
      <c r="HN433" s="240">
        <f t="shared" ca="1" si="1071"/>
        <v>4.7377070662373255E-4</v>
      </c>
      <c r="HO433" s="240">
        <f t="shared" ca="1" si="1072"/>
        <v>-3.1171175080896122E-4</v>
      </c>
      <c r="HP433" s="240">
        <f t="shared" ca="1" si="1073"/>
        <v>-3.5214681494068249E-4</v>
      </c>
      <c r="HQ433" s="240">
        <f t="shared" ca="1" si="1074"/>
        <v>4.4911262185641119E-4</v>
      </c>
      <c r="HR433" s="240">
        <f t="shared" ca="1" si="1075"/>
        <v>1.7691176290171931E-4</v>
      </c>
      <c r="HS433" s="240">
        <f t="shared" ca="1" si="1076"/>
        <v>-5.1814016744228676E-4</v>
      </c>
      <c r="HT433" s="240">
        <f t="shared" ca="1" si="1077"/>
        <v>2.5256501329880851E-5</v>
      </c>
      <c r="HU433" s="240">
        <f t="shared" ca="1" si="1078"/>
        <v>5.0828556948739163E-4</v>
      </c>
      <c r="HV433" s="240">
        <f t="shared" ca="1" si="1079"/>
        <v>-2.235796921847888E-4</v>
      </c>
      <c r="HW433" s="240">
        <f t="shared" ca="1" si="1080"/>
        <v>-4.2104910119820802E-4</v>
      </c>
      <c r="HX433" s="240">
        <f t="shared" ca="1" si="1081"/>
        <v>3.8786490165949406E-4</v>
      </c>
      <c r="HY433" s="240">
        <f t="shared" ca="1" si="1082"/>
        <v>2.6971172407118718E-4</v>
      </c>
      <c r="HZ433" s="240">
        <f t="shared" ca="1" si="1083"/>
        <v>-4.9310119586064814E-4</v>
      </c>
      <c r="IA433" s="240">
        <f t="shared" ca="1" si="1084"/>
        <v>-7.7313181897218367E-5</v>
      </c>
      <c r="IB433" s="240">
        <f t="shared" ca="1" si="1085"/>
        <v>5.2326730296548007E-4</v>
      </c>
      <c r="IC433" s="240">
        <f t="shared" ca="1" si="1086"/>
        <v>-1.2685559137489024E-4</v>
      </c>
      <c r="ID433" s="240">
        <f t="shared" ca="1" si="1087"/>
        <v>-4.7377070662374155E-4</v>
      </c>
      <c r="IE433" s="240">
        <f t="shared" ca="1" si="1088"/>
        <v>6.8395100643471726E-4</v>
      </c>
      <c r="IF433" s="240">
        <f t="shared" ca="1" si="1089"/>
        <v>3.521468149406761E-4</v>
      </c>
      <c r="IG433" s="240">
        <f t="shared" ca="1" si="1090"/>
        <v>-4.4911262185641564E-4</v>
      </c>
      <c r="IH433" s="240">
        <f t="shared" ca="1" si="1091"/>
        <v>-1.7691176290173912E-4</v>
      </c>
      <c r="II433" s="240">
        <f t="shared" ca="1" si="1092"/>
        <v>5.1814016744228806E-4</v>
      </c>
      <c r="IJ433" s="240">
        <f t="shared" ca="1" si="1093"/>
        <v>-2.5256501329889579E-5</v>
      </c>
      <c r="IK433" s="240">
        <f t="shared" ca="1" si="1094"/>
        <v>-5.0828556948738946E-4</v>
      </c>
      <c r="IL433" s="240">
        <f t="shared" ca="1" si="1095"/>
        <v>2.2357969218476974E-4</v>
      </c>
      <c r="IM433" s="240">
        <f t="shared" ca="1" si="1096"/>
        <v>4.2104910119820287E-4</v>
      </c>
      <c r="IN433" s="240">
        <f t="shared" ca="1" si="1097"/>
        <v>-3.8786490165949991E-4</v>
      </c>
      <c r="IO433" s="240">
        <f t="shared" ca="1" si="1098"/>
        <v>-2.6971172407117976E-4</v>
      </c>
      <c r="IP433" s="240">
        <f t="shared" ca="1" si="1099"/>
        <v>4.9310119586064109E-4</v>
      </c>
      <c r="IQ433" s="240">
        <f t="shared" ca="1" si="1100"/>
        <v>7.7313181897209666E-5</v>
      </c>
      <c r="IR433" s="240">
        <f t="shared" ca="1" si="1101"/>
        <v>-5.2326730296547964E-4</v>
      </c>
      <c r="IS433" s="240">
        <f t="shared" ca="1" si="1102"/>
        <v>1.2685559137486985E-4</v>
      </c>
      <c r="IT433" s="240">
        <f t="shared" ca="1" si="1103"/>
        <v>4.7377070662373781E-4</v>
      </c>
      <c r="IU433" s="240">
        <f t="shared" ca="1" si="1104"/>
        <v>-3.1171175080895125E-4</v>
      </c>
      <c r="IV433" s="240">
        <f t="shared" ca="1" si="1105"/>
        <v>-3.5214681494066965E-4</v>
      </c>
      <c r="IW433" s="240">
        <f t="shared" ca="1" si="1106"/>
        <v>4.491126218564048E-4</v>
      </c>
      <c r="IX433" s="240">
        <f t="shared" ca="1" si="1107"/>
        <v>1.7691176290173086E-4</v>
      </c>
      <c r="IY433" s="240">
        <f t="shared" ca="1" si="1108"/>
        <v>-5.1814016744228936E-4</v>
      </c>
      <c r="IZ433" s="240">
        <f t="shared" ca="1" si="1109"/>
        <v>2.5256501329898307E-5</v>
      </c>
      <c r="JA433" s="240">
        <f t="shared" ca="1" si="1110"/>
        <v>5.0828556948739455E-4</v>
      </c>
      <c r="JB433" s="240">
        <f t="shared" ca="1" si="1111"/>
        <v>-2.2357969218477766E-4</v>
      </c>
    </row>
    <row r="434" spans="2:262">
      <c r="B434" s="248">
        <v>73</v>
      </c>
      <c r="C434" s="247">
        <f t="shared" si="1112"/>
        <v>1.4257812500000008E-3</v>
      </c>
      <c r="D434" s="244">
        <f t="shared" ca="1" si="855"/>
        <v>11.542612173174795</v>
      </c>
      <c r="E434" s="243">
        <f ca="1">CA361</f>
        <v>-0.45738782682520374</v>
      </c>
      <c r="F434" s="242">
        <v>73</v>
      </c>
      <c r="G434" s="240">
        <f t="shared" ca="1" si="856"/>
        <v>7.3535418998695176E-5</v>
      </c>
      <c r="H434" s="240">
        <f t="shared" ca="1" si="857"/>
        <v>-1.4797222477568709E-4</v>
      </c>
      <c r="I434" s="240">
        <f t="shared" ca="1" si="858"/>
        <v>-8.693623084447E-6</v>
      </c>
      <c r="J434" s="240">
        <f t="shared" ca="1" si="859"/>
        <v>1.5178179197420454E-4</v>
      </c>
      <c r="K434" s="240">
        <f t="shared" ca="1" si="860"/>
        <v>-5.7817534625113391E-5</v>
      </c>
      <c r="L434" s="240">
        <f t="shared" ca="1" si="861"/>
        <v>-1.2644600489585434E-4</v>
      </c>
      <c r="M434" s="240">
        <f t="shared" ca="1" si="862"/>
        <v>1.1322648759624004E-4</v>
      </c>
      <c r="N434" s="240">
        <f t="shared" ca="1" si="863"/>
        <v>7.6829877193969066E-5</v>
      </c>
      <c r="O434" s="240">
        <f t="shared" ca="1" si="864"/>
        <v>-1.4689353034483724E-4</v>
      </c>
      <c r="P434" s="240">
        <f t="shared" ca="1" si="865"/>
        <v>-1.2460767854820051E-5</v>
      </c>
      <c r="Q434" s="240">
        <f t="shared" ca="1" si="866"/>
        <v>1.5235386972543309E-4</v>
      </c>
      <c r="R434" s="240">
        <f t="shared" ca="1" si="867"/>
        <v>-5.4301075744261111E-5</v>
      </c>
      <c r="S434" s="240">
        <f t="shared" ca="1" si="868"/>
        <v>-1.2855900365059365E-4</v>
      </c>
      <c r="T434" s="240">
        <f t="shared" ca="1" si="869"/>
        <v>1.1063595001061437E-4</v>
      </c>
      <c r="U434" s="241">
        <f t="shared" ca="1" si="870"/>
        <v>8.0078055944075491E-5</v>
      </c>
      <c r="V434" s="240">
        <f t="shared" ca="1" si="871"/>
        <v>-1.4572635274401067E-4</v>
      </c>
      <c r="W434" s="240">
        <f t="shared" ca="1" si="872"/>
        <v>-1.6220406724575071E-5</v>
      </c>
      <c r="X434" s="240">
        <f t="shared" ca="1" si="873"/>
        <v>1.5283417520241718E-4</v>
      </c>
      <c r="Y434" s="240">
        <f t="shared" ca="1" si="874"/>
        <v>-5.0751907925828774E-5</v>
      </c>
      <c r="Z434" s="240">
        <f t="shared" ca="1" si="875"/>
        <v>-1.3059456326866469E-4</v>
      </c>
      <c r="AA434" s="240">
        <f t="shared" ca="1" si="876"/>
        <v>1.0797876946564711E-4</v>
      </c>
      <c r="AB434" s="240">
        <f t="shared" ca="1" si="877"/>
        <v>8.3277998667592791E-5</v>
      </c>
      <c r="AC434" s="240">
        <f t="shared" ca="1" si="878"/>
        <v>-1.444713950373504E-4</v>
      </c>
      <c r="AD434" s="240">
        <f t="shared" ca="1" si="879"/>
        <v>-1.9970275027839817E-5</v>
      </c>
      <c r="AE434" s="240">
        <f t="shared" ca="1" si="880"/>
        <v>1.5322241908709712E-4</v>
      </c>
      <c r="AF434" s="240">
        <f t="shared" ca="1" si="881"/>
        <v>-4.7172169055797432E-5</v>
      </c>
      <c r="AG434" s="240">
        <f t="shared" ca="1" si="882"/>
        <v>-1.325514576050674E-4</v>
      </c>
      <c r="AH434" s="240">
        <f t="shared" ca="1" si="883"/>
        <v>1.0525654654753962E-4</v>
      </c>
      <c r="AI434" s="240">
        <f t="shared" ca="1" si="884"/>
        <v>8.642777783867676E-5</v>
      </c>
      <c r="AJ434" s="240">
        <f t="shared" ca="1" si="885"/>
        <v>-1.4312941316445282E-4</v>
      </c>
      <c r="AK434" s="240">
        <f t="shared" ca="1" si="886"/>
        <v>-2.37081139841634E-5</v>
      </c>
      <c r="AL434" s="240">
        <f t="shared" ca="1" si="887"/>
        <v>1.5351836751587434E-4</v>
      </c>
      <c r="AM434" s="240">
        <f t="shared" ca="1" si="888"/>
        <v>-4.3564015435007911E-5</v>
      </c>
      <c r="AN434" s="240">
        <f t="shared" ca="1" si="889"/>
        <v>-1.3442850789982758E-4</v>
      </c>
      <c r="AO434" s="240">
        <f t="shared" ca="1" si="890"/>
        <v>1.0247092102158762E-4</v>
      </c>
      <c r="AP434" s="240">
        <f t="shared" ca="1" si="891"/>
        <v>8.9525496148135279E-5</v>
      </c>
      <c r="AQ434" s="240">
        <f t="shared" ca="1" si="892"/>
        <v>-1.4170121548501846E-4</v>
      </c>
      <c r="AR434" s="240">
        <f t="shared" ca="1" si="893"/>
        <v>-2.7431672059127494E-5</v>
      </c>
      <c r="AS434" s="240">
        <f t="shared" ca="1" si="894"/>
        <v>1.5372184222048145E-4</v>
      </c>
      <c r="AT434" s="240">
        <f t="shared" ca="1" si="895"/>
        <v>-3.9929620480283788E-5</v>
      </c>
      <c r="AU434" s="240">
        <f t="shared" ca="1" si="896"/>
        <v>-1.3622458348803458E-4</v>
      </c>
      <c r="AV434" s="240">
        <f t="shared" ca="1" si="897"/>
        <v>9.9623570844447603E-5</v>
      </c>
      <c r="AW434" s="240">
        <f t="shared" ca="1" si="898"/>
        <v>9.2569287646285399E-5</v>
      </c>
      <c r="AX434" s="240">
        <f t="shared" ca="1" si="899"/>
        <v>-1.4018766229192565E-4</v>
      </c>
      <c r="AY434" s="240">
        <f t="shared" ca="1" si="900"/>
        <v>-3.1138706320579436E-5</v>
      </c>
      <c r="AZ434" s="240">
        <f t="shared" ca="1" si="901"/>
        <v>1.5383272063536487E-4</v>
      </c>
      <c r="BA434" s="240">
        <f t="shared" ca="1" si="902"/>
        <v>-3.6271173415249119E-5</v>
      </c>
      <c r="BB434" s="240">
        <f t="shared" ca="1" si="903"/>
        <v>-1.3793860248091365E-4</v>
      </c>
      <c r="BC434" s="240">
        <f t="shared" ca="1" si="904"/>
        <v>9.6716211153395306E-5</v>
      </c>
      <c r="BD434" s="240">
        <f t="shared" ca="1" si="905"/>
        <v>9.55573188669478E-5</v>
      </c>
      <c r="BE434" s="240">
        <f t="shared" ca="1" si="906"/>
        <v>-1.3858966529302244E-4</v>
      </c>
      <c r="BF434" s="240">
        <f t="shared" ca="1" si="907"/>
        <v>-3.4826983789695089E-5</v>
      </c>
      <c r="BG434" s="240">
        <f t="shared" ca="1" si="908"/>
        <v>1.5385093597151348E-4</v>
      </c>
      <c r="BH434" s="240">
        <f t="shared" ca="1" si="909"/>
        <v>-3.2590877951613548E-5</v>
      </c>
      <c r="BI434" s="240">
        <f t="shared" ca="1" si="910"/>
        <v>-1.3956953241751476E-4</v>
      </c>
      <c r="BJ434" s="240">
        <f t="shared" ca="1" si="911"/>
        <v>9.3750593233196238E-5</v>
      </c>
      <c r="BK434" s="240">
        <f t="shared" ca="1" si="912"/>
        <v>9.8487789931843008E-5</v>
      </c>
      <c r="BL434" s="240">
        <f t="shared" ca="1" si="913"/>
        <v>-1.3690818706194909E-4</v>
      </c>
      <c r="BM434" s="240">
        <f t="shared" ca="1" si="914"/>
        <v>-3.8494282786040618E-5</v>
      </c>
      <c r="BN434" s="240">
        <f t="shared" ca="1" si="915"/>
        <v>1.5377647725668984E-4</v>
      </c>
      <c r="BO434" s="240">
        <f t="shared" ca="1" si="916"/>
        <v>-2.8890950961751324E-5</v>
      </c>
      <c r="BP434" s="240">
        <f t="shared" ca="1" si="917"/>
        <v>-1.4111639088662759E-4</v>
      </c>
      <c r="BQ434" s="240">
        <f t="shared" ca="1" si="918"/>
        <v>9.0728503461193975E-5</v>
      </c>
      <c r="BR434" s="240">
        <f t="shared" ca="1" si="919"/>
        <v>1.0135893563477894E-4</v>
      </c>
      <c r="BS434" s="240">
        <f t="shared" ca="1" si="920"/>
        <v>-1.351442404583155E-4</v>
      </c>
      <c r="BT434" s="240">
        <f t="shared" ca="1" si="921"/>
        <v>-4.2138394265829791E-5</v>
      </c>
      <c r="BU434" s="240">
        <f t="shared" ca="1" si="922"/>
        <v>1.5360938934203962E-4</v>
      </c>
      <c r="BV434" s="240">
        <f t="shared" ca="1" si="923"/>
        <v>-2.5173621143331971E-5</v>
      </c>
      <c r="BW434" s="240">
        <f t="shared" ca="1" si="924"/>
        <v>-1.4257824611855298E-4</v>
      </c>
      <c r="BX434" s="240">
        <f t="shared" ca="1" si="925"/>
        <v>8.7651762231263924E-5</v>
      </c>
      <c r="BY434" s="240">
        <f t="shared" ca="1" si="926"/>
        <v>1.0416902650494318E-4</v>
      </c>
      <c r="BZ434" s="240">
        <f t="shared" ca="1" si="927"/>
        <v>-1.3329888801759735E-4</v>
      </c>
      <c r="CA434" s="240">
        <f t="shared" ca="1" si="928"/>
        <v>-4.5757123152569261E-5</v>
      </c>
      <c r="CB434" s="240">
        <f t="shared" ca="1" si="929"/>
        <v>1.5334977287507476E-4</v>
      </c>
      <c r="CC434" s="240">
        <f t="shared" ca="1" si="930"/>
        <v>-2.1441127676838205E-5</v>
      </c>
      <c r="CD434" s="240">
        <f t="shared" ca="1" si="931"/>
        <v>-1.4395421754636055E-4</v>
      </c>
      <c r="CE434" s="240">
        <f t="shared" ca="1" si="932"/>
        <v>8.4522222857278057E-5</v>
      </c>
      <c r="CF434" s="240">
        <f t="shared" ca="1" si="933"/>
        <v>1.0691636984867003E-4</v>
      </c>
      <c r="CG434" s="240">
        <f t="shared" ca="1" si="934"/>
        <v>-1.3137324131110714E-4</v>
      </c>
      <c r="CH434" s="240">
        <f t="shared" ca="1" si="935"/>
        <v>-4.9348289659290656E-5</v>
      </c>
      <c r="CI434" s="240">
        <f t="shared" ca="1" si="936"/>
        <v>1.5299778423904728E-4</v>
      </c>
      <c r="CJ434" s="240">
        <f t="shared" ca="1" si="937"/>
        <v>-1.7695718876767304E-5</v>
      </c>
      <c r="CK434" s="240">
        <f t="shared" ca="1" si="938"/>
        <v>-1.4524347633631304E-4</v>
      </c>
      <c r="CL434" s="240">
        <f t="shared" ca="1" si="939"/>
        <v>8.1341770456730633E-5</v>
      </c>
      <c r="CM434" s="240">
        <f t="shared" ca="1" si="940"/>
        <v>1.0959931076906222E-4</v>
      </c>
      <c r="CN434" s="240">
        <f t="shared" ca="1" si="941"/>
        <v>-1.2936846027641083E-4</v>
      </c>
      <c r="CO434" s="240">
        <f t="shared" ca="1" si="942"/>
        <v>-5.2909730601572701E-5</v>
      </c>
      <c r="CP434" s="240">
        <f t="shared" ca="1" si="943"/>
        <v>1.5255363545874976E-4</v>
      </c>
      <c r="CQ434" s="240">
        <f t="shared" ca="1" si="944"/>
        <v>-1.3939650837330593E-5</v>
      </c>
      <c r="CR434" s="240">
        <f t="shared" ca="1" si="945"/>
        <v>-1.4644524588712391E-4</v>
      </c>
      <c r="CS434" s="240">
        <f t="shared" ca="1" si="946"/>
        <v>7.8112320815224782E-5</v>
      </c>
      <c r="CT434" s="240">
        <f t="shared" ca="1" si="947"/>
        <v>1.1221623316282932E-4</v>
      </c>
      <c r="CU434" s="240">
        <f t="shared" ca="1" si="948"/>
        <v>-1.272857525186423E-4</v>
      </c>
      <c r="CV434" s="240">
        <f t="shared" ca="1" si="949"/>
        <v>-5.6439300700558535E-5</v>
      </c>
      <c r="CW434" s="240">
        <f t="shared" ca="1" si="950"/>
        <v>1.5201759407279975E-4</v>
      </c>
      <c r="CX434" s="240">
        <f t="shared" ca="1" si="951"/>
        <v>-1.0175186073466588E-5</v>
      </c>
      <c r="CY434" s="240">
        <f t="shared" ca="1" si="952"/>
        <v>-1.4755880229775281E-4</v>
      </c>
      <c r="CZ434" s="240">
        <f t="shared" ca="1" si="953"/>
        <v>7.4835819232467641E-5</v>
      </c>
      <c r="DA434" s="240">
        <f t="shared" ca="1" si="954"/>
        <v>1.147655606937743E-4</v>
      </c>
      <c r="DB434" s="240">
        <f t="shared" ca="1" si="955"/>
        <v>-1.2512637258307738E-4</v>
      </c>
      <c r="DC434" s="240">
        <f t="shared" ca="1" si="956"/>
        <v>-5.9934873875207811E-5</v>
      </c>
      <c r="DD434" s="240">
        <f t="shared" ca="1" si="957"/>
        <v>1.5138998297248424E-4</v>
      </c>
      <c r="DE434" s="240">
        <f t="shared" ca="1" si="958"/>
        <v>-6.4045921579866281E-6</v>
      </c>
      <c r="DF434" s="240">
        <f t="shared" ca="1" si="959"/>
        <v>-1.4858347480345652E-4</v>
      </c>
      <c r="DG434" s="240">
        <f t="shared" ca="1" si="960"/>
        <v>7.1514239350496352E-5</v>
      </c>
      <c r="DH434" s="240">
        <f t="shared" ca="1" si="961"/>
        <v>1.1724575774231808E-4</v>
      </c>
      <c r="DI434" s="240">
        <f t="shared" ca="1" si="962"/>
        <v>-1.228916211994448E-4</v>
      </c>
      <c r="DJ434" s="240">
        <f t="shared" ca="1" si="963"/>
        <v>-6.3394344522943956E-5</v>
      </c>
      <c r="DK434" s="240">
        <f t="shared" ca="1" si="964"/>
        <v>1.5067118020726302E-4</v>
      </c>
      <c r="DL434" s="240">
        <f t="shared" ca="1" si="965"/>
        <v>-2.6301403556738134E-6</v>
      </c>
      <c r="DM434" s="240">
        <f t="shared" ca="1" si="966"/>
        <v>-1.4951864617983258E-4</v>
      </c>
      <c r="DN434" s="240">
        <f t="shared" ca="1" si="967"/>
        <v>6.8149581964829965E-5</v>
      </c>
      <c r="DO434" s="240">
        <f t="shared" ca="1" si="968"/>
        <v>1.1965533033049913E-4</v>
      </c>
      <c r="DP434" s="240">
        <f t="shared" ca="1" si="969"/>
        <v>-1.2058284449841536E-4</v>
      </c>
      <c r="DQ434" s="240">
        <f t="shared" ca="1" si="970"/>
        <v>-6.6815628788006692E-5</v>
      </c>
      <c r="DR434" s="240">
        <f t="shared" ca="1" si="971"/>
        <v>1.4986161875704245E-4</v>
      </c>
      <c r="DS434" s="240">
        <f t="shared" ca="1" si="972"/>
        <v>1.1458957448419509E-6</v>
      </c>
      <c r="DT434" s="240">
        <f t="shared" ca="1" si="973"/>
        <v>-1.5036375311461219E-4</v>
      </c>
      <c r="DU434" s="240">
        <f t="shared" ca="1" si="974"/>
        <v>6.4743873819264966E-5</v>
      </c>
      <c r="DV434" s="240">
        <f t="shared" ca="1" si="975"/>
        <v>1.2199282702189004E-4</v>
      </c>
      <c r="DW434" s="240">
        <f t="shared" ca="1" si="976"/>
        <v>-1.1820143320074302E-4</v>
      </c>
      <c r="DX434" s="240">
        <f t="shared" ca="1" si="977"/>
        <v>-7.0196665816684789E-5</v>
      </c>
      <c r="DY434" s="240">
        <f t="shared" ca="1" si="978"/>
        <v>1.4896178627136952E-4</v>
      </c>
      <c r="DZ434" s="240">
        <f t="shared" ca="1" si="979"/>
        <v>4.921241600604461E-6</v>
      </c>
      <c r="EA434" s="240">
        <f t="shared" ca="1" si="980"/>
        <v>-1.5111828654697839E-4</v>
      </c>
      <c r="EB434" s="240">
        <f t="shared" ca="1" si="981"/>
        <v>6.1299166385040603E-5</v>
      </c>
      <c r="EC434" s="240">
        <f t="shared" ca="1" si="982"/>
        <v>1.2425683979588856E-4</v>
      </c>
      <c r="ED434" s="240">
        <f t="shared" ca="1" si="983"/>
        <v>-1.1574882177954681E-4</v>
      </c>
      <c r="EE434" s="240">
        <f t="shared" ca="1" si="984"/>
        <v>-7.353541899869733E-5</v>
      </c>
      <c r="EF434" s="240">
        <f t="shared" ca="1" si="985"/>
        <v>1.479722247756866E-4</v>
      </c>
      <c r="EG434" s="240">
        <f t="shared" ca="1" si="986"/>
        <v>8.6936230844482333E-6</v>
      </c>
      <c r="EH434" s="240">
        <f t="shared" ca="1" si="987"/>
        <v>-1.5178179197420538E-4</v>
      </c>
      <c r="EI434" s="240">
        <f t="shared" ca="1" si="988"/>
        <v>5.7817534625109332E-5</v>
      </c>
      <c r="EJ434" s="240">
        <f t="shared" ca="1" si="989"/>
        <v>1.2644600489585654E-4</v>
      </c>
      <c r="EK434" s="240">
        <f t="shared" ca="1" si="990"/>
        <v>-1.1322648759623782E-4</v>
      </c>
      <c r="EL434" s="240">
        <f t="shared" ca="1" si="991"/>
        <v>-7.6829877193971451E-5</v>
      </c>
      <c r="EM434" s="240">
        <f t="shared" ca="1" si="992"/>
        <v>1.4689353034483667E-4</v>
      </c>
      <c r="EN434" s="240">
        <f t="shared" ca="1" si="993"/>
        <v>1.2460767854821419E-5</v>
      </c>
      <c r="EO434" s="240">
        <f t="shared" ca="1" si="994"/>
        <v>-1.523538697254332E-4</v>
      </c>
      <c r="EP434" s="240">
        <f t="shared" ca="1" si="995"/>
        <v>5.4301075744256767E-5</v>
      </c>
      <c r="EQ434" s="240">
        <f t="shared" ca="1" si="996"/>
        <v>1.285590036505959E-4</v>
      </c>
      <c r="ER434" s="240">
        <f t="shared" ca="1" si="997"/>
        <v>-1.106359500106119E-4</v>
      </c>
      <c r="ES434" s="240">
        <f t="shared" ca="1" si="998"/>
        <v>-8.0078055944078066E-5</v>
      </c>
      <c r="ET434" s="240">
        <f t="shared" ca="1" si="999"/>
        <v>1.4572635274400848E-4</v>
      </c>
      <c r="EU434" s="240">
        <f t="shared" ca="1" si="1000"/>
        <v>1.6220406724576982E-5</v>
      </c>
      <c r="EV434" s="240">
        <f t="shared" ca="1" si="1001"/>
        <v>-1.5283417520241775E-4</v>
      </c>
      <c r="EW434" s="240">
        <f t="shared" ca="1" si="1002"/>
        <v>5.0751907925827981E-5</v>
      </c>
      <c r="EX434" s="240">
        <f t="shared" ca="1" si="1003"/>
        <v>1.3059456326866689E-4</v>
      </c>
      <c r="EY434" s="240">
        <f t="shared" ca="1" si="1004"/>
        <v>-1.079787694656473E-4</v>
      </c>
      <c r="EZ434" s="240">
        <f t="shared" ca="1" si="1005"/>
        <v>-8.3277998667595339E-5</v>
      </c>
      <c r="FA434" s="240">
        <f t="shared" ca="1" si="1006"/>
        <v>1.4447139503734782E-4</v>
      </c>
      <c r="FB434" s="240">
        <f t="shared" ca="1" si="1007"/>
        <v>1.9970275027841728E-5</v>
      </c>
      <c r="FC434" s="240">
        <f t="shared" ca="1" si="1008"/>
        <v>-1.5322241908709766E-4</v>
      </c>
      <c r="FD434" s="240">
        <f t="shared" ca="1" si="1009"/>
        <v>4.7172169055796646E-5</v>
      </c>
      <c r="FE434" s="240">
        <f t="shared" ca="1" si="1010"/>
        <v>1.3255145760507006E-4</v>
      </c>
      <c r="FF434" s="240">
        <f t="shared" ca="1" si="1011"/>
        <v>-1.0525654654753981E-4</v>
      </c>
      <c r="FG434" s="240">
        <f t="shared" ca="1" si="1012"/>
        <v>-8.6427777838680149E-5</v>
      </c>
      <c r="FH434" s="240">
        <f t="shared" ca="1" si="1013"/>
        <v>1.4312941316445331E-4</v>
      </c>
      <c r="FI434" s="240">
        <f t="shared" ca="1" si="1014"/>
        <v>2.3708113984166382E-5</v>
      </c>
      <c r="FJ434" s="240">
        <f t="shared" ca="1" si="1015"/>
        <v>-1.5351836751587475E-4</v>
      </c>
      <c r="FK434" s="240">
        <f t="shared" ca="1" si="1016"/>
        <v>4.3564015435007112E-5</v>
      </c>
      <c r="FL434" s="240">
        <f t="shared" ca="1" si="1017"/>
        <v>1.3442850789983012E-4</v>
      </c>
      <c r="FM434" s="240">
        <f t="shared" ca="1" si="1018"/>
        <v>-1.0247092102158783E-4</v>
      </c>
      <c r="FN434" s="240">
        <f t="shared" ca="1" si="1019"/>
        <v>-8.9525496148137732E-5</v>
      </c>
      <c r="FO434" s="240">
        <f t="shared" ca="1" si="1020"/>
        <v>1.4170121548501901E-4</v>
      </c>
      <c r="FP434" s="240">
        <f t="shared" ca="1" si="1021"/>
        <v>2.7431672059130462E-5</v>
      </c>
      <c r="FQ434" s="240">
        <f t="shared" ca="1" si="1022"/>
        <v>-1.5372184222048175E-4</v>
      </c>
      <c r="FR434" s="240">
        <f t="shared" ca="1" si="1023"/>
        <v>3.9929620480282988E-5</v>
      </c>
      <c r="FS434" s="240">
        <f t="shared" ca="1" si="1024"/>
        <v>1.3622458348803702E-4</v>
      </c>
      <c r="FT434" s="240">
        <f t="shared" ca="1" si="1025"/>
        <v>-9.9623570844446967E-5</v>
      </c>
      <c r="FU434" s="240">
        <f t="shared" ca="1" si="1026"/>
        <v>-9.2569287646289547E-5</v>
      </c>
      <c r="FV434" s="240">
        <f t="shared" ca="1" si="1027"/>
        <v>1.4018766229192619E-4</v>
      </c>
      <c r="FW434" s="240">
        <f t="shared" ca="1" si="1028"/>
        <v>3.1138706320582391E-5</v>
      </c>
      <c r="FX434" s="240">
        <f t="shared" ca="1" si="1029"/>
        <v>-1.5383272063536501E-4</v>
      </c>
      <c r="FY434" s="240">
        <f t="shared" ca="1" si="1030"/>
        <v>3.6271173415246212E-5</v>
      </c>
      <c r="FZ434" s="240">
        <f t="shared" ca="1" si="1031"/>
        <v>1.3793860248091595E-4</v>
      </c>
      <c r="GA434" s="240">
        <f t="shared" ca="1" si="1032"/>
        <v>-9.6716211153394656E-5</v>
      </c>
      <c r="GB434" s="240">
        <f t="shared" ca="1" si="1033"/>
        <v>-9.5557318866951852E-5</v>
      </c>
      <c r="GC434" s="240">
        <f t="shared" ca="1" si="1034"/>
        <v>1.3858966529302303E-4</v>
      </c>
      <c r="GD434" s="240">
        <f t="shared" ca="1" si="1035"/>
        <v>3.4826983789698023E-5</v>
      </c>
      <c r="GE434" s="240">
        <f t="shared" ca="1" si="1036"/>
        <v>-1.5385093597151343E-4</v>
      </c>
      <c r="GF434" s="240">
        <f t="shared" ca="1" si="1037"/>
        <v>3.2590877951610593E-5</v>
      </c>
      <c r="GG434" s="240">
        <f t="shared" ca="1" si="1038"/>
        <v>1.3956953241751693E-4</v>
      </c>
      <c r="GH434" s="240">
        <f t="shared" ca="1" si="1039"/>
        <v>-9.3750593233195588E-5</v>
      </c>
      <c r="GI434" s="240">
        <f t="shared" ca="1" si="1040"/>
        <v>-9.8487789931847006E-5</v>
      </c>
      <c r="GJ434" s="240">
        <f t="shared" ca="1" si="1041"/>
        <v>1.3690818706194871E-4</v>
      </c>
      <c r="GK434" s="240">
        <f t="shared" ca="1" si="1042"/>
        <v>3.8494282786043559E-5</v>
      </c>
      <c r="GL434" s="240">
        <f t="shared" ca="1" si="1043"/>
        <v>-1.537764772566899E-4</v>
      </c>
      <c r="GM434" s="240">
        <f t="shared" ca="1" si="1044"/>
        <v>2.8890950961748369E-5</v>
      </c>
      <c r="GN434" s="240">
        <f t="shared" ca="1" si="1045"/>
        <v>1.4111639088663057E-4</v>
      </c>
      <c r="GO434" s="240">
        <f t="shared" ca="1" si="1046"/>
        <v>-9.0728503461193297E-5</v>
      </c>
      <c r="GP434" s="240">
        <f t="shared" ca="1" si="1047"/>
        <v>-1.0135893563478284E-4</v>
      </c>
      <c r="GQ434" s="240">
        <f t="shared" ca="1" si="1048"/>
        <v>1.3514424045831512E-4</v>
      </c>
      <c r="GR434" s="240">
        <f t="shared" ca="1" si="1049"/>
        <v>4.2138394265832698E-5</v>
      </c>
      <c r="GS434" s="240">
        <f t="shared" ca="1" si="1050"/>
        <v>-1.536093893420397E-4</v>
      </c>
      <c r="GT434" s="240">
        <f t="shared" ca="1" si="1051"/>
        <v>2.5173621143328989E-5</v>
      </c>
      <c r="GU434" s="240">
        <f t="shared" ca="1" si="1052"/>
        <v>1.4257824611855577E-4</v>
      </c>
      <c r="GV434" s="240">
        <f t="shared" ca="1" si="1053"/>
        <v>-8.765176223126322E-5</v>
      </c>
      <c r="GW434" s="240">
        <f t="shared" ca="1" si="1054"/>
        <v>-1.04169026504947E-4</v>
      </c>
      <c r="GX434" s="240">
        <f t="shared" ca="1" si="1055"/>
        <v>1.33298888017598E-4</v>
      </c>
      <c r="GY434" s="240">
        <f t="shared" ca="1" si="1056"/>
        <v>4.5757123152572147E-5</v>
      </c>
      <c r="GZ434" s="240">
        <f t="shared" ca="1" si="1057"/>
        <v>-1.5334977287507486E-4</v>
      </c>
      <c r="HA434" s="240">
        <f t="shared" ca="1" si="1058"/>
        <v>2.144112767683521E-5</v>
      </c>
      <c r="HB434" s="240">
        <f t="shared" ca="1" si="1059"/>
        <v>1.4395421754636315E-4</v>
      </c>
      <c r="HC434" s="240">
        <f t="shared" ca="1" si="1060"/>
        <v>-8.4522222857275536E-5</v>
      </c>
      <c r="HD434" s="240">
        <f t="shared" ca="1" si="1061"/>
        <v>-1.0691636984867536E-4</v>
      </c>
      <c r="HE434" s="240">
        <f t="shared" ca="1" si="1062"/>
        <v>1.3137324131110557E-4</v>
      </c>
      <c r="HF434" s="240">
        <f t="shared" ca="1" si="1063"/>
        <v>4.9348289659293522E-5</v>
      </c>
      <c r="HG434" s="240">
        <f t="shared" ca="1" si="1064"/>
        <v>-1.5299778423904739E-4</v>
      </c>
      <c r="HH434" s="240">
        <f t="shared" ca="1" si="1065"/>
        <v>1.7695718876764322E-5</v>
      </c>
      <c r="HI434" s="240">
        <f t="shared" ca="1" si="1066"/>
        <v>1.4524347633631548E-4</v>
      </c>
      <c r="HJ434" s="240">
        <f t="shared" ca="1" si="1067"/>
        <v>-8.1341770456728086E-5</v>
      </c>
      <c r="HK434" s="240">
        <f t="shared" ca="1" si="1068"/>
        <v>-1.095993107690674E-4</v>
      </c>
      <c r="HL434" s="240">
        <f t="shared" ca="1" si="1069"/>
        <v>1.293684602764092E-4</v>
      </c>
      <c r="HM434" s="240">
        <f t="shared" ca="1" si="1070"/>
        <v>5.290973060157552E-5</v>
      </c>
      <c r="HN434" s="240">
        <f t="shared" ca="1" si="1071"/>
        <v>-1.5255363545874995E-4</v>
      </c>
      <c r="HO434" s="240">
        <f t="shared" ca="1" si="1072"/>
        <v>1.3939650837327584E-5</v>
      </c>
      <c r="HP434" s="240">
        <f t="shared" ca="1" si="1073"/>
        <v>1.4644524588712347E-4</v>
      </c>
      <c r="HQ434" s="240">
        <f t="shared" ca="1" si="1074"/>
        <v>-7.811232081522218E-5</v>
      </c>
      <c r="HR434" s="240">
        <f t="shared" ca="1" si="1075"/>
        <v>-1.1221623316283436E-4</v>
      </c>
      <c r="HS434" s="240">
        <f t="shared" ca="1" si="1076"/>
        <v>1.2728575251864062E-4</v>
      </c>
      <c r="HT434" s="240">
        <f t="shared" ca="1" si="1077"/>
        <v>5.6439300700565393E-5</v>
      </c>
      <c r="HU434" s="240">
        <f t="shared" ca="1" si="1078"/>
        <v>-1.5201759407279996E-4</v>
      </c>
      <c r="HV434" s="240">
        <f t="shared" ca="1" si="1079"/>
        <v>1.0175186073463566E-5</v>
      </c>
      <c r="HW434" s="240">
        <f t="shared" ca="1" si="1080"/>
        <v>1.4755880229775243E-4</v>
      </c>
      <c r="HX434" s="240">
        <f t="shared" ca="1" si="1081"/>
        <v>-7.4835819232464999E-5</v>
      </c>
      <c r="HY434" s="240">
        <f t="shared" ca="1" si="1082"/>
        <v>-1.1476556069377922E-4</v>
      </c>
      <c r="HZ434" s="240">
        <f t="shared" ca="1" si="1083"/>
        <v>1.2512637258307562E-4</v>
      </c>
      <c r="IA434" s="240">
        <f t="shared" ca="1" si="1084"/>
        <v>5.9934873875214615E-5</v>
      </c>
      <c r="IB434" s="240">
        <f t="shared" ca="1" si="1085"/>
        <v>-1.5138998297248448E-4</v>
      </c>
      <c r="IC434" s="240">
        <f t="shared" ca="1" si="1086"/>
        <v>6.4045921579836059E-6</v>
      </c>
      <c r="ID434" s="240">
        <f t="shared" ca="1" si="1087"/>
        <v>1.4858347480345619E-4</v>
      </c>
      <c r="IE434" s="240">
        <f t="shared" ca="1" si="1088"/>
        <v>-1.6221960651281725E-4</v>
      </c>
      <c r="IF434" s="240">
        <f t="shared" ca="1" si="1089"/>
        <v>-1.1724575774232286E-4</v>
      </c>
      <c r="IG434" s="240">
        <f t="shared" ca="1" si="1090"/>
        <v>1.2289162119944299E-4</v>
      </c>
      <c r="IH434" s="240">
        <f t="shared" ca="1" si="1091"/>
        <v>6.3394344522950692E-5</v>
      </c>
      <c r="II434" s="240">
        <f t="shared" ca="1" si="1092"/>
        <v>-1.5067118020726242E-4</v>
      </c>
      <c r="IJ434" s="240">
        <f t="shared" ca="1" si="1093"/>
        <v>2.6301403556708048E-6</v>
      </c>
      <c r="IK434" s="240">
        <f t="shared" ca="1" si="1094"/>
        <v>1.4951864617983226E-4</v>
      </c>
      <c r="IL434" s="240">
        <f t="shared" ca="1" si="1095"/>
        <v>-6.8149581964827255E-5</v>
      </c>
      <c r="IM434" s="240">
        <f t="shared" ca="1" si="1096"/>
        <v>-1.1965533033050376E-4</v>
      </c>
      <c r="IN434" s="240">
        <f t="shared" ca="1" si="1097"/>
        <v>1.2058284449841349E-4</v>
      </c>
      <c r="IO434" s="240">
        <f t="shared" ca="1" si="1098"/>
        <v>6.6815628788013346E-5</v>
      </c>
      <c r="IP434" s="240">
        <f t="shared" ca="1" si="1099"/>
        <v>-1.4986161875704177E-4</v>
      </c>
      <c r="IQ434" s="240">
        <f t="shared" ca="1" si="1100"/>
        <v>-1.1458957448449731E-6</v>
      </c>
      <c r="IR434" s="240">
        <f t="shared" ca="1" si="1101"/>
        <v>1.5036375311461189E-4</v>
      </c>
      <c r="IS434" s="240">
        <f t="shared" ca="1" si="1102"/>
        <v>-6.4743873819262201E-5</v>
      </c>
      <c r="IT434" s="240">
        <f t="shared" ca="1" si="1103"/>
        <v>-1.2199282702188921E-4</v>
      </c>
      <c r="IU434" s="240">
        <f t="shared" ca="1" si="1104"/>
        <v>1.1820143320074111E-4</v>
      </c>
      <c r="IV434" s="240">
        <f t="shared" ca="1" si="1105"/>
        <v>7.0196665816691376E-5</v>
      </c>
      <c r="IW434" s="240">
        <f t="shared" ca="1" si="1106"/>
        <v>-1.4896178627136873E-4</v>
      </c>
      <c r="IX434" s="240">
        <f t="shared" ca="1" si="1107"/>
        <v>-4.9212416006118607E-6</v>
      </c>
      <c r="IY434" s="240">
        <f t="shared" ca="1" si="1108"/>
        <v>1.5111828654697815E-4</v>
      </c>
      <c r="IZ434" s="240">
        <f t="shared" ca="1" si="1109"/>
        <v>-6.1299166385037825E-5</v>
      </c>
      <c r="JA434" s="240">
        <f t="shared" ca="1" si="1110"/>
        <v>-1.2425683979588775E-4</v>
      </c>
      <c r="JB434" s="240">
        <f t="shared" ca="1" si="1111"/>
        <v>1.1574882177954483E-4</v>
      </c>
    </row>
    <row r="435" spans="2:262">
      <c r="B435" s="248">
        <v>74</v>
      </c>
      <c r="C435" s="247">
        <f t="shared" si="1112"/>
        <v>1.4453125000000009E-3</v>
      </c>
      <c r="D435" s="244">
        <f t="shared" ca="1" si="855"/>
        <v>11.50289659484268</v>
      </c>
      <c r="E435" s="243">
        <f ca="1">CB361</f>
        <v>-0.49710340515732027</v>
      </c>
      <c r="F435" s="242">
        <v>74</v>
      </c>
      <c r="G435" s="240">
        <f t="shared" ca="1" si="856"/>
        <v>-2.0756127808985736E-4</v>
      </c>
      <c r="H435" s="240">
        <f t="shared" ca="1" si="857"/>
        <v>2.2146065762529806E-4</v>
      </c>
      <c r="I435" s="240">
        <f t="shared" ca="1" si="858"/>
        <v>9.9940177227277296E-5</v>
      </c>
      <c r="J435" s="240">
        <f t="shared" ca="1" si="859"/>
        <v>-2.700276221097939E-4</v>
      </c>
      <c r="K435" s="240">
        <f t="shared" ca="1" si="860"/>
        <v>3.1282543170899036E-5</v>
      </c>
      <c r="L435" s="240">
        <f t="shared" ca="1" si="861"/>
        <v>2.5482554617480046E-4</v>
      </c>
      <c r="M435" s="240">
        <f t="shared" ca="1" si="862"/>
        <v>-1.5511765727790043E-4</v>
      </c>
      <c r="N435" s="240">
        <f t="shared" ca="1" si="863"/>
        <v>-1.7944451363168638E-4</v>
      </c>
      <c r="O435" s="240">
        <f t="shared" ca="1" si="864"/>
        <v>2.4232057768766178E-4</v>
      </c>
      <c r="P435" s="240">
        <f t="shared" ca="1" si="865"/>
        <v>6.1686318510065021E-5</v>
      </c>
      <c r="Q435" s="240">
        <f t="shared" ca="1" si="866"/>
        <v>-2.7229768322595298E-4</v>
      </c>
      <c r="R435" s="240">
        <f t="shared" ca="1" si="867"/>
        <v>7.0639561604903477E-5</v>
      </c>
      <c r="S435" s="240">
        <f t="shared" ca="1" si="868"/>
        <v>2.3796965645185878E-4</v>
      </c>
      <c r="T435" s="240">
        <f t="shared" ca="1" si="869"/>
        <v>-1.8628338147728488E-4</v>
      </c>
      <c r="U435" s="241">
        <f t="shared" ca="1" si="870"/>
        <v>-1.4744331736318063E-4</v>
      </c>
      <c r="V435" s="240">
        <f t="shared" ca="1" si="871"/>
        <v>2.5793498903416395E-4</v>
      </c>
      <c r="W435" s="240">
        <f t="shared" ca="1" si="872"/>
        <v>2.2097137285445966E-5</v>
      </c>
      <c r="X435" s="240">
        <f t="shared" ca="1" si="873"/>
        <v>-2.6867332182009345E-4</v>
      </c>
      <c r="Y435" s="240">
        <f t="shared" ca="1" si="874"/>
        <v>1.0846744685666121E-4</v>
      </c>
      <c r="Z435" s="240">
        <f t="shared" ca="1" si="875"/>
        <v>2.1596244231833513E-4</v>
      </c>
      <c r="AA435" s="240">
        <f t="shared" ca="1" si="876"/>
        <v>-2.1341663303037667E-4</v>
      </c>
      <c r="AB435" s="240">
        <f t="shared" ca="1" si="877"/>
        <v>-1.1225041854219476E-4</v>
      </c>
      <c r="AC435" s="240">
        <f t="shared" ca="1" si="878"/>
        <v>2.6796588681357483E-4</v>
      </c>
      <c r="AD435" s="240">
        <f t="shared" ca="1" si="879"/>
        <v>-1.7970380229604847E-5</v>
      </c>
      <c r="AE435" s="240">
        <f t="shared" ca="1" si="880"/>
        <v>-2.5923299437133595E-4</v>
      </c>
      <c r="AF435" s="240">
        <f t="shared" ca="1" si="881"/>
        <v>1.4394733944802241E-4</v>
      </c>
      <c r="AG435" s="240">
        <f t="shared" ca="1" si="882"/>
        <v>1.8928029349998284E-4</v>
      </c>
      <c r="AH435" s="240">
        <f t="shared" ca="1" si="883"/>
        <v>-2.3593005898155987E-4</v>
      </c>
      <c r="AI435" s="240">
        <f t="shared" ca="1" si="884"/>
        <v>-7.4627637148127704E-5</v>
      </c>
      <c r="AJ435" s="240">
        <f t="shared" ca="1" si="885"/>
        <v>2.7219613238157488E-4</v>
      </c>
      <c r="AK435" s="240">
        <f t="shared" ca="1" si="886"/>
        <v>-5.7648893281967223E-5</v>
      </c>
      <c r="AL435" s="240">
        <f t="shared" ca="1" si="887"/>
        <v>-2.4418105545982206E-4</v>
      </c>
      <c r="AM435" s="240">
        <f t="shared" ca="1" si="888"/>
        <v>1.7631120685115964E-4</v>
      </c>
      <c r="AN435" s="240">
        <f t="shared" ca="1" si="889"/>
        <v>1.585007979405097E-4</v>
      </c>
      <c r="AO435" s="240">
        <f t="shared" ca="1" si="890"/>
        <v>-2.5333631164795121E-4</v>
      </c>
      <c r="AP435" s="240">
        <f t="shared" ca="1" si="891"/>
        <v>-3.53893927800131E-5</v>
      </c>
      <c r="AQ435" s="240">
        <f t="shared" ca="1" si="892"/>
        <v>2.7053415369666066E-4</v>
      </c>
      <c r="AR435" s="240">
        <f t="shared" ca="1" si="893"/>
        <v>-9.6079481890370204E-5</v>
      </c>
      <c r="AS435" s="240">
        <f t="shared" ca="1" si="894"/>
        <v>-2.2384333410719085E-4</v>
      </c>
      <c r="AT435" s="240">
        <f t="shared" ca="1" si="895"/>
        <v>2.0485846907339361E-4</v>
      </c>
      <c r="AU435" s="240">
        <f t="shared" ca="1" si="896"/>
        <v>1.2429023876686979E-4</v>
      </c>
      <c r="AV435" s="240">
        <f t="shared" ca="1" si="897"/>
        <v>-2.652585982249824E-4</v>
      </c>
      <c r="AW435" s="240">
        <f t="shared" ca="1" si="898"/>
        <v>4.6149250683171888E-6</v>
      </c>
      <c r="AX435" s="240">
        <f t="shared" ca="1" si="899"/>
        <v>2.6301592757830189E-4</v>
      </c>
      <c r="AY435" s="240">
        <f t="shared" ca="1" si="900"/>
        <v>-1.3243023986911622E-4</v>
      </c>
      <c r="AZ435" s="240">
        <f t="shared" ca="1" si="901"/>
        <v>-1.986600805622408E-4</v>
      </c>
      <c r="BA435" s="240">
        <f t="shared" ca="1" si="902"/>
        <v>2.2897116409833685E-4</v>
      </c>
      <c r="BB435" s="240">
        <f t="shared" ca="1" si="903"/>
        <v>8.7389171271693388E-5</v>
      </c>
      <c r="BC435" s="240">
        <f t="shared" ca="1" si="904"/>
        <v>-2.7143883721272432E-4</v>
      </c>
      <c r="BD435" s="240">
        <f t="shared" ca="1" si="905"/>
        <v>4.4519343725667068E-5</v>
      </c>
      <c r="BE435" s="240">
        <f t="shared" ca="1" si="906"/>
        <v>2.4980420091744778E-4</v>
      </c>
      <c r="BF435" s="240">
        <f t="shared" ca="1" si="907"/>
        <v>-1.6591428308469211E-4</v>
      </c>
      <c r="BG435" s="240">
        <f t="shared" ca="1" si="908"/>
        <v>-1.6917643621256829E-4</v>
      </c>
      <c r="BH435" s="240">
        <f t="shared" ca="1" si="909"/>
        <v>2.4812732489733831E-4</v>
      </c>
      <c r="BI435" s="240">
        <f t="shared" ca="1" si="910"/>
        <v>4.8596392127626587E-5</v>
      </c>
      <c r="BJ435" s="240">
        <f t="shared" ca="1" si="911"/>
        <v>-2.7174324510097941E-4</v>
      </c>
      <c r="BK435" s="240">
        <f t="shared" ca="1" si="912"/>
        <v>8.3460053036638439E-5</v>
      </c>
      <c r="BL435" s="240">
        <f t="shared" ca="1" si="913"/>
        <v>2.3118496769782197E-4</v>
      </c>
      <c r="BM435" s="240">
        <f t="shared" ca="1" si="914"/>
        <v>-1.9580678312093258E-4</v>
      </c>
      <c r="BN435" s="240">
        <f t="shared" ca="1" si="915"/>
        <v>-1.3603063291981452E-4</v>
      </c>
      <c r="BO435" s="240">
        <f t="shared" ca="1" si="916"/>
        <v>2.6191227843935593E-4</v>
      </c>
      <c r="BP435" s="240">
        <f t="shared" ca="1" si="917"/>
        <v>8.7516478516778197E-6</v>
      </c>
      <c r="BQ435" s="240">
        <f t="shared" ca="1" si="918"/>
        <v>-2.6616523237825819E-4</v>
      </c>
      <c r="BR435" s="240">
        <f t="shared" ca="1" si="919"/>
        <v>1.2059410424284796E-4</v>
      </c>
      <c r="BS435" s="240">
        <f t="shared" ca="1" si="920"/>
        <v>2.0756127808985644E-4</v>
      </c>
      <c r="BT435" s="240">
        <f t="shared" ca="1" si="921"/>
        <v>-2.2146065762529763E-4</v>
      </c>
      <c r="BU435" s="240">
        <f t="shared" ca="1" si="922"/>
        <v>-9.9940177227276415E-5</v>
      </c>
      <c r="BV435" s="240">
        <f t="shared" ca="1" si="923"/>
        <v>2.7002762210979374E-4</v>
      </c>
      <c r="BW435" s="240">
        <f t="shared" ca="1" si="924"/>
        <v>-3.1282543170899714E-5</v>
      </c>
      <c r="BX435" s="240">
        <f t="shared" ca="1" si="925"/>
        <v>-2.5482554617480105E-4</v>
      </c>
      <c r="BY435" s="240">
        <f t="shared" ca="1" si="926"/>
        <v>1.5511765727790021E-4</v>
      </c>
      <c r="BZ435" s="240">
        <f t="shared" ca="1" si="927"/>
        <v>1.7944451363168803E-4</v>
      </c>
      <c r="CA435" s="240">
        <f t="shared" ca="1" si="928"/>
        <v>-2.4232057768766344E-4</v>
      </c>
      <c r="CB435" s="240">
        <f t="shared" ca="1" si="929"/>
        <v>-6.1686318510063395E-5</v>
      </c>
      <c r="CC435" s="240">
        <f t="shared" ca="1" si="930"/>
        <v>2.7229768322595298E-4</v>
      </c>
      <c r="CD435" s="240">
        <f t="shared" ca="1" si="931"/>
        <v>-7.0639561604900414E-5</v>
      </c>
      <c r="CE435" s="240">
        <f t="shared" ca="1" si="932"/>
        <v>-2.3796965645185751E-4</v>
      </c>
      <c r="CF435" s="240">
        <f t="shared" ca="1" si="933"/>
        <v>1.8628338147728469E-4</v>
      </c>
      <c r="CG435" s="240">
        <f t="shared" ca="1" si="934"/>
        <v>1.4744331736318248E-4</v>
      </c>
      <c r="CH435" s="240">
        <f t="shared" ca="1" si="935"/>
        <v>-2.5793498903416259E-4</v>
      </c>
      <c r="CI435" s="240">
        <f t="shared" ca="1" si="936"/>
        <v>-2.2097137285444313E-5</v>
      </c>
      <c r="CJ435" s="240">
        <f t="shared" ca="1" si="937"/>
        <v>2.6867332182009345E-4</v>
      </c>
      <c r="CK435" s="240">
        <f t="shared" ca="1" si="938"/>
        <v>-1.084674468566592E-4</v>
      </c>
      <c r="CL435" s="240">
        <f t="shared" ca="1" si="939"/>
        <v>-2.1596244231833294E-4</v>
      </c>
      <c r="CM435" s="240">
        <f t="shared" ca="1" si="940"/>
        <v>2.1341663303037651E-4</v>
      </c>
      <c r="CN435" s="240">
        <f t="shared" ca="1" si="941"/>
        <v>1.122504185421968E-4</v>
      </c>
      <c r="CO435" s="240">
        <f t="shared" ca="1" si="942"/>
        <v>-2.6796588681357407E-4</v>
      </c>
      <c r="CP435" s="240">
        <f t="shared" ca="1" si="943"/>
        <v>1.7970380229606514E-5</v>
      </c>
      <c r="CQ435" s="240">
        <f t="shared" ca="1" si="944"/>
        <v>2.59232994371336E-4</v>
      </c>
      <c r="CR435" s="240">
        <f t="shared" ca="1" si="945"/>
        <v>-1.4394733944802054E-4</v>
      </c>
      <c r="CS435" s="240">
        <f t="shared" ca="1" si="946"/>
        <v>-1.8928029349998024E-4</v>
      </c>
      <c r="CT435" s="240">
        <f t="shared" ca="1" si="947"/>
        <v>2.3593005898155971E-4</v>
      </c>
      <c r="CU435" s="240">
        <f t="shared" ca="1" si="948"/>
        <v>7.4627637148129818E-5</v>
      </c>
      <c r="CV435" s="240">
        <f t="shared" ca="1" si="949"/>
        <v>-2.7219613238157477E-4</v>
      </c>
      <c r="CW435" s="240">
        <f t="shared" ca="1" si="950"/>
        <v>5.7648893281968849E-5</v>
      </c>
      <c r="CX435" s="240">
        <f t="shared" ca="1" si="951"/>
        <v>2.4418105545982217E-4</v>
      </c>
      <c r="CY435" s="240">
        <f t="shared" ca="1" si="952"/>
        <v>-1.7631120685115796E-4</v>
      </c>
      <c r="CZ435" s="240">
        <f t="shared" ca="1" si="953"/>
        <v>-1.5850079794050675E-4</v>
      </c>
      <c r="DA435" s="240">
        <f t="shared" ca="1" si="954"/>
        <v>2.533363116479518E-4</v>
      </c>
      <c r="DB435" s="240">
        <f t="shared" ca="1" si="955"/>
        <v>3.5389392780013371E-5</v>
      </c>
      <c r="DC435" s="240">
        <f t="shared" ca="1" si="956"/>
        <v>-2.7053415369666109E-4</v>
      </c>
      <c r="DD435" s="240">
        <f t="shared" ca="1" si="957"/>
        <v>9.6079481890373579E-5</v>
      </c>
      <c r="DE435" s="240">
        <f t="shared" ca="1" si="958"/>
        <v>2.2384333410719101E-4</v>
      </c>
      <c r="DF435" s="240">
        <f t="shared" ca="1" si="959"/>
        <v>-2.0485846907339345E-4</v>
      </c>
      <c r="DG435" s="240">
        <f t="shared" ca="1" si="960"/>
        <v>-1.2429023876686657E-4</v>
      </c>
      <c r="DH435" s="240">
        <f t="shared" ca="1" si="961"/>
        <v>2.6525859822498234E-4</v>
      </c>
      <c r="DI435" s="240">
        <f t="shared" ca="1" si="962"/>
        <v>-4.6149250683169177E-6</v>
      </c>
      <c r="DJ435" s="240">
        <f t="shared" ca="1" si="963"/>
        <v>-2.6301592757830297E-4</v>
      </c>
      <c r="DK435" s="240">
        <f t="shared" ca="1" si="964"/>
        <v>1.3243023986911936E-4</v>
      </c>
      <c r="DL435" s="240">
        <f t="shared" ca="1" si="965"/>
        <v>1.9866008056224099E-4</v>
      </c>
      <c r="DM435" s="240">
        <f t="shared" ca="1" si="966"/>
        <v>-2.2897116409833669E-4</v>
      </c>
      <c r="DN435" s="240">
        <f t="shared" ca="1" si="967"/>
        <v>-8.7389171271689986E-5</v>
      </c>
      <c r="DO435" s="240">
        <f t="shared" ca="1" si="968"/>
        <v>2.7143883721272426E-4</v>
      </c>
      <c r="DP435" s="240">
        <f t="shared" ca="1" si="969"/>
        <v>-4.4519343725666797E-5</v>
      </c>
      <c r="DQ435" s="240">
        <f t="shared" ca="1" si="970"/>
        <v>-2.4980420091744946E-4</v>
      </c>
      <c r="DR435" s="240">
        <f t="shared" ca="1" si="971"/>
        <v>1.6591428308469495E-4</v>
      </c>
      <c r="DS435" s="240">
        <f t="shared" ca="1" si="972"/>
        <v>1.691764362125685E-4</v>
      </c>
      <c r="DT435" s="240">
        <f t="shared" ca="1" si="973"/>
        <v>-2.481273248973382E-4</v>
      </c>
      <c r="DU435" s="240">
        <f t="shared" ca="1" si="974"/>
        <v>-4.8596392127630639E-5</v>
      </c>
      <c r="DV435" s="240">
        <f t="shared" ca="1" si="975"/>
        <v>2.7174324510097941E-4</v>
      </c>
      <c r="DW435" s="240">
        <f t="shared" ca="1" si="976"/>
        <v>-8.3460053036638182E-5</v>
      </c>
      <c r="DX435" s="240">
        <f t="shared" ca="1" si="977"/>
        <v>-2.3118496769782414E-4</v>
      </c>
      <c r="DY435" s="240">
        <f t="shared" ca="1" si="978"/>
        <v>1.958067831209351E-4</v>
      </c>
      <c r="DZ435" s="240">
        <f t="shared" ca="1" si="979"/>
        <v>1.3603063291981474E-4</v>
      </c>
      <c r="EA435" s="240">
        <f t="shared" ca="1" si="980"/>
        <v>-2.6191227843935588E-4</v>
      </c>
      <c r="EB435" s="240">
        <f t="shared" ca="1" si="981"/>
        <v>-8.7516478516819397E-6</v>
      </c>
      <c r="EC435" s="240">
        <f t="shared" ca="1" si="982"/>
        <v>2.6616523237825743E-4</v>
      </c>
      <c r="ED435" s="240">
        <f t="shared" ca="1" si="983"/>
        <v>-1.2059410424284773E-4</v>
      </c>
      <c r="EE435" s="240">
        <f t="shared" ca="1" si="984"/>
        <v>-2.0756127808985912E-4</v>
      </c>
      <c r="EF435" s="240">
        <f t="shared" ca="1" si="985"/>
        <v>2.2146065762529971E-4</v>
      </c>
      <c r="EG435" s="240">
        <f t="shared" ca="1" si="986"/>
        <v>9.9940177227276659E-5</v>
      </c>
      <c r="EH435" s="240">
        <f t="shared" ca="1" si="987"/>
        <v>-2.7002762210979369E-4</v>
      </c>
      <c r="EI435" s="240">
        <f t="shared" ca="1" si="988"/>
        <v>3.1282543170895621E-5</v>
      </c>
      <c r="EJ435" s="240">
        <f t="shared" ca="1" si="989"/>
        <v>2.548255461747998E-4</v>
      </c>
      <c r="EK435" s="240">
        <f t="shared" ca="1" si="990"/>
        <v>-1.5511765727789999E-4</v>
      </c>
      <c r="EL435" s="240">
        <f t="shared" ca="1" si="991"/>
        <v>-1.7944451363168825E-4</v>
      </c>
      <c r="EM435" s="240">
        <f t="shared" ca="1" si="992"/>
        <v>2.423205776876633E-4</v>
      </c>
      <c r="EN435" s="240">
        <f t="shared" ca="1" si="993"/>
        <v>6.1686318510063666E-5</v>
      </c>
      <c r="EO435" s="240">
        <f t="shared" ca="1" si="994"/>
        <v>-2.7229768322595298E-4</v>
      </c>
      <c r="EP435" s="240">
        <f t="shared" ca="1" si="995"/>
        <v>7.063956160490017E-5</v>
      </c>
      <c r="EQ435" s="240">
        <f t="shared" ca="1" si="996"/>
        <v>2.3796965645185765E-4</v>
      </c>
      <c r="ER435" s="240">
        <f t="shared" ca="1" si="997"/>
        <v>-1.8628338147728447E-4</v>
      </c>
      <c r="ES435" s="240">
        <f t="shared" ca="1" si="998"/>
        <v>-1.4744331736318267E-4</v>
      </c>
      <c r="ET435" s="240">
        <f t="shared" ca="1" si="999"/>
        <v>2.5793498903416254E-4</v>
      </c>
      <c r="EU435" s="240">
        <f t="shared" ca="1" si="1000"/>
        <v>2.2097137285452295E-5</v>
      </c>
      <c r="EV435" s="240">
        <f t="shared" ca="1" si="1001"/>
        <v>-2.6867332182009226E-4</v>
      </c>
      <c r="EW435" s="240">
        <f t="shared" ca="1" si="1002"/>
        <v>1.0846744685666604E-4</v>
      </c>
      <c r="EX435" s="240">
        <f t="shared" ca="1" si="1003"/>
        <v>2.159624423183331E-4</v>
      </c>
      <c r="EY435" s="240">
        <f t="shared" ca="1" si="1004"/>
        <v>-2.1341663303037635E-4</v>
      </c>
      <c r="EZ435" s="240">
        <f t="shared" ca="1" si="1005"/>
        <v>-1.1225041854219703E-4</v>
      </c>
      <c r="FA435" s="240">
        <f t="shared" ca="1" si="1006"/>
        <v>2.6796588681357402E-4</v>
      </c>
      <c r="FB435" s="240">
        <f t="shared" ca="1" si="1007"/>
        <v>-1.7970380229598531E-5</v>
      </c>
      <c r="FC435" s="240">
        <f t="shared" ca="1" si="1008"/>
        <v>-2.5923299437133373E-4</v>
      </c>
      <c r="FD435" s="240">
        <f t="shared" ca="1" si="1009"/>
        <v>1.4394733944802688E-4</v>
      </c>
      <c r="FE435" s="240">
        <f t="shared" ca="1" si="1010"/>
        <v>1.8928029349998045E-4</v>
      </c>
      <c r="FF435" s="240">
        <f t="shared" ca="1" si="1011"/>
        <v>-2.3593005898155957E-4</v>
      </c>
      <c r="FG435" s="240">
        <f t="shared" ca="1" si="1012"/>
        <v>-7.4627637148130062E-5</v>
      </c>
      <c r="FH435" s="240">
        <f t="shared" ca="1" si="1013"/>
        <v>2.7219613238157472E-4</v>
      </c>
      <c r="FI435" s="240">
        <f t="shared" ca="1" si="1014"/>
        <v>-5.7648893281961016E-5</v>
      </c>
      <c r="FJ435" s="240">
        <f t="shared" ca="1" si="1015"/>
        <v>-2.4418105545982575E-4</v>
      </c>
      <c r="FK435" s="240">
        <f t="shared" ca="1" si="1016"/>
        <v>1.7631120685116365E-4</v>
      </c>
      <c r="FL435" s="240">
        <f t="shared" ca="1" si="1017"/>
        <v>1.5850079794050699E-4</v>
      </c>
      <c r="FM435" s="240">
        <f t="shared" ca="1" si="1018"/>
        <v>-2.5333631164795175E-4</v>
      </c>
      <c r="FN435" s="240">
        <f t="shared" ca="1" si="1019"/>
        <v>-3.5389392780013629E-5</v>
      </c>
      <c r="FO435" s="240">
        <f t="shared" ca="1" si="1020"/>
        <v>2.7053415369666115E-4</v>
      </c>
      <c r="FP435" s="240">
        <f t="shared" ca="1" si="1021"/>
        <v>-9.6079481890366084E-5</v>
      </c>
      <c r="FQ435" s="240">
        <f t="shared" ca="1" si="1022"/>
        <v>-2.2384333410719554E-4</v>
      </c>
      <c r="FR435" s="240">
        <f t="shared" ca="1" si="1023"/>
        <v>2.0485846907339838E-4</v>
      </c>
      <c r="FS435" s="240">
        <f t="shared" ca="1" si="1024"/>
        <v>1.2429023876686681E-4</v>
      </c>
      <c r="FT435" s="240">
        <f t="shared" ca="1" si="1025"/>
        <v>-2.6525859822498229E-4</v>
      </c>
      <c r="FU435" s="240">
        <f t="shared" ca="1" si="1026"/>
        <v>4.6149250683166602E-6</v>
      </c>
      <c r="FV435" s="240">
        <f t="shared" ca="1" si="1027"/>
        <v>2.6301592757830303E-4</v>
      </c>
      <c r="FW435" s="240">
        <f t="shared" ca="1" si="1028"/>
        <v>-1.3243023986911237E-4</v>
      </c>
      <c r="FX435" s="240">
        <f t="shared" ca="1" si="1029"/>
        <v>-1.9866008056224646E-4</v>
      </c>
      <c r="FY435" s="240">
        <f t="shared" ca="1" si="1030"/>
        <v>2.2897116409834072E-4</v>
      </c>
      <c r="FZ435" s="240">
        <f t="shared" ca="1" si="1031"/>
        <v>8.738917127169023E-5</v>
      </c>
      <c r="GA435" s="240">
        <f t="shared" ca="1" si="1032"/>
        <v>-2.7143883721272426E-4</v>
      </c>
      <c r="GB435" s="240">
        <f t="shared" ca="1" si="1033"/>
        <v>4.451934372566654E-5</v>
      </c>
      <c r="GC435" s="240">
        <f t="shared" ca="1" si="1034"/>
        <v>2.4980420091744952E-4</v>
      </c>
      <c r="GD435" s="240">
        <f t="shared" ca="1" si="1035"/>
        <v>-1.6591428308468858E-4</v>
      </c>
      <c r="GE435" s="240">
        <f t="shared" ca="1" si="1036"/>
        <v>-1.6917643621257476E-4</v>
      </c>
      <c r="GF435" s="240">
        <f t="shared" ca="1" si="1037"/>
        <v>2.4812732489734129E-4</v>
      </c>
      <c r="GG435" s="240">
        <f t="shared" ca="1" si="1038"/>
        <v>4.8596392127623294E-5</v>
      </c>
      <c r="GH435" s="240">
        <f t="shared" ca="1" si="1039"/>
        <v>-2.7174324510097946E-4</v>
      </c>
      <c r="GI435" s="240">
        <f t="shared" ca="1" si="1040"/>
        <v>8.3460053036637924E-5</v>
      </c>
      <c r="GJ435" s="240">
        <f t="shared" ca="1" si="1041"/>
        <v>2.311849676978243E-4</v>
      </c>
      <c r="GK435" s="240">
        <f t="shared" ca="1" si="1042"/>
        <v>-1.9580678312092952E-4</v>
      </c>
      <c r="GL435" s="240">
        <f t="shared" ca="1" si="1043"/>
        <v>-1.3603063291982168E-4</v>
      </c>
      <c r="GM435" s="240">
        <f t="shared" ca="1" si="1044"/>
        <v>2.6191227843935788E-4</v>
      </c>
      <c r="GN435" s="240">
        <f t="shared" ca="1" si="1045"/>
        <v>8.7516478516744858E-6</v>
      </c>
      <c r="GO435" s="240">
        <f t="shared" ca="1" si="1046"/>
        <v>-2.6616523237825749E-4</v>
      </c>
      <c r="GP435" s="240">
        <f t="shared" ca="1" si="1047"/>
        <v>1.2059410424284749E-4</v>
      </c>
      <c r="GQ435" s="240">
        <f t="shared" ca="1" si="1048"/>
        <v>2.0756127808985929E-4</v>
      </c>
      <c r="GR435" s="240">
        <f t="shared" ca="1" si="1049"/>
        <v>-2.2146065762529508E-4</v>
      </c>
      <c r="GS435" s="240">
        <f t="shared" ca="1" si="1050"/>
        <v>-9.9940177227284113E-5</v>
      </c>
      <c r="GT435" s="240">
        <f t="shared" ca="1" si="1051"/>
        <v>2.7002762210979466E-4</v>
      </c>
      <c r="GU435" s="240">
        <f t="shared" ca="1" si="1052"/>
        <v>-3.1282543170903034E-5</v>
      </c>
      <c r="GV435" s="240">
        <f t="shared" ca="1" si="1053"/>
        <v>-2.5482554617479986E-4</v>
      </c>
      <c r="GW435" s="240">
        <f t="shared" ca="1" si="1054"/>
        <v>1.5511765727789978E-4</v>
      </c>
      <c r="GX435" s="240">
        <f t="shared" ca="1" si="1055"/>
        <v>1.7944451363168841E-4</v>
      </c>
      <c r="GY435" s="240">
        <f t="shared" ca="1" si="1056"/>
        <v>-2.4232057768765967E-4</v>
      </c>
      <c r="GZ435" s="240">
        <f t="shared" ca="1" si="1057"/>
        <v>-6.1686318510071445E-5</v>
      </c>
      <c r="HA435" s="240">
        <f t="shared" ca="1" si="1058"/>
        <v>2.7229768322595288E-4</v>
      </c>
      <c r="HB435" s="240">
        <f t="shared" ca="1" si="1059"/>
        <v>-7.063956160490738E-5</v>
      </c>
      <c r="HC435" s="240">
        <f t="shared" ca="1" si="1060"/>
        <v>-2.3796965645185775E-4</v>
      </c>
      <c r="HD435" s="240">
        <f t="shared" ca="1" si="1061"/>
        <v>1.8628338147728431E-4</v>
      </c>
      <c r="HE435" s="240">
        <f t="shared" ca="1" si="1062"/>
        <v>1.4744331736318291E-4</v>
      </c>
      <c r="HF435" s="240">
        <f t="shared" ca="1" si="1063"/>
        <v>-2.5793498903416243E-4</v>
      </c>
      <c r="HG435" s="240">
        <f t="shared" ca="1" si="1064"/>
        <v>-2.2097137285452567E-5</v>
      </c>
      <c r="HH435" s="240">
        <f t="shared" ca="1" si="1065"/>
        <v>2.6867332182009231E-4</v>
      </c>
      <c r="HI435" s="240">
        <f t="shared" ca="1" si="1066"/>
        <v>-1.0846744685666581E-4</v>
      </c>
      <c r="HJ435" s="240">
        <f t="shared" ca="1" si="1067"/>
        <v>-2.1596244231833326E-4</v>
      </c>
      <c r="HK435" s="240">
        <f t="shared" ca="1" si="1068"/>
        <v>2.1341663303037616E-4</v>
      </c>
      <c r="HL435" s="240">
        <f t="shared" ca="1" si="1069"/>
        <v>1.1225041854219728E-4</v>
      </c>
      <c r="HM435" s="240">
        <f t="shared" ca="1" si="1070"/>
        <v>-2.6796588681357396E-4</v>
      </c>
      <c r="HN435" s="240">
        <f t="shared" ca="1" si="1071"/>
        <v>1.7970380229598247E-5</v>
      </c>
      <c r="HO435" s="240">
        <f t="shared" ca="1" si="1072"/>
        <v>2.5923299437133384E-4</v>
      </c>
      <c r="HP435" s="240">
        <f t="shared" ca="1" si="1073"/>
        <v>-1.4394733944802664E-4</v>
      </c>
      <c r="HQ435" s="240">
        <f t="shared" ca="1" si="1074"/>
        <v>-1.8928029349998064E-4</v>
      </c>
      <c r="HR435" s="240">
        <f t="shared" ca="1" si="1075"/>
        <v>2.3593005898155946E-4</v>
      </c>
      <c r="HS435" s="240">
        <f t="shared" ca="1" si="1076"/>
        <v>7.4627637148130319E-5</v>
      </c>
      <c r="HT435" s="240">
        <f t="shared" ca="1" si="1077"/>
        <v>-2.7219613238157472E-4</v>
      </c>
      <c r="HU435" s="240">
        <f t="shared" ca="1" si="1078"/>
        <v>5.7648893281960758E-5</v>
      </c>
      <c r="HV435" s="240">
        <f t="shared" ca="1" si="1079"/>
        <v>2.4418105545981897E-4</v>
      </c>
      <c r="HW435" s="240">
        <f t="shared" ca="1" si="1080"/>
        <v>-1.7631120685116344E-4</v>
      </c>
      <c r="HX435" s="240">
        <f t="shared" ca="1" si="1081"/>
        <v>-1.5850079794050721E-4</v>
      </c>
      <c r="HY435" s="240">
        <f t="shared" ca="1" si="1082"/>
        <v>2.5333631164795164E-4</v>
      </c>
      <c r="HZ435" s="240">
        <f t="shared" ca="1" si="1083"/>
        <v>3.5389392780013886E-5</v>
      </c>
      <c r="IA435" s="240">
        <f t="shared" ca="1" si="1084"/>
        <v>-2.705341536966612E-4</v>
      </c>
      <c r="IB435" s="240">
        <f t="shared" ca="1" si="1085"/>
        <v>9.6079481890365827E-5</v>
      </c>
      <c r="IC435" s="240">
        <f t="shared" ca="1" si="1086"/>
        <v>2.2384333410719573E-4</v>
      </c>
      <c r="ID435" s="240">
        <f t="shared" ca="1" si="1087"/>
        <v>-2.0485846907339819E-4</v>
      </c>
      <c r="IE435" s="240">
        <f t="shared" ca="1" si="1088"/>
        <v>1.250666723875156E-5</v>
      </c>
      <c r="IF435" s="240">
        <f t="shared" ca="1" si="1089"/>
        <v>2.6525859822498223E-4</v>
      </c>
      <c r="IG435" s="240">
        <f t="shared" ca="1" si="1090"/>
        <v>-4.6149250683163892E-6</v>
      </c>
      <c r="IH435" s="240">
        <f t="shared" ca="1" si="1091"/>
        <v>-2.6301592757830308E-4</v>
      </c>
      <c r="II435" s="240">
        <f t="shared" ca="1" si="1092"/>
        <v>1.3243023986911213E-4</v>
      </c>
      <c r="IJ435" s="240">
        <f t="shared" ca="1" si="1093"/>
        <v>1.9866008056224665E-4</v>
      </c>
      <c r="IK435" s="240">
        <f t="shared" ca="1" si="1094"/>
        <v>-2.2897116409834062E-4</v>
      </c>
      <c r="IL435" s="240">
        <f t="shared" ca="1" si="1095"/>
        <v>-8.7389171271690474E-5</v>
      </c>
      <c r="IM435" s="240">
        <f t="shared" ca="1" si="1096"/>
        <v>2.7143883721272421E-4</v>
      </c>
      <c r="IN435" s="240">
        <f t="shared" ca="1" si="1097"/>
        <v>-4.4519343725666269E-5</v>
      </c>
      <c r="IO435" s="240">
        <f t="shared" ca="1" si="1098"/>
        <v>-2.4980420091744968E-4</v>
      </c>
      <c r="IP435" s="240">
        <f t="shared" ca="1" si="1099"/>
        <v>1.6591428308468839E-4</v>
      </c>
      <c r="IQ435" s="240">
        <f t="shared" ca="1" si="1100"/>
        <v>1.6917643621257498E-4</v>
      </c>
      <c r="IR435" s="240">
        <f t="shared" ca="1" si="1101"/>
        <v>-2.4812732489734119E-4</v>
      </c>
      <c r="IS435" s="240">
        <f t="shared" ca="1" si="1102"/>
        <v>-4.8596392127623551E-5</v>
      </c>
      <c r="IT435" s="240">
        <f t="shared" ca="1" si="1103"/>
        <v>2.7174324510097946E-4</v>
      </c>
      <c r="IU435" s="240">
        <f t="shared" ca="1" si="1104"/>
        <v>-8.3460053036637667E-5</v>
      </c>
      <c r="IV435" s="240">
        <f t="shared" ca="1" si="1105"/>
        <v>-2.3118496769782443E-4</v>
      </c>
      <c r="IW435" s="240">
        <f t="shared" ca="1" si="1106"/>
        <v>1.9580678312092935E-4</v>
      </c>
      <c r="IX435" s="240">
        <f t="shared" ca="1" si="1107"/>
        <v>1.3603063291982192E-4</v>
      </c>
      <c r="IY435" s="240">
        <f t="shared" ca="1" si="1108"/>
        <v>-2.6191227843935783E-4</v>
      </c>
      <c r="IZ435" s="240">
        <f t="shared" ca="1" si="1109"/>
        <v>-8.7516478516747569E-6</v>
      </c>
      <c r="JA435" s="240">
        <f t="shared" ca="1" si="1110"/>
        <v>2.6616523237825754E-4</v>
      </c>
      <c r="JB435" s="240">
        <f t="shared" ca="1" si="1111"/>
        <v>-1.2059410424284724E-4</v>
      </c>
    </row>
    <row r="436" spans="2:262">
      <c r="B436" s="248">
        <v>75</v>
      </c>
      <c r="C436" s="247">
        <f t="shared" si="1112"/>
        <v>1.4648437500000009E-3</v>
      </c>
      <c r="D436" s="244">
        <f t="shared" ca="1" si="855"/>
        <v>11.466335585585954</v>
      </c>
      <c r="E436" s="243">
        <f ca="1">CC361</f>
        <v>-0.53366441441404633</v>
      </c>
      <c r="F436" s="242">
        <v>75</v>
      </c>
      <c r="G436" s="240">
        <f t="shared" ca="1" si="856"/>
        <v>-6.3021587922525071E-4</v>
      </c>
      <c r="H436" s="240">
        <f t="shared" ca="1" si="857"/>
        <v>7.741563283364982E-4</v>
      </c>
      <c r="I436" s="240">
        <f t="shared" ca="1" si="858"/>
        <v>2.1726114113071037E-4</v>
      </c>
      <c r="J436" s="240">
        <f t="shared" ca="1" si="859"/>
        <v>-8.9004896442272782E-4</v>
      </c>
      <c r="K436" s="240">
        <f t="shared" ca="1" si="860"/>
        <v>2.5751368604701636E-4</v>
      </c>
      <c r="L436" s="240">
        <f t="shared" ca="1" si="861"/>
        <v>7.5268459383647781E-4</v>
      </c>
      <c r="M436" s="240">
        <f t="shared" ca="1" si="862"/>
        <v>-6.5901485310901797E-4</v>
      </c>
      <c r="N436" s="240">
        <f t="shared" ca="1" si="863"/>
        <v>-4.0114925645723539E-4</v>
      </c>
      <c r="O436" s="240">
        <f t="shared" ca="1" si="864"/>
        <v>8.7299810180644722E-4</v>
      </c>
      <c r="P436" s="240">
        <f t="shared" ca="1" si="865"/>
        <v>-6.4530205549063536E-5</v>
      </c>
      <c r="Q436" s="240">
        <f t="shared" ca="1" si="866"/>
        <v>-8.3857604368162196E-4</v>
      </c>
      <c r="R436" s="240">
        <f t="shared" ca="1" si="867"/>
        <v>5.1184806347449549E-4</v>
      </c>
      <c r="S436" s="240">
        <f t="shared" ca="1" si="868"/>
        <v>5.6554322684668125E-4</v>
      </c>
      <c r="T436" s="240">
        <f t="shared" ca="1" si="869"/>
        <v>-8.1352325048155674E-4</v>
      </c>
      <c r="U436" s="241">
        <f t="shared" ca="1" si="870"/>
        <v>-1.3158916803492727E-4</v>
      </c>
      <c r="V436" s="240">
        <f t="shared" ca="1" si="871"/>
        <v>8.8371627020240233E-4</v>
      </c>
      <c r="W436" s="240">
        <f t="shared" ca="1" si="872"/>
        <v>-3.3980763846730568E-4</v>
      </c>
      <c r="X436" s="240">
        <f t="shared" ca="1" si="873"/>
        <v>-7.0245420566910418E-4</v>
      </c>
      <c r="Y436" s="240">
        <f t="shared" ca="1" si="874"/>
        <v>7.1451463485499667E-4</v>
      </c>
      <c r="Z436" s="240">
        <f t="shared" ca="1" si="875"/>
        <v>3.2131386863241317E-4</v>
      </c>
      <c r="AA436" s="240">
        <f t="shared" ca="1" si="876"/>
        <v>-8.8591165069075407E-4</v>
      </c>
      <c r="AB436" s="240">
        <f t="shared" ca="1" si="877"/>
        <v>1.5125400983732331E-4</v>
      </c>
      <c r="AC436" s="240">
        <f t="shared" ca="1" si="878"/>
        <v>8.0522890260505706E-4</v>
      </c>
      <c r="AD436" s="240">
        <f t="shared" ca="1" si="879"/>
        <v>-5.8078365186188822E-4</v>
      </c>
      <c r="AE436" s="240">
        <f t="shared" ca="1" si="880"/>
        <v>-4.9542408403620395E-4</v>
      </c>
      <c r="AF436" s="240">
        <f t="shared" ca="1" si="881"/>
        <v>8.4505549900743329E-4</v>
      </c>
      <c r="AG436" s="240">
        <f t="shared" ca="1" si="882"/>
        <v>4.46499193170099E-5</v>
      </c>
      <c r="AH436" s="240">
        <f t="shared" ca="1" si="883"/>
        <v>-8.6887290521157445E-4</v>
      </c>
      <c r="AI436" s="240">
        <f t="shared" ca="1" si="884"/>
        <v>4.188290575714029E-4</v>
      </c>
      <c r="AJ436" s="240">
        <f t="shared" ca="1" si="885"/>
        <v>6.4545879950061373E-4</v>
      </c>
      <c r="AK436" s="240">
        <f t="shared" ca="1" si="886"/>
        <v>-7.6313325007389197E-4</v>
      </c>
      <c r="AL436" s="240">
        <f t="shared" ca="1" si="887"/>
        <v>-2.3838405260463344E-4</v>
      </c>
      <c r="AM436" s="240">
        <f t="shared" ca="1" si="888"/>
        <v>8.9029338609033875E-4</v>
      </c>
      <c r="AN436" s="240">
        <f t="shared" ca="1" si="889"/>
        <v>-2.3652115532700664E-4</v>
      </c>
      <c r="AO436" s="240">
        <f t="shared" ca="1" si="890"/>
        <v>-7.6412696701351186E-4</v>
      </c>
      <c r="AP436" s="240">
        <f t="shared" ca="1" si="891"/>
        <v>6.4412597619321627E-4</v>
      </c>
      <c r="AQ436" s="240">
        <f t="shared" ca="1" si="892"/>
        <v>4.2053373647010518E-4</v>
      </c>
      <c r="AR436" s="240">
        <f t="shared" ca="1" si="893"/>
        <v>-8.6844940112353985E-4</v>
      </c>
      <c r="AS436" s="240">
        <f t="shared" ca="1" si="894"/>
        <v>4.2719332532065288E-5</v>
      </c>
      <c r="AT436" s="240">
        <f t="shared" ca="1" si="895"/>
        <v>8.4566181916931457E-4</v>
      </c>
      <c r="AU436" s="240">
        <f t="shared" ca="1" si="896"/>
        <v>-4.9381692389582996E-4</v>
      </c>
      <c r="AV436" s="240">
        <f t="shared" ca="1" si="897"/>
        <v>-5.8224727224925259E-4</v>
      </c>
      <c r="AW436" s="240">
        <f t="shared" ca="1" si="898"/>
        <v>8.0440247492350641E-4</v>
      </c>
      <c r="AX436" s="240">
        <f t="shared" ca="1" si="899"/>
        <v>1.5315846783629843E-4</v>
      </c>
      <c r="AY436" s="240">
        <f t="shared" ca="1" si="900"/>
        <v>-8.8610110949800304E-4</v>
      </c>
      <c r="AZ436" s="240">
        <f t="shared" ca="1" si="901"/>
        <v>3.1951047279526324E-4</v>
      </c>
      <c r="BA436" s="240">
        <f t="shared" ca="1" si="902"/>
        <v>7.1566607101533251E-4</v>
      </c>
      <c r="BB436" s="240">
        <f t="shared" ca="1" si="903"/>
        <v>-7.0126501525871916E-4</v>
      </c>
      <c r="BC436" s="240">
        <f t="shared" ca="1" si="904"/>
        <v>-3.4159341913468058E-4</v>
      </c>
      <c r="BD436" s="240">
        <f t="shared" ca="1" si="905"/>
        <v>8.8347966076409573E-4</v>
      </c>
      <c r="BE436" s="240">
        <f t="shared" ca="1" si="906"/>
        <v>-1.2967717385608147E-4</v>
      </c>
      <c r="BF436" s="240">
        <f t="shared" ca="1" si="907"/>
        <v>-8.1430654752267747E-4</v>
      </c>
      <c r="BG436" s="240">
        <f t="shared" ca="1" si="908"/>
        <v>5.6404906329536088E-4</v>
      </c>
      <c r="BH436" s="240">
        <f t="shared" ca="1" si="909"/>
        <v>5.134283854774049E-4</v>
      </c>
      <c r="BI436" s="240">
        <f t="shared" ca="1" si="910"/>
        <v>-8.3792486420848731E-4</v>
      </c>
      <c r="BJ436" s="240">
        <f t="shared" ca="1" si="911"/>
        <v>-6.6457883297752558E-5</v>
      </c>
      <c r="BK436" s="240">
        <f t="shared" ca="1" si="912"/>
        <v>8.7337519482906382E-4</v>
      </c>
      <c r="BL436" s="240">
        <f t="shared" ca="1" si="913"/>
        <v>-3.9942272974832202E-4</v>
      </c>
      <c r="BM436" s="240">
        <f t="shared" ca="1" si="914"/>
        <v>-6.6031291953041321E-4</v>
      </c>
      <c r="BN436" s="240">
        <f t="shared" ca="1" si="915"/>
        <v>7.516504888768294E-4</v>
      </c>
      <c r="BO436" s="240">
        <f t="shared" ca="1" si="916"/>
        <v>2.5936337043901971E-4</v>
      </c>
      <c r="BP436" s="240">
        <f t="shared" ca="1" si="917"/>
        <v>-8.9000152831238263E-4</v>
      </c>
      <c r="BQ436" s="240">
        <f t="shared" ca="1" si="918"/>
        <v>2.1538615310712201E-4</v>
      </c>
      <c r="BR436" s="240">
        <f t="shared" ca="1" si="919"/>
        <v>7.7510905867816287E-4</v>
      </c>
      <c r="BS436" s="240">
        <f t="shared" ca="1" si="920"/>
        <v>-6.2884910187476525E-4</v>
      </c>
      <c r="BT436" s="240">
        <f t="shared" ca="1" si="921"/>
        <v>-4.3966490268489464E-4</v>
      </c>
      <c r="BU436" s="240">
        <f t="shared" ca="1" si="922"/>
        <v>8.6337757899481176E-4</v>
      </c>
      <c r="BV436" s="240">
        <f t="shared" ca="1" si="923"/>
        <v>-2.0882726986525295E-5</v>
      </c>
      <c r="BW436" s="240">
        <f t="shared" ca="1" si="924"/>
        <v>-8.5223819959847182E-4</v>
      </c>
      <c r="BX436" s="240">
        <f t="shared" ca="1" si="925"/>
        <v>4.7548832746721885E-4</v>
      </c>
      <c r="BY436" s="240">
        <f t="shared" ca="1" si="926"/>
        <v>5.9860059366664852E-4</v>
      </c>
      <c r="BZ436" s="240">
        <f t="shared" ca="1" si="927"/>
        <v>-7.9479715739311512E-4</v>
      </c>
      <c r="CA436" s="240">
        <f t="shared" ca="1" si="928"/>
        <v>-1.7463551070360286E-4</v>
      </c>
      <c r="CB436" s="240">
        <f t="shared" ca="1" si="929"/>
        <v>8.879521946186966E-4</v>
      </c>
      <c r="CC436" s="240">
        <f t="shared" ca="1" si="930"/>
        <v>-2.9902084596169262E-4</v>
      </c>
      <c r="CD436" s="240">
        <f t="shared" ca="1" si="931"/>
        <v>-7.2844684588086643E-4</v>
      </c>
      <c r="CE436" s="240">
        <f t="shared" ca="1" si="932"/>
        <v>6.8759297983923763E-4</v>
      </c>
      <c r="CF436" s="240">
        <f t="shared" ca="1" si="933"/>
        <v>3.6166720653424422E-4</v>
      </c>
      <c r="CG436" s="240">
        <f t="shared" ca="1" si="934"/>
        <v>-8.8051549572522368E-4</v>
      </c>
      <c r="CH436" s="240">
        <f t="shared" ca="1" si="935"/>
        <v>1.0802222519425055E-4</v>
      </c>
      <c r="CI436" s="240">
        <f t="shared" ca="1" si="936"/>
        <v>8.228936846249559E-4</v>
      </c>
      <c r="CJ436" s="240">
        <f t="shared" ca="1" si="937"/>
        <v>-5.4697471266424726E-4</v>
      </c>
      <c r="CK436" s="240">
        <f t="shared" ca="1" si="938"/>
        <v>-5.3112341685751302E-4</v>
      </c>
      <c r="CL436" s="240">
        <f t="shared" ca="1" si="939"/>
        <v>8.302894948033707E-4</v>
      </c>
      <c r="CM436" s="240">
        <f t="shared" ca="1" si="940"/>
        <v>8.8225815534629564E-5</v>
      </c>
      <c r="CN436" s="240">
        <f t="shared" ca="1" si="941"/>
        <v>-8.7735139588678858E-4</v>
      </c>
      <c r="CO436" s="240">
        <f t="shared" ca="1" si="942"/>
        <v>3.7977580460821854E-4</v>
      </c>
      <c r="CP436" s="240">
        <f t="shared" ca="1" si="943"/>
        <v>6.7476929174818635E-4</v>
      </c>
      <c r="CQ436" s="240">
        <f t="shared" ca="1" si="944"/>
        <v>-7.3971496153129299E-4</v>
      </c>
      <c r="CR436" s="240">
        <f t="shared" ca="1" si="945"/>
        <v>-2.8018645747727463E-4</v>
      </c>
      <c r="CS436" s="240">
        <f t="shared" ca="1" si="946"/>
        <v>8.8917356689307224E-4</v>
      </c>
      <c r="CT436" s="240">
        <f t="shared" ca="1" si="947"/>
        <v>-1.9412141032240036E-4</v>
      </c>
      <c r="CU436" s="240">
        <f t="shared" ca="1" si="948"/>
        <v>-7.8562425362906053E-4</v>
      </c>
      <c r="CV436" s="240">
        <f t="shared" ca="1" si="949"/>
        <v>6.1319343237154498E-4</v>
      </c>
      <c r="CW436" s="240">
        <f t="shared" ca="1" si="950"/>
        <v>4.5853123120244708E-4</v>
      </c>
      <c r="CX436" s="240">
        <f t="shared" ca="1" si="951"/>
        <v>-8.5778569049626413E-4</v>
      </c>
      <c r="CY436" s="240">
        <f t="shared" ca="1" si="952"/>
        <v>-9.6645753289587846E-7</v>
      </c>
      <c r="CZ436" s="240">
        <f t="shared" ca="1" si="953"/>
        <v>8.5830122360343287E-4</v>
      </c>
      <c r="DA436" s="240">
        <f t="shared" ca="1" si="954"/>
        <v>-4.5687331464979521E-4</v>
      </c>
      <c r="DB436" s="240">
        <f t="shared" ca="1" si="955"/>
        <v>-6.1459334046953763E-4</v>
      </c>
      <c r="DC436" s="240">
        <f t="shared" ca="1" si="956"/>
        <v>7.8471308377447253E-4</v>
      </c>
      <c r="DD436" s="240">
        <f t="shared" ca="1" si="957"/>
        <v>1.9600735966930166E-4</v>
      </c>
      <c r="DE436" s="240">
        <f t="shared" ca="1" si="958"/>
        <v>-8.8926841054002312E-4</v>
      </c>
      <c r="DF436" s="240">
        <f t="shared" ca="1" si="959"/>
        <v>2.7835110015161257E-4</v>
      </c>
      <c r="DG436" s="240">
        <f t="shared" ca="1" si="960"/>
        <v>7.4078883160481608E-4</v>
      </c>
      <c r="DH436" s="240">
        <f t="shared" ca="1" si="961"/>
        <v>-6.7350676411945839E-4</v>
      </c>
      <c r="DI436" s="240">
        <f t="shared" ca="1" si="962"/>
        <v>-3.8152313913221133E-4</v>
      </c>
      <c r="DJ436" s="240">
        <f t="shared" ca="1" si="963"/>
        <v>8.7702094107632326E-4</v>
      </c>
      <c r="DK436" s="240">
        <f t="shared" ca="1" si="964"/>
        <v>-8.6302207983173776E-5</v>
      </c>
      <c r="DL436" s="240">
        <f t="shared" ca="1" si="965"/>
        <v>-8.3098514134159285E-4</v>
      </c>
      <c r="DM436" s="240">
        <f t="shared" ca="1" si="966"/>
        <v>5.2957088491893635E-4</v>
      </c>
      <c r="DN436" s="240">
        <f t="shared" ca="1" si="967"/>
        <v>5.4849851935128975E-4</v>
      </c>
      <c r="DO436" s="240">
        <f t="shared" ca="1" si="968"/>
        <v>-8.2215399005310845E-4</v>
      </c>
      <c r="DP436" s="240">
        <f t="shared" ca="1" si="969"/>
        <v>-1.0994060383919153E-4</v>
      </c>
      <c r="DQ436" s="240">
        <f t="shared" ca="1" si="970"/>
        <v>8.8079911326991302E-4</v>
      </c>
      <c r="DR436" s="240">
        <f t="shared" ca="1" si="971"/>
        <v>-3.5990011672415109E-4</v>
      </c>
      <c r="DS436" s="240">
        <f t="shared" ca="1" si="972"/>
        <v>-6.8881920817585071E-4</v>
      </c>
      <c r="DT436" s="240">
        <f t="shared" ca="1" si="973"/>
        <v>7.2733385755265403E-4</v>
      </c>
      <c r="DU436" s="240">
        <f t="shared" ca="1" si="974"/>
        <v>3.0084077067039173E-4</v>
      </c>
      <c r="DV436" s="240">
        <f t="shared" ca="1" si="975"/>
        <v>-8.8781000056540466E-4</v>
      </c>
      <c r="DW436" s="240">
        <f t="shared" ca="1" si="976"/>
        <v>1.7273973605877978E-4</v>
      </c>
      <c r="DX436" s="240">
        <f t="shared" ca="1" si="977"/>
        <v>7.956662179059551E-4</v>
      </c>
      <c r="DY436" s="240">
        <f t="shared" ca="1" si="978"/>
        <v>-5.9716839807343459E-4</v>
      </c>
      <c r="DZ436" s="240">
        <f t="shared" ca="1" si="979"/>
        <v>-4.7712135765189925E-4</v>
      </c>
      <c r="EA436" s="240">
        <f t="shared" ca="1" si="980"/>
        <v>8.5167710397243441E-4</v>
      </c>
      <c r="EB436" s="240">
        <f t="shared" ca="1" si="981"/>
        <v>2.2815059894437423E-5</v>
      </c>
      <c r="EC436" s="240">
        <f t="shared" ca="1" si="982"/>
        <v>-8.6384723904524166E-4</v>
      </c>
      <c r="ED436" s="240">
        <f t="shared" ca="1" si="983"/>
        <v>4.3798309843122012E-4</v>
      </c>
      <c r="EE436" s="240">
        <f t="shared" ca="1" si="984"/>
        <v>6.302158792252532E-4</v>
      </c>
      <c r="EF436" s="240">
        <f t="shared" ca="1" si="985"/>
        <v>-7.7415632833648779E-4</v>
      </c>
      <c r="EG436" s="240">
        <f t="shared" ca="1" si="986"/>
        <v>-2.17261141130723E-4</v>
      </c>
      <c r="EH436" s="240">
        <f t="shared" ca="1" si="987"/>
        <v>8.9004896442272793E-4</v>
      </c>
      <c r="EI436" s="240">
        <f t="shared" ca="1" si="988"/>
        <v>-2.5751368604699489E-4</v>
      </c>
      <c r="EJ436" s="240">
        <f t="shared" ca="1" si="989"/>
        <v>-7.5268459383648551E-4</v>
      </c>
      <c r="EK436" s="240">
        <f t="shared" ca="1" si="990"/>
        <v>6.5901485310901364E-4</v>
      </c>
      <c r="EL436" s="240">
        <f t="shared" ca="1" si="991"/>
        <v>4.011492564572342E-4</v>
      </c>
      <c r="EM436" s="240">
        <f t="shared" ca="1" si="992"/>
        <v>-8.7299810180644364E-4</v>
      </c>
      <c r="EN436" s="240">
        <f t="shared" ca="1" si="993"/>
        <v>6.453020554905535E-5</v>
      </c>
      <c r="EO436" s="240">
        <f t="shared" ca="1" si="994"/>
        <v>8.3857604368162153E-4</v>
      </c>
      <c r="EP436" s="240">
        <f t="shared" ca="1" si="995"/>
        <v>-5.1184806347448107E-4</v>
      </c>
      <c r="EQ436" s="240">
        <f t="shared" ca="1" si="996"/>
        <v>-5.6554322684668993E-4</v>
      </c>
      <c r="ER436" s="240">
        <f t="shared" ca="1" si="997"/>
        <v>8.1352325048155588E-4</v>
      </c>
      <c r="ES436" s="240">
        <f t="shared" ca="1" si="998"/>
        <v>1.3158916803491974E-4</v>
      </c>
      <c r="ET436" s="240">
        <f t="shared" ca="1" si="999"/>
        <v>-8.8371627020240049E-4</v>
      </c>
      <c r="EU436" s="240">
        <f t="shared" ca="1" si="1000"/>
        <v>3.3980763846727771E-4</v>
      </c>
      <c r="EV436" s="240">
        <f t="shared" ca="1" si="1001"/>
        <v>7.0245420566911903E-4</v>
      </c>
      <c r="EW436" s="240">
        <f t="shared" ca="1" si="1002"/>
        <v>-7.1451463485498984E-4</v>
      </c>
      <c r="EX436" s="240">
        <f t="shared" ca="1" si="1003"/>
        <v>-3.2131386863241788E-4</v>
      </c>
      <c r="EY436" s="240">
        <f t="shared" ca="1" si="1004"/>
        <v>8.8591165069075418E-4</v>
      </c>
      <c r="EZ436" s="240">
        <f t="shared" ca="1" si="1005"/>
        <v>-1.5125400983733713E-4</v>
      </c>
      <c r="FA436" s="240">
        <f t="shared" ca="1" si="1006"/>
        <v>-8.0522890260507007E-4</v>
      </c>
      <c r="FB436" s="240">
        <f t="shared" ca="1" si="1007"/>
        <v>5.8078365186187012E-4</v>
      </c>
      <c r="FC436" s="240">
        <f t="shared" ca="1" si="1008"/>
        <v>4.9542408403621869E-4</v>
      </c>
      <c r="FD436" s="240">
        <f t="shared" ca="1" si="1009"/>
        <v>-8.4505549900742972E-4</v>
      </c>
      <c r="FE436" s="240">
        <f t="shared" ca="1" si="1010"/>
        <v>-4.4649919317008599E-5</v>
      </c>
      <c r="FF436" s="240">
        <f t="shared" ca="1" si="1011"/>
        <v>8.6887290521157272E-4</v>
      </c>
      <c r="FG436" s="240">
        <f t="shared" ca="1" si="1012"/>
        <v>-4.1882905757137059E-4</v>
      </c>
      <c r="FH436" s="240">
        <f t="shared" ca="1" si="1013"/>
        <v>-6.4545879950063021E-4</v>
      </c>
      <c r="FI436" s="240">
        <f t="shared" ca="1" si="1014"/>
        <v>7.6313325007388287E-4</v>
      </c>
      <c r="FJ436" s="240">
        <f t="shared" ca="1" si="1015"/>
        <v>2.3838405260464434E-4</v>
      </c>
      <c r="FK436" s="240">
        <f t="shared" ca="1" si="1016"/>
        <v>-8.9029338609033875E-4</v>
      </c>
      <c r="FL436" s="240">
        <f t="shared" ca="1" si="1017"/>
        <v>2.3652115532700791E-4</v>
      </c>
      <c r="FM436" s="240">
        <f t="shared" ca="1" si="1018"/>
        <v>7.641269670135046E-4</v>
      </c>
      <c r="FN436" s="240">
        <f t="shared" ca="1" si="1019"/>
        <v>-6.4412597619319101E-4</v>
      </c>
      <c r="FO436" s="240">
        <f t="shared" ca="1" si="1020"/>
        <v>-4.2053373647012632E-4</v>
      </c>
      <c r="FP436" s="240">
        <f t="shared" ca="1" si="1021"/>
        <v>8.6844940112353725E-4</v>
      </c>
      <c r="FQ436" s="240">
        <f t="shared" ca="1" si="1022"/>
        <v>-4.2719332532053904E-5</v>
      </c>
      <c r="FR436" s="240">
        <f t="shared" ca="1" si="1023"/>
        <v>-8.4566181916931424E-4</v>
      </c>
      <c r="FS436" s="240">
        <f t="shared" ca="1" si="1024"/>
        <v>4.9381692389584156E-4</v>
      </c>
      <c r="FT436" s="240">
        <f t="shared" ca="1" si="1025"/>
        <v>5.8224727224928023E-4</v>
      </c>
      <c r="FU436" s="240">
        <f t="shared" ca="1" si="1026"/>
        <v>-8.0440247492349621E-4</v>
      </c>
      <c r="FV436" s="240">
        <f t="shared" ca="1" si="1027"/>
        <v>-1.531584678363097E-4</v>
      </c>
      <c r="FW436" s="240">
        <f t="shared" ca="1" si="1028"/>
        <v>8.8610110949800401E-4</v>
      </c>
      <c r="FX436" s="240">
        <f t="shared" ca="1" si="1029"/>
        <v>-3.1951047279526443E-4</v>
      </c>
      <c r="FY436" s="240">
        <f t="shared" ca="1" si="1030"/>
        <v>-7.1566607101533175E-4</v>
      </c>
      <c r="FZ436" s="240">
        <f t="shared" ca="1" si="1031"/>
        <v>7.0126501525869661E-4</v>
      </c>
      <c r="GA436" s="240">
        <f t="shared" ca="1" si="1032"/>
        <v>3.415934191347027E-4</v>
      </c>
      <c r="GB436" s="240">
        <f t="shared" ca="1" si="1033"/>
        <v>-8.834796607640927E-4</v>
      </c>
      <c r="GC436" s="240">
        <f t="shared" ca="1" si="1034"/>
        <v>1.2967717385607025E-4</v>
      </c>
      <c r="GD436" s="240">
        <f t="shared" ca="1" si="1035"/>
        <v>8.1430654752268202E-4</v>
      </c>
      <c r="GE436" s="240">
        <f t="shared" ca="1" si="1036"/>
        <v>-5.6404906329536185E-4</v>
      </c>
      <c r="GF436" s="240">
        <f t="shared" ca="1" si="1037"/>
        <v>-5.1342838547739362E-4</v>
      </c>
      <c r="GG436" s="240">
        <f t="shared" ca="1" si="1038"/>
        <v>8.3792486420847484E-4</v>
      </c>
      <c r="GH436" s="240">
        <f t="shared" ca="1" si="1039"/>
        <v>6.6457883297776465E-5</v>
      </c>
      <c r="GI436" s="240">
        <f t="shared" ca="1" si="1040"/>
        <v>-8.7337519482906588E-4</v>
      </c>
      <c r="GJ436" s="240">
        <f t="shared" ca="1" si="1041"/>
        <v>3.9942272974831188E-4</v>
      </c>
      <c r="GK436" s="240">
        <f t="shared" ca="1" si="1042"/>
        <v>6.6031291953041235E-4</v>
      </c>
      <c r="GL436" s="240">
        <f t="shared" ca="1" si="1043"/>
        <v>-7.5165048887683699E-4</v>
      </c>
      <c r="GM436" s="240">
        <f t="shared" ca="1" si="1044"/>
        <v>-2.593633704390549E-4</v>
      </c>
      <c r="GN436" s="240">
        <f t="shared" ca="1" si="1045"/>
        <v>8.9000152831238198E-4</v>
      </c>
      <c r="GO436" s="240">
        <f t="shared" ca="1" si="1046"/>
        <v>-2.1538615310709872E-4</v>
      </c>
      <c r="GP436" s="240">
        <f t="shared" ca="1" si="1047"/>
        <v>-7.751090586781684E-4</v>
      </c>
      <c r="GQ436" s="240">
        <f t="shared" ca="1" si="1048"/>
        <v>6.2884910187476612E-4</v>
      </c>
      <c r="GR436" s="240">
        <f t="shared" ca="1" si="1049"/>
        <v>4.3966490268489351E-4</v>
      </c>
      <c r="GS436" s="240">
        <f t="shared" ca="1" si="1050"/>
        <v>-8.6337757899481522E-4</v>
      </c>
      <c r="GT436" s="240">
        <f t="shared" ca="1" si="1051"/>
        <v>2.0882726986488648E-5</v>
      </c>
      <c r="GU436" s="240">
        <f t="shared" ca="1" si="1052"/>
        <v>8.5223819959847865E-4</v>
      </c>
      <c r="GV436" s="240">
        <f t="shared" ca="1" si="1053"/>
        <v>-4.7548832746720926E-4</v>
      </c>
      <c r="GW436" s="240">
        <f t="shared" ca="1" si="1054"/>
        <v>-5.9860059366665698E-4</v>
      </c>
      <c r="GX436" s="240">
        <f t="shared" ca="1" si="1055"/>
        <v>7.9479715739310991E-4</v>
      </c>
      <c r="GY436" s="240">
        <f t="shared" ca="1" si="1056"/>
        <v>1.7463551070358914E-4</v>
      </c>
      <c r="GZ436" s="240">
        <f t="shared" ca="1" si="1057"/>
        <v>-8.8795219461869942E-4</v>
      </c>
      <c r="HA436" s="240">
        <f t="shared" ca="1" si="1058"/>
        <v>2.9902084596165809E-4</v>
      </c>
      <c r="HB436" s="240">
        <f t="shared" ca="1" si="1059"/>
        <v>7.2844684588087294E-4</v>
      </c>
      <c r="HC436" s="240">
        <f t="shared" ca="1" si="1060"/>
        <v>-6.8759297983923037E-4</v>
      </c>
      <c r="HD436" s="240">
        <f t="shared" ca="1" si="1061"/>
        <v>-3.6166720653425463E-4</v>
      </c>
      <c r="HE436" s="240">
        <f t="shared" ca="1" si="1062"/>
        <v>8.8051549572522574E-4</v>
      </c>
      <c r="HF436" s="240">
        <f t="shared" ca="1" si="1063"/>
        <v>-1.0802222519426448E-4</v>
      </c>
      <c r="HG436" s="240">
        <f t="shared" ca="1" si="1064"/>
        <v>-8.2289368462496989E-4</v>
      </c>
      <c r="HH436" s="240">
        <f t="shared" ca="1" si="1065"/>
        <v>5.4697471266423826E-4</v>
      </c>
      <c r="HI436" s="240">
        <f t="shared" ca="1" si="1066"/>
        <v>5.3112341685752212E-4</v>
      </c>
      <c r="HJ436" s="240">
        <f t="shared" ca="1" si="1067"/>
        <v>-8.3028949480336669E-4</v>
      </c>
      <c r="HK436" s="240">
        <f t="shared" ca="1" si="1068"/>
        <v>-8.8225815534615632E-5</v>
      </c>
      <c r="HL436" s="240">
        <f t="shared" ca="1" si="1069"/>
        <v>8.773513958867862E-4</v>
      </c>
      <c r="HM436" s="240">
        <f t="shared" ca="1" si="1070"/>
        <v>-3.7977580460818542E-4</v>
      </c>
      <c r="HN436" s="240">
        <f t="shared" ca="1" si="1071"/>
        <v>-6.7476929174819372E-4</v>
      </c>
      <c r="HO436" s="240">
        <f t="shared" ca="1" si="1072"/>
        <v>7.3971496153128671E-4</v>
      </c>
      <c r="HP436" s="240">
        <f t="shared" ca="1" si="1073"/>
        <v>2.8018645747728552E-4</v>
      </c>
      <c r="HQ436" s="240">
        <f t="shared" ca="1" si="1074"/>
        <v>-8.891735668930717E-4</v>
      </c>
      <c r="HR436" s="240">
        <f t="shared" ca="1" si="1075"/>
        <v>1.9412141032241399E-4</v>
      </c>
      <c r="HS436" s="240">
        <f t="shared" ca="1" si="1076"/>
        <v>7.8562425362907777E-4</v>
      </c>
      <c r="HT436" s="240">
        <f t="shared" ca="1" si="1077"/>
        <v>-6.1319343237151841E-4</v>
      </c>
      <c r="HU436" s="240">
        <f t="shared" ca="1" si="1078"/>
        <v>-4.5853123120245684E-4</v>
      </c>
      <c r="HV436" s="240">
        <f t="shared" ca="1" si="1079"/>
        <v>8.5778569049626109E-4</v>
      </c>
      <c r="HW436" s="240">
        <f t="shared" ca="1" si="1080"/>
        <v>9.6645753290720837E-7</v>
      </c>
      <c r="HX436" s="240">
        <f t="shared" ca="1" si="1081"/>
        <v>-8.5830122360342929E-4</v>
      </c>
      <c r="HY436" s="240">
        <f t="shared" ca="1" si="1082"/>
        <v>4.5687331464980724E-4</v>
      </c>
      <c r="HZ436" s="240">
        <f t="shared" ca="1" si="1083"/>
        <v>6.1459334046956408E-4</v>
      </c>
      <c r="IA436" s="240">
        <f t="shared" ca="1" si="1084"/>
        <v>-7.8471308377446721E-4</v>
      </c>
      <c r="IB436" s="240">
        <f t="shared" ca="1" si="1085"/>
        <v>-1.9600735966931267E-4</v>
      </c>
      <c r="IC436" s="240">
        <f t="shared" ca="1" si="1086"/>
        <v>8.8926841054002366E-4</v>
      </c>
      <c r="ID436" s="240">
        <f t="shared" ca="1" si="1087"/>
        <v>-2.7835110015160178E-4</v>
      </c>
      <c r="IE436" s="240">
        <f t="shared" ca="1" si="1088"/>
        <v>-6.4219227314627424E-4</v>
      </c>
      <c r="IF436" s="240">
        <f t="shared" ca="1" si="1089"/>
        <v>6.7350676411943432E-4</v>
      </c>
      <c r="IG436" s="240">
        <f t="shared" ca="1" si="1090"/>
        <v>3.8152313913224439E-4</v>
      </c>
      <c r="IH436" s="240">
        <f t="shared" ca="1" si="1091"/>
        <v>-8.7702094107632131E-4</v>
      </c>
      <c r="II436" s="240">
        <f t="shared" ca="1" si="1092"/>
        <v>8.63022079831625E-5</v>
      </c>
      <c r="IJ436" s="240">
        <f t="shared" ca="1" si="1093"/>
        <v>8.3098514134159686E-4</v>
      </c>
      <c r="IK436" s="240">
        <f t="shared" ca="1" si="1094"/>
        <v>-5.2957088491894751E-4</v>
      </c>
      <c r="IL436" s="240">
        <f t="shared" ca="1" si="1095"/>
        <v>-5.4849851935131859E-4</v>
      </c>
      <c r="IM436" s="240">
        <f t="shared" ca="1" si="1096"/>
        <v>8.2215399005309436E-4</v>
      </c>
      <c r="IN436" s="240">
        <f t="shared" ca="1" si="1097"/>
        <v>1.0994060383920281E-4</v>
      </c>
      <c r="IO436" s="240">
        <f t="shared" ca="1" si="1098"/>
        <v>-8.8079911326991453E-4</v>
      </c>
      <c r="IP436" s="240">
        <f t="shared" ca="1" si="1099"/>
        <v>3.5990011672414068E-4</v>
      </c>
      <c r="IQ436" s="240">
        <f t="shared" ca="1" si="1100"/>
        <v>6.8881920817584171E-4</v>
      </c>
      <c r="IR436" s="240">
        <f t="shared" ca="1" si="1101"/>
        <v>-7.2733385755266195E-4</v>
      </c>
      <c r="IS436" s="240">
        <f t="shared" ca="1" si="1102"/>
        <v>-3.0084077067042621E-4</v>
      </c>
      <c r="IT436" s="240">
        <f t="shared" ca="1" si="1103"/>
        <v>8.8781000056540379E-4</v>
      </c>
      <c r="IU436" s="240">
        <f t="shared" ca="1" si="1104"/>
        <v>-1.7273973605876866E-4</v>
      </c>
      <c r="IV436" s="240">
        <f t="shared" ca="1" si="1105"/>
        <v>-7.956662179059602E-4</v>
      </c>
      <c r="IW436" s="240">
        <f t="shared" ca="1" si="1106"/>
        <v>5.9716839807342614E-4</v>
      </c>
      <c r="IX436" s="240">
        <f t="shared" ca="1" si="1107"/>
        <v>4.7712135765188755E-4</v>
      </c>
      <c r="IY436" s="240">
        <f t="shared" ca="1" si="1108"/>
        <v>-8.5167710397242378E-4</v>
      </c>
      <c r="IZ436" s="240">
        <f t="shared" ca="1" si="1109"/>
        <v>-2.2815059894474069E-5</v>
      </c>
      <c r="JA436" s="240">
        <f t="shared" ca="1" si="1110"/>
        <v>8.6384723904524448E-4</v>
      </c>
      <c r="JB436" s="240">
        <f t="shared" ca="1" si="1111"/>
        <v>-4.3798309843121026E-4</v>
      </c>
    </row>
    <row r="437" spans="2:262">
      <c r="B437" s="248">
        <v>76</v>
      </c>
      <c r="C437" s="247">
        <f t="shared" si="1112"/>
        <v>1.4843750000000009E-3</v>
      </c>
      <c r="D437" s="244">
        <f t="shared" ca="1" si="855"/>
        <v>11.435890025309945</v>
      </c>
      <c r="E437" s="243">
        <f ca="1">CD361</f>
        <v>-0.56410997469005497</v>
      </c>
      <c r="F437" s="242">
        <v>76</v>
      </c>
      <c r="G437" s="240">
        <f t="shared" ca="1" si="856"/>
        <v>-3.7203988394767721E-4</v>
      </c>
      <c r="H437" s="240">
        <f t="shared" ca="1" si="857"/>
        <v>4.3089478778297609E-4</v>
      </c>
      <c r="I437" s="240">
        <f t="shared" ca="1" si="858"/>
        <v>1.2187557514325485E-4</v>
      </c>
      <c r="J437" s="240">
        <f t="shared" ca="1" si="859"/>
        <v>-5.0165201177429942E-4</v>
      </c>
      <c r="K437" s="240">
        <f t="shared" ca="1" si="860"/>
        <v>1.6936820952065395E-4</v>
      </c>
      <c r="L437" s="240">
        <f t="shared" ca="1" si="861"/>
        <v>4.0332201969856137E-4</v>
      </c>
      <c r="M437" s="240">
        <f t="shared" ca="1" si="862"/>
        <v>-4.0352461415628274E-4</v>
      </c>
      <c r="N437" s="240">
        <f t="shared" ca="1" si="863"/>
        <v>-1.6904799492938538E-4</v>
      </c>
      <c r="O437" s="240">
        <f t="shared" ca="1" si="864"/>
        <v>5.0166869945346426E-4</v>
      </c>
      <c r="P437" s="240">
        <f t="shared" ca="1" si="865"/>
        <v>-1.2220547808964476E-4</v>
      </c>
      <c r="Q437" s="240">
        <f t="shared" ca="1" si="866"/>
        <v>-4.3071994392150534E-4</v>
      </c>
      <c r="R437" s="240">
        <f t="shared" ca="1" si="867"/>
        <v>3.7226827790627225E-4</v>
      </c>
      <c r="S437" s="240">
        <f t="shared" ca="1" si="868"/>
        <v>2.1459239011331136E-4</v>
      </c>
      <c r="T437" s="240">
        <f t="shared" ca="1" si="869"/>
        <v>-4.9685404331688483E-4</v>
      </c>
      <c r="U437" s="241">
        <f t="shared" ca="1" si="870"/>
        <v>7.3865841100320846E-5</v>
      </c>
      <c r="V437" s="240">
        <f t="shared" ca="1" si="871"/>
        <v>4.5396979962901267E-4</v>
      </c>
      <c r="W437" s="240">
        <f t="shared" ca="1" si="872"/>
        <v>-3.3742679463748325E-4</v>
      </c>
      <c r="X437" s="240">
        <f t="shared" ca="1" si="873"/>
        <v>-2.5807014327231307E-4</v>
      </c>
      <c r="Y437" s="240">
        <f t="shared" ca="1" si="874"/>
        <v>4.8725441113511565E-4</v>
      </c>
      <c r="Z437" s="240">
        <f t="shared" ca="1" si="875"/>
        <v>-2.4814835682028172E-5</v>
      </c>
      <c r="AA437" s="240">
        <f t="shared" ca="1" si="876"/>
        <v>-4.7284767800095652E-4</v>
      </c>
      <c r="AB437" s="240">
        <f t="shared" ca="1" si="877"/>
        <v>2.9933570688008481E-4</v>
      </c>
      <c r="AC437" s="240">
        <f t="shared" ca="1" si="878"/>
        <v>2.990625398761117E-4</v>
      </c>
      <c r="AD437" s="240">
        <f t="shared" ca="1" si="879"/>
        <v>-4.7296225261375983E-4</v>
      </c>
      <c r="AE437" s="240">
        <f t="shared" ca="1" si="880"/>
        <v>-2.4475150169056754E-5</v>
      </c>
      <c r="AF437" s="240">
        <f t="shared" ca="1" si="881"/>
        <v>4.8717177474891709E-4</v>
      </c>
      <c r="AG437" s="240">
        <f t="shared" ca="1" si="882"/>
        <v>-2.583618526318902E-4</v>
      </c>
      <c r="AH437" s="240">
        <f t="shared" ca="1" si="883"/>
        <v>-3.371748007366921E-4</v>
      </c>
      <c r="AI437" s="240">
        <f t="shared" ca="1" si="884"/>
        <v>4.5411520905226654E-4</v>
      </c>
      <c r="AJ437" s="240">
        <f t="shared" ca="1" si="885"/>
        <v>7.3529426944532076E-5</v>
      </c>
      <c r="AK437" s="240">
        <f t="shared" ca="1" si="886"/>
        <v>-4.9680414099086373E-4</v>
      </c>
      <c r="AL437" s="240">
        <f t="shared" ca="1" si="887"/>
        <v>2.1489983250789533E-4</v>
      </c>
      <c r="AM437" s="240">
        <f t="shared" ca="1" si="888"/>
        <v>3.7203988394768014E-4</v>
      </c>
      <c r="AN437" s="240">
        <f t="shared" ca="1" si="889"/>
        <v>-4.3089478778297506E-4</v>
      </c>
      <c r="AO437" s="240">
        <f t="shared" ca="1" si="890"/>
        <v>-1.2187557514325471E-4</v>
      </c>
      <c r="AP437" s="240">
        <f t="shared" ca="1" si="891"/>
        <v>5.0165201177429953E-4</v>
      </c>
      <c r="AQ437" s="240">
        <f t="shared" ca="1" si="892"/>
        <v>-1.6936820952065116E-4</v>
      </c>
      <c r="AR437" s="240">
        <f t="shared" ca="1" si="893"/>
        <v>-4.033220196985637E-4</v>
      </c>
      <c r="AS437" s="240">
        <f t="shared" ca="1" si="894"/>
        <v>4.0352461415627992E-4</v>
      </c>
      <c r="AT437" s="240">
        <f t="shared" ca="1" si="895"/>
        <v>1.6904799492938481E-4</v>
      </c>
      <c r="AU437" s="240">
        <f t="shared" ca="1" si="896"/>
        <v>-5.0166869945346415E-4</v>
      </c>
      <c r="AV437" s="240">
        <f t="shared" ca="1" si="897"/>
        <v>1.2220547808964189E-4</v>
      </c>
      <c r="AW437" s="240">
        <f t="shared" ca="1" si="898"/>
        <v>4.307199439215068E-4</v>
      </c>
      <c r="AX437" s="240">
        <f t="shared" ca="1" si="899"/>
        <v>-3.722682779062691E-4</v>
      </c>
      <c r="AY437" s="240">
        <f t="shared" ca="1" si="900"/>
        <v>-2.1459239011331721E-4</v>
      </c>
      <c r="AZ437" s="240">
        <f t="shared" ca="1" si="901"/>
        <v>4.9685404331688493E-4</v>
      </c>
      <c r="BA437" s="240">
        <f t="shared" ca="1" si="902"/>
        <v>-7.3865841100319681E-5</v>
      </c>
      <c r="BB437" s="240">
        <f t="shared" ca="1" si="903"/>
        <v>-4.5396979962901391E-4</v>
      </c>
      <c r="BC437" s="240">
        <f t="shared" ca="1" si="904"/>
        <v>3.3742679463747967E-4</v>
      </c>
      <c r="BD437" s="240">
        <f t="shared" ca="1" si="905"/>
        <v>2.5807014327231871E-4</v>
      </c>
      <c r="BE437" s="240">
        <f t="shared" ca="1" si="906"/>
        <v>-4.8725441113511576E-4</v>
      </c>
      <c r="BF437" s="240">
        <f t="shared" ca="1" si="907"/>
        <v>2.4814835682025217E-5</v>
      </c>
      <c r="BG437" s="240">
        <f t="shared" ca="1" si="908"/>
        <v>4.7284767800095755E-4</v>
      </c>
      <c r="BH437" s="240">
        <f t="shared" ca="1" si="909"/>
        <v>-2.9933570688008248E-4</v>
      </c>
      <c r="BI437" s="240">
        <f t="shared" ca="1" si="910"/>
        <v>-2.9906253987611701E-4</v>
      </c>
      <c r="BJ437" s="240">
        <f t="shared" ca="1" si="911"/>
        <v>4.7296225261375766E-4</v>
      </c>
      <c r="BK437" s="240">
        <f t="shared" ca="1" si="912"/>
        <v>2.4475150169056157E-5</v>
      </c>
      <c r="BL437" s="240">
        <f t="shared" ca="1" si="913"/>
        <v>-4.8717177474891785E-4</v>
      </c>
      <c r="BM437" s="240">
        <f t="shared" ca="1" si="914"/>
        <v>2.5836185263188765E-4</v>
      </c>
      <c r="BN437" s="240">
        <f t="shared" ca="1" si="915"/>
        <v>3.3717480073669422E-4</v>
      </c>
      <c r="BO437" s="240">
        <f t="shared" ca="1" si="916"/>
        <v>-4.5411520905226373E-4</v>
      </c>
      <c r="BP437" s="240">
        <f t="shared" ca="1" si="917"/>
        <v>-7.3529426944531507E-5</v>
      </c>
      <c r="BQ437" s="240">
        <f t="shared" ca="1" si="918"/>
        <v>4.9680414099086416E-4</v>
      </c>
      <c r="BR437" s="240">
        <f t="shared" ca="1" si="919"/>
        <v>-2.1489983250789265E-4</v>
      </c>
      <c r="BS437" s="240">
        <f t="shared" ca="1" si="920"/>
        <v>-3.7203988394768215E-4</v>
      </c>
      <c r="BT437" s="240">
        <f t="shared" ca="1" si="921"/>
        <v>4.3089478778297169E-4</v>
      </c>
      <c r="BU437" s="240">
        <f t="shared" ca="1" si="922"/>
        <v>1.2187557514325756E-4</v>
      </c>
      <c r="BV437" s="240">
        <f t="shared" ca="1" si="923"/>
        <v>-5.0165201177429963E-4</v>
      </c>
      <c r="BW437" s="240">
        <f t="shared" ca="1" si="924"/>
        <v>1.6936820952064168E-4</v>
      </c>
      <c r="BX437" s="240">
        <f t="shared" ca="1" si="925"/>
        <v>4.0332201969856115E-4</v>
      </c>
      <c r="BY437" s="240">
        <f t="shared" ca="1" si="926"/>
        <v>-4.0352461415628241E-4</v>
      </c>
      <c r="BZ437" s="240">
        <f t="shared" ca="1" si="927"/>
        <v>-1.690479949293876E-4</v>
      </c>
      <c r="CA437" s="240">
        <f t="shared" ca="1" si="928"/>
        <v>5.0166869945346404E-4</v>
      </c>
      <c r="CB437" s="240">
        <f t="shared" ca="1" si="929"/>
        <v>-1.2220547808963907E-4</v>
      </c>
      <c r="CC437" s="240">
        <f t="shared" ca="1" si="930"/>
        <v>-4.3071994392150843E-4</v>
      </c>
      <c r="CD437" s="240">
        <f t="shared" ca="1" si="931"/>
        <v>3.722682779062671E-4</v>
      </c>
      <c r="CE437" s="240">
        <f t="shared" ca="1" si="932"/>
        <v>2.1459239011331992E-4</v>
      </c>
      <c r="CF437" s="240">
        <f t="shared" ca="1" si="933"/>
        <v>-4.9685404331688342E-4</v>
      </c>
      <c r="CG437" s="240">
        <f t="shared" ca="1" si="934"/>
        <v>7.3865841100309706E-5</v>
      </c>
      <c r="CH437" s="240">
        <f t="shared" ca="1" si="935"/>
        <v>4.5396979962901212E-4</v>
      </c>
      <c r="CI437" s="240">
        <f t="shared" ca="1" si="936"/>
        <v>-3.3742679463748281E-4</v>
      </c>
      <c r="CJ437" s="240">
        <f t="shared" ca="1" si="937"/>
        <v>-2.5807014327231502E-4</v>
      </c>
      <c r="CK437" s="240">
        <f t="shared" ca="1" si="938"/>
        <v>4.8725441113511511E-4</v>
      </c>
      <c r="CL437" s="240">
        <f t="shared" ca="1" si="939"/>
        <v>-2.4814835682022263E-5</v>
      </c>
      <c r="CM437" s="240">
        <f t="shared" ca="1" si="940"/>
        <v>-4.7284767800095853E-4</v>
      </c>
      <c r="CN437" s="240">
        <f t="shared" ca="1" si="941"/>
        <v>2.9933570688008004E-4</v>
      </c>
      <c r="CO437" s="240">
        <f t="shared" ca="1" si="942"/>
        <v>2.9906253987611935E-4</v>
      </c>
      <c r="CP437" s="240">
        <f t="shared" ca="1" si="943"/>
        <v>-4.7296225261375658E-4</v>
      </c>
      <c r="CQ437" s="240">
        <f t="shared" ca="1" si="944"/>
        <v>-2.447515016906624E-5</v>
      </c>
      <c r="CR437" s="240">
        <f t="shared" ca="1" si="945"/>
        <v>4.8717177474892029E-4</v>
      </c>
      <c r="CS437" s="240">
        <f t="shared" ca="1" si="946"/>
        <v>-2.5836185263189128E-4</v>
      </c>
      <c r="CT437" s="240">
        <f t="shared" ca="1" si="947"/>
        <v>-3.3717480073669113E-4</v>
      </c>
      <c r="CU437" s="240">
        <f t="shared" ca="1" si="948"/>
        <v>4.5411520905226557E-4</v>
      </c>
      <c r="CV437" s="240">
        <f t="shared" ca="1" si="949"/>
        <v>7.3529426944534434E-5</v>
      </c>
      <c r="CW437" s="240">
        <f t="shared" ca="1" si="950"/>
        <v>-4.968041409908646E-4</v>
      </c>
      <c r="CX437" s="240">
        <f t="shared" ca="1" si="951"/>
        <v>2.1489983250788999E-4</v>
      </c>
      <c r="CY437" s="240">
        <f t="shared" ca="1" si="952"/>
        <v>3.720398839476841E-4</v>
      </c>
      <c r="CZ437" s="240">
        <f t="shared" ca="1" si="953"/>
        <v>-4.3089478778297018E-4</v>
      </c>
      <c r="DA437" s="240">
        <f t="shared" ca="1" si="954"/>
        <v>-1.2187557514326732E-4</v>
      </c>
      <c r="DB437" s="240">
        <f t="shared" ca="1" si="955"/>
        <v>5.0165201177430018E-4</v>
      </c>
      <c r="DC437" s="240">
        <f t="shared" ca="1" si="956"/>
        <v>-1.6936820952063888E-4</v>
      </c>
      <c r="DD437" s="240">
        <f t="shared" ca="1" si="957"/>
        <v>-4.0332201969856289E-4</v>
      </c>
      <c r="DE437" s="240">
        <f t="shared" ca="1" si="958"/>
        <v>4.0352461415628068E-4</v>
      </c>
      <c r="DF437" s="240">
        <f t="shared" ca="1" si="959"/>
        <v>1.6904799492939034E-4</v>
      </c>
      <c r="DG437" s="240">
        <f t="shared" ca="1" si="960"/>
        <v>-5.0166869945346393E-4</v>
      </c>
      <c r="DH437" s="240">
        <f t="shared" ca="1" si="961"/>
        <v>1.222054780896362E-4</v>
      </c>
      <c r="DI437" s="240">
        <f t="shared" ca="1" si="962"/>
        <v>4.3071994392150995E-4</v>
      </c>
      <c r="DJ437" s="240">
        <f t="shared" ca="1" si="963"/>
        <v>-3.7226827790626509E-4</v>
      </c>
      <c r="DK437" s="240">
        <f t="shared" ca="1" si="964"/>
        <v>-2.1459239011332264E-4</v>
      </c>
      <c r="DL437" s="240">
        <f t="shared" ca="1" si="965"/>
        <v>4.9685404331688298E-4</v>
      </c>
      <c r="DM437" s="240">
        <f t="shared" ca="1" si="966"/>
        <v>-7.3865841100306806E-5</v>
      </c>
      <c r="DN437" s="240">
        <f t="shared" ca="1" si="967"/>
        <v>-4.539697996290195E-4</v>
      </c>
      <c r="DO437" s="240">
        <f t="shared" ca="1" si="968"/>
        <v>3.3742679463748065E-4</v>
      </c>
      <c r="DP437" s="240">
        <f t="shared" ca="1" si="969"/>
        <v>2.5807014327231757E-4</v>
      </c>
      <c r="DQ437" s="240">
        <f t="shared" ca="1" si="970"/>
        <v>-4.8725441113511435E-4</v>
      </c>
      <c r="DR437" s="240">
        <f t="shared" ca="1" si="971"/>
        <v>2.4814835682019363E-5</v>
      </c>
      <c r="DS437" s="240">
        <f t="shared" ca="1" si="972"/>
        <v>4.7284767800095945E-4</v>
      </c>
      <c r="DT437" s="240">
        <f t="shared" ca="1" si="973"/>
        <v>-2.9933570688007771E-4</v>
      </c>
      <c r="DU437" s="240">
        <f t="shared" ca="1" si="974"/>
        <v>-2.9906253987612178E-4</v>
      </c>
      <c r="DV437" s="240">
        <f t="shared" ca="1" si="975"/>
        <v>4.729622526137556E-4</v>
      </c>
      <c r="DW437" s="240">
        <f t="shared" ca="1" si="976"/>
        <v>2.4475150169069195E-5</v>
      </c>
      <c r="DX437" s="240">
        <f t="shared" ca="1" si="977"/>
        <v>-4.87171774748921E-4</v>
      </c>
      <c r="DY437" s="240">
        <f t="shared" ca="1" si="978"/>
        <v>2.5836185263188873E-4</v>
      </c>
      <c r="DZ437" s="240">
        <f t="shared" ca="1" si="979"/>
        <v>3.3717480073669335E-4</v>
      </c>
      <c r="EA437" s="240">
        <f t="shared" ca="1" si="980"/>
        <v>-4.5411520905226427E-4</v>
      </c>
      <c r="EB437" s="240">
        <f t="shared" ca="1" si="981"/>
        <v>-7.3529426944537362E-5</v>
      </c>
      <c r="EC437" s="240">
        <f t="shared" ca="1" si="982"/>
        <v>4.9680414099086503E-4</v>
      </c>
      <c r="ED437" s="240">
        <f t="shared" ca="1" si="983"/>
        <v>-2.1489983250788731E-4</v>
      </c>
      <c r="EE437" s="240">
        <f t="shared" ca="1" si="984"/>
        <v>-3.72039883947686E-4</v>
      </c>
      <c r="EF437" s="240">
        <f t="shared" ca="1" si="985"/>
        <v>4.3089478778296866E-4</v>
      </c>
      <c r="EG437" s="240">
        <f t="shared" ca="1" si="986"/>
        <v>1.2187557514327016E-4</v>
      </c>
      <c r="EH437" s="240">
        <f t="shared" ca="1" si="987"/>
        <v>-5.0165201177430029E-4</v>
      </c>
      <c r="EI437" s="240">
        <f t="shared" ca="1" si="988"/>
        <v>1.6936820952063612E-4</v>
      </c>
      <c r="EJ437" s="240">
        <f t="shared" ca="1" si="989"/>
        <v>4.0332201969856473E-4</v>
      </c>
      <c r="EK437" s="240">
        <f t="shared" ca="1" si="990"/>
        <v>-4.0352461415627889E-4</v>
      </c>
      <c r="EL437" s="240">
        <f t="shared" ca="1" si="991"/>
        <v>-1.6904799492939313E-4</v>
      </c>
      <c r="EM437" s="240">
        <f t="shared" ca="1" si="992"/>
        <v>5.0166869945346372E-4</v>
      </c>
      <c r="EN437" s="240">
        <f t="shared" ca="1" si="993"/>
        <v>-1.222054780896195E-4</v>
      </c>
      <c r="EO437" s="240">
        <f t="shared" ca="1" si="994"/>
        <v>-4.3071994392151141E-4</v>
      </c>
      <c r="EP437" s="240">
        <f t="shared" ca="1" si="995"/>
        <v>3.7226827790627268E-4</v>
      </c>
      <c r="EQ437" s="240">
        <f t="shared" ca="1" si="996"/>
        <v>2.1459239011332524E-4</v>
      </c>
      <c r="ER437" s="240">
        <f t="shared" ca="1" si="997"/>
        <v>-4.9685404331688472E-4</v>
      </c>
      <c r="ES437" s="240">
        <f t="shared" ca="1" si="998"/>
        <v>7.3865841100303852E-5</v>
      </c>
      <c r="ET437" s="240">
        <f t="shared" ca="1" si="999"/>
        <v>4.5396979962901467E-4</v>
      </c>
      <c r="EU437" s="240">
        <f t="shared" ca="1" si="1000"/>
        <v>-3.3742679463746785E-4</v>
      </c>
      <c r="EV437" s="240">
        <f t="shared" ca="1" si="1001"/>
        <v>-2.5807014327232012E-4</v>
      </c>
      <c r="EW437" s="240">
        <f t="shared" ca="1" si="1002"/>
        <v>4.8725441113511018E-4</v>
      </c>
      <c r="EX437" s="240">
        <f t="shared" ca="1" si="1003"/>
        <v>-2.4814835682016408E-5</v>
      </c>
      <c r="EY437" s="240">
        <f t="shared" ca="1" si="1004"/>
        <v>-4.728476780009653E-4</v>
      </c>
      <c r="EZ437" s="240">
        <f t="shared" ca="1" si="1005"/>
        <v>2.9933570688007533E-4</v>
      </c>
      <c r="FA437" s="240">
        <f t="shared" ca="1" si="1006"/>
        <v>2.9906253987611262E-4</v>
      </c>
      <c r="FB437" s="240">
        <f t="shared" ca="1" si="1007"/>
        <v>-4.7296225261375462E-4</v>
      </c>
      <c r="FC437" s="240">
        <f t="shared" ca="1" si="1008"/>
        <v>-2.4475150169057865E-5</v>
      </c>
      <c r="FD437" s="240">
        <f t="shared" ca="1" si="1009"/>
        <v>4.8717177474892176E-4</v>
      </c>
      <c r="FE437" s="240">
        <f t="shared" ca="1" si="1010"/>
        <v>-2.5836185263188618E-4</v>
      </c>
      <c r="FF437" s="240">
        <f t="shared" ca="1" si="1011"/>
        <v>-3.3717480073670614E-4</v>
      </c>
      <c r="FG437" s="240">
        <f t="shared" ca="1" si="1012"/>
        <v>4.5411520905226302E-4</v>
      </c>
      <c r="FH437" s="240">
        <f t="shared" ca="1" si="1013"/>
        <v>7.3529426944554411E-5</v>
      </c>
      <c r="FI437" s="240">
        <f t="shared" ca="1" si="1014"/>
        <v>-4.9680414099086546E-4</v>
      </c>
      <c r="FJ437" s="240">
        <f t="shared" ca="1" si="1015"/>
        <v>2.1489983250789756E-4</v>
      </c>
      <c r="FK437" s="240">
        <f t="shared" ca="1" si="1016"/>
        <v>3.7203988394768806E-4</v>
      </c>
      <c r="FL437" s="240">
        <f t="shared" ca="1" si="1017"/>
        <v>-4.3089478778297446E-4</v>
      </c>
      <c r="FM437" s="240">
        <f t="shared" ca="1" si="1018"/>
        <v>-1.2187557514327304E-4</v>
      </c>
      <c r="FN437" s="240">
        <f t="shared" ca="1" si="1019"/>
        <v>5.0165201177429974E-4</v>
      </c>
      <c r="FO437" s="240">
        <f t="shared" ca="1" si="1020"/>
        <v>-1.6936820952063333E-4</v>
      </c>
      <c r="FP437" s="240">
        <f t="shared" ca="1" si="1021"/>
        <v>-4.0332201969856647E-4</v>
      </c>
      <c r="FQ437" s="240">
        <f t="shared" ca="1" si="1022"/>
        <v>4.0352461415626864E-4</v>
      </c>
      <c r="FR437" s="240">
        <f t="shared" ca="1" si="1023"/>
        <v>1.6904799492939592E-4</v>
      </c>
      <c r="FS437" s="240">
        <f t="shared" ca="1" si="1024"/>
        <v>-5.0166869945346285E-4</v>
      </c>
      <c r="FT437" s="240">
        <f t="shared" ca="1" si="1025"/>
        <v>1.2220547808963045E-4</v>
      </c>
      <c r="FU437" s="240">
        <f t="shared" ca="1" si="1026"/>
        <v>4.3071994392150561E-4</v>
      </c>
      <c r="FV437" s="240">
        <f t="shared" ca="1" si="1027"/>
        <v>-3.7226827790626114E-4</v>
      </c>
      <c r="FW437" s="240">
        <f t="shared" ca="1" si="1028"/>
        <v>-2.1459239011331499E-4</v>
      </c>
      <c r="FX437" s="240">
        <f t="shared" ca="1" si="1029"/>
        <v>4.9685404331688211E-4</v>
      </c>
      <c r="FY437" s="240">
        <f t="shared" ca="1" si="1030"/>
        <v>-7.3865841100315073E-5</v>
      </c>
      <c r="FZ437" s="240">
        <f t="shared" ca="1" si="1031"/>
        <v>-4.5396979962902204E-4</v>
      </c>
      <c r="GA437" s="240">
        <f t="shared" ca="1" si="1032"/>
        <v>3.374267946374762E-4</v>
      </c>
      <c r="GB437" s="240">
        <f t="shared" ca="1" si="1033"/>
        <v>2.5807014327233486E-4</v>
      </c>
      <c r="GC437" s="240">
        <f t="shared" ca="1" si="1034"/>
        <v>-4.8725441113511294E-4</v>
      </c>
      <c r="GD437" s="240">
        <f t="shared" ca="1" si="1035"/>
        <v>2.481483568199917E-5</v>
      </c>
      <c r="GE437" s="240">
        <f t="shared" ca="1" si="1036"/>
        <v>4.7284767800096151E-4</v>
      </c>
      <c r="GF437" s="240">
        <f t="shared" ca="1" si="1037"/>
        <v>-2.9933570688008443E-4</v>
      </c>
      <c r="GG437" s="240">
        <f t="shared" ca="1" si="1038"/>
        <v>-2.9906253987612645E-4</v>
      </c>
      <c r="GH437" s="240">
        <f t="shared" ca="1" si="1039"/>
        <v>4.7296225261375842E-4</v>
      </c>
      <c r="GI437" s="240">
        <f t="shared" ca="1" si="1040"/>
        <v>2.4475150169075077E-5</v>
      </c>
      <c r="GJ437" s="240">
        <f t="shared" ca="1" si="1041"/>
        <v>-4.8717177474891894E-4</v>
      </c>
      <c r="GK437" s="240">
        <f t="shared" ca="1" si="1042"/>
        <v>2.5836185263187139E-4</v>
      </c>
      <c r="GL437" s="240">
        <f t="shared" ca="1" si="1043"/>
        <v>3.3717480073669774E-4</v>
      </c>
      <c r="GM437" s="240">
        <f t="shared" ca="1" si="1044"/>
        <v>-4.541152090522557E-4</v>
      </c>
      <c r="GN437" s="240">
        <f t="shared" ca="1" si="1045"/>
        <v>-7.3529426944543216E-5</v>
      </c>
      <c r="GO437" s="240">
        <f t="shared" ca="1" si="1046"/>
        <v>4.9680414099086806E-4</v>
      </c>
      <c r="GP437" s="240">
        <f t="shared" ca="1" si="1047"/>
        <v>-2.1489983250788197E-4</v>
      </c>
      <c r="GQ437" s="240">
        <f t="shared" ca="1" si="1048"/>
        <v>-3.7203988394768047E-4</v>
      </c>
      <c r="GR437" s="240">
        <f t="shared" ca="1" si="1049"/>
        <v>4.3089478778296562E-4</v>
      </c>
      <c r="GS437" s="240">
        <f t="shared" ca="1" si="1050"/>
        <v>1.2187557514326203E-4</v>
      </c>
      <c r="GT437" s="240">
        <f t="shared" ca="1" si="1051"/>
        <v>-5.0165201177430061E-4</v>
      </c>
      <c r="GU437" s="240">
        <f t="shared" ca="1" si="1052"/>
        <v>1.6936820952064401E-4</v>
      </c>
      <c r="GV437" s="240">
        <f t="shared" ca="1" si="1053"/>
        <v>4.0332201969857671E-4</v>
      </c>
      <c r="GW437" s="240">
        <f t="shared" ca="1" si="1054"/>
        <v>-4.0352461415627536E-4</v>
      </c>
      <c r="GX437" s="240">
        <f t="shared" ca="1" si="1055"/>
        <v>-1.6904799492941213E-4</v>
      </c>
      <c r="GY437" s="240">
        <f t="shared" ca="1" si="1056"/>
        <v>5.0166869945346339E-4</v>
      </c>
      <c r="GZ437" s="240">
        <f t="shared" ca="1" si="1057"/>
        <v>-1.2220547808961376E-4</v>
      </c>
      <c r="HA437" s="240">
        <f t="shared" ca="1" si="1058"/>
        <v>-4.307199439215145E-4</v>
      </c>
      <c r="HB437" s="240">
        <f t="shared" ca="1" si="1059"/>
        <v>3.7226827790626878E-4</v>
      </c>
      <c r="HC437" s="240">
        <f t="shared" ca="1" si="1060"/>
        <v>2.145923901133306E-4</v>
      </c>
      <c r="HD437" s="240">
        <f t="shared" ca="1" si="1061"/>
        <v>-4.9685404331688374E-4</v>
      </c>
      <c r="HE437" s="240">
        <f t="shared" ca="1" si="1062"/>
        <v>7.3865841100298024E-5</v>
      </c>
      <c r="HF437" s="240">
        <f t="shared" ca="1" si="1063"/>
        <v>4.5396979962901717E-4</v>
      </c>
      <c r="HG437" s="240">
        <f t="shared" ca="1" si="1064"/>
        <v>-3.3742679463746351E-4</v>
      </c>
      <c r="HH437" s="240">
        <f t="shared" ca="1" si="1065"/>
        <v>-2.5807014327232521E-4</v>
      </c>
      <c r="HI437" s="240">
        <f t="shared" ca="1" si="1066"/>
        <v>4.8725441113510877E-4</v>
      </c>
      <c r="HJ437" s="240">
        <f t="shared" ca="1" si="1067"/>
        <v>-2.4814835682010472E-5</v>
      </c>
      <c r="HK437" s="240">
        <f t="shared" ca="1" si="1068"/>
        <v>-4.7284767800096731E-4</v>
      </c>
      <c r="HL437" s="240">
        <f t="shared" ca="1" si="1069"/>
        <v>2.9933570688007056E-4</v>
      </c>
      <c r="HM437" s="240">
        <f t="shared" ca="1" si="1070"/>
        <v>2.9906253987611739E-4</v>
      </c>
      <c r="HN437" s="240">
        <f t="shared" ca="1" si="1071"/>
        <v>-4.7296225261375267E-4</v>
      </c>
      <c r="HO437" s="240">
        <f t="shared" ca="1" si="1072"/>
        <v>-2.4475150169063774E-5</v>
      </c>
      <c r="HP437" s="240">
        <f t="shared" ca="1" si="1073"/>
        <v>4.8717177474892317E-4</v>
      </c>
      <c r="HQ437" s="240">
        <f t="shared" ca="1" si="1074"/>
        <v>-2.5836185263188114E-4</v>
      </c>
      <c r="HR437" s="240">
        <f t="shared" ca="1" si="1075"/>
        <v>-3.3717480073671053E-4</v>
      </c>
      <c r="HS437" s="240">
        <f t="shared" ca="1" si="1076"/>
        <v>4.5411520905226047E-4</v>
      </c>
      <c r="HT437" s="240">
        <f t="shared" ca="1" si="1077"/>
        <v>7.3529426944560265E-5</v>
      </c>
      <c r="HU437" s="240">
        <f t="shared" ca="1" si="1078"/>
        <v>-4.9680414099086633E-4</v>
      </c>
      <c r="HV437" s="240">
        <f t="shared" ca="1" si="1079"/>
        <v>2.1489983250786641E-4</v>
      </c>
      <c r="HW437" s="240">
        <f t="shared" ca="1" si="1080"/>
        <v>3.7203988394769196E-4</v>
      </c>
      <c r="HX437" s="240">
        <f t="shared" ca="1" si="1081"/>
        <v>-4.3089478778297142E-4</v>
      </c>
      <c r="HY437" s="240">
        <f t="shared" ca="1" si="1082"/>
        <v>-1.2187557514327875E-4</v>
      </c>
      <c r="HZ437" s="240">
        <f t="shared" ca="1" si="1083"/>
        <v>5.0165201177430007E-4</v>
      </c>
      <c r="IA437" s="240">
        <f t="shared" ca="1" si="1084"/>
        <v>-1.6936820952062777E-4</v>
      </c>
      <c r="IB437" s="240">
        <f t="shared" ca="1" si="1085"/>
        <v>-4.0332201969856999E-4</v>
      </c>
      <c r="IC437" s="240">
        <f t="shared" ca="1" si="1086"/>
        <v>4.0352461415626506E-4</v>
      </c>
      <c r="ID437" s="240">
        <f t="shared" ca="1" si="1087"/>
        <v>1.690479949294015E-4</v>
      </c>
      <c r="IE437" s="240">
        <f t="shared" ca="1" si="1088"/>
        <v>-5.3572509225795445E-4</v>
      </c>
      <c r="IF437" s="240">
        <f t="shared" ca="1" si="1089"/>
        <v>1.2220547808962476E-4</v>
      </c>
      <c r="IG437" s="240">
        <f t="shared" ca="1" si="1090"/>
        <v>4.3071994392150864E-4</v>
      </c>
      <c r="IH437" s="240">
        <f t="shared" ca="1" si="1091"/>
        <v>-3.7226827790625718E-4</v>
      </c>
      <c r="II437" s="240">
        <f t="shared" ca="1" si="1092"/>
        <v>-2.1459239011332041E-4</v>
      </c>
      <c r="IJ437" s="240">
        <f t="shared" ca="1" si="1093"/>
        <v>4.9685404331688125E-4</v>
      </c>
      <c r="IK437" s="240">
        <f t="shared" ca="1" si="1094"/>
        <v>-7.3865841100309218E-5</v>
      </c>
      <c r="IL437" s="240">
        <f t="shared" ca="1" si="1095"/>
        <v>-4.5396979962902454E-4</v>
      </c>
      <c r="IM437" s="240">
        <f t="shared" ca="1" si="1096"/>
        <v>3.3742679463747186E-4</v>
      </c>
      <c r="IN437" s="240">
        <f t="shared" ca="1" si="1097"/>
        <v>2.5807014327233996E-4</v>
      </c>
      <c r="IO437" s="240">
        <f t="shared" ca="1" si="1098"/>
        <v>-4.8725441113511153E-4</v>
      </c>
      <c r="IP437" s="240">
        <f t="shared" ca="1" si="1099"/>
        <v>2.4814835681993261E-5</v>
      </c>
      <c r="IQ437" s="240">
        <f t="shared" ca="1" si="1100"/>
        <v>4.7284767800096351E-4</v>
      </c>
      <c r="IR437" s="240">
        <f t="shared" ca="1" si="1101"/>
        <v>-2.9933570688007972E-4</v>
      </c>
      <c r="IS437" s="240">
        <f t="shared" ca="1" si="1102"/>
        <v>-2.9906253987613122E-4</v>
      </c>
      <c r="IT437" s="240">
        <f t="shared" ca="1" si="1103"/>
        <v>4.7296225261375647E-4</v>
      </c>
      <c r="IU437" s="240">
        <f t="shared" ca="1" si="1104"/>
        <v>2.4475150169080986E-5</v>
      </c>
      <c r="IV437" s="240">
        <f t="shared" ca="1" si="1105"/>
        <v>-4.8717177474892046E-4</v>
      </c>
      <c r="IW437" s="240">
        <f t="shared" ca="1" si="1106"/>
        <v>2.5836185263186634E-4</v>
      </c>
      <c r="IX437" s="240">
        <f t="shared" ca="1" si="1107"/>
        <v>3.3717480073670208E-4</v>
      </c>
      <c r="IY437" s="240">
        <f t="shared" ca="1" si="1108"/>
        <v>-4.5411520905225315E-4</v>
      </c>
      <c r="IZ437" s="240">
        <f t="shared" ca="1" si="1109"/>
        <v>-7.3529426944549017E-5</v>
      </c>
      <c r="JA437" s="240">
        <f t="shared" ca="1" si="1110"/>
        <v>4.9680414099086893E-4</v>
      </c>
      <c r="JB437" s="240">
        <f t="shared" ca="1" si="1111"/>
        <v>-2.1489983250787663E-4</v>
      </c>
    </row>
    <row r="438" spans="2:262">
      <c r="B438" s="248">
        <v>77</v>
      </c>
      <c r="C438" s="247">
        <f t="shared" si="1112"/>
        <v>1.5039062500000009E-3</v>
      </c>
      <c r="D438" s="244">
        <f t="shared" ca="1" si="855"/>
        <v>11.405706284503578</v>
      </c>
      <c r="E438" s="243">
        <f ca="1">CE361</f>
        <v>-0.59429371549642096</v>
      </c>
      <c r="F438" s="242">
        <v>77</v>
      </c>
      <c r="G438" s="240">
        <f t="shared" ca="1" si="856"/>
        <v>1.9844816671967616E-5</v>
      </c>
      <c r="H438" s="240">
        <f t="shared" ca="1" si="857"/>
        <v>-1.0093319032685988E-4</v>
      </c>
      <c r="I438" s="240">
        <f t="shared" ca="1" si="858"/>
        <v>4.3476980939516324E-5</v>
      </c>
      <c r="J438" s="240">
        <f t="shared" ca="1" si="859"/>
        <v>7.3657320230066073E-5</v>
      </c>
      <c r="K438" s="240">
        <f t="shared" ca="1" si="860"/>
        <v>-8.9686893745287544E-5</v>
      </c>
      <c r="L438" s="240">
        <f t="shared" ca="1" si="861"/>
        <v>-1.7391038388081549E-5</v>
      </c>
      <c r="M438" s="240">
        <f t="shared" ca="1" si="862"/>
        <v>1.0059739612312225E-4</v>
      </c>
      <c r="N438" s="240">
        <f t="shared" ca="1" si="863"/>
        <v>-4.5720094202913756E-5</v>
      </c>
      <c r="O438" s="240">
        <f t="shared" ca="1" si="864"/>
        <v>-7.191427868157962E-5</v>
      </c>
      <c r="P438" s="240">
        <f t="shared" ca="1" si="865"/>
        <v>9.0836486395651467E-5</v>
      </c>
      <c r="Q438" s="240">
        <f t="shared" ca="1" si="866"/>
        <v>1.4926784392963301E-5</v>
      </c>
      <c r="R438" s="240">
        <f t="shared" ca="1" si="867"/>
        <v>-1.0020100580953894E-4</v>
      </c>
      <c r="S438" s="240">
        <f t="shared" ca="1" si="868"/>
        <v>4.7935667391147867E-5</v>
      </c>
      <c r="T438" s="240">
        <f t="shared" ca="1" si="869"/>
        <v>7.0127918660663655E-5</v>
      </c>
      <c r="U438" s="241">
        <f t="shared" ca="1" si="870"/>
        <v>-9.1931362543205578E-5</v>
      </c>
      <c r="V438" s="240">
        <f t="shared" ca="1" si="871"/>
        <v>-1.245353906107533E-5</v>
      </c>
      <c r="W438" s="240">
        <f t="shared" ca="1" si="872"/>
        <v>9.9744258156812875E-5</v>
      </c>
      <c r="X438" s="240">
        <f t="shared" ca="1" si="873"/>
        <v>-5.0122365925775757E-5</v>
      </c>
      <c r="Y438" s="240">
        <f t="shared" ca="1" si="874"/>
        <v>-6.8299316203798027E-5</v>
      </c>
      <c r="Z438" s="240">
        <f t="shared" ca="1" si="875"/>
        <v>9.2970862675498879E-5</v>
      </c>
      <c r="AA438" s="240">
        <f t="shared" ca="1" si="876"/>
        <v>9.9727921829244207E-6</v>
      </c>
      <c r="AB438" s="240">
        <f t="shared" ca="1" si="877"/>
        <v>-9.9227428292651253E-5</v>
      </c>
      <c r="AC438" s="240">
        <f t="shared" ca="1" si="878"/>
        <v>5.2278872621365625E-5</v>
      </c>
      <c r="AD438" s="240">
        <f t="shared" ca="1" si="879"/>
        <v>6.6429572792727431E-5</v>
      </c>
      <c r="AE438" s="240">
        <f t="shared" ca="1" si="880"/>
        <v>-9.3954360636520771E-5</v>
      </c>
      <c r="AF438" s="240">
        <f t="shared" ca="1" si="881"/>
        <v>-7.4860380676696042E-6</v>
      </c>
      <c r="AG438" s="240">
        <f t="shared" ca="1" si="882"/>
        <v>9.8650827536038676E-5</v>
      </c>
      <c r="AH438" s="240">
        <f t="shared" ca="1" si="883"/>
        <v>-5.4403888478921349E-5</v>
      </c>
      <c r="AI438" s="240">
        <f t="shared" ca="1" si="884"/>
        <v>-6.4519814690968208E-5</v>
      </c>
      <c r="AJ438" s="240">
        <f t="shared" ca="1" si="885"/>
        <v>9.4881264003875065E-5</v>
      </c>
      <c r="AK438" s="240">
        <f t="shared" ca="1" si="886"/>
        <v>4.994774643003802E-6</v>
      </c>
      <c r="AL438" s="240">
        <f t="shared" ca="1" si="887"/>
        <v>-9.8014803209710427E-5</v>
      </c>
      <c r="AM438" s="240">
        <f t="shared" ca="1" si="888"/>
        <v>5.6496133468349785E-5</v>
      </c>
      <c r="AN438" s="240">
        <f t="shared" ca="1" si="889"/>
        <v>6.2571192265389842E-5</v>
      </c>
      <c r="AO438" s="240">
        <f t="shared" ca="1" si="890"/>
        <v>-9.5751014445632636E-5</v>
      </c>
      <c r="AP438" s="240">
        <f t="shared" ca="1" si="891"/>
        <v>-2.5005025528589939E-6</v>
      </c>
      <c r="AQ438" s="240">
        <f t="shared" ca="1" si="892"/>
        <v>9.7319738430938014E-5</v>
      </c>
      <c r="AR438" s="240">
        <f t="shared" ca="1" si="893"/>
        <v>-5.8554347299503977E-5</v>
      </c>
      <c r="AS438" s="240">
        <f t="shared" ca="1" si="894"/>
        <v>-6.058487929327895E-5</v>
      </c>
      <c r="AT438" s="240">
        <f t="shared" ca="1" si="895"/>
        <v>9.6563088056648958E-5</v>
      </c>
      <c r="AU438" s="240">
        <f t="shared" ca="1" si="896"/>
        <v>4.7242534768820121E-9</v>
      </c>
      <c r="AV438" s="240">
        <f t="shared" ca="1" si="897"/>
        <v>-9.6566051880754396E-5</v>
      </c>
      <c r="AW438" s="240">
        <f t="shared" ca="1" si="898"/>
        <v>6.0577290181332427E-5</v>
      </c>
      <c r="AX438" s="240">
        <f t="shared" ca="1" si="899"/>
        <v>5.856207225529635E-5</v>
      </c>
      <c r="AY438" s="240">
        <f t="shared" ca="1" si="900"/>
        <v>-9.7316995674146404E-5</v>
      </c>
      <c r="AZ438" s="240">
        <f t="shared" ca="1" si="901"/>
        <v>2.4910568916188712E-6</v>
      </c>
      <c r="BA438" s="240">
        <f t="shared" ca="1" si="902"/>
        <v>9.575419755175507E-5</v>
      </c>
      <c r="BB438" s="240">
        <f t="shared" ca="1" si="903"/>
        <v>-6.2563743568686431E-5</v>
      </c>
      <c r="BC438" s="240">
        <f t="shared" ca="1" si="904"/>
        <v>-5.6503989614764082E-5</v>
      </c>
      <c r="BD438" s="240">
        <f t="shared" ca="1" si="905"/>
        <v>9.8012283172366573E-5</v>
      </c>
      <c r="BE438" s="240">
        <f t="shared" ca="1" si="906"/>
        <v>-4.9853375171897413E-6</v>
      </c>
      <c r="BF438" s="240">
        <f t="shared" ca="1" si="907"/>
        <v>-9.4884664474630641E-5</v>
      </c>
      <c r="BG438" s="240">
        <f t="shared" ca="1" si="908"/>
        <v>6.4512510896323695E-5</v>
      </c>
      <c r="BH438" s="240">
        <f t="shared" ca="1" si="909"/>
        <v>5.441187108370814E-5</v>
      </c>
      <c r="BI438" s="240">
        <f t="shared" ca="1" si="910"/>
        <v>-9.8648531736119052E-5</v>
      </c>
      <c r="BJ438" s="240">
        <f t="shared" ca="1" si="911"/>
        <v>7.4766151618540133E-6</v>
      </c>
      <c r="BK438" s="240">
        <f t="shared" ca="1" si="912"/>
        <v>9.395797642359284E-5</v>
      </c>
      <c r="BL438" s="240">
        <f t="shared" ca="1" si="913"/>
        <v>-6.6422418299675207E-5</v>
      </c>
      <c r="BM438" s="240">
        <f t="shared" ca="1" si="914"/>
        <v>-5.2286976876102281E-5</v>
      </c>
      <c r="BN438" s="240">
        <f t="shared" ca="1" si="915"/>
        <v>9.922535811305989E-5</v>
      </c>
      <c r="BO438" s="240">
        <f t="shared" ca="1" si="916"/>
        <v>-9.9633891731134531E-6</v>
      </c>
      <c r="BP438" s="240">
        <f t="shared" ca="1" si="917"/>
        <v>-9.2974691600872499E-5</v>
      </c>
      <c r="BQ438" s="240">
        <f t="shared" ca="1" si="918"/>
        <v>6.829231532193717E-5</v>
      </c>
      <c r="BR438" s="240">
        <f t="shared" ca="1" si="919"/>
        <v>5.0130586948762261E-5</v>
      </c>
      <c r="BS438" s="240">
        <f t="shared" ca="1" si="920"/>
        <v>-9.9742414844548546E-5</v>
      </c>
      <c r="BT438" s="240">
        <f t="shared" ca="1" si="921"/>
        <v>1.2444161611290124E-5</v>
      </c>
      <c r="BU438" s="240">
        <f t="shared" ca="1" si="922"/>
        <v>9.1935402300479435E-5</v>
      </c>
      <c r="BV438" s="240">
        <f t="shared" ca="1" si="923"/>
        <v>-7.0121075607064407E-5</v>
      </c>
      <c r="BW438" s="240">
        <f t="shared" ca="1" si="924"/>
        <v>-4.7944000230347697E-5</v>
      </c>
      <c r="BX438" s="240">
        <f t="shared" ca="1" si="925"/>
        <v>1.0019939047494422E-4</v>
      </c>
      <c r="BY438" s="240">
        <f t="shared" ca="1" si="926"/>
        <v>-1.4917438151829319E-5</v>
      </c>
      <c r="BZ438" s="240">
        <f t="shared" ca="1" si="927"/>
        <v>-9.0840734551426037E-5</v>
      </c>
      <c r="CA438" s="240">
        <f t="shared" ca="1" si="928"/>
        <v>7.1907597578239755E-5</v>
      </c>
      <c r="CB438" s="240">
        <f t="shared" ca="1" si="929"/>
        <v>4.5728533838934714E-5</v>
      </c>
      <c r="CC438" s="240">
        <f t="shared" ca="1" si="930"/>
        <v>-1.0059600973921381E-4</v>
      </c>
      <c r="CD438" s="240">
        <f t="shared" ca="1" si="931"/>
        <v>1.7381728985426225E-5</v>
      </c>
      <c r="CE438" s="240">
        <f t="shared" ca="1" si="932"/>
        <v>8.969134774063401E-5</v>
      </c>
      <c r="CF438" s="240">
        <f t="shared" ca="1" si="933"/>
        <v>-7.3650805101434279E-5</v>
      </c>
      <c r="CG438" s="240">
        <f t="shared" ca="1" si="934"/>
        <v>-4.3485522288639761E-5</v>
      </c>
      <c r="CH438" s="240">
        <f t="shared" ca="1" si="935"/>
        <v>1.0093203372874404E-4</v>
      </c>
      <c r="CI438" s="240">
        <f t="shared" ca="1" si="936"/>
        <v>-1.9835549715424177E-5</v>
      </c>
      <c r="CJ438" s="240">
        <f t="shared" ca="1" si="937"/>
        <v>-8.8487934215737181E-5</v>
      </c>
      <c r="CK438" s="240">
        <f t="shared" ca="1" si="938"/>
        <v>7.5349648133614689E-5</v>
      </c>
      <c r="CL438" s="240">
        <f t="shared" ca="1" si="939"/>
        <v>4.1216316685743926E-5</v>
      </c>
      <c r="CM438" s="240">
        <f t="shared" ca="1" si="940"/>
        <v>-1.0120726003524755E-4</v>
      </c>
      <c r="CN438" s="240">
        <f t="shared" ca="1" si="941"/>
        <v>2.2277422251975366E-5</v>
      </c>
      <c r="CO438" s="240">
        <f t="shared" ca="1" si="942"/>
        <v>8.72312188680472E-5</v>
      </c>
      <c r="CP438" s="240">
        <f t="shared" ca="1" si="943"/>
        <v>-7.700310335526618E-5</v>
      </c>
      <c r="CQ438" s="240">
        <f t="shared" ca="1" si="944"/>
        <v>-3.8922283914856602E-5</v>
      </c>
      <c r="CR438" s="240">
        <f t="shared" ca="1" si="945"/>
        <v>1.0142152287268931E-4</v>
      </c>
      <c r="CS438" s="240">
        <f t="shared" ca="1" si="946"/>
        <v>-2.470587570236561E-5</v>
      </c>
      <c r="CT438" s="240">
        <f t="shared" ca="1" si="947"/>
        <v>-8.5921958695894988E-5</v>
      </c>
      <c r="CU438" s="240">
        <f t="shared" ca="1" si="948"/>
        <v>7.8610174786786073E-5</v>
      </c>
      <c r="CV438" s="240">
        <f t="shared" ca="1" si="949"/>
        <v>3.6604805815534231E-5</v>
      </c>
      <c r="CW438" s="240">
        <f t="shared" ca="1" si="950"/>
        <v>-1.0157469317714738E-4</v>
      </c>
      <c r="CX438" s="240">
        <f t="shared" ca="1" si="951"/>
        <v>2.7119447257047759E-5</v>
      </c>
      <c r="CY438" s="240">
        <f t="shared" ca="1" si="952"/>
        <v>8.4560942348654909E-5</v>
      </c>
      <c r="CZ438" s="240">
        <f t="shared" ca="1" si="953"/>
        <v>-8.0169894388440002E-5</v>
      </c>
      <c r="DA438" s="240">
        <f t="shared" ca="1" si="954"/>
        <v>-3.4265278349933134E-5</v>
      </c>
      <c r="DB438" s="240">
        <f t="shared" ca="1" si="955"/>
        <v>1.016666786845581E-4</v>
      </c>
      <c r="DC438" s="240">
        <f t="shared" ca="1" si="956"/>
        <v>-2.9516683070760917E-5</v>
      </c>
      <c r="DD438" s="240">
        <f t="shared" ca="1" si="957"/>
        <v>-8.3148989651679682E-5</v>
      </c>
      <c r="DE438" s="240">
        <f t="shared" ca="1" si="958"/>
        <v>8.1681322643458004E-5</v>
      </c>
      <c r="DF438" s="240">
        <f t="shared" ca="1" si="959"/>
        <v>3.1905110761912602E-5</v>
      </c>
      <c r="DG438" s="240">
        <f t="shared" ca="1" si="960"/>
        <v>-1.0169742398629114E-4</v>
      </c>
      <c r="DH438" s="240">
        <f t="shared" ca="1" si="961"/>
        <v>3.1896139138294887E-5</v>
      </c>
      <c r="DI438" s="240">
        <f t="shared" ca="1" si="962"/>
        <v>8.1686951112480932E-5</v>
      </c>
      <c r="DJ438" s="240">
        <f t="shared" ca="1" si="963"/>
        <v>-8.3143549123978683E-5</v>
      </c>
      <c r="DK438" s="240">
        <f t="shared" ca="1" si="964"/>
        <v>-2.9525724728180767E-5</v>
      </c>
      <c r="DL438" s="240">
        <f t="shared" ca="1" si="965"/>
        <v>1.0166691056252646E-4</v>
      </c>
      <c r="DM438" s="240">
        <f t="shared" ca="1" si="966"/>
        <v>-3.4256382164282688E-5</v>
      </c>
      <c r="DN438" s="240">
        <f t="shared" ca="1" si="967"/>
        <v>-8.0175707408402158E-5</v>
      </c>
      <c r="DO438" s="240">
        <f t="shared" ca="1" si="968"/>
        <v>8.4555693039442965E-5</v>
      </c>
      <c r="DP438" s="240">
        <f t="shared" ca="1" si="969"/>
        <v>2.712855350190788E-5</v>
      </c>
      <c r="DQ438" s="240">
        <f t="shared" ca="1" si="970"/>
        <v>-1.0157515679340965E-4</v>
      </c>
      <c r="DR438" s="240">
        <f t="shared" ca="1" si="971"/>
        <v>3.6595990426586066E-5</v>
      </c>
      <c r="DS438" s="240">
        <f t="shared" ca="1" si="972"/>
        <v>7.8616168856145125E-5</v>
      </c>
      <c r="DT438" s="240">
        <f t="shared" ca="1" si="973"/>
        <v>-8.5916903767162909E-5</v>
      </c>
      <c r="DU438" s="240">
        <f t="shared" ca="1" si="974"/>
        <v>-2.4715041049410181E-5</v>
      </c>
      <c r="DV438" s="240">
        <f t="shared" ca="1" si="975"/>
        <v>1.0142221794798009E-4</v>
      </c>
      <c r="DW438" s="240">
        <f t="shared" ca="1" si="976"/>
        <v>-3.8913554632665992E-5</v>
      </c>
      <c r="DX438" s="240">
        <f t="shared" ca="1" si="977"/>
        <v>-7.7009274863415239E-5</v>
      </c>
      <c r="DY438" s="240">
        <f t="shared" ca="1" si="978"/>
        <v>8.7226361364691949E-5</v>
      </c>
      <c r="DZ438" s="240">
        <f t="shared" ca="1" si="979"/>
        <v>2.2286641180336418E-5</v>
      </c>
      <c r="EA438" s="240">
        <f t="shared" ca="1" si="980"/>
        <v>-1.0120818615087988E-4</v>
      </c>
      <c r="EB438" s="240">
        <f t="shared" ca="1" si="981"/>
        <v>4.1207678768509417E-5</v>
      </c>
      <c r="EC438" s="240">
        <f t="shared" ca="1" si="982"/>
        <v>7.5355993363071771E-5</v>
      </c>
      <c r="ED438" s="240">
        <f t="shared" ca="1" si="983"/>
        <v>-8.8483277063740101E-5</v>
      </c>
      <c r="EE438" s="240">
        <f t="shared" ca="1" si="984"/>
        <v>-1.9844816671966803E-5</v>
      </c>
      <c r="EF438" s="240">
        <f t="shared" ca="1" si="985"/>
        <v>1.0093319032685995E-4</v>
      </c>
      <c r="EG438" s="240">
        <f t="shared" ca="1" si="986"/>
        <v>-4.3476980939517008E-5</v>
      </c>
      <c r="EH438" s="240">
        <f t="shared" ca="1" si="987"/>
        <v>-7.3657320230066547E-5</v>
      </c>
      <c r="EI438" s="240">
        <f t="shared" ca="1" si="988"/>
        <v>8.9686893745287842E-5</v>
      </c>
      <c r="EJ438" s="240">
        <f t="shared" ca="1" si="989"/>
        <v>1.7391038388082318E-5</v>
      </c>
      <c r="EK438" s="240">
        <f t="shared" ca="1" si="990"/>
        <v>-1.0059739612312214E-4</v>
      </c>
      <c r="EL438" s="240">
        <f t="shared" ca="1" si="991"/>
        <v>4.572009420291564E-5</v>
      </c>
      <c r="EM438" s="240">
        <f t="shared" ca="1" si="992"/>
        <v>7.1914278681579281E-5</v>
      </c>
      <c r="EN438" s="240">
        <f t="shared" ca="1" si="993"/>
        <v>-9.0836486395651046E-5</v>
      </c>
      <c r="EO438" s="240">
        <f t="shared" ca="1" si="994"/>
        <v>-1.4926784392965686E-5</v>
      </c>
      <c r="EP438" s="240">
        <f t="shared" ca="1" si="995"/>
        <v>1.0020100580953861E-4</v>
      </c>
      <c r="EQ438" s="240">
        <f t="shared" ca="1" si="996"/>
        <v>-4.7935667391148281E-5</v>
      </c>
      <c r="ER438" s="240">
        <f t="shared" ca="1" si="997"/>
        <v>-7.0127918660664346E-5</v>
      </c>
      <c r="ES438" s="240">
        <f t="shared" ca="1" si="998"/>
        <v>9.1931362543204548E-5</v>
      </c>
      <c r="ET438" s="240">
        <f t="shared" ca="1" si="999"/>
        <v>1.2453539061073412E-5</v>
      </c>
      <c r="EU438" s="240">
        <f t="shared" ca="1" si="1000"/>
        <v>-9.9744258156812848E-5</v>
      </c>
      <c r="EV438" s="240">
        <f t="shared" ca="1" si="1001"/>
        <v>5.0122365925774618E-5</v>
      </c>
      <c r="EW438" s="240">
        <f t="shared" ca="1" si="1002"/>
        <v>6.8299316203800087E-5</v>
      </c>
      <c r="EX438" s="240">
        <f t="shared" ca="1" si="1003"/>
        <v>-9.2970862675499503E-5</v>
      </c>
      <c r="EY438" s="240">
        <f t="shared" ca="1" si="1004"/>
        <v>-9.9727921829242919E-6</v>
      </c>
      <c r="EZ438" s="240">
        <f t="shared" ca="1" si="1005"/>
        <v>9.9227428292651552E-5</v>
      </c>
      <c r="FA438" s="240">
        <f t="shared" ca="1" si="1006"/>
        <v>-5.227887262136326E-5</v>
      </c>
      <c r="FB438" s="240">
        <f t="shared" ca="1" si="1007"/>
        <v>-6.6429572792726238E-5</v>
      </c>
      <c r="FC438" s="240">
        <f t="shared" ca="1" si="1008"/>
        <v>9.3954360636520811E-5</v>
      </c>
      <c r="FD438" s="240">
        <f t="shared" ca="1" si="1009"/>
        <v>7.4860380676709188E-6</v>
      </c>
      <c r="FE438" s="240">
        <f t="shared" ca="1" si="1010"/>
        <v>-9.8650827536039354E-5</v>
      </c>
      <c r="FF438" s="240">
        <f t="shared" ca="1" si="1011"/>
        <v>5.4403888478922671E-5</v>
      </c>
      <c r="FG438" s="240">
        <f t="shared" ca="1" si="1012"/>
        <v>6.4519814690968113E-5</v>
      </c>
      <c r="FH438" s="240">
        <f t="shared" ca="1" si="1013"/>
        <v>-9.4881264003874577E-5</v>
      </c>
      <c r="FI438" s="240">
        <f t="shared" ca="1" si="1014"/>
        <v>-4.9947746430065734E-6</v>
      </c>
      <c r="FJ438" s="240">
        <f t="shared" ca="1" si="1015"/>
        <v>9.8014803209710006E-5</v>
      </c>
      <c r="FK438" s="240">
        <f t="shared" ca="1" si="1016"/>
        <v>-5.6496133468349893E-5</v>
      </c>
      <c r="FL438" s="240">
        <f t="shared" ca="1" si="1017"/>
        <v>-6.2571192265391455E-5</v>
      </c>
      <c r="FM438" s="240">
        <f t="shared" ca="1" si="1018"/>
        <v>9.5751014445631471E-5</v>
      </c>
      <c r="FN438" s="240">
        <f t="shared" ca="1" si="1019"/>
        <v>2.5005025528581536E-6</v>
      </c>
      <c r="FO438" s="240">
        <f t="shared" ca="1" si="1020"/>
        <v>-9.7319738430938176E-5</v>
      </c>
      <c r="FP438" s="240">
        <f t="shared" ca="1" si="1021"/>
        <v>5.8554347299502317E-5</v>
      </c>
      <c r="FQ438" s="240">
        <f t="shared" ca="1" si="1022"/>
        <v>6.0584879293281755E-5</v>
      </c>
      <c r="FR438" s="240">
        <f t="shared" ca="1" si="1023"/>
        <v>-9.6563088056649216E-5</v>
      </c>
      <c r="FS438" s="240">
        <f t="shared" ca="1" si="1024"/>
        <v>-4.7242534774783232E-9</v>
      </c>
      <c r="FT438" s="240">
        <f t="shared" ca="1" si="1025"/>
        <v>9.6566051880755033E-5</v>
      </c>
      <c r="FU438" s="240">
        <f t="shared" ca="1" si="1026"/>
        <v>-6.0577290181329635E-5</v>
      </c>
      <c r="FV438" s="240">
        <f t="shared" ca="1" si="1027"/>
        <v>-5.8562072255295659E-5</v>
      </c>
      <c r="FW438" s="240">
        <f t="shared" ca="1" si="1028"/>
        <v>9.7316995674146228E-5</v>
      </c>
      <c r="FX438" s="240">
        <f t="shared" ca="1" si="1029"/>
        <v>-2.4910568916168316E-6</v>
      </c>
      <c r="FY438" s="240">
        <f t="shared" ca="1" si="1030"/>
        <v>-9.5754197551756263E-5</v>
      </c>
      <c r="FZ438" s="240">
        <f t="shared" ca="1" si="1031"/>
        <v>6.2563743568687109E-5</v>
      </c>
      <c r="GA438" s="240">
        <f t="shared" ca="1" si="1032"/>
        <v>5.6503989614764576E-5</v>
      </c>
      <c r="GB438" s="240">
        <f t="shared" ca="1" si="1033"/>
        <v>-9.8012283172366031E-5</v>
      </c>
      <c r="GC438" s="240">
        <f t="shared" ca="1" si="1034"/>
        <v>4.9853375171862583E-6</v>
      </c>
      <c r="GD438" s="240">
        <f t="shared" ca="1" si="1035"/>
        <v>9.4884664474630343E-5</v>
      </c>
      <c r="GE438" s="240">
        <f t="shared" ca="1" si="1036"/>
        <v>-6.4512510896323248E-5</v>
      </c>
      <c r="GF438" s="240">
        <f t="shared" ca="1" si="1037"/>
        <v>-5.4411871083709861E-5</v>
      </c>
      <c r="GG438" s="240">
        <f t="shared" ca="1" si="1038"/>
        <v>9.8648531736118212E-5</v>
      </c>
      <c r="GH438" s="240">
        <f t="shared" ca="1" si="1039"/>
        <v>-7.4766151618548671E-6</v>
      </c>
      <c r="GI438" s="240">
        <f t="shared" ca="1" si="1040"/>
        <v>-9.3957976423593084E-5</v>
      </c>
      <c r="GJ438" s="240">
        <f t="shared" ca="1" si="1041"/>
        <v>6.6422418299673662E-5</v>
      </c>
      <c r="GK438" s="240">
        <f t="shared" ca="1" si="1042"/>
        <v>5.2286976876105283E-5</v>
      </c>
      <c r="GL438" s="240">
        <f t="shared" ca="1" si="1043"/>
        <v>-9.922535811306008E-5</v>
      </c>
      <c r="GM438" s="240">
        <f t="shared" ca="1" si="1044"/>
        <v>9.9633891731128635E-6</v>
      </c>
      <c r="GN438" s="240">
        <f t="shared" ca="1" si="1045"/>
        <v>9.297469160087334E-5</v>
      </c>
      <c r="GO438" s="240">
        <f t="shared" ca="1" si="1046"/>
        <v>-6.8292315321934581E-5</v>
      </c>
      <c r="GP438" s="240">
        <f t="shared" ca="1" si="1047"/>
        <v>-5.0130586948761529E-5</v>
      </c>
      <c r="GQ438" s="240">
        <f t="shared" ca="1" si="1048"/>
        <v>9.9742414844548438E-5</v>
      </c>
      <c r="GR438" s="240">
        <f t="shared" ca="1" si="1049"/>
        <v>-1.2444161611288091E-5</v>
      </c>
      <c r="GS438" s="240">
        <f t="shared" ca="1" si="1050"/>
        <v>-9.1935402300478459E-5</v>
      </c>
      <c r="GT438" s="240">
        <f t="shared" ca="1" si="1051"/>
        <v>7.0121075607063973E-5</v>
      </c>
      <c r="GU438" s="240">
        <f t="shared" ca="1" si="1052"/>
        <v>4.7944000230348225E-5</v>
      </c>
      <c r="GV438" s="240">
        <f t="shared" ca="1" si="1053"/>
        <v>-1.0019939047494362E-4</v>
      </c>
      <c r="GW438" s="240">
        <f t="shared" ca="1" si="1054"/>
        <v>1.4917438151831589E-5</v>
      </c>
      <c r="GX438" s="240">
        <f t="shared" ca="1" si="1055"/>
        <v>9.0840734551426308E-5</v>
      </c>
      <c r="GY438" s="240">
        <f t="shared" ca="1" si="1056"/>
        <v>-7.1907597578239321E-5</v>
      </c>
      <c r="GZ438" s="240">
        <f t="shared" ca="1" si="1057"/>
        <v>-4.5728533838937831E-5</v>
      </c>
      <c r="HA438" s="240">
        <f t="shared" ca="1" si="1058"/>
        <v>1.0059600973921415E-4</v>
      </c>
      <c r="HB438" s="240">
        <f t="shared" ca="1" si="1059"/>
        <v>-1.7381728985425635E-5</v>
      </c>
      <c r="HC438" s="240">
        <f t="shared" ca="1" si="1060"/>
        <v>-8.9691347740634294E-5</v>
      </c>
      <c r="HD438" s="240">
        <f t="shared" ca="1" si="1061"/>
        <v>7.3650805101431867E-5</v>
      </c>
      <c r="HE438" s="240">
        <f t="shared" ca="1" si="1062"/>
        <v>4.3485522288637694E-5</v>
      </c>
      <c r="HF438" s="240">
        <f t="shared" ca="1" si="1063"/>
        <v>-1.0093203372874396E-4</v>
      </c>
      <c r="HG438" s="240">
        <f t="shared" ca="1" si="1064"/>
        <v>1.9835549715423588E-5</v>
      </c>
      <c r="HH438" s="240">
        <f t="shared" ca="1" si="1065"/>
        <v>8.8487934215738916E-5</v>
      </c>
      <c r="HI438" s="240">
        <f t="shared" ca="1" si="1066"/>
        <v>-7.5349648133616221E-5</v>
      </c>
      <c r="HJ438" s="240">
        <f t="shared" ca="1" si="1067"/>
        <v>-4.1216316685744475E-5</v>
      </c>
      <c r="HK438" s="240">
        <f t="shared" ca="1" si="1068"/>
        <v>1.0120726003524749E-4</v>
      </c>
      <c r="HL438" s="240">
        <f t="shared" ca="1" si="1069"/>
        <v>-2.2277422251971957E-5</v>
      </c>
      <c r="HM438" s="240">
        <f t="shared" ca="1" si="1070"/>
        <v>-8.723121886804602E-5</v>
      </c>
      <c r="HN438" s="240">
        <f t="shared" ca="1" si="1071"/>
        <v>7.7003103355265787E-5</v>
      </c>
      <c r="HO438" s="240">
        <f t="shared" ca="1" si="1072"/>
        <v>3.8922283914857151E-5</v>
      </c>
      <c r="HP438" s="240">
        <f t="shared" ca="1" si="1073"/>
        <v>-1.0142152287268907E-4</v>
      </c>
      <c r="HQ438" s="240">
        <f t="shared" ca="1" si="1074"/>
        <v>2.470587570236784E-5</v>
      </c>
      <c r="HR438" s="240">
        <f t="shared" ca="1" si="1075"/>
        <v>8.5921958695895314E-5</v>
      </c>
      <c r="HS438" s="240">
        <f t="shared" ca="1" si="1076"/>
        <v>-7.8610174786785693E-5</v>
      </c>
      <c r="HT438" s="240">
        <f t="shared" ca="1" si="1077"/>
        <v>-3.660480581553749E-5</v>
      </c>
      <c r="HU438" s="240">
        <f t="shared" ca="1" si="1078"/>
        <v>1.0157469317714749E-4</v>
      </c>
      <c r="HV438" s="240">
        <f t="shared" ca="1" si="1079"/>
        <v>-2.7119447257047169E-5</v>
      </c>
      <c r="HW438" s="240">
        <f t="shared" ca="1" si="1080"/>
        <v>-8.4560942348655235E-5</v>
      </c>
      <c r="HX438" s="240">
        <f t="shared" ca="1" si="1081"/>
        <v>8.0169894388437847E-5</v>
      </c>
      <c r="HY438" s="240">
        <f t="shared" ca="1" si="1082"/>
        <v>3.426527834993098E-5</v>
      </c>
      <c r="HZ438" s="240">
        <f t="shared" ca="1" si="1083"/>
        <v>-1.0166667868455808E-4</v>
      </c>
      <c r="IA438" s="240">
        <f t="shared" ca="1" si="1084"/>
        <v>2.9516683070760355E-5</v>
      </c>
      <c r="IB438" s="240">
        <f t="shared" ca="1" si="1085"/>
        <v>8.3148989651681687E-5</v>
      </c>
      <c r="IC438" s="240">
        <f t="shared" ca="1" si="1086"/>
        <v>-8.168132264345936E-5</v>
      </c>
      <c r="ID438" s="240">
        <f t="shared" ca="1" si="1087"/>
        <v>-3.1905110761913178E-5</v>
      </c>
      <c r="IE438" s="240">
        <f t="shared" ca="1" si="1088"/>
        <v>9.952742815822846E-5</v>
      </c>
      <c r="IF438" s="240">
        <f t="shared" ca="1" si="1089"/>
        <v>-3.1896139138291587E-5</v>
      </c>
      <c r="IG438" s="240">
        <f t="shared" ca="1" si="1090"/>
        <v>-8.1686951112479563E-5</v>
      </c>
      <c r="IH438" s="240">
        <f t="shared" ca="1" si="1091"/>
        <v>8.3143549123978344E-5</v>
      </c>
      <c r="II438" s="240">
        <f t="shared" ca="1" si="1092"/>
        <v>2.9525724728181343E-5</v>
      </c>
      <c r="IJ438" s="240">
        <f t="shared" ca="1" si="1093"/>
        <v>-1.0166691056252654E-4</v>
      </c>
      <c r="IK438" s="240">
        <f t="shared" ca="1" si="1094"/>
        <v>3.4256382164284849E-5</v>
      </c>
      <c r="IL438" s="240">
        <f t="shared" ca="1" si="1095"/>
        <v>8.017570740840251E-5</v>
      </c>
      <c r="IM438" s="240">
        <f t="shared" ca="1" si="1096"/>
        <v>-8.455569303944264E-5</v>
      </c>
      <c r="IN438" s="240">
        <f t="shared" ca="1" si="1097"/>
        <v>-2.7128553501911244E-5</v>
      </c>
      <c r="IO438" s="240">
        <f t="shared" ca="1" si="1098"/>
        <v>1.0157515679340953E-4</v>
      </c>
      <c r="IP438" s="240">
        <f t="shared" ca="1" si="1099"/>
        <v>-3.659599042658551E-5</v>
      </c>
      <c r="IQ438" s="240">
        <f t="shared" ca="1" si="1100"/>
        <v>-7.8616168856145504E-5</v>
      </c>
      <c r="IR438" s="240">
        <f t="shared" ca="1" si="1101"/>
        <v>8.5916903767161039E-5</v>
      </c>
      <c r="IS438" s="240">
        <f t="shared" ca="1" si="1102"/>
        <v>2.4715041049407955E-5</v>
      </c>
      <c r="IT438" s="240">
        <f t="shared" ca="1" si="1103"/>
        <v>-1.0142221794798013E-4</v>
      </c>
      <c r="IU438" s="240">
        <f t="shared" ca="1" si="1104"/>
        <v>3.8913554632665456E-5</v>
      </c>
      <c r="IV438" s="240">
        <f t="shared" ca="1" si="1105"/>
        <v>7.7009274863417516E-5</v>
      </c>
      <c r="IW438" s="240">
        <f t="shared" ca="1" si="1106"/>
        <v>-8.7226361364693128E-5</v>
      </c>
      <c r="IX438" s="240">
        <f t="shared" ca="1" si="1107"/>
        <v>-2.2286641180337007E-5</v>
      </c>
      <c r="IY438" s="240">
        <f t="shared" ca="1" si="1108"/>
        <v>1.0120818615087993E-4</v>
      </c>
      <c r="IZ438" s="240">
        <f t="shared" ca="1" si="1109"/>
        <v>-4.1207678768506218E-5</v>
      </c>
      <c r="JA438" s="240">
        <f t="shared" ca="1" si="1110"/>
        <v>-7.535599336307024E-5</v>
      </c>
      <c r="JB438" s="240">
        <f t="shared" ca="1" si="1111"/>
        <v>8.8483277063739803E-5</v>
      </c>
    </row>
    <row r="439" spans="2:262">
      <c r="B439" s="248">
        <v>78</v>
      </c>
      <c r="C439" s="247">
        <f t="shared" si="1112"/>
        <v>1.5234375000000009E-3</v>
      </c>
      <c r="D439" s="244">
        <f t="shared" ca="1" si="855"/>
        <v>11.37880501447426</v>
      </c>
      <c r="E439" s="243">
        <f ca="1">CF361</f>
        <v>-0.62119498552573948</v>
      </c>
      <c r="F439" s="242">
        <v>78</v>
      </c>
      <c r="G439" s="240">
        <f t="shared" ca="1" si="856"/>
        <v>-1.816274092876718E-4</v>
      </c>
      <c r="H439" s="240">
        <f t="shared" ca="1" si="857"/>
        <v>2.3794185820683338E-4</v>
      </c>
      <c r="I439" s="240">
        <f t="shared" ca="1" si="858"/>
        <v>2.1307013833326809E-5</v>
      </c>
      <c r="J439" s="240">
        <f t="shared" ca="1" si="859"/>
        <v>-2.5229809173990433E-4</v>
      </c>
      <c r="K439" s="240">
        <f t="shared" ca="1" si="860"/>
        <v>1.4868632044145953E-4</v>
      </c>
      <c r="L439" s="240">
        <f t="shared" ca="1" si="861"/>
        <v>1.5211626635000032E-4</v>
      </c>
      <c r="M439" s="240">
        <f t="shared" ca="1" si="862"/>
        <v>-2.5117917377990656E-4</v>
      </c>
      <c r="N439" s="240">
        <f t="shared" ca="1" si="863"/>
        <v>1.7123163709782931E-5</v>
      </c>
      <c r="O439" s="240">
        <f t="shared" ca="1" si="864"/>
        <v>2.3964193355630709E-4</v>
      </c>
      <c r="P439" s="240">
        <f t="shared" ca="1" si="865"/>
        <v>-1.7858903543460769E-4</v>
      </c>
      <c r="Q439" s="240">
        <f t="shared" ca="1" si="866"/>
        <v>-1.1931226562626156E-4</v>
      </c>
      <c r="R439" s="240">
        <f t="shared" ca="1" si="867"/>
        <v>2.5897921878405722E-4</v>
      </c>
      <c r="S439" s="240">
        <f t="shared" ca="1" si="868"/>
        <v>-5.5182676469324134E-5</v>
      </c>
      <c r="T439" s="240">
        <f t="shared" ca="1" si="869"/>
        <v>-2.2179825121297554E-4</v>
      </c>
      <c r="U439" s="241">
        <f t="shared" ca="1" si="870"/>
        <v>2.0462583713690445E-4</v>
      </c>
      <c r="V439" s="240">
        <f t="shared" ca="1" si="871"/>
        <v>8.3925514666351468E-5</v>
      </c>
      <c r="W439" s="240">
        <f t="shared" ca="1" si="872"/>
        <v>-2.6117314580053176E-4</v>
      </c>
      <c r="X439" s="240">
        <f t="shared" ca="1" si="873"/>
        <v>9.2047650931100913E-5</v>
      </c>
      <c r="Y439" s="240">
        <f t="shared" ca="1" si="874"/>
        <v>1.9915330654597888E-4</v>
      </c>
      <c r="Z439" s="240">
        <f t="shared" ca="1" si="875"/>
        <v>-2.2623310742080142E-4</v>
      </c>
      <c r="AA439" s="240">
        <f t="shared" ca="1" si="876"/>
        <v>-4.6722029763057583E-5</v>
      </c>
      <c r="AB439" s="240">
        <f t="shared" ca="1" si="877"/>
        <v>2.5771346293492874E-4</v>
      </c>
      <c r="AC439" s="240">
        <f t="shared" ca="1" si="878"/>
        <v>-1.2692007172764068E-4</v>
      </c>
      <c r="AD439" s="240">
        <f t="shared" ca="1" si="879"/>
        <v>-1.7219729422121834E-4</v>
      </c>
      <c r="AE439" s="240">
        <f t="shared" ca="1" si="880"/>
        <v>2.4294311413708723E-4</v>
      </c>
      <c r="AF439" s="240">
        <f t="shared" ca="1" si="881"/>
        <v>8.5071540126332995E-6</v>
      </c>
      <c r="AG439" s="240">
        <f t="shared" ca="1" si="882"/>
        <v>-2.4867506187328938E-4</v>
      </c>
      <c r="AH439" s="240">
        <f t="shared" ca="1" si="883"/>
        <v>1.5904505626095371E-4</v>
      </c>
      <c r="AI439" s="240">
        <f t="shared" ca="1" si="884"/>
        <v>1.4151373050026907E-4</v>
      </c>
      <c r="AJ439" s="240">
        <f t="shared" ca="1" si="885"/>
        <v>-2.5439413610339788E-4</v>
      </c>
      <c r="AK439" s="240">
        <f t="shared" ca="1" si="886"/>
        <v>2.9891875931158582E-5</v>
      </c>
      <c r="AL439" s="240">
        <f t="shared" ca="1" si="887"/>
        <v>2.3425359670326449E-4</v>
      </c>
      <c r="AM439" s="240">
        <f t="shared" ca="1" si="888"/>
        <v>-1.877271956310856E-4</v>
      </c>
      <c r="AN439" s="240">
        <f t="shared" ca="1" si="889"/>
        <v>-1.0776682187548725E-4</v>
      </c>
      <c r="AO439" s="240">
        <f t="shared" ca="1" si="890"/>
        <v>2.6033829327544157E-4</v>
      </c>
      <c r="AP439" s="240">
        <f t="shared" ca="1" si="891"/>
        <v>-6.7643837032402499E-5</v>
      </c>
      <c r="AQ439" s="240">
        <f t="shared" ca="1" si="892"/>
        <v>-2.147612485939747E-4</v>
      </c>
      <c r="AR439" s="240">
        <f t="shared" ca="1" si="893"/>
        <v>2.1234560813870976E-4</v>
      </c>
      <c r="AS439" s="240">
        <f t="shared" ca="1" si="894"/>
        <v>7.1687087005312412E-5</v>
      </c>
      <c r="AT439" s="240">
        <f t="shared" ca="1" si="895"/>
        <v>-2.6064691260138011E-4</v>
      </c>
      <c r="AU439" s="240">
        <f t="shared" ca="1" si="896"/>
        <v>1.0393151334151623E-4</v>
      </c>
      <c r="AV439" s="240">
        <f t="shared" ca="1" si="897"/>
        <v>1.9061996801646974E-4</v>
      </c>
      <c r="AW439" s="240">
        <f t="shared" ca="1" si="898"/>
        <v>-2.3236737949891339E-4</v>
      </c>
      <c r="AX439" s="240">
        <f t="shared" ca="1" si="899"/>
        <v>-3.4055543191425825E-5</v>
      </c>
      <c r="AY439" s="240">
        <f t="shared" ca="1" si="900"/>
        <v>2.5531331340481557E-4</v>
      </c>
      <c r="AZ439" s="240">
        <f t="shared" ca="1" si="901"/>
        <v>-1.3796938625263577E-4</v>
      </c>
      <c r="BA439" s="240">
        <f t="shared" ca="1" si="902"/>
        <v>-1.6235234079028487E-4</v>
      </c>
      <c r="BB439" s="240">
        <f t="shared" ca="1" si="903"/>
        <v>2.4735909882608214E-4</v>
      </c>
      <c r="BC439" s="240">
        <f t="shared" ca="1" si="904"/>
        <v>-4.313200287217161E-6</v>
      </c>
      <c r="BD439" s="240">
        <f t="shared" ca="1" si="905"/>
        <v>-2.4445295200125965E-4</v>
      </c>
      <c r="BE439" s="240">
        <f t="shared" ca="1" si="906"/>
        <v>1.6902063860921407E-4</v>
      </c>
      <c r="BF439" s="240">
        <f t="shared" ca="1" si="907"/>
        <v>1.3057027567862385E-4</v>
      </c>
      <c r="BG439" s="240">
        <f t="shared" ca="1" si="908"/>
        <v>-2.5699624067072137E-4</v>
      </c>
      <c r="BH439" s="240">
        <f t="shared" ca="1" si="909"/>
        <v>4.2588576005199273E-5</v>
      </c>
      <c r="BI439" s="240">
        <f t="shared" ca="1" si="910"/>
        <v>2.2830092241757116E-4</v>
      </c>
      <c r="BJ439" s="240">
        <f t="shared" ca="1" si="911"/>
        <v>-1.9641310457032613E-4</v>
      </c>
      <c r="BK439" s="240">
        <f t="shared" ca="1" si="912"/>
        <v>-9.5961758411556197E-5</v>
      </c>
      <c r="BL439" s="240">
        <f t="shared" ca="1" si="913"/>
        <v>2.6107019001538414E-4</v>
      </c>
      <c r="BM439" s="240">
        <f t="shared" ca="1" si="914"/>
        <v>-7.9942037667168539E-5</v>
      </c>
      <c r="BN439" s="240">
        <f t="shared" ca="1" si="915"/>
        <v>-2.0720686731624832E-4</v>
      </c>
      <c r="BO439" s="240">
        <f t="shared" ca="1" si="916"/>
        <v>2.1955381997123359E-4</v>
      </c>
      <c r="BP439" s="240">
        <f t="shared" ca="1" si="917"/>
        <v>5.9275958872629427E-5</v>
      </c>
      <c r="BQ439" s="240">
        <f t="shared" ca="1" si="918"/>
        <v>-2.5949275815979867E-4</v>
      </c>
      <c r="BR439" s="240">
        <f t="shared" ca="1" si="919"/>
        <v>1.1556499563296645E-4</v>
      </c>
      <c r="BS439" s="240">
        <f t="shared" ca="1" si="920"/>
        <v>1.8162740928767291E-4</v>
      </c>
      <c r="BT439" s="240">
        <f t="shared" ca="1" si="921"/>
        <v>-2.37941858206833E-4</v>
      </c>
      <c r="BU439" s="240">
        <f t="shared" ca="1" si="922"/>
        <v>-2.1307013833330821E-5</v>
      </c>
      <c r="BV439" s="240">
        <f t="shared" ca="1" si="923"/>
        <v>2.522980917399052E-4</v>
      </c>
      <c r="BW439" s="240">
        <f t="shared" ca="1" si="924"/>
        <v>-1.4868632044145736E-4</v>
      </c>
      <c r="BX439" s="240">
        <f t="shared" ca="1" si="925"/>
        <v>-1.521162663500021E-4</v>
      </c>
      <c r="BY439" s="240">
        <f t="shared" ca="1" si="926"/>
        <v>2.5117917377990624E-4</v>
      </c>
      <c r="BZ439" s="240">
        <f t="shared" ca="1" si="927"/>
        <v>-1.7123163709782132E-5</v>
      </c>
      <c r="CA439" s="240">
        <f t="shared" ca="1" si="928"/>
        <v>-2.396419335563072E-4</v>
      </c>
      <c r="CB439" s="240">
        <f t="shared" ca="1" si="929"/>
        <v>1.7858903543460812E-4</v>
      </c>
      <c r="CC439" s="240">
        <f t="shared" ca="1" si="930"/>
        <v>1.1931226562626016E-4</v>
      </c>
      <c r="CD439" s="240">
        <f t="shared" ca="1" si="931"/>
        <v>-2.5897921878405647E-4</v>
      </c>
      <c r="CE439" s="240">
        <f t="shared" ca="1" si="932"/>
        <v>5.5182676469319283E-5</v>
      </c>
      <c r="CF439" s="240">
        <f t="shared" ca="1" si="933"/>
        <v>2.2179825121297766E-4</v>
      </c>
      <c r="CG439" s="240">
        <f t="shared" ca="1" si="934"/>
        <v>-2.0462583713690195E-4</v>
      </c>
      <c r="CH439" s="240">
        <f t="shared" ca="1" si="935"/>
        <v>-8.3925514666354409E-5</v>
      </c>
      <c r="CI439" s="240">
        <f t="shared" ca="1" si="936"/>
        <v>2.6117314580053182E-4</v>
      </c>
      <c r="CJ439" s="240">
        <f t="shared" ca="1" si="937"/>
        <v>-9.204765093109888E-5</v>
      </c>
      <c r="CK439" s="240">
        <f t="shared" ca="1" si="938"/>
        <v>-1.9915330654597909E-4</v>
      </c>
      <c r="CL439" s="240">
        <f t="shared" ca="1" si="939"/>
        <v>2.2623310742080126E-4</v>
      </c>
      <c r="CM439" s="240">
        <f t="shared" ca="1" si="940"/>
        <v>4.6722029763057894E-5</v>
      </c>
      <c r="CN439" s="240">
        <f t="shared" ca="1" si="941"/>
        <v>-2.5771346293492847E-4</v>
      </c>
      <c r="CO439" s="240">
        <f t="shared" ca="1" si="942"/>
        <v>1.2692007172764201E-4</v>
      </c>
      <c r="CP439" s="240">
        <f t="shared" ca="1" si="943"/>
        <v>1.7219729422122279E-4</v>
      </c>
      <c r="CQ439" s="240">
        <f t="shared" ca="1" si="944"/>
        <v>-2.4294311413708571E-4</v>
      </c>
      <c r="CR439" s="240">
        <f t="shared" ca="1" si="945"/>
        <v>-8.5071540126373382E-6</v>
      </c>
      <c r="CS439" s="240">
        <f t="shared" ca="1" si="946"/>
        <v>2.4867506187329063E-4</v>
      </c>
      <c r="CT439" s="240">
        <f t="shared" ca="1" si="947"/>
        <v>-1.59045056260952E-4</v>
      </c>
      <c r="CU439" s="240">
        <f t="shared" ca="1" si="948"/>
        <v>-1.4151373050027091E-4</v>
      </c>
      <c r="CV439" s="240">
        <f t="shared" ca="1" si="949"/>
        <v>2.543941361033974E-4</v>
      </c>
      <c r="CW439" s="240">
        <f t="shared" ca="1" si="950"/>
        <v>-2.9891875931158256E-5</v>
      </c>
      <c r="CX439" s="240">
        <f t="shared" ca="1" si="951"/>
        <v>-2.3425359670326462E-4</v>
      </c>
      <c r="CY439" s="240">
        <f t="shared" ca="1" si="952"/>
        <v>1.8772719563108539E-4</v>
      </c>
      <c r="CZ439" s="240">
        <f t="shared" ca="1" si="953"/>
        <v>1.0776682187548585E-4</v>
      </c>
      <c r="DA439" s="240">
        <f t="shared" ca="1" si="954"/>
        <v>-2.6033829327544108E-4</v>
      </c>
      <c r="DB439" s="240">
        <f t="shared" ca="1" si="955"/>
        <v>6.7643837032396793E-5</v>
      </c>
      <c r="DC439" s="240">
        <f t="shared" ca="1" si="956"/>
        <v>2.1476124859397803E-4</v>
      </c>
      <c r="DD439" s="240">
        <f t="shared" ca="1" si="957"/>
        <v>-2.1234560813870851E-4</v>
      </c>
      <c r="DE439" s="240">
        <f t="shared" ca="1" si="958"/>
        <v>-7.1687087005314472E-5</v>
      </c>
      <c r="DF439" s="240">
        <f t="shared" ca="1" si="959"/>
        <v>2.6064691260138027E-4</v>
      </c>
      <c r="DG439" s="240">
        <f t="shared" ca="1" si="960"/>
        <v>-1.0393151334151423E-4</v>
      </c>
      <c r="DH439" s="240">
        <f t="shared" ca="1" si="961"/>
        <v>-1.9061996801647123E-4</v>
      </c>
      <c r="DI439" s="240">
        <f t="shared" ca="1" si="962"/>
        <v>2.3236737949891239E-4</v>
      </c>
      <c r="DJ439" s="240">
        <f t="shared" ca="1" si="963"/>
        <v>3.4055543191424307E-5</v>
      </c>
      <c r="DK439" s="240">
        <f t="shared" ca="1" si="964"/>
        <v>-2.5531331340481524E-4</v>
      </c>
      <c r="DL439" s="240">
        <f t="shared" ca="1" si="965"/>
        <v>1.3796938625263707E-4</v>
      </c>
      <c r="DM439" s="240">
        <f t="shared" ca="1" si="966"/>
        <v>1.6235234079028948E-4</v>
      </c>
      <c r="DN439" s="240">
        <f t="shared" ca="1" si="967"/>
        <v>-2.4735909882608024E-4</v>
      </c>
      <c r="DO439" s="240">
        <f t="shared" ca="1" si="968"/>
        <v>4.3132002872112792E-6</v>
      </c>
      <c r="DP439" s="240">
        <f t="shared" ca="1" si="969"/>
        <v>2.4445295200126041E-4</v>
      </c>
      <c r="DQ439" s="240">
        <f t="shared" ca="1" si="970"/>
        <v>-1.6902063860921242E-4</v>
      </c>
      <c r="DR439" s="240">
        <f t="shared" ca="1" si="971"/>
        <v>-1.3057027567862575E-4</v>
      </c>
      <c r="DS439" s="240">
        <f t="shared" ca="1" si="972"/>
        <v>2.5699624067072093E-4</v>
      </c>
      <c r="DT439" s="240">
        <f t="shared" ca="1" si="973"/>
        <v>-4.2588576005197118E-5</v>
      </c>
      <c r="DU439" s="240">
        <f t="shared" ca="1" si="974"/>
        <v>-2.2830092241757219E-4</v>
      </c>
      <c r="DV439" s="240">
        <f t="shared" ca="1" si="975"/>
        <v>1.9641310457032711E-4</v>
      </c>
      <c r="DW439" s="240">
        <f t="shared" ca="1" si="976"/>
        <v>9.5961758411554774E-5</v>
      </c>
      <c r="DX439" s="240">
        <f t="shared" ca="1" si="977"/>
        <v>-2.610701900153842E-4</v>
      </c>
      <c r="DY439" s="240">
        <f t="shared" ca="1" si="978"/>
        <v>7.9942037667162915E-5</v>
      </c>
      <c r="DZ439" s="240">
        <f t="shared" ca="1" si="979"/>
        <v>2.0720686731625192E-4</v>
      </c>
      <c r="EA439" s="240">
        <f t="shared" ca="1" si="980"/>
        <v>-2.1955381997123042E-4</v>
      </c>
      <c r="EB439" s="240">
        <f t="shared" ca="1" si="981"/>
        <v>-5.9275958872631568E-5</v>
      </c>
      <c r="EC439" s="240">
        <f t="shared" ca="1" si="982"/>
        <v>2.5949275815979889E-4</v>
      </c>
      <c r="ED439" s="240">
        <f t="shared" ca="1" si="983"/>
        <v>-1.1556499563296449E-4</v>
      </c>
      <c r="EE439" s="240">
        <f t="shared" ca="1" si="984"/>
        <v>-1.8162740928767446E-4</v>
      </c>
      <c r="EF439" s="240">
        <f t="shared" ca="1" si="985"/>
        <v>2.3794185820683207E-4</v>
      </c>
      <c r="EG439" s="240">
        <f t="shared" ca="1" si="986"/>
        <v>2.1307013833329303E-5</v>
      </c>
      <c r="EH439" s="240">
        <f t="shared" ca="1" si="987"/>
        <v>-2.5229809173990482E-4</v>
      </c>
      <c r="EI439" s="240">
        <f t="shared" ca="1" si="988"/>
        <v>1.4868632044145861E-4</v>
      </c>
      <c r="EJ439" s="240">
        <f t="shared" ca="1" si="989"/>
        <v>1.5211626635000687E-4</v>
      </c>
      <c r="EK439" s="240">
        <f t="shared" ca="1" si="990"/>
        <v>-2.5117917377990461E-4</v>
      </c>
      <c r="EL439" s="240">
        <f t="shared" ca="1" si="991"/>
        <v>1.7123163709776277E-5</v>
      </c>
      <c r="EM439" s="240">
        <f t="shared" ca="1" si="992"/>
        <v>2.3964193355630953E-4</v>
      </c>
      <c r="EN439" s="240">
        <f t="shared" ca="1" si="993"/>
        <v>-1.7858903543460381E-4</v>
      </c>
      <c r="EO439" s="240">
        <f t="shared" ca="1" si="994"/>
        <v>-1.1931226562626539E-4</v>
      </c>
      <c r="EP439" s="240">
        <f t="shared" ca="1" si="995"/>
        <v>2.5897921878405668E-4</v>
      </c>
      <c r="EQ439" s="240">
        <f t="shared" ca="1" si="996"/>
        <v>-5.5182676469320787E-5</v>
      </c>
      <c r="ER439" s="240">
        <f t="shared" ca="1" si="997"/>
        <v>-2.2179825121297685E-4</v>
      </c>
      <c r="ES439" s="240">
        <f t="shared" ca="1" si="998"/>
        <v>2.0462583713690288E-4</v>
      </c>
      <c r="ET439" s="240">
        <f t="shared" ca="1" si="999"/>
        <v>8.3925514666352959E-5</v>
      </c>
      <c r="EU439" s="240">
        <f t="shared" ca="1" si="1000"/>
        <v>-2.6117314580053176E-4</v>
      </c>
      <c r="EV439" s="240">
        <f t="shared" ca="1" si="1001"/>
        <v>9.2047650931100316E-5</v>
      </c>
      <c r="EW439" s="240">
        <f t="shared" ca="1" si="1002"/>
        <v>1.9915330654597812E-4</v>
      </c>
      <c r="EX439" s="240">
        <f t="shared" ca="1" si="1003"/>
        <v>-2.2623310742080202E-4</v>
      </c>
      <c r="EY439" s="240">
        <f t="shared" ca="1" si="1004"/>
        <v>-4.672202976305639E-5</v>
      </c>
      <c r="EZ439" s="240">
        <f t="shared" ca="1" si="1005"/>
        <v>2.5771346293492826E-4</v>
      </c>
      <c r="FA439" s="240">
        <f t="shared" ca="1" si="1006"/>
        <v>-1.2692007172764334E-4</v>
      </c>
      <c r="FB439" s="240">
        <f t="shared" ca="1" si="1007"/>
        <v>-1.7219729422122721E-4</v>
      </c>
      <c r="FC439" s="240">
        <f t="shared" ca="1" si="1008"/>
        <v>2.4294311413708354E-4</v>
      </c>
      <c r="FD439" s="240">
        <f t="shared" ca="1" si="1009"/>
        <v>8.5071540126432335E-6</v>
      </c>
      <c r="FE439" s="240">
        <f t="shared" ca="1" si="1010"/>
        <v>-2.4867506187329242E-4</v>
      </c>
      <c r="FF439" s="240">
        <f t="shared" ca="1" si="1011"/>
        <v>1.5904505626094731E-4</v>
      </c>
      <c r="FG439" s="240">
        <f t="shared" ca="1" si="1012"/>
        <v>1.4151373050027587E-4</v>
      </c>
      <c r="FH439" s="240">
        <f t="shared" ca="1" si="1013"/>
        <v>-2.5439413610339609E-4</v>
      </c>
      <c r="FI439" s="240">
        <f t="shared" ca="1" si="1014"/>
        <v>2.9891875931152415E-5</v>
      </c>
      <c r="FJ439" s="240">
        <f t="shared" ca="1" si="1015"/>
        <v>2.3425359670326722E-4</v>
      </c>
      <c r="FK439" s="240">
        <f t="shared" ca="1" si="1016"/>
        <v>-1.8772719563108129E-4</v>
      </c>
      <c r="FL439" s="240">
        <f t="shared" ca="1" si="1017"/>
        <v>-1.0776682187549123E-4</v>
      </c>
      <c r="FM439" s="240">
        <f t="shared" ca="1" si="1018"/>
        <v>2.6033829327544125E-4</v>
      </c>
      <c r="FN439" s="240">
        <f t="shared" ca="1" si="1019"/>
        <v>-6.7643837032398284E-5</v>
      </c>
      <c r="FO439" s="240">
        <f t="shared" ca="1" si="1020"/>
        <v>-2.1476124859397716E-4</v>
      </c>
      <c r="FP439" s="240">
        <f t="shared" ca="1" si="1021"/>
        <v>2.1234560813870943E-4</v>
      </c>
      <c r="FQ439" s="240">
        <f t="shared" ca="1" si="1022"/>
        <v>7.1687087005313009E-5</v>
      </c>
      <c r="FR439" s="240">
        <f t="shared" ca="1" si="1023"/>
        <v>-2.6064691260138016E-4</v>
      </c>
      <c r="FS439" s="240">
        <f t="shared" ca="1" si="1024"/>
        <v>1.0393151334151564E-4</v>
      </c>
      <c r="FT439" s="240">
        <f t="shared" ca="1" si="1025"/>
        <v>1.9061996801647018E-4</v>
      </c>
      <c r="FU439" s="240">
        <f t="shared" ca="1" si="1026"/>
        <v>-2.323673794989131E-4</v>
      </c>
      <c r="FV439" s="240">
        <f t="shared" ca="1" si="1027"/>
        <v>-3.4055543191422789E-5</v>
      </c>
      <c r="FW439" s="240">
        <f t="shared" ca="1" si="1028"/>
        <v>2.5531331340481492E-4</v>
      </c>
      <c r="FX439" s="240">
        <f t="shared" ca="1" si="1029"/>
        <v>-1.3796938625263837E-4</v>
      </c>
      <c r="FY439" s="240">
        <f t="shared" ca="1" si="1030"/>
        <v>-1.6235234079029412E-4</v>
      </c>
      <c r="FZ439" s="240">
        <f t="shared" ca="1" si="1031"/>
        <v>2.4735909882607834E-4</v>
      </c>
      <c r="GA439" s="240">
        <f t="shared" ca="1" si="1032"/>
        <v>-4.3132002872053838E-6</v>
      </c>
      <c r="GB439" s="240">
        <f t="shared" ca="1" si="1033"/>
        <v>-2.4445295200126253E-4</v>
      </c>
      <c r="GC439" s="240">
        <f t="shared" ca="1" si="1034"/>
        <v>1.6902063860920792E-4</v>
      </c>
      <c r="GD439" s="240">
        <f t="shared" ca="1" si="1035"/>
        <v>1.3057027567863085E-4</v>
      </c>
      <c r="GE439" s="240">
        <f t="shared" ca="1" si="1036"/>
        <v>-2.569962406707199E-4</v>
      </c>
      <c r="GF439" s="240">
        <f t="shared" ca="1" si="1037"/>
        <v>4.2588576005191318E-5</v>
      </c>
      <c r="GG439" s="240">
        <f t="shared" ca="1" si="1038"/>
        <v>2.2830092241757507E-4</v>
      </c>
      <c r="GH439" s="240">
        <f t="shared" ca="1" si="1039"/>
        <v>-1.9641310457032326E-4</v>
      </c>
      <c r="GI439" s="240">
        <f t="shared" ca="1" si="1040"/>
        <v>-9.596175841156025E-5</v>
      </c>
      <c r="GJ439" s="240">
        <f t="shared" ca="1" si="1041"/>
        <v>2.6107019001538398E-4</v>
      </c>
      <c r="GK439" s="240">
        <f t="shared" ca="1" si="1042"/>
        <v>-7.9942037667164392E-5</v>
      </c>
      <c r="GL439" s="240">
        <f t="shared" ca="1" si="1043"/>
        <v>-2.0720686731625094E-4</v>
      </c>
      <c r="GM439" s="240">
        <f t="shared" ca="1" si="1044"/>
        <v>2.1955381997123126E-4</v>
      </c>
      <c r="GN439" s="240">
        <f t="shared" ca="1" si="1045"/>
        <v>5.9275958872630051E-5</v>
      </c>
      <c r="GO439" s="240">
        <f t="shared" ca="1" si="1046"/>
        <v>-2.5949275815979872E-4</v>
      </c>
      <c r="GP439" s="240">
        <f t="shared" ca="1" si="1047"/>
        <v>1.1556499563296588E-4</v>
      </c>
      <c r="GQ439" s="240">
        <f t="shared" ca="1" si="1048"/>
        <v>1.8162740928767337E-4</v>
      </c>
      <c r="GR439" s="240">
        <f t="shared" ca="1" si="1049"/>
        <v>-2.3794185820683272E-4</v>
      </c>
      <c r="GS439" s="240">
        <f t="shared" ca="1" si="1050"/>
        <v>-2.1307013833327744E-5</v>
      </c>
      <c r="GT439" s="240">
        <f t="shared" ca="1" si="1051"/>
        <v>2.5229809173990439E-4</v>
      </c>
      <c r="GU439" s="240">
        <f t="shared" ca="1" si="1052"/>
        <v>-1.4868632044145989E-4</v>
      </c>
      <c r="GV439" s="240">
        <f t="shared" ca="1" si="1053"/>
        <v>-1.5211626635001167E-4</v>
      </c>
      <c r="GW439" s="240">
        <f t="shared" ca="1" si="1054"/>
        <v>2.5117917377990304E-4</v>
      </c>
      <c r="GX439" s="240">
        <f t="shared" ca="1" si="1055"/>
        <v>-1.7123163709770395E-5</v>
      </c>
      <c r="GY439" s="240">
        <f t="shared" ca="1" si="1056"/>
        <v>-2.3964193355631186E-4</v>
      </c>
      <c r="GZ439" s="240">
        <f t="shared" ca="1" si="1057"/>
        <v>1.7858903543459953E-4</v>
      </c>
      <c r="HA439" s="240">
        <f t="shared" ca="1" si="1058"/>
        <v>1.1931226562627064E-4</v>
      </c>
      <c r="HB439" s="240">
        <f t="shared" ca="1" si="1059"/>
        <v>-2.5897921878405587E-4</v>
      </c>
      <c r="HC439" s="240">
        <f t="shared" ca="1" si="1060"/>
        <v>5.5182676469315027E-5</v>
      </c>
      <c r="HD439" s="240">
        <f t="shared" ca="1" si="1061"/>
        <v>2.2179825121297996E-4</v>
      </c>
      <c r="HE439" s="240">
        <f t="shared" ca="1" si="1062"/>
        <v>-2.0462583713689924E-4</v>
      </c>
      <c r="HF439" s="240">
        <f t="shared" ca="1" si="1063"/>
        <v>-8.3925514666358542E-5</v>
      </c>
      <c r="HG439" s="240">
        <f t="shared" ca="1" si="1064"/>
        <v>2.6117314580053187E-4</v>
      </c>
      <c r="HH439" s="240">
        <f t="shared" ca="1" si="1065"/>
        <v>-9.20476509310948E-5</v>
      </c>
      <c r="HI439" s="240">
        <f t="shared" ca="1" si="1066"/>
        <v>-1.9915330654598191E-4</v>
      </c>
      <c r="HJ439" s="240">
        <f t="shared" ca="1" si="1067"/>
        <v>2.2623310742079906E-4</v>
      </c>
      <c r="HK439" s="240">
        <f t="shared" ca="1" si="1068"/>
        <v>4.6722029763062204E-5</v>
      </c>
      <c r="HL439" s="240">
        <f t="shared" ca="1" si="1069"/>
        <v>-2.5771346293492918E-4</v>
      </c>
      <c r="HM439" s="240">
        <f t="shared" ca="1" si="1070"/>
        <v>1.2692007172763822E-4</v>
      </c>
      <c r="HN439" s="240">
        <f t="shared" ca="1" si="1071"/>
        <v>1.7219729422122048E-4</v>
      </c>
      <c r="HO439" s="240">
        <f t="shared" ca="1" si="1072"/>
        <v>-2.4294311413708685E-4</v>
      </c>
      <c r="HP439" s="240">
        <f t="shared" ca="1" si="1073"/>
        <v>-8.5071540126342618E-6</v>
      </c>
      <c r="HQ439" s="240">
        <f t="shared" ca="1" si="1074"/>
        <v>2.4867506187328971E-4</v>
      </c>
      <c r="HR439" s="240">
        <f t="shared" ca="1" si="1075"/>
        <v>-1.5904505626095444E-4</v>
      </c>
      <c r="HS439" s="240">
        <f t="shared" ca="1" si="1076"/>
        <v>-1.4151373050026833E-4</v>
      </c>
      <c r="HT439" s="240">
        <f t="shared" ca="1" si="1077"/>
        <v>2.5439413610339474E-4</v>
      </c>
      <c r="HU439" s="240">
        <f t="shared" ca="1" si="1078"/>
        <v>-2.9891875931146574E-5</v>
      </c>
      <c r="HV439" s="240">
        <f t="shared" ca="1" si="1079"/>
        <v>-2.3425359670326982E-4</v>
      </c>
      <c r="HW439" s="240">
        <f t="shared" ca="1" si="1080"/>
        <v>1.877271956310772E-4</v>
      </c>
      <c r="HX439" s="240">
        <f t="shared" ca="1" si="1081"/>
        <v>1.0776682187549659E-4</v>
      </c>
      <c r="HY439" s="240">
        <f t="shared" ca="1" si="1082"/>
        <v>-2.6033829327544076E-4</v>
      </c>
      <c r="HZ439" s="240">
        <f t="shared" ca="1" si="1083"/>
        <v>6.7643837032392606E-5</v>
      </c>
      <c r="IA439" s="240">
        <f t="shared" ca="1" si="1084"/>
        <v>2.1476124859398052E-4</v>
      </c>
      <c r="IB439" s="240">
        <f t="shared" ca="1" si="1085"/>
        <v>-2.1234560813870597E-4</v>
      </c>
      <c r="IC439" s="240">
        <f t="shared" ca="1" si="1086"/>
        <v>-7.1687087005318674E-5</v>
      </c>
      <c r="ID439" s="240">
        <f t="shared" ca="1" si="1087"/>
        <v>2.6064691260138054E-4</v>
      </c>
      <c r="IE439" s="240">
        <f t="shared" ca="1" si="1088"/>
        <v>-3.6508132684604782E-5</v>
      </c>
      <c r="IF439" s="240">
        <f t="shared" ca="1" si="1089"/>
        <v>-1.9061996801647422E-4</v>
      </c>
      <c r="IG439" s="240">
        <f t="shared" ca="1" si="1090"/>
        <v>2.3236737949891041E-4</v>
      </c>
      <c r="IH439" s="240">
        <f t="shared" ca="1" si="1091"/>
        <v>3.405554319142863E-5</v>
      </c>
      <c r="II439" s="240">
        <f t="shared" ca="1" si="1092"/>
        <v>-2.5531331340481616E-4</v>
      </c>
      <c r="IJ439" s="240">
        <f t="shared" ca="1" si="1093"/>
        <v>1.3796938625263339E-4</v>
      </c>
      <c r="IK439" s="240">
        <f t="shared" ca="1" si="1094"/>
        <v>1.623523407902871E-4</v>
      </c>
      <c r="IL439" s="240">
        <f t="shared" ca="1" si="1095"/>
        <v>-2.4735909882608122E-4</v>
      </c>
      <c r="IM439" s="240">
        <f t="shared" ca="1" si="1096"/>
        <v>4.313200287214342E-6</v>
      </c>
      <c r="IN439" s="240">
        <f t="shared" ca="1" si="1097"/>
        <v>2.4445295200125938E-4</v>
      </c>
      <c r="IO439" s="240">
        <f t="shared" ca="1" si="1098"/>
        <v>-1.6902063860921475E-4</v>
      </c>
      <c r="IP439" s="240">
        <f t="shared" ca="1" si="1099"/>
        <v>-1.305702756786231E-4</v>
      </c>
      <c r="IQ439" s="240">
        <f t="shared" ca="1" si="1100"/>
        <v>2.5699624067071882E-4</v>
      </c>
      <c r="IR439" s="240">
        <f t="shared" ca="1" si="1101"/>
        <v>-4.2588576005185504E-5</v>
      </c>
      <c r="IS439" s="240">
        <f t="shared" ca="1" si="1102"/>
        <v>-2.2830092241757794E-4</v>
      </c>
      <c r="IT439" s="240">
        <f t="shared" ca="1" si="1103"/>
        <v>1.9641310457031935E-4</v>
      </c>
      <c r="IU439" s="240">
        <f t="shared" ca="1" si="1104"/>
        <v>9.5961758411565711E-5</v>
      </c>
      <c r="IV439" s="240">
        <f t="shared" ca="1" si="1105"/>
        <v>-2.6107019001538382E-4</v>
      </c>
      <c r="IW439" s="240">
        <f t="shared" ca="1" si="1106"/>
        <v>7.9942037667158768E-5</v>
      </c>
      <c r="IX439" s="240">
        <f t="shared" ca="1" si="1107"/>
        <v>2.0720686731625455E-4</v>
      </c>
      <c r="IY439" s="240">
        <f t="shared" ca="1" si="1108"/>
        <v>-2.1955381997122806E-4</v>
      </c>
      <c r="IZ439" s="240">
        <f t="shared" ca="1" si="1109"/>
        <v>-5.9275958872635797E-5</v>
      </c>
      <c r="JA439" s="240">
        <f t="shared" ca="1" si="1110"/>
        <v>2.5949275815979943E-4</v>
      </c>
      <c r="JB439" s="240">
        <f t="shared" ca="1" si="1111"/>
        <v>-1.1556499563296059E-4</v>
      </c>
    </row>
    <row r="440" spans="2:262">
      <c r="B440" s="248">
        <v>79</v>
      </c>
      <c r="C440" s="247">
        <f t="shared" si="1112"/>
        <v>1.5429687500000009E-3</v>
      </c>
      <c r="D440" s="244">
        <f t="shared" ca="1" si="855"/>
        <v>11.352865269822225</v>
      </c>
      <c r="E440" s="243">
        <f ca="1">CG361</f>
        <v>-0.64713473017777479</v>
      </c>
      <c r="F440" s="242">
        <v>79</v>
      </c>
      <c r="G440" s="240">
        <f t="shared" ca="1" si="856"/>
        <v>-5.0882220553433708E-4</v>
      </c>
      <c r="H440" s="240">
        <f t="shared" ca="1" si="857"/>
        <v>7.6539617880446104E-4</v>
      </c>
      <c r="I440" s="240">
        <f t="shared" ca="1" si="858"/>
        <v>-4.2102365934806895E-5</v>
      </c>
      <c r="J440" s="240">
        <f t="shared" ca="1" si="859"/>
        <v>-7.350913137518278E-4</v>
      </c>
      <c r="K440" s="240">
        <f t="shared" ca="1" si="860"/>
        <v>5.7121379637333923E-4</v>
      </c>
      <c r="L440" s="240">
        <f t="shared" ca="1" si="861"/>
        <v>3.2393729352168249E-4</v>
      </c>
      <c r="M440" s="240">
        <f t="shared" ca="1" si="862"/>
        <v>-8.0438064454740215E-4</v>
      </c>
      <c r="N440" s="240">
        <f t="shared" ca="1" si="863"/>
        <v>2.5504790939316613E-4</v>
      </c>
      <c r="O440" s="240">
        <f t="shared" ca="1" si="864"/>
        <v>6.2079969120894967E-4</v>
      </c>
      <c r="P440" s="240">
        <f t="shared" ca="1" si="865"/>
        <v>-7.0189336449027486E-4</v>
      </c>
      <c r="Q440" s="240">
        <f t="shared" ca="1" si="866"/>
        <v>-1.1558381509516323E-4</v>
      </c>
      <c r="R440" s="240">
        <f t="shared" ca="1" si="867"/>
        <v>7.8508944720332948E-4</v>
      </c>
      <c r="S440" s="240">
        <f t="shared" ca="1" si="868"/>
        <v>-4.495157754737881E-4</v>
      </c>
      <c r="T440" s="240">
        <f t="shared" ca="1" si="869"/>
        <v>-4.6153245432894394E-4</v>
      </c>
      <c r="U440" s="241">
        <f t="shared" ca="1" si="870"/>
        <v>7.8172225449938478E-4</v>
      </c>
      <c r="V440" s="240">
        <f t="shared" ca="1" si="871"/>
        <v>-1.0114346435759436E-4</v>
      </c>
      <c r="W440" s="240">
        <f t="shared" ca="1" si="872"/>
        <v>-7.0892019289888245E-4</v>
      </c>
      <c r="X440" s="240">
        <f t="shared" ca="1" si="873"/>
        <v>6.1141718180506336E-4</v>
      </c>
      <c r="Y440" s="240">
        <f t="shared" ca="1" si="874"/>
        <v>2.6882817493117657E-4</v>
      </c>
      <c r="Z440" s="240">
        <f t="shared" ca="1" si="875"/>
        <v>-8.0491703348204227E-4</v>
      </c>
      <c r="AA440" s="240">
        <f t="shared" ca="1" si="876"/>
        <v>3.1054311541413304E-4</v>
      </c>
      <c r="AB440" s="240">
        <f t="shared" ca="1" si="877"/>
        <v>5.8139118174672651E-4</v>
      </c>
      <c r="AC440" s="240">
        <f t="shared" ca="1" si="878"/>
        <v>-7.2902271660584678E-4</v>
      </c>
      <c r="AD440" s="240">
        <f t="shared" ca="1" si="879"/>
        <v>-5.66478672913286E-5</v>
      </c>
      <c r="AE440" s="240">
        <f t="shared" ca="1" si="880"/>
        <v>7.6979728914273278E-4</v>
      </c>
      <c r="AF440" s="240">
        <f t="shared" ca="1" si="881"/>
        <v>-4.9744457970978548E-4</v>
      </c>
      <c r="AG440" s="240">
        <f t="shared" ca="1" si="882"/>
        <v>-4.1174161876516478E-4</v>
      </c>
      <c r="AH440" s="240">
        <f t="shared" ca="1" si="883"/>
        <v>7.9381210956671298E-4</v>
      </c>
      <c r="AI440" s="240">
        <f t="shared" ca="1" si="884"/>
        <v>-1.5963645758369327E-4</v>
      </c>
      <c r="AJ440" s="240">
        <f t="shared" ca="1" si="885"/>
        <v>-6.7890737209791484E-4</v>
      </c>
      <c r="AK440" s="240">
        <f t="shared" ca="1" si="886"/>
        <v>6.4830724455379766E-4</v>
      </c>
      <c r="AL440" s="240">
        <f t="shared" ca="1" si="887"/>
        <v>2.1226225316874151E-4</v>
      </c>
      <c r="AM440" s="240">
        <f t="shared" ca="1" si="888"/>
        <v>-8.0109150727212294E-4</v>
      </c>
      <c r="AN440" s="240">
        <f t="shared" ca="1" si="889"/>
        <v>3.6435546138639401E-4</v>
      </c>
      <c r="AO440" s="240">
        <f t="shared" ca="1" si="890"/>
        <v>5.3883206309736278E-4</v>
      </c>
      <c r="AP440" s="240">
        <f t="shared" ca="1" si="891"/>
        <v>-7.5220143145569569E-4</v>
      </c>
      <c r="AQ440" s="240">
        <f t="shared" ca="1" si="892"/>
        <v>2.5950602134686899E-6</v>
      </c>
      <c r="AR440" s="240">
        <f t="shared" ca="1" si="893"/>
        <v>7.5033353287501804E-4</v>
      </c>
      <c r="AS440" s="240">
        <f t="shared" ca="1" si="894"/>
        <v>-5.4267768866843812E-4</v>
      </c>
      <c r="AT440" s="240">
        <f t="shared" ca="1" si="895"/>
        <v>-3.5971951969492234E-4</v>
      </c>
      <c r="AU440" s="240">
        <f t="shared" ca="1" si="896"/>
        <v>8.0160022803433791E-4</v>
      </c>
      <c r="AV440" s="240">
        <f t="shared" ca="1" si="897"/>
        <v>-2.1726436701483077E-4</v>
      </c>
      <c r="AW440" s="240">
        <f t="shared" ca="1" si="898"/>
        <v>-6.4521549342523555E-4</v>
      </c>
      <c r="AX440" s="240">
        <f t="shared" ca="1" si="899"/>
        <v>6.8168407417325684E-4</v>
      </c>
      <c r="AY440" s="240">
        <f t="shared" ca="1" si="900"/>
        <v>1.5454606386542172E-4</v>
      </c>
      <c r="AZ440" s="240">
        <f t="shared" ca="1" si="901"/>
        <v>-7.9292479677562939E-4</v>
      </c>
      <c r="BA440" s="240">
        <f t="shared" ca="1" si="902"/>
        <v>4.1619333354470063E-4</v>
      </c>
      <c r="BB440" s="240">
        <f t="shared" ca="1" si="903"/>
        <v>4.9335296681224839E-4</v>
      </c>
      <c r="BC440" s="240">
        <f t="shared" ca="1" si="904"/>
        <v>-7.7130390157577984E-4</v>
      </c>
      <c r="BD440" s="240">
        <f t="shared" ca="1" si="905"/>
        <v>6.182392486213785E-5</v>
      </c>
      <c r="BE440" s="240">
        <f t="shared" ca="1" si="906"/>
        <v>7.268036541817932E-4</v>
      </c>
      <c r="BF440" s="240">
        <f t="shared" ca="1" si="907"/>
        <v>-5.8496998021317177E-4</v>
      </c>
      <c r="BG440" s="240">
        <f t="shared" ca="1" si="908"/>
        <v>-3.0574806938040637E-4</v>
      </c>
      <c r="BH440" s="240">
        <f t="shared" ca="1" si="909"/>
        <v>8.0504440541350115E-4</v>
      </c>
      <c r="BI440" s="240">
        <f t="shared" ca="1" si="910"/>
        <v>-2.7371490201675007E-4</v>
      </c>
      <c r="BJ440" s="240">
        <f t="shared" ca="1" si="911"/>
        <v>-6.0802713609052071E-4</v>
      </c>
      <c r="BK440" s="240">
        <f t="shared" ca="1" si="912"/>
        <v>7.1136679873187465E-4</v>
      </c>
      <c r="BL440" s="240">
        <f t="shared" ca="1" si="913"/>
        <v>9.5992376051750596E-5</v>
      </c>
      <c r="BM440" s="240">
        <f t="shared" ca="1" si="914"/>
        <v>-7.8046115810432573E-4</v>
      </c>
      <c r="BN440" s="240">
        <f t="shared" ca="1" si="915"/>
        <v>4.6577581796843813E-4</v>
      </c>
      <c r="BO440" s="240">
        <f t="shared" ca="1" si="916"/>
        <v>4.4520034805459424E-4</v>
      </c>
      <c r="BP440" s="240">
        <f t="shared" ca="1" si="917"/>
        <v>-7.862266090254374E-4</v>
      </c>
      <c r="BQ440" s="240">
        <f t="shared" ca="1" si="918"/>
        <v>1.2071776030538094E-4</v>
      </c>
      <c r="BR440" s="240">
        <f t="shared" ca="1" si="919"/>
        <v>6.9933516351437981E-4</v>
      </c>
      <c r="BS440" s="240">
        <f t="shared" ca="1" si="920"/>
        <v>-6.2409226875180654E-4</v>
      </c>
      <c r="BT440" s="240">
        <f t="shared" ca="1" si="921"/>
        <v>-2.5011974378711494E-4</v>
      </c>
      <c r="BU440" s="240">
        <f t="shared" ca="1" si="922"/>
        <v>8.0412597740857285E-4</v>
      </c>
      <c r="BV440" s="240">
        <f t="shared" ca="1" si="923"/>
        <v>-3.2868215224926474E-4</v>
      </c>
      <c r="BW440" s="240">
        <f t="shared" ca="1" si="924"/>
        <v>-5.6754382702426688E-4</v>
      </c>
      <c r="BX440" s="240">
        <f t="shared" ca="1" si="925"/>
        <v>7.3719456497348687E-4</v>
      </c>
      <c r="BY440" s="240">
        <f t="shared" ca="1" si="926"/>
        <v>3.6918497235224283E-5</v>
      </c>
      <c r="BZ440" s="240">
        <f t="shared" ca="1" si="927"/>
        <v>-7.6376813279605471E-4</v>
      </c>
      <c r="CA440" s="240">
        <f t="shared" ca="1" si="928"/>
        <v>5.1283422287857691E-4</v>
      </c>
      <c r="CB440" s="240">
        <f t="shared" ca="1" si="929"/>
        <v>3.946351500375083E-4</v>
      </c>
      <c r="CC440" s="240">
        <f t="shared" ca="1" si="930"/>
        <v>-7.968886863600525E-4</v>
      </c>
      <c r="CD440" s="240">
        <f t="shared" ca="1" si="931"/>
        <v>1.7895741574623745E-4</v>
      </c>
      <c r="CE440" s="240">
        <f t="shared" ca="1" si="932"/>
        <v>6.6807691500365724E-4</v>
      </c>
      <c r="CF440" s="240">
        <f t="shared" ca="1" si="933"/>
        <v>-6.5983254721308578E-4</v>
      </c>
      <c r="CG440" s="240">
        <f t="shared" ca="1" si="934"/>
        <v>-1.9313599763120029E-4</v>
      </c>
      <c r="CH440" s="240">
        <f t="shared" ca="1" si="935"/>
        <v>7.9884992106048691E-4</v>
      </c>
      <c r="CI440" s="240">
        <f t="shared" ca="1" si="936"/>
        <v>-3.8186824542087855E-4</v>
      </c>
      <c r="CJ440" s="240">
        <f t="shared" ca="1" si="937"/>
        <v>-5.2398494878589286E-4</v>
      </c>
      <c r="CK440" s="240">
        <f t="shared" ca="1" si="938"/>
        <v>7.5902740999503489E-4</v>
      </c>
      <c r="CL440" s="240">
        <f t="shared" ca="1" si="939"/>
        <v>-2.2355446116557973E-5</v>
      </c>
      <c r="CM440" s="240">
        <f t="shared" ca="1" si="940"/>
        <v>-7.4293618180129378E-4</v>
      </c>
      <c r="CN440" s="240">
        <f t="shared" ca="1" si="941"/>
        <v>5.5711353470162752E-4</v>
      </c>
      <c r="CO440" s="240">
        <f t="shared" ca="1" si="942"/>
        <v>3.4193138995012559E-4</v>
      </c>
      <c r="CP440" s="240">
        <f t="shared" ca="1" si="943"/>
        <v>-8.0323235485875747E-4</v>
      </c>
      <c r="CQ440" s="240">
        <f t="shared" ca="1" si="944"/>
        <v>2.362272854458147E-4</v>
      </c>
      <c r="CR440" s="240">
        <f t="shared" ca="1" si="945"/>
        <v>6.3319829980658241E-4</v>
      </c>
      <c r="CS440" s="240">
        <f t="shared" ca="1" si="946"/>
        <v>-6.9199713593139035E-4</v>
      </c>
      <c r="CT440" s="240">
        <f t="shared" ca="1" si="947"/>
        <v>-1.351056307703247E-4</v>
      </c>
      <c r="CU440" s="240">
        <f t="shared" ca="1" si="948"/>
        <v>7.8924482777572072E-4</v>
      </c>
      <c r="CV440" s="240">
        <f t="shared" ca="1" si="949"/>
        <v>-4.3298496148447101E-4</v>
      </c>
      <c r="CW440" s="240">
        <f t="shared" ca="1" si="950"/>
        <v>-4.7758655071061996E-4</v>
      </c>
      <c r="CX440" s="240">
        <f t="shared" ca="1" si="951"/>
        <v>7.7674701971770376E-4</v>
      </c>
      <c r="CY440" s="240">
        <f t="shared" ca="1" si="952"/>
        <v>-8.150824336887729E-5</v>
      </c>
      <c r="CZ440" s="240">
        <f t="shared" ca="1" si="953"/>
        <v>-7.1807819526741555E-4</v>
      </c>
      <c r="DA440" s="240">
        <f t="shared" ca="1" si="954"/>
        <v>5.9837380001035465E-4</v>
      </c>
      <c r="DB440" s="240">
        <f t="shared" ca="1" si="955"/>
        <v>2.8737467403479214E-4</v>
      </c>
      <c r="DC440" s="240">
        <f t="shared" ca="1" si="956"/>
        <v>-8.0522323763232851E-4</v>
      </c>
      <c r="DD440" s="240">
        <f t="shared" ca="1" si="957"/>
        <v>2.9221701901821051E-4</v>
      </c>
      <c r="DE440" s="240">
        <f t="shared" ca="1" si="958"/>
        <v>5.9488832816090981E-4</v>
      </c>
      <c r="DF440" s="240">
        <f t="shared" ca="1" si="959"/>
        <v>-7.204117322136388E-4</v>
      </c>
      <c r="DG440" s="240">
        <f t="shared" ca="1" si="960"/>
        <v>-7.6343114790399067E-5</v>
      </c>
      <c r="DH440" s="240">
        <f t="shared" ca="1" si="961"/>
        <v>7.7536274838700225E-4</v>
      </c>
      <c r="DI440" s="240">
        <f t="shared" ca="1" si="962"/>
        <v>-4.8175529452682822E-4</v>
      </c>
      <c r="DJ440" s="240">
        <f t="shared" ca="1" si="963"/>
        <v>-4.2860006973769696E-4</v>
      </c>
      <c r="DK440" s="240">
        <f t="shared" ca="1" si="964"/>
        <v>7.90257370041119E-4</v>
      </c>
      <c r="DL440" s="240">
        <f t="shared" ca="1" si="965"/>
        <v>-1.4021934038829299E-4</v>
      </c>
      <c r="DM440" s="240">
        <f t="shared" ca="1" si="966"/>
        <v>-6.8932888077720812E-4</v>
      </c>
      <c r="DN440" s="240">
        <f t="shared" ca="1" si="967"/>
        <v>6.3639142585216661E-4</v>
      </c>
      <c r="DO440" s="240">
        <f t="shared" ca="1" si="968"/>
        <v>2.3126064986196991E-4</v>
      </c>
      <c r="DP440" s="240">
        <f t="shared" ca="1" si="969"/>
        <v>-8.0285054591452021E-4</v>
      </c>
      <c r="DQ440" s="240">
        <f t="shared" ca="1" si="970"/>
        <v>3.4662320324611965E-4</v>
      </c>
      <c r="DR440" s="240">
        <f t="shared" ca="1" si="971"/>
        <v>5.5335460512225074E-4</v>
      </c>
      <c r="DS440" s="240">
        <f t="shared" ca="1" si="972"/>
        <v>-7.4492235490066275E-4</v>
      </c>
      <c r="DT440" s="240">
        <f t="shared" ca="1" si="973"/>
        <v>-1.7166888856833993E-5</v>
      </c>
      <c r="DU440" s="240">
        <f t="shared" ca="1" si="974"/>
        <v>7.5727891108531582E-4</v>
      </c>
      <c r="DV440" s="240">
        <f t="shared" ca="1" si="975"/>
        <v>-5.2791495388760442E-4</v>
      </c>
      <c r="DW440" s="240">
        <f t="shared" ca="1" si="976"/>
        <v>-3.7729096785181276E-4</v>
      </c>
      <c r="DX440" s="240">
        <f t="shared" ca="1" si="977"/>
        <v>7.9948524720631353E-4</v>
      </c>
      <c r="DY440" s="240">
        <f t="shared" ca="1" si="978"/>
        <v>-1.9817057665317379E-4</v>
      </c>
      <c r="DZ440" s="240">
        <f t="shared" ca="1" si="979"/>
        <v>-6.5684403335679645E-4</v>
      </c>
      <c r="EA440" s="240">
        <f t="shared" ca="1" si="980"/>
        <v>6.7096039141865103E-4</v>
      </c>
      <c r="EB440" s="240">
        <f t="shared" ca="1" si="981"/>
        <v>1.7389340419051737E-4</v>
      </c>
      <c r="EC440" s="240">
        <f t="shared" ca="1" si="982"/>
        <v>-7.9612713752732405E-4</v>
      </c>
      <c r="ED440" s="240">
        <f t="shared" ca="1" si="983"/>
        <v>3.9915100630327473E-4</v>
      </c>
      <c r="EE440" s="240">
        <f t="shared" ca="1" si="984"/>
        <v>5.0882220553434229E-4</v>
      </c>
      <c r="EF440" s="240">
        <f t="shared" ca="1" si="985"/>
        <v>-7.6539617880446364E-4</v>
      </c>
      <c r="EG440" s="240">
        <f t="shared" ca="1" si="986"/>
        <v>4.2102365934807708E-5</v>
      </c>
      <c r="EH440" s="240">
        <f t="shared" ca="1" si="987"/>
        <v>7.350913137518304E-4</v>
      </c>
      <c r="EI440" s="240">
        <f t="shared" ca="1" si="988"/>
        <v>-5.712137963733298E-4</v>
      </c>
      <c r="EJ440" s="240">
        <f t="shared" ca="1" si="989"/>
        <v>-3.2393729352168162E-4</v>
      </c>
      <c r="EK440" s="240">
        <f t="shared" ca="1" si="990"/>
        <v>8.0438064454740302E-4</v>
      </c>
      <c r="EL440" s="240">
        <f t="shared" ca="1" si="991"/>
        <v>-2.5504790939315334E-4</v>
      </c>
      <c r="EM440" s="240">
        <f t="shared" ca="1" si="992"/>
        <v>-6.2079969120894924E-4</v>
      </c>
      <c r="EN440" s="240">
        <f t="shared" ca="1" si="993"/>
        <v>7.0189336449028375E-4</v>
      </c>
      <c r="EO440" s="240">
        <f t="shared" ca="1" si="994"/>
        <v>1.1558381509517668E-4</v>
      </c>
      <c r="EP440" s="240">
        <f t="shared" ca="1" si="995"/>
        <v>-7.8508944720332926E-4</v>
      </c>
      <c r="EQ440" s="240">
        <f t="shared" ca="1" si="996"/>
        <v>4.4951577547380301E-4</v>
      </c>
      <c r="ER440" s="240">
        <f t="shared" ca="1" si="997"/>
        <v>4.6153245432895506E-4</v>
      </c>
      <c r="ES440" s="240">
        <f t="shared" ca="1" si="998"/>
        <v>-7.8172225449938554E-4</v>
      </c>
      <c r="ET440" s="240">
        <f t="shared" ca="1" si="999"/>
        <v>1.0114346435761209E-4</v>
      </c>
      <c r="EU440" s="240">
        <f t="shared" ca="1" si="1000"/>
        <v>7.0892019289888733E-4</v>
      </c>
      <c r="EV440" s="240">
        <f t="shared" ca="1" si="1001"/>
        <v>-6.1141718180506379E-4</v>
      </c>
      <c r="EW440" s="240">
        <f t="shared" ca="1" si="1002"/>
        <v>-2.6882817493115965E-4</v>
      </c>
      <c r="EX440" s="240">
        <f t="shared" ca="1" si="1003"/>
        <v>8.049170334820426E-4</v>
      </c>
      <c r="EY440" s="240">
        <f t="shared" ca="1" si="1004"/>
        <v>-3.105431154141338E-4</v>
      </c>
      <c r="EZ440" s="240">
        <f t="shared" ca="1" si="1005"/>
        <v>-5.8139118174671404E-4</v>
      </c>
      <c r="FA440" s="240">
        <f t="shared" ca="1" si="1006"/>
        <v>7.2902271660584233E-4</v>
      </c>
      <c r="FB440" s="240">
        <f t="shared" ca="1" si="1007"/>
        <v>5.6647867291327841E-5</v>
      </c>
      <c r="FC440" s="240">
        <f t="shared" ca="1" si="1008"/>
        <v>-7.6979728914272746E-4</v>
      </c>
      <c r="FD440" s="240">
        <f t="shared" ca="1" si="1009"/>
        <v>4.9744457970977702E-4</v>
      </c>
      <c r="FE440" s="240">
        <f t="shared" ca="1" si="1010"/>
        <v>4.117416187651592E-4</v>
      </c>
      <c r="FF440" s="240">
        <f t="shared" ca="1" si="1011"/>
        <v>-7.9381210956671602E-4</v>
      </c>
      <c r="FG440" s="240">
        <f t="shared" ca="1" si="1012"/>
        <v>1.5963645758368281E-4</v>
      </c>
      <c r="FH440" s="240">
        <f t="shared" ca="1" si="1013"/>
        <v>6.7890737209791126E-4</v>
      </c>
      <c r="FI440" s="240">
        <f t="shared" ca="1" si="1014"/>
        <v>-6.4830724455380829E-4</v>
      </c>
      <c r="FJ440" s="240">
        <f t="shared" ca="1" si="1015"/>
        <v>-2.1226225316875176E-4</v>
      </c>
      <c r="FK440" s="240">
        <f t="shared" ca="1" si="1016"/>
        <v>8.0109150727212229E-4</v>
      </c>
      <c r="FL440" s="240">
        <f t="shared" ca="1" si="1017"/>
        <v>-3.6435546138641509E-4</v>
      </c>
      <c r="FM440" s="240">
        <f t="shared" ca="1" si="1018"/>
        <v>-5.3883206309737058E-4</v>
      </c>
      <c r="FN440" s="240">
        <f t="shared" ca="1" si="1019"/>
        <v>7.5220143145569591E-4</v>
      </c>
      <c r="FO440" s="240">
        <f t="shared" ca="1" si="1020"/>
        <v>-2.5950602134923798E-6</v>
      </c>
      <c r="FP440" s="240">
        <f t="shared" ca="1" si="1021"/>
        <v>-7.5033353287502183E-4</v>
      </c>
      <c r="FQ440" s="240">
        <f t="shared" ca="1" si="1022"/>
        <v>5.4267768866843877E-4</v>
      </c>
      <c r="FR440" s="240">
        <f t="shared" ca="1" si="1023"/>
        <v>3.5971951969490114E-4</v>
      </c>
      <c r="FS440" s="240">
        <f t="shared" ca="1" si="1024"/>
        <v>-8.0160022803433693E-4</v>
      </c>
      <c r="FT440" s="240">
        <f t="shared" ca="1" si="1025"/>
        <v>2.1726436701483153E-4</v>
      </c>
      <c r="FU440" s="240">
        <f t="shared" ca="1" si="1026"/>
        <v>6.4521549342522145E-4</v>
      </c>
      <c r="FV440" s="240">
        <f t="shared" ca="1" si="1027"/>
        <v>-6.8168407417325109E-4</v>
      </c>
      <c r="FW440" s="240">
        <f t="shared" ca="1" si="1028"/>
        <v>-1.5454606386542102E-4</v>
      </c>
      <c r="FX440" s="240">
        <f t="shared" ca="1" si="1029"/>
        <v>7.9292479677562516E-4</v>
      </c>
      <c r="FY440" s="240">
        <f t="shared" ca="1" si="1030"/>
        <v>-4.1619333354469146E-4</v>
      </c>
      <c r="FZ440" s="240">
        <f t="shared" ca="1" si="1031"/>
        <v>-4.9335296681224784E-4</v>
      </c>
      <c r="GA440" s="240">
        <f t="shared" ca="1" si="1032"/>
        <v>7.7130390157578656E-4</v>
      </c>
      <c r="GB440" s="240">
        <f t="shared" ca="1" si="1033"/>
        <v>-6.1823924862127225E-5</v>
      </c>
      <c r="GC440" s="240">
        <f t="shared" ca="1" si="1034"/>
        <v>-7.2680365418178788E-4</v>
      </c>
      <c r="GD440" s="240">
        <f t="shared" ca="1" si="1035"/>
        <v>5.8496998021318803E-4</v>
      </c>
      <c r="GE440" s="240">
        <f t="shared" ca="1" si="1036"/>
        <v>3.0574806938041618E-4</v>
      </c>
      <c r="GF440" s="240">
        <f t="shared" ca="1" si="1037"/>
        <v>-8.0504440541350147E-4</v>
      </c>
      <c r="GG440" s="240">
        <f t="shared" ca="1" si="1038"/>
        <v>2.7371490201677235E-4</v>
      </c>
      <c r="GH440" s="240">
        <f t="shared" ca="1" si="1039"/>
        <v>6.0802713609052776E-4</v>
      </c>
      <c r="GI440" s="240">
        <f t="shared" ca="1" si="1040"/>
        <v>-7.1136679873188028E-4</v>
      </c>
      <c r="GJ440" s="240">
        <f t="shared" ca="1" si="1041"/>
        <v>-9.5992376051727069E-5</v>
      </c>
      <c r="GK440" s="240">
        <f t="shared" ca="1" si="1042"/>
        <v>7.8046115810432833E-4</v>
      </c>
      <c r="GL440" s="240">
        <f t="shared" ca="1" si="1043"/>
        <v>-4.6577581796844811E-4</v>
      </c>
      <c r="GM440" s="240">
        <f t="shared" ca="1" si="1044"/>
        <v>-4.4520034805457451E-4</v>
      </c>
      <c r="GN440" s="240">
        <f t="shared" ca="1" si="1045"/>
        <v>7.8622660902543523E-4</v>
      </c>
      <c r="GO440" s="240">
        <f t="shared" ca="1" si="1046"/>
        <v>-1.2071776030539303E-4</v>
      </c>
      <c r="GP440" s="240">
        <f t="shared" ca="1" si="1047"/>
        <v>-6.993351635143681E-4</v>
      </c>
      <c r="GQ440" s="240">
        <f t="shared" ca="1" si="1048"/>
        <v>6.2409226875179981E-4</v>
      </c>
      <c r="GR440" s="240">
        <f t="shared" ca="1" si="1049"/>
        <v>2.5011974378710329E-4</v>
      </c>
      <c r="GS440" s="240">
        <f t="shared" ca="1" si="1050"/>
        <v>-8.0412597740857393E-4</v>
      </c>
      <c r="GT440" s="240">
        <f t="shared" ca="1" si="1051"/>
        <v>3.286821522492655E-4</v>
      </c>
      <c r="GU440" s="240">
        <f t="shared" ca="1" si="1052"/>
        <v>5.6754382702426634E-4</v>
      </c>
      <c r="GV440" s="240">
        <f t="shared" ca="1" si="1053"/>
        <v>-7.3719456497347798E-4</v>
      </c>
      <c r="GW440" s="240">
        <f t="shared" ca="1" si="1054"/>
        <v>-3.6918497235223415E-5</v>
      </c>
      <c r="GX440" s="240">
        <f t="shared" ca="1" si="1055"/>
        <v>7.6376813279605449E-4</v>
      </c>
      <c r="GY440" s="240">
        <f t="shared" ca="1" si="1056"/>
        <v>-5.1283422287855989E-4</v>
      </c>
      <c r="GZ440" s="240">
        <f t="shared" ca="1" si="1057"/>
        <v>-3.9463515003750754E-4</v>
      </c>
      <c r="HA440" s="240">
        <f t="shared" ca="1" si="1058"/>
        <v>7.9688868636005261E-4</v>
      </c>
      <c r="HB440" s="240">
        <f t="shared" ca="1" si="1059"/>
        <v>-1.7895741574621592E-4</v>
      </c>
      <c r="HC440" s="240">
        <f t="shared" ca="1" si="1060"/>
        <v>-6.6807691500365681E-4</v>
      </c>
      <c r="HD440" s="240">
        <f t="shared" ca="1" si="1061"/>
        <v>6.5983254721308621E-4</v>
      </c>
      <c r="HE440" s="240">
        <f t="shared" ca="1" si="1062"/>
        <v>1.9313599763122181E-4</v>
      </c>
      <c r="HF440" s="240">
        <f t="shared" ca="1" si="1063"/>
        <v>-7.9884992106048669E-4</v>
      </c>
      <c r="HG440" s="240">
        <f t="shared" ca="1" si="1064"/>
        <v>3.818682454208792E-4</v>
      </c>
      <c r="HH440" s="240">
        <f t="shared" ca="1" si="1065"/>
        <v>5.2398494878590966E-4</v>
      </c>
      <c r="HI440" s="240">
        <f t="shared" ca="1" si="1066"/>
        <v>-7.5902740999503533E-4</v>
      </c>
      <c r="HJ440" s="240">
        <f t="shared" ca="1" si="1067"/>
        <v>2.2355446116558786E-5</v>
      </c>
      <c r="HK440" s="240">
        <f t="shared" ca="1" si="1068"/>
        <v>7.4293618180130245E-4</v>
      </c>
      <c r="HL440" s="240">
        <f t="shared" ca="1" si="1069"/>
        <v>-5.5711353470162806E-4</v>
      </c>
      <c r="HM440" s="240">
        <f t="shared" ca="1" si="1070"/>
        <v>-3.4193138995012489E-4</v>
      </c>
      <c r="HN440" s="240">
        <f t="shared" ca="1" si="1071"/>
        <v>8.0323235485875596E-4</v>
      </c>
      <c r="HO440" s="240">
        <f t="shared" ca="1" si="1072"/>
        <v>-2.3622728544581546E-4</v>
      </c>
      <c r="HP440" s="240">
        <f t="shared" ca="1" si="1073"/>
        <v>-6.3319829980658198E-4</v>
      </c>
      <c r="HQ440" s="240">
        <f t="shared" ca="1" si="1074"/>
        <v>6.9199713593137897E-4</v>
      </c>
      <c r="HR440" s="240">
        <f t="shared" ca="1" si="1075"/>
        <v>1.3510563077032389E-4</v>
      </c>
      <c r="HS440" s="240">
        <f t="shared" ca="1" si="1076"/>
        <v>-7.8924482777572051E-4</v>
      </c>
      <c r="HT440" s="240">
        <f t="shared" ca="1" si="1077"/>
        <v>4.3298496148445236E-4</v>
      </c>
      <c r="HU440" s="240">
        <f t="shared" ca="1" si="1078"/>
        <v>4.7758655071061926E-4</v>
      </c>
      <c r="HV440" s="240">
        <f t="shared" ca="1" si="1079"/>
        <v>-7.7674701971770397E-4</v>
      </c>
      <c r="HW440" s="240">
        <f t="shared" ca="1" si="1080"/>
        <v>8.1508243368855334E-5</v>
      </c>
      <c r="HX440" s="240">
        <f t="shared" ca="1" si="1081"/>
        <v>7.1807819526741533E-4</v>
      </c>
      <c r="HY440" s="240">
        <f t="shared" ca="1" si="1082"/>
        <v>-5.9837380001037048E-4</v>
      </c>
      <c r="HZ440" s="240">
        <f t="shared" ca="1" si="1083"/>
        <v>-2.8737467403481279E-4</v>
      </c>
      <c r="IA440" s="240">
        <f t="shared" ca="1" si="1084"/>
        <v>8.0522323763232851E-4</v>
      </c>
      <c r="IB440" s="240">
        <f t="shared" ca="1" si="1085"/>
        <v>-2.9221701901823262E-4</v>
      </c>
      <c r="IC440" s="240">
        <f t="shared" ca="1" si="1086"/>
        <v>-5.9488832816092466E-4</v>
      </c>
      <c r="ID440" s="240">
        <f t="shared" ca="1" si="1087"/>
        <v>7.2041173221363912E-4</v>
      </c>
      <c r="IE440" s="240">
        <f t="shared" ca="1" si="1088"/>
        <v>3.1299922808363797E-4</v>
      </c>
      <c r="IF440" s="240">
        <f t="shared" ca="1" si="1089"/>
        <v>-7.7536274838700811E-4</v>
      </c>
      <c r="IG440" s="240">
        <f t="shared" ca="1" si="1090"/>
        <v>4.8175529452682887E-4</v>
      </c>
      <c r="IH440" s="240">
        <f t="shared" ca="1" si="1091"/>
        <v>4.286000697376768E-4</v>
      </c>
      <c r="II440" s="240">
        <f t="shared" ca="1" si="1092"/>
        <v>-7.9025737004111466E-4</v>
      </c>
      <c r="IJ440" s="240">
        <f t="shared" ca="1" si="1093"/>
        <v>1.402193403882938E-4</v>
      </c>
      <c r="IK440" s="240">
        <f t="shared" ca="1" si="1094"/>
        <v>6.8932888077719587E-4</v>
      </c>
      <c r="IL440" s="240">
        <f t="shared" ca="1" si="1095"/>
        <v>-6.3639142585215306E-4</v>
      </c>
      <c r="IM440" s="240">
        <f t="shared" ca="1" si="1096"/>
        <v>-2.312606498619692E-4</v>
      </c>
      <c r="IN440" s="240">
        <f t="shared" ca="1" si="1097"/>
        <v>8.0285054591451837E-4</v>
      </c>
      <c r="IO440" s="240">
        <f t="shared" ca="1" si="1098"/>
        <v>-3.4662320324609964E-4</v>
      </c>
      <c r="IP440" s="240">
        <f t="shared" ca="1" si="1099"/>
        <v>-5.5335460512225009E-4</v>
      </c>
      <c r="IQ440" s="240">
        <f t="shared" ca="1" si="1100"/>
        <v>7.4492235490067175E-4</v>
      </c>
      <c r="IR440" s="240">
        <f t="shared" ca="1" si="1101"/>
        <v>1.7166888856856111E-5</v>
      </c>
      <c r="IS440" s="240">
        <f t="shared" ca="1" si="1102"/>
        <v>-7.572789110853156E-4</v>
      </c>
      <c r="IT440" s="240">
        <f t="shared" ca="1" si="1103"/>
        <v>5.2791495388762231E-4</v>
      </c>
      <c r="IU440" s="240">
        <f t="shared" ca="1" si="1104"/>
        <v>3.7729096785183238E-4</v>
      </c>
      <c r="IV440" s="240">
        <f t="shared" ca="1" si="1105"/>
        <v>-7.9948524720631364E-4</v>
      </c>
      <c r="IW440" s="240">
        <f t="shared" ca="1" si="1106"/>
        <v>1.9817057665319675E-4</v>
      </c>
      <c r="IX440" s="240">
        <f t="shared" ca="1" si="1107"/>
        <v>6.5684403335680935E-4</v>
      </c>
      <c r="IY440" s="240">
        <f t="shared" ca="1" si="1108"/>
        <v>-6.7096039141865146E-4</v>
      </c>
      <c r="IZ440" s="240">
        <f t="shared" ca="1" si="1109"/>
        <v>-1.7389340419049428E-4</v>
      </c>
      <c r="JA440" s="240">
        <f t="shared" ca="1" si="1110"/>
        <v>7.9612713752732741E-4</v>
      </c>
      <c r="JB440" s="240">
        <f t="shared" ca="1" si="1111"/>
        <v>-3.9915100630327538E-4</v>
      </c>
    </row>
    <row r="441" spans="2:262">
      <c r="B441" s="248">
        <v>80</v>
      </c>
      <c r="C441" s="247">
        <f t="shared" si="1112"/>
        <v>1.562500000000001E-3</v>
      </c>
      <c r="D441" s="244">
        <f t="shared" ca="1" si="855"/>
        <v>11.330856608521474</v>
      </c>
      <c r="E441" s="243">
        <f ca="1">CH361</f>
        <v>-0.66914339147852564</v>
      </c>
      <c r="F441" s="242">
        <v>80</v>
      </c>
      <c r="G441" s="240">
        <f t="shared" ca="1" si="856"/>
        <v>-3.2334314309447195E-4</v>
      </c>
      <c r="H441" s="240">
        <f t="shared" ca="1" si="857"/>
        <v>4.5392655862324576E-4</v>
      </c>
      <c r="I441" s="240">
        <f t="shared" ca="1" si="858"/>
        <v>-2.4077203896761407E-5</v>
      </c>
      <c r="J441" s="240">
        <f t="shared" ca="1" si="859"/>
        <v>-4.3549866456531205E-4</v>
      </c>
      <c r="K441" s="240">
        <f t="shared" ca="1" si="860"/>
        <v>3.5739345138929477E-4</v>
      </c>
      <c r="L441" s="240">
        <f t="shared" ca="1" si="861"/>
        <v>1.6196155920039027E-4</v>
      </c>
      <c r="M441" s="240">
        <f t="shared" ca="1" si="862"/>
        <v>-4.8135346216130837E-4</v>
      </c>
      <c r="N441" s="240">
        <f t="shared" ca="1" si="863"/>
        <v>2.0645043096102772E-4</v>
      </c>
      <c r="O441" s="240">
        <f t="shared" ca="1" si="864"/>
        <v>3.2334314309447201E-4</v>
      </c>
      <c r="P441" s="240">
        <f t="shared" ca="1" si="865"/>
        <v>-4.5392655862324576E-4</v>
      </c>
      <c r="Q441" s="240">
        <f t="shared" ca="1" si="866"/>
        <v>2.4077203896761949E-5</v>
      </c>
      <c r="R441" s="240">
        <f t="shared" ca="1" si="867"/>
        <v>4.3549866456531254E-4</v>
      </c>
      <c r="S441" s="240">
        <f t="shared" ca="1" si="868"/>
        <v>-3.5739345138929396E-4</v>
      </c>
      <c r="T441" s="240">
        <f t="shared" ca="1" si="869"/>
        <v>-1.6196155920039057E-4</v>
      </c>
      <c r="U441" s="241">
        <f t="shared" ca="1" si="870"/>
        <v>4.8135346216130837E-4</v>
      </c>
      <c r="V441" s="240">
        <f t="shared" ca="1" si="871"/>
        <v>-2.0645043096102745E-4</v>
      </c>
      <c r="W441" s="240">
        <f t="shared" ca="1" si="872"/>
        <v>-3.2334314309447222E-4</v>
      </c>
      <c r="X441" s="240">
        <f t="shared" ca="1" si="873"/>
        <v>4.5392655862324576E-4</v>
      </c>
      <c r="Y441" s="240">
        <f t="shared" ca="1" si="874"/>
        <v>-2.4077203896761678E-5</v>
      </c>
      <c r="Z441" s="240">
        <f t="shared" ca="1" si="875"/>
        <v>-4.3549866456531194E-4</v>
      </c>
      <c r="AA441" s="240">
        <f t="shared" ca="1" si="876"/>
        <v>3.5739345138929488E-4</v>
      </c>
      <c r="AB441" s="240">
        <f t="shared" ca="1" si="877"/>
        <v>1.6196155920038922E-4</v>
      </c>
      <c r="AC441" s="240">
        <f t="shared" ca="1" si="878"/>
        <v>-4.8135346216130831E-4</v>
      </c>
      <c r="AD441" s="240">
        <f t="shared" ca="1" si="879"/>
        <v>2.0645043096102563E-4</v>
      </c>
      <c r="AE441" s="240">
        <f t="shared" ca="1" si="880"/>
        <v>3.2334314309447374E-4</v>
      </c>
      <c r="AF441" s="240">
        <f t="shared" ca="1" si="881"/>
        <v>-4.53926558623245E-4</v>
      </c>
      <c r="AG441" s="240">
        <f t="shared" ca="1" si="882"/>
        <v>2.4077203896759672E-5</v>
      </c>
      <c r="AH441" s="240">
        <f t="shared" ca="1" si="883"/>
        <v>4.3549866456531281E-4</v>
      </c>
      <c r="AI441" s="240">
        <f t="shared" ca="1" si="884"/>
        <v>-3.5739345138929358E-4</v>
      </c>
      <c r="AJ441" s="240">
        <f t="shared" ca="1" si="885"/>
        <v>-1.6196155920039114E-4</v>
      </c>
      <c r="AK441" s="240">
        <f t="shared" ca="1" si="886"/>
        <v>4.8135346216130837E-4</v>
      </c>
      <c r="AL441" s="240">
        <f t="shared" ca="1" si="887"/>
        <v>-2.0645043096102693E-4</v>
      </c>
      <c r="AM441" s="240">
        <f t="shared" ca="1" si="888"/>
        <v>-3.2334314309447526E-4</v>
      </c>
      <c r="AN441" s="240">
        <f t="shared" ca="1" si="889"/>
        <v>4.5392655862324548E-4</v>
      </c>
      <c r="AO441" s="240">
        <f t="shared" ca="1" si="890"/>
        <v>-2.4077203896757639E-5</v>
      </c>
      <c r="AP441" s="240">
        <f t="shared" ca="1" si="891"/>
        <v>-4.3549866456531221E-4</v>
      </c>
      <c r="AQ441" s="240">
        <f t="shared" ca="1" si="892"/>
        <v>3.5739345138929222E-4</v>
      </c>
      <c r="AR441" s="240">
        <f t="shared" ca="1" si="893"/>
        <v>1.6196155920038979E-4</v>
      </c>
      <c r="AS441" s="240">
        <f t="shared" ca="1" si="894"/>
        <v>-4.8135346216130847E-4</v>
      </c>
      <c r="AT441" s="240">
        <f t="shared" ca="1" si="895"/>
        <v>2.0645043096102821E-4</v>
      </c>
      <c r="AU441" s="240">
        <f t="shared" ca="1" si="896"/>
        <v>3.2334314309447417E-4</v>
      </c>
      <c r="AV441" s="240">
        <f t="shared" ca="1" si="897"/>
        <v>-4.5392655862324597E-4</v>
      </c>
      <c r="AW441" s="240">
        <f t="shared" ca="1" si="898"/>
        <v>2.4077203896759076E-5</v>
      </c>
      <c r="AX441" s="240">
        <f t="shared" ca="1" si="899"/>
        <v>4.3549866456531162E-4</v>
      </c>
      <c r="AY441" s="240">
        <f t="shared" ca="1" si="900"/>
        <v>-3.5739345138929314E-4</v>
      </c>
      <c r="AZ441" s="240">
        <f t="shared" ca="1" si="901"/>
        <v>-1.6196155920038843E-4</v>
      </c>
      <c r="BA441" s="240">
        <f t="shared" ca="1" si="902"/>
        <v>4.8135346216130842E-4</v>
      </c>
      <c r="BB441" s="240">
        <f t="shared" ca="1" si="903"/>
        <v>-2.064504309610233E-4</v>
      </c>
      <c r="BC441" s="240">
        <f t="shared" ca="1" si="904"/>
        <v>-3.2334314309447314E-4</v>
      </c>
      <c r="BD441" s="240">
        <f t="shared" ca="1" si="905"/>
        <v>4.5392655862324418E-4</v>
      </c>
      <c r="BE441" s="240">
        <f t="shared" ca="1" si="906"/>
        <v>-2.4077203896760458E-5</v>
      </c>
      <c r="BF441" s="240">
        <f t="shared" ca="1" si="907"/>
        <v>-4.354986645653139E-4</v>
      </c>
      <c r="BG441" s="240">
        <f t="shared" ca="1" si="908"/>
        <v>3.5739345138929412E-4</v>
      </c>
      <c r="BH441" s="240">
        <f t="shared" ca="1" si="909"/>
        <v>1.6196155920039355E-4</v>
      </c>
      <c r="BI441" s="240">
        <f t="shared" ca="1" si="910"/>
        <v>-4.8135346216130837E-4</v>
      </c>
      <c r="BJ441" s="240">
        <f t="shared" ca="1" si="911"/>
        <v>2.0645043096102457E-4</v>
      </c>
      <c r="BK441" s="240">
        <f t="shared" ca="1" si="912"/>
        <v>3.2334314309447206E-4</v>
      </c>
      <c r="BL441" s="240">
        <f t="shared" ca="1" si="913"/>
        <v>-4.5392655862324462E-4</v>
      </c>
      <c r="BM441" s="240">
        <f t="shared" ca="1" si="914"/>
        <v>2.4077203896761894E-5</v>
      </c>
      <c r="BN441" s="240">
        <f t="shared" ca="1" si="915"/>
        <v>4.354986645653133E-4</v>
      </c>
      <c r="BO441" s="240">
        <f t="shared" ca="1" si="916"/>
        <v>-3.5739345138929504E-4</v>
      </c>
      <c r="BP441" s="240">
        <f t="shared" ca="1" si="917"/>
        <v>-1.6196155920039217E-4</v>
      </c>
      <c r="BQ441" s="240">
        <f t="shared" ca="1" si="918"/>
        <v>4.8135346216130826E-4</v>
      </c>
      <c r="BR441" s="240">
        <f t="shared" ca="1" si="919"/>
        <v>-2.0645043096102585E-4</v>
      </c>
      <c r="BS441" s="240">
        <f t="shared" ca="1" si="920"/>
        <v>-3.2334314309447607E-4</v>
      </c>
      <c r="BT441" s="240">
        <f t="shared" ca="1" si="921"/>
        <v>4.5392655862324283E-4</v>
      </c>
      <c r="BU441" s="240">
        <f t="shared" ca="1" si="922"/>
        <v>-2.4077203896756473E-5</v>
      </c>
      <c r="BV441" s="240">
        <f t="shared" ca="1" si="923"/>
        <v>-4.354986645653127E-4</v>
      </c>
      <c r="BW441" s="240">
        <f t="shared" ca="1" si="924"/>
        <v>3.5739345138929602E-4</v>
      </c>
      <c r="BX441" s="240">
        <f t="shared" ca="1" si="925"/>
        <v>1.6196155920039735E-4</v>
      </c>
      <c r="BY441" s="240">
        <f t="shared" ca="1" si="926"/>
        <v>-4.8135346216130858E-4</v>
      </c>
      <c r="BZ441" s="240">
        <f t="shared" ca="1" si="927"/>
        <v>2.0645043096102715E-4</v>
      </c>
      <c r="CA441" s="240">
        <f t="shared" ca="1" si="928"/>
        <v>3.2334314309446995E-4</v>
      </c>
      <c r="CB441" s="240">
        <f t="shared" ca="1" si="929"/>
        <v>-4.5392655862324326E-4</v>
      </c>
      <c r="CC441" s="240">
        <f t="shared" ca="1" si="930"/>
        <v>2.407720389675791E-5</v>
      </c>
      <c r="CD441" s="240">
        <f t="shared" ca="1" si="931"/>
        <v>4.3549866456531211E-4</v>
      </c>
      <c r="CE441" s="240">
        <f t="shared" ca="1" si="932"/>
        <v>-3.5739345138929694E-4</v>
      </c>
      <c r="CF441" s="240">
        <f t="shared" ca="1" si="933"/>
        <v>-1.6196155920039599E-4</v>
      </c>
      <c r="CG441" s="240">
        <f t="shared" ca="1" si="934"/>
        <v>4.8135346216130847E-4</v>
      </c>
      <c r="CH441" s="240">
        <f t="shared" ca="1" si="935"/>
        <v>-2.0645043096102842E-4</v>
      </c>
      <c r="CI441" s="240">
        <f t="shared" ca="1" si="936"/>
        <v>-3.2334314309447911E-4</v>
      </c>
      <c r="CJ441" s="240">
        <f t="shared" ca="1" si="937"/>
        <v>4.539265586232438E-4</v>
      </c>
      <c r="CK441" s="240">
        <f t="shared" ca="1" si="938"/>
        <v>-2.407720389675932E-5</v>
      </c>
      <c r="CL441" s="240">
        <f t="shared" ca="1" si="939"/>
        <v>-4.3549866456531151E-4</v>
      </c>
      <c r="CM441" s="240">
        <f t="shared" ca="1" si="940"/>
        <v>3.573934513892887E-4</v>
      </c>
      <c r="CN441" s="240">
        <f t="shared" ca="1" si="941"/>
        <v>1.6196155920039472E-4</v>
      </c>
      <c r="CO441" s="240">
        <f t="shared" ca="1" si="942"/>
        <v>-4.8135346216130842E-4</v>
      </c>
      <c r="CP441" s="240">
        <f t="shared" ca="1" si="943"/>
        <v>2.064504309610297E-4</v>
      </c>
      <c r="CQ441" s="240">
        <f t="shared" ca="1" si="944"/>
        <v>3.2334314309447802E-4</v>
      </c>
      <c r="CR441" s="240">
        <f t="shared" ca="1" si="945"/>
        <v>-4.5392655862324424E-4</v>
      </c>
      <c r="CS441" s="240">
        <f t="shared" ca="1" si="946"/>
        <v>2.4077203896760756E-5</v>
      </c>
      <c r="CT441" s="240">
        <f t="shared" ca="1" si="947"/>
        <v>4.3549866456531086E-4</v>
      </c>
      <c r="CU441" s="240">
        <f t="shared" ca="1" si="948"/>
        <v>-3.5739345138928967E-4</v>
      </c>
      <c r="CV441" s="240">
        <f t="shared" ca="1" si="949"/>
        <v>-1.6196155920039336E-4</v>
      </c>
      <c r="CW441" s="240">
        <f t="shared" ca="1" si="950"/>
        <v>4.8135346216130837E-4</v>
      </c>
      <c r="CX441" s="240">
        <f t="shared" ca="1" si="951"/>
        <v>-2.0645043096101861E-4</v>
      </c>
      <c r="CY441" s="240">
        <f t="shared" ca="1" si="952"/>
        <v>-3.2334314309447699E-4</v>
      </c>
      <c r="CZ441" s="240">
        <f t="shared" ca="1" si="953"/>
        <v>4.5392655862324467E-4</v>
      </c>
      <c r="DA441" s="240">
        <f t="shared" ca="1" si="954"/>
        <v>-2.4077203896762111E-5</v>
      </c>
      <c r="DB441" s="240">
        <f t="shared" ca="1" si="955"/>
        <v>-4.3549866456531617E-4</v>
      </c>
      <c r="DC441" s="240">
        <f t="shared" ca="1" si="956"/>
        <v>3.5739345138929065E-4</v>
      </c>
      <c r="DD441" s="240">
        <f t="shared" ca="1" si="957"/>
        <v>1.6196155920039201E-4</v>
      </c>
      <c r="DE441" s="240">
        <f t="shared" ca="1" si="958"/>
        <v>-4.8135346216130826E-4</v>
      </c>
      <c r="DF441" s="240">
        <f t="shared" ca="1" si="959"/>
        <v>2.0645043096101989E-4</v>
      </c>
      <c r="DG441" s="240">
        <f t="shared" ca="1" si="960"/>
        <v>3.2334314309447596E-4</v>
      </c>
      <c r="DH441" s="240">
        <f t="shared" ca="1" si="961"/>
        <v>-4.5392655862324521E-4</v>
      </c>
      <c r="DI441" s="240">
        <f t="shared" ca="1" si="962"/>
        <v>2.4077203896763548E-5</v>
      </c>
      <c r="DJ441" s="240">
        <f t="shared" ca="1" si="963"/>
        <v>4.3549866456531552E-4</v>
      </c>
      <c r="DK441" s="240">
        <f t="shared" ca="1" si="964"/>
        <v>-3.5739345138929162E-4</v>
      </c>
      <c r="DL441" s="240">
        <f t="shared" ca="1" si="965"/>
        <v>-1.6196155920039071E-4</v>
      </c>
      <c r="DM441" s="240">
        <f t="shared" ca="1" si="966"/>
        <v>4.8135346216130815E-4</v>
      </c>
      <c r="DN441" s="240">
        <f t="shared" ca="1" si="967"/>
        <v>-2.0645043096102116E-4</v>
      </c>
      <c r="DO441" s="240">
        <f t="shared" ca="1" si="968"/>
        <v>-3.2334314309447482E-4</v>
      </c>
      <c r="DP441" s="240">
        <f t="shared" ca="1" si="969"/>
        <v>4.5392655862324565E-4</v>
      </c>
      <c r="DQ441" s="240">
        <f t="shared" ca="1" si="970"/>
        <v>-2.4077203896751269E-5</v>
      </c>
      <c r="DR441" s="240">
        <f t="shared" ca="1" si="971"/>
        <v>-4.3549866456531493E-4</v>
      </c>
      <c r="DS441" s="240">
        <f t="shared" ca="1" si="972"/>
        <v>3.5739345138929249E-4</v>
      </c>
      <c r="DT441" s="240">
        <f t="shared" ca="1" si="973"/>
        <v>1.6196155920038938E-4</v>
      </c>
      <c r="DU441" s="240">
        <f t="shared" ca="1" si="974"/>
        <v>-4.813534621613088E-4</v>
      </c>
      <c r="DV441" s="240">
        <f t="shared" ca="1" si="975"/>
        <v>2.0645043096102243E-4</v>
      </c>
      <c r="DW441" s="240">
        <f t="shared" ca="1" si="976"/>
        <v>3.2334314309447379E-4</v>
      </c>
      <c r="DX441" s="240">
        <f t="shared" ca="1" si="977"/>
        <v>-4.5392655862324619E-4</v>
      </c>
      <c r="DY441" s="240">
        <f t="shared" ca="1" si="978"/>
        <v>2.4077203896752733E-5</v>
      </c>
      <c r="DZ441" s="240">
        <f t="shared" ca="1" si="979"/>
        <v>4.3549866456531433E-4</v>
      </c>
      <c r="EA441" s="240">
        <f t="shared" ca="1" si="980"/>
        <v>-3.5739345138929347E-4</v>
      </c>
      <c r="EB441" s="240">
        <f t="shared" ca="1" si="981"/>
        <v>-1.6196155920038802E-4</v>
      </c>
      <c r="EC441" s="240">
        <f t="shared" ca="1" si="982"/>
        <v>4.813534621613088E-4</v>
      </c>
      <c r="ED441" s="240">
        <f t="shared" ca="1" si="983"/>
        <v>-2.0645043096102373E-4</v>
      </c>
      <c r="EE441" s="240">
        <f t="shared" ca="1" si="984"/>
        <v>-3.2334314309447271E-4</v>
      </c>
      <c r="EF441" s="240">
        <f t="shared" ca="1" si="985"/>
        <v>4.5392655862324196E-4</v>
      </c>
      <c r="EG441" s="240">
        <f t="shared" ca="1" si="986"/>
        <v>-2.4077203896754115E-5</v>
      </c>
      <c r="EH441" s="240">
        <f t="shared" ca="1" si="987"/>
        <v>-4.3549866456531959E-4</v>
      </c>
      <c r="EI441" s="240">
        <f t="shared" ca="1" si="988"/>
        <v>3.5739345138929444E-4</v>
      </c>
      <c r="EJ441" s="240">
        <f t="shared" ca="1" si="989"/>
        <v>1.6196155920039954E-4</v>
      </c>
      <c r="EK441" s="240">
        <f t="shared" ca="1" si="990"/>
        <v>-4.8135346216130799E-4</v>
      </c>
      <c r="EL441" s="240">
        <f t="shared" ca="1" si="991"/>
        <v>2.0645043096102501E-4</v>
      </c>
      <c r="EM441" s="240">
        <f t="shared" ca="1" si="992"/>
        <v>3.2334314309448187E-4</v>
      </c>
      <c r="EN441" s="240">
        <f t="shared" ca="1" si="993"/>
        <v>-4.5392655862324711E-4</v>
      </c>
      <c r="EO441" s="240">
        <f t="shared" ca="1" si="994"/>
        <v>2.4077203896755552E-5</v>
      </c>
      <c r="EP441" s="240">
        <f t="shared" ca="1" si="995"/>
        <v>4.3549866456531899E-4</v>
      </c>
      <c r="EQ441" s="240">
        <f t="shared" ca="1" si="996"/>
        <v>-3.5739345138929537E-4</v>
      </c>
      <c r="ER441" s="240">
        <f t="shared" ca="1" si="997"/>
        <v>-1.6196155920039824E-4</v>
      </c>
      <c r="ES441" s="240">
        <f t="shared" ca="1" si="998"/>
        <v>4.8135346216130793E-4</v>
      </c>
      <c r="ET441" s="240">
        <f t="shared" ca="1" si="999"/>
        <v>-2.0645043096102628E-4</v>
      </c>
      <c r="EU441" s="240">
        <f t="shared" ca="1" si="1000"/>
        <v>-3.2334314309448084E-4</v>
      </c>
      <c r="EV441" s="240">
        <f t="shared" ca="1" si="1001"/>
        <v>4.539265586232476E-4</v>
      </c>
      <c r="EW441" s="240">
        <f t="shared" ca="1" si="1002"/>
        <v>-2.4077203896756961E-5</v>
      </c>
      <c r="EX441" s="240">
        <f t="shared" ca="1" si="1003"/>
        <v>-4.3549866456531839E-4</v>
      </c>
      <c r="EY441" s="240">
        <f t="shared" ca="1" si="1004"/>
        <v>3.5739345138929629E-4</v>
      </c>
      <c r="EZ441" s="240">
        <f t="shared" ca="1" si="1005"/>
        <v>1.6196155920039689E-4</v>
      </c>
      <c r="FA441" s="240">
        <f t="shared" ca="1" si="1006"/>
        <v>-4.8135346216130923E-4</v>
      </c>
      <c r="FB441" s="240">
        <f t="shared" ca="1" si="1007"/>
        <v>2.0645043096102756E-4</v>
      </c>
      <c r="FC441" s="240">
        <f t="shared" ca="1" si="1008"/>
        <v>3.2334314309447976E-4</v>
      </c>
      <c r="FD441" s="240">
        <f t="shared" ca="1" si="1009"/>
        <v>-4.5392655862324803E-4</v>
      </c>
      <c r="FE441" s="240">
        <f t="shared" ca="1" si="1010"/>
        <v>2.4077203896758344E-5</v>
      </c>
      <c r="FF441" s="240">
        <f t="shared" ca="1" si="1011"/>
        <v>4.3549866456531774E-4</v>
      </c>
      <c r="FG441" s="240">
        <f t="shared" ca="1" si="1012"/>
        <v>-3.5739345138929726E-4</v>
      </c>
      <c r="FH441" s="240">
        <f t="shared" ca="1" si="1013"/>
        <v>-1.6196155920039553E-4</v>
      </c>
      <c r="FI441" s="240">
        <f t="shared" ca="1" si="1014"/>
        <v>4.8135346216130913E-4</v>
      </c>
      <c r="FJ441" s="240">
        <f t="shared" ca="1" si="1015"/>
        <v>-2.0645043096102883E-4</v>
      </c>
      <c r="FK441" s="240">
        <f t="shared" ca="1" si="1016"/>
        <v>-3.2334314309447873E-4</v>
      </c>
      <c r="FL441" s="240">
        <f t="shared" ca="1" si="1017"/>
        <v>4.5392655862323936E-4</v>
      </c>
      <c r="FM441" s="240">
        <f t="shared" ca="1" si="1018"/>
        <v>-2.407720389675978E-5</v>
      </c>
      <c r="FN441" s="240">
        <f t="shared" ca="1" si="1019"/>
        <v>-4.3549866456531715E-4</v>
      </c>
      <c r="FO441" s="240">
        <f t="shared" ca="1" si="1020"/>
        <v>3.5739345138929824E-4</v>
      </c>
      <c r="FP441" s="240">
        <f t="shared" ca="1" si="1021"/>
        <v>1.6196155920039423E-4</v>
      </c>
      <c r="FQ441" s="240">
        <f t="shared" ca="1" si="1022"/>
        <v>-4.8135346216130907E-4</v>
      </c>
      <c r="FR441" s="240">
        <f t="shared" ca="1" si="1023"/>
        <v>2.0645043096103013E-4</v>
      </c>
      <c r="FS441" s="240">
        <f t="shared" ca="1" si="1024"/>
        <v>3.2334314309447764E-4</v>
      </c>
      <c r="FT441" s="240">
        <f t="shared" ca="1" si="1025"/>
        <v>-4.5392655862323979E-4</v>
      </c>
      <c r="FU441" s="240">
        <f t="shared" ca="1" si="1026"/>
        <v>2.407720389676119E-5</v>
      </c>
      <c r="FV441" s="240">
        <f t="shared" ca="1" si="1027"/>
        <v>4.3549866456531655E-4</v>
      </c>
      <c r="FW441" s="240">
        <f t="shared" ca="1" si="1028"/>
        <v>-3.5739345138929916E-4</v>
      </c>
      <c r="FX441" s="240">
        <f t="shared" ca="1" si="1029"/>
        <v>-1.619615592003929E-4</v>
      </c>
      <c r="FY441" s="240">
        <f t="shared" ca="1" si="1030"/>
        <v>4.8135346216130902E-4</v>
      </c>
      <c r="FZ441" s="240">
        <f t="shared" ca="1" si="1031"/>
        <v>-2.064504309610314E-4</v>
      </c>
      <c r="GA441" s="240">
        <f t="shared" ca="1" si="1032"/>
        <v>-3.2334314309447656E-4</v>
      </c>
      <c r="GB441" s="240">
        <f t="shared" ca="1" si="1033"/>
        <v>4.5392655862324033E-4</v>
      </c>
      <c r="GC441" s="240">
        <f t="shared" ca="1" si="1034"/>
        <v>-2.4077203896762599E-5</v>
      </c>
      <c r="GD441" s="240">
        <f t="shared" ca="1" si="1035"/>
        <v>-4.3549866456531596E-4</v>
      </c>
      <c r="GE441" s="240">
        <f t="shared" ca="1" si="1036"/>
        <v>3.5739345138928176E-4</v>
      </c>
      <c r="GF441" s="240">
        <f t="shared" ca="1" si="1037"/>
        <v>1.6196155920039155E-4</v>
      </c>
      <c r="GG441" s="240">
        <f t="shared" ca="1" si="1038"/>
        <v>-4.8135346216130896E-4</v>
      </c>
      <c r="GH441" s="240">
        <f t="shared" ca="1" si="1039"/>
        <v>2.0645043096103268E-4</v>
      </c>
      <c r="GI441" s="240">
        <f t="shared" ca="1" si="1040"/>
        <v>3.2334314309447558E-4</v>
      </c>
      <c r="GJ441" s="240">
        <f t="shared" ca="1" si="1041"/>
        <v>-4.5392655862324077E-4</v>
      </c>
      <c r="GK441" s="240">
        <f t="shared" ca="1" si="1042"/>
        <v>2.4077203896764036E-5</v>
      </c>
      <c r="GL441" s="240">
        <f t="shared" ca="1" si="1043"/>
        <v>4.3549866456531536E-4</v>
      </c>
      <c r="GM441" s="240">
        <f t="shared" ca="1" si="1044"/>
        <v>-3.5739345138928273E-4</v>
      </c>
      <c r="GN441" s="240">
        <f t="shared" ca="1" si="1045"/>
        <v>-1.6196155920039019E-4</v>
      </c>
      <c r="GO441" s="240">
        <f t="shared" ca="1" si="1046"/>
        <v>4.8135346216130891E-4</v>
      </c>
      <c r="GP441" s="240">
        <f t="shared" ca="1" si="1047"/>
        <v>-2.0645043096100921E-4</v>
      </c>
      <c r="GQ441" s="240">
        <f t="shared" ca="1" si="1048"/>
        <v>-3.2334314309447455E-4</v>
      </c>
      <c r="GR441" s="240">
        <f t="shared" ca="1" si="1049"/>
        <v>4.539265586232412E-4</v>
      </c>
      <c r="GS441" s="240">
        <f t="shared" ca="1" si="1050"/>
        <v>-2.4077203896765472E-5</v>
      </c>
      <c r="GT441" s="240">
        <f t="shared" ca="1" si="1051"/>
        <v>-4.3549866456531471E-4</v>
      </c>
      <c r="GU441" s="240">
        <f t="shared" ca="1" si="1052"/>
        <v>3.5739345138928371E-4</v>
      </c>
      <c r="GV441" s="240">
        <f t="shared" ca="1" si="1053"/>
        <v>1.6196155920038892E-4</v>
      </c>
      <c r="GW441" s="240">
        <f t="shared" ca="1" si="1054"/>
        <v>-4.8135346216130875E-4</v>
      </c>
      <c r="GX441" s="240">
        <f t="shared" ca="1" si="1055"/>
        <v>2.0645043096101048E-4</v>
      </c>
      <c r="GY441" s="240">
        <f t="shared" ca="1" si="1056"/>
        <v>3.2334314309447347E-4</v>
      </c>
      <c r="GZ441" s="240">
        <f t="shared" ca="1" si="1057"/>
        <v>-4.5392655862324174E-4</v>
      </c>
      <c r="HA441" s="240">
        <f t="shared" ca="1" si="1058"/>
        <v>2.4077203896766882E-5</v>
      </c>
      <c r="HB441" s="240">
        <f t="shared" ca="1" si="1059"/>
        <v>4.3549866456531411E-4</v>
      </c>
      <c r="HC441" s="240">
        <f t="shared" ca="1" si="1060"/>
        <v>-3.5739345138928458E-4</v>
      </c>
      <c r="HD441" s="240">
        <f t="shared" ca="1" si="1061"/>
        <v>-1.6196155920038756E-4</v>
      </c>
      <c r="HE441" s="240">
        <f t="shared" ca="1" si="1062"/>
        <v>4.8135346216130869E-4</v>
      </c>
      <c r="HF441" s="240">
        <f t="shared" ca="1" si="1063"/>
        <v>-2.0645043096101178E-4</v>
      </c>
      <c r="HG441" s="240">
        <f t="shared" ca="1" si="1064"/>
        <v>-3.2334314309447244E-4</v>
      </c>
      <c r="HH441" s="240">
        <f t="shared" ca="1" si="1065"/>
        <v>4.5392655862324218E-4</v>
      </c>
      <c r="HI441" s="240">
        <f t="shared" ca="1" si="1066"/>
        <v>-2.4077203896740915E-5</v>
      </c>
      <c r="HJ441" s="240">
        <f t="shared" ca="1" si="1067"/>
        <v>-4.3549866456531352E-4</v>
      </c>
      <c r="HK441" s="240">
        <f t="shared" ca="1" si="1068"/>
        <v>3.5739345138928555E-4</v>
      </c>
      <c r="HL441" s="240">
        <f t="shared" ca="1" si="1069"/>
        <v>1.6196155920038618E-4</v>
      </c>
      <c r="HM441" s="240">
        <f t="shared" ca="1" si="1070"/>
        <v>-4.8135346216130864E-4</v>
      </c>
      <c r="HN441" s="240">
        <f t="shared" ca="1" si="1071"/>
        <v>2.0645043096101305E-4</v>
      </c>
      <c r="HO441" s="240">
        <f t="shared" ca="1" si="1072"/>
        <v>3.2334314309447141E-4</v>
      </c>
      <c r="HP441" s="240">
        <f t="shared" ca="1" si="1073"/>
        <v>-4.5392655862324267E-4</v>
      </c>
      <c r="HQ441" s="240">
        <f t="shared" ca="1" si="1074"/>
        <v>2.4077203896742298E-5</v>
      </c>
      <c r="HR441" s="240">
        <f t="shared" ca="1" si="1075"/>
        <v>4.3549866456531292E-4</v>
      </c>
      <c r="HS441" s="240">
        <f t="shared" ca="1" si="1076"/>
        <v>-3.5739345138928653E-4</v>
      </c>
      <c r="HT441" s="240">
        <f t="shared" ca="1" si="1077"/>
        <v>-1.6196155920038483E-4</v>
      </c>
      <c r="HU441" s="240">
        <f t="shared" ca="1" si="1078"/>
        <v>4.8135346216130853E-4</v>
      </c>
      <c r="HV441" s="240">
        <f t="shared" ca="1" si="1079"/>
        <v>-2.0645043096101433E-4</v>
      </c>
      <c r="HW441" s="240">
        <f t="shared" ca="1" si="1080"/>
        <v>-3.2334314309447033E-4</v>
      </c>
      <c r="HX441" s="240">
        <f t="shared" ca="1" si="1081"/>
        <v>4.539265586232431E-4</v>
      </c>
      <c r="HY441" s="240">
        <f t="shared" ca="1" si="1082"/>
        <v>-2.4077203896743734E-5</v>
      </c>
      <c r="HZ441" s="240">
        <f t="shared" ca="1" si="1083"/>
        <v>-4.3549866456531232E-4</v>
      </c>
      <c r="IA441" s="240">
        <f t="shared" ca="1" si="1084"/>
        <v>3.5739345138928745E-4</v>
      </c>
      <c r="IB441" s="240">
        <f t="shared" ca="1" si="1085"/>
        <v>1.6196155920040936E-4</v>
      </c>
      <c r="IC441" s="240">
        <f t="shared" ca="1" si="1086"/>
        <v>-4.8135346216130847E-4</v>
      </c>
      <c r="ID441" s="240">
        <f t="shared" ca="1" si="1087"/>
        <v>2.064504309610156E-4</v>
      </c>
      <c r="IE441" s="240">
        <f t="shared" ca="1" si="1088"/>
        <v>3.2334314309446875E-4</v>
      </c>
      <c r="IF441" s="240">
        <f t="shared" ca="1" si="1089"/>
        <v>-4.5392655862324359E-4</v>
      </c>
      <c r="IG441" s="240">
        <f t="shared" ca="1" si="1090"/>
        <v>2.4077203896745144E-5</v>
      </c>
      <c r="IH441" s="240">
        <f t="shared" ca="1" si="1091"/>
        <v>4.3549866456531167E-4</v>
      </c>
      <c r="II441" s="240">
        <f t="shared" ca="1" si="1092"/>
        <v>-3.5739345138928837E-4</v>
      </c>
      <c r="IJ441" s="240">
        <f t="shared" ca="1" si="1093"/>
        <v>-1.61961559200408E-4</v>
      </c>
      <c r="IK441" s="240">
        <f t="shared" ca="1" si="1094"/>
        <v>4.8135346216130847E-4</v>
      </c>
      <c r="IL441" s="240">
        <f t="shared" ca="1" si="1095"/>
        <v>-2.064504309610169E-4</v>
      </c>
      <c r="IM441" s="240">
        <f t="shared" ca="1" si="1096"/>
        <v>-3.2334314309448854E-4</v>
      </c>
      <c r="IN441" s="240">
        <f t="shared" ca="1" si="1097"/>
        <v>4.5392655862324402E-4</v>
      </c>
      <c r="IO441" s="240">
        <f t="shared" ca="1" si="1098"/>
        <v>-2.4077203896746553E-5</v>
      </c>
      <c r="IP441" s="240">
        <f t="shared" ca="1" si="1099"/>
        <v>-4.3549866456531108E-4</v>
      </c>
      <c r="IQ441" s="240">
        <f t="shared" ca="1" si="1100"/>
        <v>3.5739345138928935E-4</v>
      </c>
      <c r="IR441" s="240">
        <f t="shared" ca="1" si="1101"/>
        <v>1.6196155920040665E-4</v>
      </c>
      <c r="IS441" s="240">
        <f t="shared" ca="1" si="1102"/>
        <v>-4.8135346216130837E-4</v>
      </c>
      <c r="IT441" s="240">
        <f t="shared" ca="1" si="1103"/>
        <v>2.0645043096101818E-4</v>
      </c>
      <c r="IU441" s="240">
        <f t="shared" ca="1" si="1104"/>
        <v>3.2334314309448746E-4</v>
      </c>
      <c r="IV441" s="240">
        <f t="shared" ca="1" si="1105"/>
        <v>-4.5392655862324456E-4</v>
      </c>
      <c r="IW441" s="240">
        <f t="shared" ca="1" si="1106"/>
        <v>2.407720389674799E-5</v>
      </c>
      <c r="IX441" s="240">
        <f t="shared" ca="1" si="1107"/>
        <v>4.3549866456531048E-4</v>
      </c>
      <c r="IY441" s="240">
        <f t="shared" ca="1" si="1108"/>
        <v>-3.5739345138929032E-4</v>
      </c>
      <c r="IZ441" s="240">
        <f t="shared" ca="1" si="1109"/>
        <v>-1.6196155920040534E-4</v>
      </c>
      <c r="JA441" s="240">
        <f t="shared" ca="1" si="1110"/>
        <v>4.8135346216130831E-4</v>
      </c>
      <c r="JB441" s="240">
        <f t="shared" ca="1" si="1111"/>
        <v>-2.0645043096101945E-4</v>
      </c>
    </row>
    <row r="442" spans="2:262">
      <c r="B442" s="248">
        <v>81</v>
      </c>
      <c r="C442" s="247">
        <f t="shared" si="1112"/>
        <v>1.582031250000001E-3</v>
      </c>
      <c r="D442" s="244">
        <f t="shared" ca="1" si="855"/>
        <v>11.312821150238376</v>
      </c>
      <c r="E442" s="243">
        <f ca="1">CI361</f>
        <v>-0.68717884976162424</v>
      </c>
      <c r="F442" s="242">
        <v>81</v>
      </c>
      <c r="G442" s="240">
        <f t="shared" ca="1" si="856"/>
        <v>-2.0388104503098654E-5</v>
      </c>
      <c r="H442" s="240">
        <f t="shared" ca="1" si="857"/>
        <v>-4.8399757888934908E-5</v>
      </c>
      <c r="I442" s="240">
        <f t="shared" ca="1" si="858"/>
        <v>5.9615267471969368E-5</v>
      </c>
      <c r="J442" s="240">
        <f t="shared" ca="1" si="859"/>
        <v>8.2619238735340188E-8</v>
      </c>
      <c r="K442" s="240">
        <f t="shared" ca="1" si="860"/>
        <v>-5.9682228929703762E-5</v>
      </c>
      <c r="L442" s="240">
        <f t="shared" ca="1" si="861"/>
        <v>4.8288790509704221E-5</v>
      </c>
      <c r="M442" s="240">
        <f t="shared" ca="1" si="862"/>
        <v>2.0545003093975326E-5</v>
      </c>
      <c r="N442" s="240">
        <f t="shared" ca="1" si="863"/>
        <v>-6.4940158609782479E-5</v>
      </c>
      <c r="O442" s="240">
        <f t="shared" ca="1" si="864"/>
        <v>3.2087867319466023E-5</v>
      </c>
      <c r="P442" s="240">
        <f t="shared" ca="1" si="865"/>
        <v>3.8933499577466162E-5</v>
      </c>
      <c r="Q442" s="240">
        <f t="shared" ca="1" si="866"/>
        <v>-6.3642792374636186E-5</v>
      </c>
      <c r="R442" s="240">
        <f t="shared" ca="1" si="867"/>
        <v>1.2647878040222636E-5</v>
      </c>
      <c r="S442" s="240">
        <f t="shared" ca="1" si="868"/>
        <v>5.3391906941846891E-5</v>
      </c>
      <c r="T442" s="240">
        <f t="shared" ca="1" si="869"/>
        <v>-5.5921091092914938E-5</v>
      </c>
      <c r="U442" s="241">
        <f t="shared" ca="1" si="870"/>
        <v>-8.0688340716757953E-6</v>
      </c>
      <c r="V442" s="240">
        <f t="shared" ca="1" si="871"/>
        <v>6.2460740936303179E-5</v>
      </c>
      <c r="W442" s="240">
        <f t="shared" ca="1" si="872"/>
        <v>-4.2554511389829849E-5</v>
      </c>
      <c r="X442" s="240">
        <f t="shared" ca="1" si="873"/>
        <v>-2.7971048711393467E-5</v>
      </c>
      <c r="Y442" s="240">
        <f t="shared" ca="1" si="874"/>
        <v>6.522456045763497E-5</v>
      </c>
      <c r="Z442" s="240">
        <f t="shared" ca="1" si="875"/>
        <v>-2.4892324459106251E-5</v>
      </c>
      <c r="AA442" s="240">
        <f t="shared" ca="1" si="876"/>
        <v>-4.5049763912741293E-5</v>
      </c>
      <c r="AB442" s="240">
        <f t="shared" ca="1" si="877"/>
        <v>6.1404375506334059E-5</v>
      </c>
      <c r="AC442" s="240">
        <f t="shared" ca="1" si="878"/>
        <v>-4.7174157189439551E-6</v>
      </c>
      <c r="AD442" s="240">
        <f t="shared" ca="1" si="879"/>
        <v>-5.7580992017028745E-5</v>
      </c>
      <c r="AE442" s="240">
        <f t="shared" ca="1" si="880"/>
        <v>5.1385809452327103E-5</v>
      </c>
      <c r="AF442" s="240">
        <f t="shared" ca="1" si="881"/>
        <v>1.593368612968656E-5</v>
      </c>
      <c r="AG442" s="240">
        <f t="shared" ca="1" si="882"/>
        <v>-6.4299785260601785E-5</v>
      </c>
      <c r="AH442" s="240">
        <f t="shared" ca="1" si="883"/>
        <v>3.618017280880324E-5</v>
      </c>
      <c r="AI442" s="240">
        <f t="shared" ca="1" si="884"/>
        <v>3.497638372066793E-5</v>
      </c>
      <c r="AJ442" s="240">
        <f t="shared" ca="1" si="885"/>
        <v>-6.4527924205015443E-5</v>
      </c>
      <c r="AK442" s="240">
        <f t="shared" ca="1" si="886"/>
        <v>1.7322377869041681E-5</v>
      </c>
      <c r="AL442" s="240">
        <f t="shared" ca="1" si="887"/>
        <v>5.0488437866332475E-5</v>
      </c>
      <c r="AM442" s="240">
        <f t="shared" ca="1" si="888"/>
        <v>-5.8242379675065465E-5</v>
      </c>
      <c r="AN442" s="240">
        <f t="shared" ca="1" si="889"/>
        <v>-3.2840009257299066E-6</v>
      </c>
      <c r="AO442" s="240">
        <f t="shared" ca="1" si="890"/>
        <v>6.0904005375738644E-5</v>
      </c>
      <c r="AP442" s="240">
        <f t="shared" ca="1" si="891"/>
        <v>-4.6077637407532212E-5</v>
      </c>
      <c r="AQ442" s="240">
        <f t="shared" ca="1" si="892"/>
        <v>-2.3558880717191329E-5</v>
      </c>
      <c r="AR442" s="240">
        <f t="shared" ca="1" si="893"/>
        <v>6.5171700964174851E-5</v>
      </c>
      <c r="AS442" s="240">
        <f t="shared" ca="1" si="894"/>
        <v>-2.926165075213401E-5</v>
      </c>
      <c r="AT442" s="240">
        <f t="shared" ca="1" si="895"/>
        <v>-4.1455641362675305E-5</v>
      </c>
      <c r="AU442" s="240">
        <f t="shared" ca="1" si="896"/>
        <v>6.2860727909594245E-5</v>
      </c>
      <c r="AV442" s="240">
        <f t="shared" ca="1" si="897"/>
        <v>-9.4918865921131519E-6</v>
      </c>
      <c r="AW442" s="240">
        <f t="shared" ca="1" si="898"/>
        <v>-5.5167718719645758E-5</v>
      </c>
      <c r="AX442" s="240">
        <f t="shared" ca="1" si="899"/>
        <v>5.4204364241326585E-5</v>
      </c>
      <c r="AY442" s="240">
        <f t="shared" ca="1" si="900"/>
        <v>1.1236023139724715E-5</v>
      </c>
      <c r="AZ442" s="240">
        <f t="shared" ca="1" si="901"/>
        <v>-6.331096580399204E-5</v>
      </c>
      <c r="BA442" s="240">
        <f t="shared" ca="1" si="902"/>
        <v>4.0076414806944233E-5</v>
      </c>
      <c r="BB442" s="240">
        <f t="shared" ca="1" si="903"/>
        <v>3.0829727810041305E-5</v>
      </c>
      <c r="BC442" s="240">
        <f t="shared" ca="1" si="904"/>
        <v>-6.5063373623259362E-5</v>
      </c>
      <c r="BD442" s="240">
        <f t="shared" ca="1" si="905"/>
        <v>2.190300623133265E-5</v>
      </c>
      <c r="BE442" s="240">
        <f t="shared" ca="1" si="906"/>
        <v>4.731136757157008E-5</v>
      </c>
      <c r="BF442" s="240">
        <f t="shared" ca="1" si="907"/>
        <v>-6.02480477554849E-5</v>
      </c>
      <c r="BG442" s="240">
        <f t="shared" ca="1" si="908"/>
        <v>1.5186285057662621E-6</v>
      </c>
      <c r="BH442" s="240">
        <f t="shared" ca="1" si="909"/>
        <v>5.9017225733160606E-5</v>
      </c>
      <c r="BI442" s="240">
        <f t="shared" ca="1" si="910"/>
        <v>-4.9351064715836018E-5</v>
      </c>
      <c r="BJ442" s="240">
        <f t="shared" ca="1" si="911"/>
        <v>-1.901904510717873E-5</v>
      </c>
      <c r="BK442" s="240">
        <f t="shared" ca="1" si="912"/>
        <v>6.4765670376543049E-5</v>
      </c>
      <c r="BL442" s="240">
        <f t="shared" ca="1" si="913"/>
        <v>-3.3472405624429479E-5</v>
      </c>
      <c r="BM442" s="240">
        <f t="shared" ca="1" si="914"/>
        <v>-3.7636867100238904E-5</v>
      </c>
      <c r="BN442" s="240">
        <f t="shared" ca="1" si="915"/>
        <v>6.3976432581893969E-5</v>
      </c>
      <c r="BO442" s="240">
        <f t="shared" ca="1" si="916"/>
        <v>-1.4214920109437324E-5</v>
      </c>
      <c r="BP442" s="240">
        <f t="shared" ca="1" si="917"/>
        <v>-5.2455486774645411E-5</v>
      </c>
      <c r="BQ442" s="240">
        <f t="shared" ca="1" si="918"/>
        <v>5.6729180884094722E-5</v>
      </c>
      <c r="BR442" s="240">
        <f t="shared" ca="1" si="919"/>
        <v>6.4774711668506879E-6</v>
      </c>
      <c r="BS442" s="240">
        <f t="shared" ca="1" si="920"/>
        <v>-6.1979058738262691E-5</v>
      </c>
      <c r="BT442" s="240">
        <f t="shared" ca="1" si="921"/>
        <v>4.3755479240920891E-5</v>
      </c>
      <c r="BU442" s="240">
        <f t="shared" ca="1" si="922"/>
        <v>2.6516002933245354E-5</v>
      </c>
      <c r="BV442" s="240">
        <f t="shared" ca="1" si="923"/>
        <v>-6.524623898257771E-5</v>
      </c>
      <c r="BW442" s="240">
        <f t="shared" ca="1" si="924"/>
        <v>2.6364940305122615E-5</v>
      </c>
      <c r="BX442" s="240">
        <f t="shared" ca="1" si="925"/>
        <v>4.3877912876755897E-5</v>
      </c>
      <c r="BY442" s="240">
        <f t="shared" ca="1" si="926"/>
        <v>-6.1927226445068336E-5</v>
      </c>
      <c r="BZ442" s="240">
        <f t="shared" ca="1" si="927"/>
        <v>6.3130283578117318E-6</v>
      </c>
      <c r="CA442" s="240">
        <f t="shared" ca="1" si="928"/>
        <v>5.6810626630927608E-5</v>
      </c>
      <c r="CB442" s="240">
        <f t="shared" ca="1" si="929"/>
        <v>-5.2357054328539247E-5</v>
      </c>
      <c r="CC442" s="240">
        <f t="shared" ca="1" si="930"/>
        <v>-1.437614364387042E-5</v>
      </c>
      <c r="CD442" s="240">
        <f t="shared" ca="1" si="931"/>
        <v>6.4008669009673304E-5</v>
      </c>
      <c r="CE442" s="240">
        <f t="shared" ca="1" si="932"/>
        <v>-3.7501770630510061E-5</v>
      </c>
      <c r="CF442" s="240">
        <f t="shared" ca="1" si="933"/>
        <v>-3.3614135394030318E-5</v>
      </c>
      <c r="CG442" s="240">
        <f t="shared" ca="1" si="934"/>
        <v>6.4745443422946776E-5</v>
      </c>
      <c r="CH442" s="240">
        <f t="shared" ca="1" si="935"/>
        <v>-1.8860921743070548E-5</v>
      </c>
      <c r="CI442" s="240">
        <f t="shared" ca="1" si="936"/>
        <v>-4.9458994001932535E-5</v>
      </c>
      <c r="CJ442" s="240">
        <f t="shared" ca="1" si="937"/>
        <v>5.8946577180487074E-5</v>
      </c>
      <c r="CK442" s="240">
        <f t="shared" ca="1" si="938"/>
        <v>1.683817216497507E-6</v>
      </c>
      <c r="CL442" s="240">
        <f t="shared" ca="1" si="939"/>
        <v>-6.0311281783202409E-5</v>
      </c>
      <c r="CM442" s="240">
        <f t="shared" ca="1" si="940"/>
        <v>4.7197428941802341E-5</v>
      </c>
      <c r="CN442" s="240">
        <f t="shared" ca="1" si="941"/>
        <v>2.205858553913653E-5</v>
      </c>
      <c r="CO442" s="240">
        <f t="shared" ca="1" si="942"/>
        <v>-6.5075529319744485E-5</v>
      </c>
      <c r="CP442" s="240">
        <f t="shared" ca="1" si="943"/>
        <v>3.0684000483069971E-5</v>
      </c>
      <c r="CQ442" s="240">
        <f t="shared" ca="1" si="944"/>
        <v>4.0206679970365219E-5</v>
      </c>
      <c r="CR442" s="240">
        <f t="shared" ca="1" si="945"/>
        <v>-6.3270816129009123E-5</v>
      </c>
      <c r="CS442" s="240">
        <f t="shared" ca="1" si="946"/>
        <v>1.1073217362209827E-5</v>
      </c>
      <c r="CT442" s="240">
        <f t="shared" ca="1" si="947"/>
        <v>5.429616582075964E-5</v>
      </c>
      <c r="CU442" s="240">
        <f t="shared" ca="1" si="948"/>
        <v>-5.507931652748433E-5</v>
      </c>
      <c r="CV442" s="240">
        <f t="shared" ca="1" si="949"/>
        <v>-9.6553366125710518E-6</v>
      </c>
      <c r="CW442" s="240">
        <f t="shared" ca="1" si="950"/>
        <v>6.2904799119561816E-5</v>
      </c>
      <c r="CX442" s="240">
        <f t="shared" ca="1" si="951"/>
        <v>-4.1327910292292234E-5</v>
      </c>
      <c r="CY442" s="240">
        <f t="shared" ca="1" si="952"/>
        <v>-2.940924577570395E-5</v>
      </c>
      <c r="CZ442" s="240">
        <f t="shared" ca="1" si="953"/>
        <v>6.5163593096375939E-5</v>
      </c>
      <c r="DA442" s="240">
        <f t="shared" ca="1" si="954"/>
        <v>-2.34047144076193E-5</v>
      </c>
      <c r="DB442" s="240">
        <f t="shared" ca="1" si="955"/>
        <v>-4.6194478655465787E-5</v>
      </c>
      <c r="DC442" s="240">
        <f t="shared" ca="1" si="956"/>
        <v>6.0844536867851772E-5</v>
      </c>
      <c r="DD442" s="240">
        <f t="shared" ca="1" si="957"/>
        <v>-3.1189614852403575E-6</v>
      </c>
      <c r="DE442" s="240">
        <f t="shared" ca="1" si="958"/>
        <v>-5.8316672766632282E-5</v>
      </c>
      <c r="DF442" s="240">
        <f t="shared" ca="1" si="959"/>
        <v>5.0383611685939248E-5</v>
      </c>
      <c r="DG442" s="240">
        <f t="shared" ca="1" si="960"/>
        <v>1.7481630758777472E-5</v>
      </c>
      <c r="DH442" s="240">
        <f t="shared" ca="1" si="961"/>
        <v>-6.4552169725213174E-5</v>
      </c>
      <c r="DI442" s="240">
        <f t="shared" ca="1" si="962"/>
        <v>3.4836781403859061E-5</v>
      </c>
      <c r="DJ442" s="240">
        <f t="shared" ca="1" si="963"/>
        <v>3.6317563581604553E-5</v>
      </c>
      <c r="DK442" s="240">
        <f t="shared" ca="1" si="964"/>
        <v>-6.4271535778397175E-5</v>
      </c>
      <c r="DL442" s="240">
        <f t="shared" ca="1" si="965"/>
        <v>1.5773399642307738E-5</v>
      </c>
      <c r="DM442" s="240">
        <f t="shared" ca="1" si="966"/>
        <v>5.1487469383646904E-5</v>
      </c>
      <c r="DN442" s="240">
        <f t="shared" ca="1" si="967"/>
        <v>-5.7503099137950665E-5</v>
      </c>
      <c r="DO442" s="240">
        <f t="shared" ca="1" si="968"/>
        <v>-4.8822064756026888E-6</v>
      </c>
      <c r="DP442" s="240">
        <f t="shared" ca="1" si="969"/>
        <v>6.1460042672784439E-5</v>
      </c>
      <c r="DQ442" s="240">
        <f t="shared" ca="1" si="970"/>
        <v>-4.4930090427440667E-5</v>
      </c>
      <c r="DR442" s="240">
        <f t="shared" ca="1" si="971"/>
        <v>-2.5044984906426624E-5</v>
      </c>
      <c r="DS442" s="240">
        <f t="shared" ca="1" si="972"/>
        <v>6.5228615612871409E-5</v>
      </c>
      <c r="DT442" s="240">
        <f t="shared" ca="1" si="973"/>
        <v>-2.7821674896947369E-5</v>
      </c>
      <c r="DU442" s="240">
        <f t="shared" ca="1" si="974"/>
        <v>-4.2679631426754391E-5</v>
      </c>
      <c r="DV442" s="240">
        <f t="shared" ca="1" si="975"/>
        <v>6.2412774738200268E-5</v>
      </c>
      <c r="DW442" s="240">
        <f t="shared" ca="1" si="976"/>
        <v>-7.9048382644565609E-6</v>
      </c>
      <c r="DX442" s="240">
        <f t="shared" ca="1" si="977"/>
        <v>-5.6006040647629724E-5</v>
      </c>
      <c r="DY442" s="240">
        <f t="shared" ca="1" si="978"/>
        <v>5.3296761272980817E-5</v>
      </c>
      <c r="DZ442" s="240">
        <f t="shared" ca="1" si="979"/>
        <v>1.2809941506684118E-5</v>
      </c>
      <c r="EA442" s="240">
        <f t="shared" ca="1" si="980"/>
        <v>-6.3678996329971782E-5</v>
      </c>
      <c r="EB442" s="240">
        <f t="shared" ca="1" si="981"/>
        <v>3.8800778787870606E-5</v>
      </c>
      <c r="EC442" s="240">
        <f t="shared" ca="1" si="982"/>
        <v>3.2231639169144841E-5</v>
      </c>
      <c r="ED442" s="240">
        <f t="shared" ca="1" si="983"/>
        <v>-6.4923962406748264E-5</v>
      </c>
      <c r="EE442" s="240">
        <f t="shared" ca="1" si="984"/>
        <v>2.0388104503097136E-5</v>
      </c>
      <c r="EF442" s="240">
        <f t="shared" ca="1" si="985"/>
        <v>4.8399757888936154E-5</v>
      </c>
      <c r="EG442" s="240">
        <f t="shared" ca="1" si="986"/>
        <v>-5.9615267471968488E-5</v>
      </c>
      <c r="EH442" s="240">
        <f t="shared" ca="1" si="987"/>
        <v>-8.261923873772628E-8</v>
      </c>
      <c r="EI442" s="240">
        <f t="shared" ca="1" si="988"/>
        <v>5.9682228929704826E-5</v>
      </c>
      <c r="EJ442" s="240">
        <f t="shared" ca="1" si="989"/>
        <v>-4.8288790509702229E-5</v>
      </c>
      <c r="EK442" s="240">
        <f t="shared" ca="1" si="990"/>
        <v>-2.0545003093978362E-5</v>
      </c>
      <c r="EL442" s="240">
        <f t="shared" ca="1" si="991"/>
        <v>6.4940158609782465E-5</v>
      </c>
      <c r="EM442" s="240">
        <f t="shared" ca="1" si="992"/>
        <v>-3.2087867319466063E-5</v>
      </c>
      <c r="EN442" s="240">
        <f t="shared" ca="1" si="993"/>
        <v>-3.8933499577466304E-5</v>
      </c>
      <c r="EO442" s="240">
        <f t="shared" ca="1" si="994"/>
        <v>6.3642792374636091E-5</v>
      </c>
      <c r="EP442" s="240">
        <f t="shared" ca="1" si="995"/>
        <v>-1.2647878040221774E-5</v>
      </c>
      <c r="EQ442" s="240">
        <f t="shared" ca="1" si="996"/>
        <v>-5.3391906941847528E-5</v>
      </c>
      <c r="ER442" s="240">
        <f t="shared" ca="1" si="997"/>
        <v>5.5921091092914233E-5</v>
      </c>
      <c r="ES442" s="240">
        <f t="shared" ca="1" si="998"/>
        <v>8.0688340716773572E-6</v>
      </c>
      <c r="ET442" s="240">
        <f t="shared" ca="1" si="999"/>
        <v>-6.2460740936303707E-5</v>
      </c>
      <c r="EU442" s="240">
        <f t="shared" ca="1" si="1000"/>
        <v>4.2554511389828121E-5</v>
      </c>
      <c r="EV442" s="240">
        <f t="shared" ca="1" si="1001"/>
        <v>2.797104871139552E-5</v>
      </c>
      <c r="EW442" s="240">
        <f t="shared" ca="1" si="1002"/>
        <v>-6.5224560457634903E-5</v>
      </c>
      <c r="EX442" s="240">
        <f t="shared" ca="1" si="1003"/>
        <v>2.4892324459103727E-5</v>
      </c>
      <c r="EY442" s="240">
        <f t="shared" ca="1" si="1004"/>
        <v>4.5049763912743611E-5</v>
      </c>
      <c r="EZ442" s="240">
        <f t="shared" ca="1" si="1005"/>
        <v>-6.1404375506334235E-5</v>
      </c>
      <c r="FA442" s="240">
        <f t="shared" ca="1" si="1006"/>
        <v>4.7174157189440034E-6</v>
      </c>
      <c r="FB442" s="240">
        <f t="shared" ca="1" si="1007"/>
        <v>5.7580992017028935E-5</v>
      </c>
      <c r="FC442" s="240">
        <f t="shared" ca="1" si="1008"/>
        <v>-5.1385809452326846E-5</v>
      </c>
      <c r="FD442" s="240">
        <f t="shared" ca="1" si="1009"/>
        <v>-1.593368612968741E-5</v>
      </c>
      <c r="FE442" s="240">
        <f t="shared" ca="1" si="1010"/>
        <v>6.4299785260601934E-5</v>
      </c>
      <c r="FF442" s="240">
        <f t="shared" ca="1" si="1011"/>
        <v>-3.6180172808802122E-5</v>
      </c>
      <c r="FG442" s="240">
        <f t="shared" ca="1" si="1012"/>
        <v>-3.4976383720669062E-5</v>
      </c>
      <c r="FH442" s="240">
        <f t="shared" ca="1" si="1013"/>
        <v>6.4527924205015185E-5</v>
      </c>
      <c r="FI442" s="240">
        <f t="shared" ca="1" si="1014"/>
        <v>-1.732237786903994E-5</v>
      </c>
      <c r="FJ442" s="240">
        <f t="shared" ca="1" si="1015"/>
        <v>-5.0488437866333911E-5</v>
      </c>
      <c r="FK442" s="240">
        <f t="shared" ca="1" si="1016"/>
        <v>5.8242379675064441E-5</v>
      </c>
      <c r="FL442" s="240">
        <f t="shared" ca="1" si="1017"/>
        <v>3.2840009257330991E-6</v>
      </c>
      <c r="FM442" s="240">
        <f t="shared" ca="1" si="1018"/>
        <v>-6.0904005375739782E-5</v>
      </c>
      <c r="FN442" s="240">
        <f t="shared" ca="1" si="1019"/>
        <v>4.6077637407532578E-5</v>
      </c>
      <c r="FO442" s="240">
        <f t="shared" ca="1" si="1020"/>
        <v>2.3558880717190851E-5</v>
      </c>
      <c r="FP442" s="240">
        <f t="shared" ca="1" si="1021"/>
        <v>-6.5171700964174878E-5</v>
      </c>
      <c r="FQ442" s="240">
        <f t="shared" ca="1" si="1022"/>
        <v>2.9261650752133644E-5</v>
      </c>
      <c r="FR442" s="240">
        <f t="shared" ca="1" si="1023"/>
        <v>4.1455641362675631E-5</v>
      </c>
      <c r="FS442" s="240">
        <f t="shared" ca="1" si="1024"/>
        <v>-6.2860727909593893E-5</v>
      </c>
      <c r="FT442" s="240">
        <f t="shared" ca="1" si="1025"/>
        <v>9.4918865921118238E-6</v>
      </c>
      <c r="FU442" s="240">
        <f t="shared" ca="1" si="1026"/>
        <v>5.5167718719646469E-5</v>
      </c>
      <c r="FV442" s="240">
        <f t="shared" ca="1" si="1027"/>
        <v>-5.4204364241325833E-5</v>
      </c>
      <c r="FW442" s="240">
        <f t="shared" ca="1" si="1028"/>
        <v>-1.1236023139726951E-5</v>
      </c>
      <c r="FX442" s="240">
        <f t="shared" ca="1" si="1029"/>
        <v>6.3310965803992596E-5</v>
      </c>
      <c r="FY442" s="240">
        <f t="shared" ca="1" si="1030"/>
        <v>-4.0076414806942444E-5</v>
      </c>
      <c r="FZ442" s="240">
        <f t="shared" ca="1" si="1031"/>
        <v>-3.0829727810044124E-5</v>
      </c>
      <c r="GA442" s="240">
        <f t="shared" ca="1" si="1032"/>
        <v>6.5063373623259118E-5</v>
      </c>
      <c r="GB442" s="240">
        <f t="shared" ca="1" si="1033"/>
        <v>-2.1903006231333134E-5</v>
      </c>
      <c r="GC442" s="240">
        <f t="shared" ca="1" si="1034"/>
        <v>-4.7311367571569734E-5</v>
      </c>
      <c r="GD442" s="240">
        <f t="shared" ca="1" si="1035"/>
        <v>6.0248047755484744E-5</v>
      </c>
      <c r="GE442" s="240">
        <f t="shared" ca="1" si="1036"/>
        <v>-1.5186285057658462E-6</v>
      </c>
      <c r="GF442" s="240">
        <f t="shared" ca="1" si="1037"/>
        <v>-5.9017225733160782E-5</v>
      </c>
      <c r="GG442" s="240">
        <f t="shared" ca="1" si="1038"/>
        <v>4.9351064715835747E-5</v>
      </c>
      <c r="GH442" s="240">
        <f t="shared" ca="1" si="1039"/>
        <v>1.9019045107180014E-5</v>
      </c>
      <c r="GI442" s="240">
        <f t="shared" ca="1" si="1040"/>
        <v>-6.4765670376543211E-5</v>
      </c>
      <c r="GJ442" s="240">
        <f t="shared" ca="1" si="1041"/>
        <v>3.3472405624428327E-5</v>
      </c>
      <c r="GK442" s="240">
        <f t="shared" ca="1" si="1042"/>
        <v>3.7636867100240768E-5</v>
      </c>
      <c r="GL442" s="240">
        <f t="shared" ca="1" si="1043"/>
        <v>-6.3976432581893522E-5</v>
      </c>
      <c r="GM442" s="240">
        <f t="shared" ca="1" si="1044"/>
        <v>1.4214920109435105E-5</v>
      </c>
      <c r="GN442" s="240">
        <f t="shared" ca="1" si="1045"/>
        <v>5.245548677464676E-5</v>
      </c>
      <c r="GO442" s="240">
        <f t="shared" ca="1" si="1046"/>
        <v>-5.6729180884093143E-5</v>
      </c>
      <c r="GP442" s="240">
        <f t="shared" ca="1" si="1047"/>
        <v>-6.4774711668501789E-6</v>
      </c>
      <c r="GQ442" s="240">
        <f t="shared" ca="1" si="1048"/>
        <v>6.1979058738262529E-5</v>
      </c>
      <c r="GR442" s="240">
        <f t="shared" ca="1" si="1049"/>
        <v>-4.375547924092127E-5</v>
      </c>
      <c r="GS442" s="240">
        <f t="shared" ca="1" si="1050"/>
        <v>-2.6516002933244886E-5</v>
      </c>
      <c r="GT442" s="240">
        <f t="shared" ca="1" si="1051"/>
        <v>6.524623898257771E-5</v>
      </c>
      <c r="GU442" s="240">
        <f t="shared" ca="1" si="1052"/>
        <v>-2.6364940305121391E-5</v>
      </c>
      <c r="GV442" s="240">
        <f t="shared" ca="1" si="1053"/>
        <v>-4.3877912876756887E-5</v>
      </c>
      <c r="GW442" s="240">
        <f t="shared" ca="1" si="1054"/>
        <v>6.1927226445067902E-5</v>
      </c>
      <c r="GX442" s="240">
        <f t="shared" ca="1" si="1055"/>
        <v>-6.313028357810396E-6</v>
      </c>
      <c r="GY442" s="240">
        <f t="shared" ca="1" si="1056"/>
        <v>-5.6810626630928265E-5</v>
      </c>
      <c r="GZ442" s="240">
        <f t="shared" ca="1" si="1057"/>
        <v>5.2357054328538447E-5</v>
      </c>
      <c r="HA442" s="240">
        <f t="shared" ca="1" si="1058"/>
        <v>1.4376143643873539E-5</v>
      </c>
      <c r="HB442" s="240">
        <f t="shared" ca="1" si="1059"/>
        <v>-6.4008669009673927E-5</v>
      </c>
      <c r="HC442" s="240">
        <f t="shared" ca="1" si="1060"/>
        <v>3.7501770630507452E-5</v>
      </c>
      <c r="HD442" s="240">
        <f t="shared" ca="1" si="1061"/>
        <v>3.3614135394033062E-5</v>
      </c>
      <c r="HE442" s="240">
        <f t="shared" ca="1" si="1062"/>
        <v>-6.4745443422946843E-5</v>
      </c>
      <c r="HF442" s="240">
        <f t="shared" ca="1" si="1063"/>
        <v>1.8860921743071039E-5</v>
      </c>
      <c r="HG442" s="240">
        <f t="shared" ca="1" si="1064"/>
        <v>4.9458994001932203E-5</v>
      </c>
      <c r="HH442" s="240">
        <f t="shared" ca="1" si="1065"/>
        <v>-5.8946577180486498E-5</v>
      </c>
      <c r="HI442" s="240">
        <f t="shared" ca="1" si="1066"/>
        <v>-1.6838172164988495E-6</v>
      </c>
      <c r="HJ442" s="240">
        <f t="shared" ca="1" si="1067"/>
        <v>6.0311281783202924E-5</v>
      </c>
      <c r="HK442" s="240">
        <f t="shared" ca="1" si="1068"/>
        <v>-4.7197428941801412E-5</v>
      </c>
      <c r="HL442" s="240">
        <f t="shared" ca="1" si="1069"/>
        <v>-2.205858553913779E-5</v>
      </c>
      <c r="HM442" s="240">
        <f t="shared" ca="1" si="1070"/>
        <v>6.507552931974458E-5</v>
      </c>
      <c r="HN442" s="240">
        <f t="shared" ca="1" si="1071"/>
        <v>-3.0684000483068792E-5</v>
      </c>
      <c r="HO442" s="240">
        <f t="shared" ca="1" si="1072"/>
        <v>-4.0206679970367739E-5</v>
      </c>
      <c r="HP442" s="240">
        <f t="shared" ca="1" si="1073"/>
        <v>6.327081612900835E-5</v>
      </c>
      <c r="HQ442" s="240">
        <f t="shared" ca="1" si="1074"/>
        <v>-1.1073217362206678E-5</v>
      </c>
      <c r="HR442" s="240">
        <f t="shared" ca="1" si="1075"/>
        <v>-5.4296165820761415E-5</v>
      </c>
      <c r="HS442" s="240">
        <f t="shared" ca="1" si="1076"/>
        <v>5.5079316527484601E-5</v>
      </c>
      <c r="HT442" s="240">
        <f t="shared" ca="1" si="1077"/>
        <v>9.6553366125705469E-6</v>
      </c>
      <c r="HU442" s="240">
        <f t="shared" ca="1" si="1078"/>
        <v>-6.2904799119561681E-5</v>
      </c>
      <c r="HV442" s="240">
        <f t="shared" ca="1" si="1079"/>
        <v>4.132791029229119E-5</v>
      </c>
      <c r="HW442" s="240">
        <f t="shared" ca="1" si="1080"/>
        <v>2.9409245775705146E-5</v>
      </c>
      <c r="HX442" s="240">
        <f t="shared" ca="1" si="1081"/>
        <v>-6.5163593096375858E-5</v>
      </c>
      <c r="HY442" s="240">
        <f t="shared" ca="1" si="1082"/>
        <v>2.3404714407618043E-5</v>
      </c>
      <c r="HZ442" s="240">
        <f t="shared" ca="1" si="1083"/>
        <v>4.6194478655466735E-5</v>
      </c>
      <c r="IA442" s="240">
        <f t="shared" ca="1" si="1084"/>
        <v>-6.0844536867851291E-5</v>
      </c>
      <c r="IB442" s="240">
        <f t="shared" ca="1" si="1085"/>
        <v>3.1189614852390167E-6</v>
      </c>
      <c r="IC442" s="240">
        <f t="shared" ca="1" si="1086"/>
        <v>5.8316672766632892E-5</v>
      </c>
      <c r="ID442" s="240">
        <f t="shared" ca="1" si="1087"/>
        <v>-5.0383611685937208E-5</v>
      </c>
      <c r="IE442" s="240">
        <f t="shared" ca="1" si="1088"/>
        <v>-1.3430732961112001E-5</v>
      </c>
      <c r="IF442" s="240">
        <f t="shared" ca="1" si="1089"/>
        <v>6.4552169725213648E-5</v>
      </c>
      <c r="IG442" s="240">
        <f t="shared" ca="1" si="1090"/>
        <v>-3.4836781403859495E-5</v>
      </c>
      <c r="IH442" s="240">
        <f t="shared" ca="1" si="1091"/>
        <v>-3.6317563581604126E-5</v>
      </c>
      <c r="II442" s="240">
        <f t="shared" ca="1" si="1092"/>
        <v>6.4271535778397256E-5</v>
      </c>
      <c r="IJ442" s="240">
        <f t="shared" ca="1" si="1093"/>
        <v>-1.5773399642308233E-5</v>
      </c>
      <c r="IK442" s="240">
        <f t="shared" ca="1" si="1094"/>
        <v>-5.148746938364773E-5</v>
      </c>
      <c r="IL442" s="240">
        <f t="shared" ca="1" si="1095"/>
        <v>5.7503099137950028E-5</v>
      </c>
      <c r="IM442" s="240">
        <f t="shared" ca="1" si="1096"/>
        <v>4.8822064756040288E-6</v>
      </c>
      <c r="IN442" s="240">
        <f t="shared" ca="1" si="1097"/>
        <v>-6.1460042672784886E-5</v>
      </c>
      <c r="IO442" s="240">
        <f t="shared" ca="1" si="1098"/>
        <v>4.4930090427439691E-5</v>
      </c>
      <c r="IP442" s="240">
        <f t="shared" ca="1" si="1099"/>
        <v>2.5044984906427868E-5</v>
      </c>
      <c r="IQ442" s="240">
        <f t="shared" ca="1" si="1100"/>
        <v>-6.522861561287145E-5</v>
      </c>
      <c r="IR442" s="240">
        <f t="shared" ca="1" si="1101"/>
        <v>2.7821674896944483E-5</v>
      </c>
      <c r="IS442" s="240">
        <f t="shared" ca="1" si="1102"/>
        <v>4.2679631426756803E-5</v>
      </c>
      <c r="IT442" s="240">
        <f t="shared" ca="1" si="1103"/>
        <v>-6.2412774738199333E-5</v>
      </c>
      <c r="IU442" s="240">
        <f t="shared" ca="1" si="1104"/>
        <v>7.9048382644570691E-6</v>
      </c>
      <c r="IV442" s="240">
        <f t="shared" ca="1" si="1105"/>
        <v>5.6006040647629467E-5</v>
      </c>
      <c r="IW442" s="240">
        <f t="shared" ca="1" si="1106"/>
        <v>-5.3296761272981115E-5</v>
      </c>
      <c r="IX442" s="240">
        <f t="shared" ca="1" si="1107"/>
        <v>-1.2809941506683616E-5</v>
      </c>
      <c r="IY442" s="240">
        <f t="shared" ca="1" si="1108"/>
        <v>6.367899632997208E-5</v>
      </c>
      <c r="IZ442" s="240">
        <f t="shared" ca="1" si="1109"/>
        <v>-3.8800778787869515E-5</v>
      </c>
      <c r="JA442" s="240">
        <f t="shared" ca="1" si="1110"/>
        <v>-3.2231639169146006E-5</v>
      </c>
      <c r="JB442" s="240">
        <f t="shared" ca="1" si="1111"/>
        <v>6.4923962406748128E-5</v>
      </c>
    </row>
    <row r="443" spans="2:262">
      <c r="B443" s="248">
        <v>82</v>
      </c>
      <c r="C443" s="247">
        <f t="shared" si="1112"/>
        <v>1.601562500000001E-3</v>
      </c>
      <c r="D443" s="244">
        <f t="shared" ca="1" si="855"/>
        <v>11.299053804256886</v>
      </c>
      <c r="E443" s="243">
        <f ca="1">CJ361</f>
        <v>-0.70094619574311379</v>
      </c>
      <c r="F443" s="242">
        <v>82</v>
      </c>
      <c r="G443" s="240">
        <f t="shared" ca="1" si="856"/>
        <v>-1.5598463967496899E-4</v>
      </c>
      <c r="H443" s="240">
        <f t="shared" ca="1" si="857"/>
        <v>2.4409186332436346E-4</v>
      </c>
      <c r="I443" s="240">
        <f t="shared" ca="1" si="858"/>
        <v>-5.274079918347052E-5</v>
      </c>
      <c r="J443" s="240">
        <f t="shared" ca="1" si="859"/>
        <v>-1.9899266867941039E-4</v>
      </c>
      <c r="K443" s="240">
        <f t="shared" ca="1" si="860"/>
        <v>2.2290145728180353E-4</v>
      </c>
      <c r="L443" s="240">
        <f t="shared" ca="1" si="861"/>
        <v>8.38736189167567E-6</v>
      </c>
      <c r="M443" s="240">
        <f t="shared" ca="1" si="862"/>
        <v>-2.300735758762613E-4</v>
      </c>
      <c r="N443" s="240">
        <f t="shared" ca="1" si="863"/>
        <v>1.883508965675524E-4</v>
      </c>
      <c r="O443" s="240">
        <f t="shared" ca="1" si="864"/>
        <v>6.901280551702714E-5</v>
      </c>
      <c r="P443" s="240">
        <f t="shared" ca="1" si="865"/>
        <v>-2.4736444958898889E-4</v>
      </c>
      <c r="Q443" s="240">
        <f t="shared" ca="1" si="866"/>
        <v>1.4251105519367396E-4</v>
      </c>
      <c r="R443" s="240">
        <f t="shared" ca="1" si="867"/>
        <v>1.2550179455263064E-4</v>
      </c>
      <c r="S443" s="240">
        <f t="shared" ca="1" si="868"/>
        <v>-2.4982891818490978E-4</v>
      </c>
      <c r="T443" s="240">
        <f t="shared" ca="1" si="869"/>
        <v>8.8129458359640237E-5</v>
      </c>
      <c r="U443" s="241">
        <f t="shared" ca="1" si="870"/>
        <v>1.744685205790771E-4</v>
      </c>
      <c r="V443" s="240">
        <f t="shared" ca="1" si="871"/>
        <v>-2.3731926759330141E-4</v>
      </c>
      <c r="W443" s="240">
        <f t="shared" ca="1" si="872"/>
        <v>2.8465602678242401E-5</v>
      </c>
      <c r="X443" s="240">
        <f t="shared" ca="1" si="873"/>
        <v>2.1297804076801104E-4</v>
      </c>
      <c r="Y443" s="240">
        <f t="shared" ca="1" si="874"/>
        <v>-2.1058529491657353E-4</v>
      </c>
      <c r="Z443" s="240">
        <f t="shared" ca="1" si="875"/>
        <v>-3.29044098818125E-5</v>
      </c>
      <c r="AA443" s="240">
        <f t="shared" ca="1" si="876"/>
        <v>2.387221909991467E-4</v>
      </c>
      <c r="AB443" s="240">
        <f t="shared" ca="1" si="877"/>
        <v>-1.7122936747123046E-4</v>
      </c>
      <c r="AC443" s="240">
        <f t="shared" ca="1" si="878"/>
        <v>-9.2302214584807088E-5</v>
      </c>
      <c r="AD443" s="240">
        <f t="shared" ca="1" si="879"/>
        <v>2.5015793143248852E-4</v>
      </c>
      <c r="AE443" s="240">
        <f t="shared" ca="1" si="880"/>
        <v>-1.2161038090708118E-4</v>
      </c>
      <c r="AF443" s="240">
        <f t="shared" ca="1" si="881"/>
        <v>-1.4616765589085015E-4</v>
      </c>
      <c r="AG443" s="240">
        <f t="shared" ca="1" si="882"/>
        <v>2.4659983244887629E-4</v>
      </c>
      <c r="AH443" s="240">
        <f t="shared" ca="1" si="883"/>
        <v>-6.4702372914291574E-5</v>
      </c>
      <c r="AI443" s="240">
        <f t="shared" ca="1" si="884"/>
        <v>-1.912721742558147E-4</v>
      </c>
      <c r="AJ443" s="240">
        <f t="shared" ca="1" si="885"/>
        <v>2.2826115758340786E-4</v>
      </c>
      <c r="AK443" s="240">
        <f t="shared" ca="1" si="886"/>
        <v>-3.9162668583423842E-6</v>
      </c>
      <c r="AL443" s="240">
        <f t="shared" ca="1" si="887"/>
        <v>-2.2491231789837488E-4</v>
      </c>
      <c r="AM443" s="240">
        <f t="shared" ca="1" si="888"/>
        <v>1.9624108104366372E-4</v>
      </c>
      <c r="AN443" s="240">
        <f t="shared" ca="1" si="889"/>
        <v>5.7104570417409041E-5</v>
      </c>
      <c r="AO443" s="240">
        <f t="shared" ca="1" si="890"/>
        <v>-2.4507178092388645E-4</v>
      </c>
      <c r="AP443" s="240">
        <f t="shared" ca="1" si="891"/>
        <v>1.5245880596266603E-4</v>
      </c>
      <c r="AQ443" s="240">
        <f t="shared" ca="1" si="892"/>
        <v>1.1470270286861303E-4</v>
      </c>
      <c r="AR443" s="240">
        <f t="shared" ca="1" si="893"/>
        <v>-2.505422556460573E-4</v>
      </c>
      <c r="AS443" s="240">
        <f t="shared" ca="1" si="894"/>
        <v>9.9538532173356728E-5</v>
      </c>
      <c r="AT443" s="240">
        <f t="shared" ca="1" si="895"/>
        <v>1.6542584279947222E-4</v>
      </c>
      <c r="AU443" s="240">
        <f t="shared" ca="1" si="896"/>
        <v>-2.4099585552117927E-4</v>
      </c>
      <c r="AV443" s="240">
        <f t="shared" ca="1" si="897"/>
        <v>4.0652168247864211E-5</v>
      </c>
      <c r="AW443" s="240">
        <f t="shared" ca="1" si="898"/>
        <v>2.0623377233446109E-4</v>
      </c>
      <c r="AX443" s="240">
        <f t="shared" ca="1" si="899"/>
        <v>-2.1700476784574372E-4</v>
      </c>
      <c r="AY443" s="240">
        <f t="shared" ca="1" si="900"/>
        <v>-2.0670784752254475E-5</v>
      </c>
      <c r="AZ443" s="240">
        <f t="shared" ca="1" si="901"/>
        <v>2.3468056645779847E-4</v>
      </c>
      <c r="BA443" s="240">
        <f t="shared" ca="1" si="902"/>
        <v>-1.8000695828401597E-4</v>
      </c>
      <c r="BB443" s="240">
        <f t="shared" ca="1" si="903"/>
        <v>-8.0754782723352339E-5</v>
      </c>
      <c r="BC443" s="240">
        <f t="shared" ca="1" si="904"/>
        <v>2.4906119562846543E-4</v>
      </c>
      <c r="BD443" s="240">
        <f t="shared" ca="1" si="905"/>
        <v>-1.3221998281022292E-4</v>
      </c>
      <c r="BE443" s="240">
        <f t="shared" ca="1" si="906"/>
        <v>-1.3599854142091547E-4</v>
      </c>
      <c r="BF443" s="240">
        <f t="shared" ca="1" si="907"/>
        <v>2.4851372097742572E-4</v>
      </c>
      <c r="BG443" s="240">
        <f t="shared" ca="1" si="908"/>
        <v>-7.6508072961504466E-5</v>
      </c>
      <c r="BH443" s="240">
        <f t="shared" ca="1" si="909"/>
        <v>-1.8309088841097219E-4</v>
      </c>
      <c r="BI443" s="240">
        <f t="shared" ca="1" si="910"/>
        <v>2.3307095676307709E-4</v>
      </c>
      <c r="BJ443" s="240">
        <f t="shared" ca="1" si="911"/>
        <v>-1.6210460978472471E-5</v>
      </c>
      <c r="BK443" s="240">
        <f t="shared" ca="1" si="912"/>
        <v>-2.1920922644667963E-4</v>
      </c>
      <c r="BL443" s="240">
        <f t="shared" ca="1" si="913"/>
        <v>2.036585035668518E-4</v>
      </c>
      <c r="BM443" s="240">
        <f t="shared" ca="1" si="914"/>
        <v>4.5058765405883179E-5</v>
      </c>
      <c r="BN443" s="240">
        <f t="shared" ca="1" si="915"/>
        <v>-2.4218871287278487E-4</v>
      </c>
      <c r="BO443" s="240">
        <f t="shared" ca="1" si="916"/>
        <v>1.6203927011428269E-4</v>
      </c>
      <c r="BP443" s="240">
        <f t="shared" ca="1" si="917"/>
        <v>1.0362728232661161E-4</v>
      </c>
      <c r="BQ443" s="240">
        <f t="shared" ca="1" si="918"/>
        <v>-2.5065201486844374E-4</v>
      </c>
      <c r="BR443" s="240">
        <f t="shared" ca="1" si="919"/>
        <v>1.1070780894451948E-4</v>
      </c>
      <c r="BS443" s="240">
        <f t="shared" ca="1" si="920"/>
        <v>1.5598463967496953E-4</v>
      </c>
      <c r="BT443" s="240">
        <f t="shared" ca="1" si="921"/>
        <v>-2.440918633243624E-4</v>
      </c>
      <c r="BU443" s="240">
        <f t="shared" ca="1" si="922"/>
        <v>5.2740799183469294E-5</v>
      </c>
      <c r="BV443" s="240">
        <f t="shared" ca="1" si="923"/>
        <v>1.9899266867941362E-4</v>
      </c>
      <c r="BW443" s="240">
        <f t="shared" ca="1" si="924"/>
        <v>-2.2290145728180255E-4</v>
      </c>
      <c r="BX443" s="240">
        <f t="shared" ca="1" si="925"/>
        <v>-8.3873618916813892E-6</v>
      </c>
      <c r="BY443" s="240">
        <f t="shared" ca="1" si="926"/>
        <v>2.3007357587626236E-4</v>
      </c>
      <c r="BZ443" s="240">
        <f t="shared" ca="1" si="927"/>
        <v>-1.8835089656754807E-4</v>
      </c>
      <c r="CA443" s="240">
        <f t="shared" ca="1" si="928"/>
        <v>-6.9012805517030041E-5</v>
      </c>
      <c r="CB443" s="240">
        <f t="shared" ca="1" si="929"/>
        <v>2.4736444958899014E-4</v>
      </c>
      <c r="CC443" s="240">
        <f t="shared" ca="1" si="930"/>
        <v>-1.4251105519367071E-4</v>
      </c>
      <c r="CD443" s="240">
        <f t="shared" ca="1" si="931"/>
        <v>-1.2550179455263094E-4</v>
      </c>
      <c r="CE443" s="240">
        <f t="shared" ca="1" si="932"/>
        <v>2.4982891818490941E-4</v>
      </c>
      <c r="CF443" s="240">
        <f t="shared" ca="1" si="933"/>
        <v>-8.8129458359639045E-5</v>
      </c>
      <c r="CG443" s="240">
        <f t="shared" ca="1" si="934"/>
        <v>-1.744685205790812E-4</v>
      </c>
      <c r="CH443" s="240">
        <f t="shared" ca="1" si="935"/>
        <v>2.373192675933007E-4</v>
      </c>
      <c r="CI443" s="240">
        <f t="shared" ca="1" si="936"/>
        <v>-2.8465602678236722E-5</v>
      </c>
      <c r="CJ443" s="240">
        <f t="shared" ca="1" si="937"/>
        <v>-2.1297804076801215E-4</v>
      </c>
      <c r="CK443" s="240">
        <f t="shared" ca="1" si="938"/>
        <v>2.1058529491656947E-4</v>
      </c>
      <c r="CL443" s="240">
        <f t="shared" ca="1" si="939"/>
        <v>3.290440988181639E-5</v>
      </c>
      <c r="CM443" s="240">
        <f t="shared" ca="1" si="940"/>
        <v>-2.38722190999149E-4</v>
      </c>
      <c r="CN443" s="240">
        <f t="shared" ca="1" si="941"/>
        <v>1.7122936747122761E-4</v>
      </c>
      <c r="CO443" s="240">
        <f t="shared" ca="1" si="942"/>
        <v>9.2302214584807427E-5</v>
      </c>
      <c r="CP443" s="240">
        <f t="shared" ca="1" si="943"/>
        <v>-2.5015793143248874E-4</v>
      </c>
      <c r="CQ443" s="240">
        <f t="shared" ca="1" si="944"/>
        <v>1.216103809070793E-4</v>
      </c>
      <c r="CR443" s="240">
        <f t="shared" ca="1" si="945"/>
        <v>1.4616765589085478E-4</v>
      </c>
      <c r="CS443" s="240">
        <f t="shared" ca="1" si="946"/>
        <v>-2.4659983244887591E-4</v>
      </c>
      <c r="CT443" s="240">
        <f t="shared" ca="1" si="947"/>
        <v>6.4702372914286044E-5</v>
      </c>
      <c r="CU443" s="240">
        <f t="shared" ca="1" si="948"/>
        <v>1.9127217425581608E-4</v>
      </c>
      <c r="CV443" s="240">
        <f t="shared" ca="1" si="949"/>
        <v>-2.2826115758340477E-4</v>
      </c>
      <c r="CW443" s="240">
        <f t="shared" ca="1" si="950"/>
        <v>3.916266858338454E-6</v>
      </c>
      <c r="CX443" s="240">
        <f t="shared" ca="1" si="951"/>
        <v>2.2491231789837819E-4</v>
      </c>
      <c r="CY443" s="240">
        <f t="shared" ca="1" si="952"/>
        <v>-1.9624108104366125E-4</v>
      </c>
      <c r="CZ443" s="240">
        <f t="shared" ca="1" si="953"/>
        <v>-5.710457041740942E-5</v>
      </c>
      <c r="DA443" s="240">
        <f t="shared" ca="1" si="954"/>
        <v>2.4507178092388727E-4</v>
      </c>
      <c r="DB443" s="240">
        <f t="shared" ca="1" si="955"/>
        <v>-1.5245880596266576E-4</v>
      </c>
      <c r="DC443" s="240">
        <f t="shared" ca="1" si="956"/>
        <v>-1.147027028686165E-4</v>
      </c>
      <c r="DD443" s="240">
        <f t="shared" ca="1" si="957"/>
        <v>2.5054225564605714E-4</v>
      </c>
      <c r="DE443" s="240">
        <f t="shared" ca="1" si="958"/>
        <v>-9.9538532173349843E-5</v>
      </c>
      <c r="DF443" s="240">
        <f t="shared" ca="1" si="959"/>
        <v>-1.654258427994752E-4</v>
      </c>
      <c r="DG443" s="240">
        <f t="shared" ca="1" si="960"/>
        <v>2.4099585552117721E-4</v>
      </c>
      <c r="DH443" s="240">
        <f t="shared" ca="1" si="961"/>
        <v>-4.0652168247860335E-5</v>
      </c>
      <c r="DI443" s="240">
        <f t="shared" ca="1" si="962"/>
        <v>-2.0623377233446131E-4</v>
      </c>
      <c r="DJ443" s="240">
        <f t="shared" ca="1" si="963"/>
        <v>2.1700476784574174E-4</v>
      </c>
      <c r="DK443" s="240">
        <f t="shared" ca="1" si="964"/>
        <v>2.0670784752254841E-5</v>
      </c>
      <c r="DL443" s="240">
        <f t="shared" ca="1" si="965"/>
        <v>-2.3468056645779985E-4</v>
      </c>
      <c r="DM443" s="240">
        <f t="shared" ca="1" si="966"/>
        <v>1.8000695828401572E-4</v>
      </c>
      <c r="DN443" s="240">
        <f t="shared" ca="1" si="967"/>
        <v>8.0754782723356039E-5</v>
      </c>
      <c r="DO443" s="240">
        <f t="shared" ca="1" si="968"/>
        <v>-2.4906119562846581E-4</v>
      </c>
      <c r="DP443" s="240">
        <f t="shared" ca="1" si="969"/>
        <v>1.3221998281021655E-4</v>
      </c>
      <c r="DQ443" s="240">
        <f t="shared" ca="1" si="970"/>
        <v>1.3599854142091878E-4</v>
      </c>
      <c r="DR443" s="240">
        <f t="shared" ca="1" si="971"/>
        <v>-2.4851372097742475E-4</v>
      </c>
      <c r="DS443" s="240">
        <f t="shared" ca="1" si="972"/>
        <v>7.6508072961500726E-5</v>
      </c>
      <c r="DT443" s="240">
        <f t="shared" ca="1" si="973"/>
        <v>1.8309088841097243E-4</v>
      </c>
      <c r="DU443" s="240">
        <f t="shared" ca="1" si="974"/>
        <v>-2.3307095676307563E-4</v>
      </c>
      <c r="DV443" s="240">
        <f t="shared" ca="1" si="975"/>
        <v>1.6210460978472092E-5</v>
      </c>
      <c r="DW443" s="240">
        <f t="shared" ca="1" si="976"/>
        <v>2.1920922644668155E-4</v>
      </c>
      <c r="DX443" s="240">
        <f t="shared" ca="1" si="977"/>
        <v>-2.0365850356685158E-4</v>
      </c>
      <c r="DY443" s="240">
        <f t="shared" ca="1" si="978"/>
        <v>-4.5058765405890579E-5</v>
      </c>
      <c r="DZ443" s="240">
        <f t="shared" ca="1" si="979"/>
        <v>2.4218871287278587E-4</v>
      </c>
      <c r="EA443" s="240">
        <f t="shared" ca="1" si="980"/>
        <v>-1.6203927011427697E-4</v>
      </c>
      <c r="EB443" s="240">
        <f t="shared" ca="1" si="981"/>
        <v>-1.036272823266152E-4</v>
      </c>
      <c r="EC443" s="240">
        <f t="shared" ca="1" si="982"/>
        <v>2.5065201486844385E-4</v>
      </c>
      <c r="ED443" s="240">
        <f t="shared" ca="1" si="983"/>
        <v>-1.1070780894451596E-4</v>
      </c>
      <c r="EE443" s="240">
        <f t="shared" ca="1" si="984"/>
        <v>-1.5598463967497262E-4</v>
      </c>
      <c r="EF443" s="240">
        <f t="shared" ca="1" si="985"/>
        <v>2.4409186332436311E-4</v>
      </c>
      <c r="EG443" s="240">
        <f t="shared" ca="1" si="986"/>
        <v>-5.2740799183458472E-5</v>
      </c>
      <c r="EH443" s="240">
        <f t="shared" ca="1" si="987"/>
        <v>-1.9899266867941598E-4</v>
      </c>
      <c r="EI443" s="240">
        <f t="shared" ca="1" si="988"/>
        <v>2.2290145728180076E-4</v>
      </c>
      <c r="EJ443" s="240">
        <f t="shared" ca="1" si="989"/>
        <v>8.3873618916781908E-6</v>
      </c>
      <c r="EK443" s="240">
        <f t="shared" ca="1" si="990"/>
        <v>-2.3007357587626675E-4</v>
      </c>
      <c r="EL443" s="240">
        <f t="shared" ca="1" si="991"/>
        <v>1.8835089656754546E-4</v>
      </c>
      <c r="EM443" s="240">
        <f t="shared" ca="1" si="992"/>
        <v>6.9012805517033835E-5</v>
      </c>
      <c r="EN443" s="240">
        <f t="shared" ca="1" si="993"/>
        <v>-2.473644495889896E-4</v>
      </c>
      <c r="EO443" s="240">
        <f t="shared" ca="1" si="994"/>
        <v>1.4251105519367334E-4</v>
      </c>
      <c r="EP443" s="240">
        <f t="shared" ca="1" si="995"/>
        <v>1.2550179455264051E-4</v>
      </c>
      <c r="EQ443" s="240">
        <f t="shared" ca="1" si="996"/>
        <v>-2.4982891818490908E-4</v>
      </c>
      <c r="ER443" s="240">
        <f t="shared" ca="1" si="997"/>
        <v>8.8129458359635386E-5</v>
      </c>
      <c r="ES443" s="240">
        <f t="shared" ca="1" si="998"/>
        <v>1.7446852057907892E-4</v>
      </c>
      <c r="ET443" s="240">
        <f t="shared" ca="1" si="999"/>
        <v>-2.3731926759329713E-4</v>
      </c>
      <c r="EU443" s="240">
        <f t="shared" ca="1" si="1000"/>
        <v>2.8465602678232806E-5</v>
      </c>
      <c r="EV443" s="240">
        <f t="shared" ca="1" si="1001"/>
        <v>2.1297804076801424E-4</v>
      </c>
      <c r="EW443" s="240">
        <f t="shared" ca="1" si="1002"/>
        <v>-2.105852949165712E-4</v>
      </c>
      <c r="EX443" s="240">
        <f t="shared" ca="1" si="1003"/>
        <v>-3.2904409881827368E-5</v>
      </c>
      <c r="EY443" s="240">
        <f t="shared" ca="1" si="1004"/>
        <v>2.3872219099915019E-4</v>
      </c>
      <c r="EZ443" s="240">
        <f t="shared" ca="1" si="1005"/>
        <v>-1.7122936747122474E-4</v>
      </c>
      <c r="FA443" s="240">
        <f t="shared" ca="1" si="1006"/>
        <v>-9.23022145848111E-5</v>
      </c>
      <c r="FB443" s="240">
        <f t="shared" ca="1" si="1007"/>
        <v>2.5015793143248852E-4</v>
      </c>
      <c r="FC443" s="240">
        <f t="shared" ca="1" si="1008"/>
        <v>-1.2161038090706964E-4</v>
      </c>
      <c r="FD443" s="240">
        <f t="shared" ca="1" si="1009"/>
        <v>-1.4616765589085795E-4</v>
      </c>
      <c r="FE443" s="240">
        <f t="shared" ca="1" si="1010"/>
        <v>2.465998324488752E-4</v>
      </c>
      <c r="FF443" s="240">
        <f t="shared" ca="1" si="1011"/>
        <v>-6.4702372914289134E-5</v>
      </c>
      <c r="FG443" s="240">
        <f t="shared" ca="1" si="1012"/>
        <v>-1.9127217425582324E-4</v>
      </c>
      <c r="FH443" s="240">
        <f t="shared" ca="1" si="1013"/>
        <v>2.2826115758340314E-4</v>
      </c>
      <c r="FI443" s="240">
        <f t="shared" ca="1" si="1014"/>
        <v>-3.9162668583345237E-6</v>
      </c>
      <c r="FJ443" s="240">
        <f t="shared" ca="1" si="1015"/>
        <v>-2.2491231789837678E-4</v>
      </c>
      <c r="FK443" s="240">
        <f t="shared" ca="1" si="1016"/>
        <v>1.9624108104366326E-4</v>
      </c>
      <c r="FL443" s="240">
        <f t="shared" ca="1" si="1017"/>
        <v>5.7104570417420167E-5</v>
      </c>
      <c r="FM443" s="240">
        <f t="shared" ca="1" si="1018"/>
        <v>-2.4507178092388808E-4</v>
      </c>
      <c r="FN443" s="240">
        <f t="shared" ca="1" si="1019"/>
        <v>1.5245880596266261E-4</v>
      </c>
      <c r="FO443" s="240">
        <f t="shared" ca="1" si="1020"/>
        <v>1.1470270286861367E-4</v>
      </c>
      <c r="FP443" s="240">
        <f t="shared" ca="1" si="1021"/>
        <v>-2.5054225564605681E-4</v>
      </c>
      <c r="FQ443" s="240">
        <f t="shared" ca="1" si="1022"/>
        <v>9.9538532173346238E-5</v>
      </c>
      <c r="FR443" s="240">
        <f t="shared" ca="1" si="1023"/>
        <v>1.6542584279947812E-4</v>
      </c>
      <c r="FS443" s="240">
        <f t="shared" ca="1" si="1024"/>
        <v>-2.4099585552117808E-4</v>
      </c>
      <c r="FT443" s="240">
        <f t="shared" ca="1" si="1025"/>
        <v>4.0652168247849426E-5</v>
      </c>
      <c r="FU443" s="240">
        <f t="shared" ca="1" si="1026"/>
        <v>2.062337723344676E-4</v>
      </c>
      <c r="FV443" s="240">
        <f t="shared" ca="1" si="1027"/>
        <v>-2.1700476784573982E-4</v>
      </c>
      <c r="FW443" s="240">
        <f t="shared" ca="1" si="1028"/>
        <v>-2.0670784752258744E-5</v>
      </c>
      <c r="FX443" s="240">
        <f t="shared" ca="1" si="1029"/>
        <v>2.3468056645779871E-4</v>
      </c>
      <c r="FY443" s="240">
        <f t="shared" ca="1" si="1030"/>
        <v>-1.8000695828400805E-4</v>
      </c>
      <c r="FZ443" s="240">
        <f t="shared" ca="1" si="1031"/>
        <v>-8.0754782723359739E-5</v>
      </c>
      <c r="GA443" s="240">
        <f t="shared" ca="1" si="1032"/>
        <v>2.490611956284663E-4</v>
      </c>
      <c r="GB443" s="240">
        <f t="shared" ca="1" si="1033"/>
        <v>-1.3221998281021929E-4</v>
      </c>
      <c r="GC443" s="240">
        <f t="shared" ca="1" si="1034"/>
        <v>-1.3599854142092805E-4</v>
      </c>
      <c r="GD443" s="240">
        <f t="shared" ca="1" si="1035"/>
        <v>2.4851372097742426E-4</v>
      </c>
      <c r="GE443" s="240">
        <f t="shared" ca="1" si="1036"/>
        <v>-7.6508072961496972E-5</v>
      </c>
      <c r="GF443" s="240">
        <f t="shared" ca="1" si="1037"/>
        <v>-1.8309088841097511E-4</v>
      </c>
      <c r="GG443" s="240">
        <f t="shared" ca="1" si="1038"/>
        <v>2.3307095676307679E-4</v>
      </c>
      <c r="GH443" s="240">
        <f t="shared" ca="1" si="1039"/>
        <v>-1.6210460978461074E-5</v>
      </c>
      <c r="GI443" s="240">
        <f t="shared" ca="1" si="1040"/>
        <v>-2.1920922644668345E-4</v>
      </c>
      <c r="GJ443" s="240">
        <f t="shared" ca="1" si="1041"/>
        <v>2.0365850356684928E-4</v>
      </c>
      <c r="GK443" s="240">
        <f t="shared" ca="1" si="1042"/>
        <v>4.5058765405887435E-5</v>
      </c>
      <c r="GL443" s="240">
        <f t="shared" ca="1" si="1043"/>
        <v>-2.4218871287278875E-4</v>
      </c>
      <c r="GM443" s="240">
        <f t="shared" ca="1" si="1044"/>
        <v>1.6203927011427399E-4</v>
      </c>
      <c r="GN443" s="240">
        <f t="shared" ca="1" si="1045"/>
        <v>1.0362728232661876E-4</v>
      </c>
      <c r="GO443" s="240">
        <f t="shared" ca="1" si="1046"/>
        <v>-2.506520148684438E-4</v>
      </c>
      <c r="GP443" s="240">
        <f t="shared" ca="1" si="1047"/>
        <v>1.1070780894450604E-4</v>
      </c>
      <c r="GQ443" s="240">
        <f t="shared" ca="1" si="1048"/>
        <v>1.5598463967498127E-4</v>
      </c>
      <c r="GR443" s="240">
        <f t="shared" ca="1" si="1049"/>
        <v>-2.4409186332436061E-4</v>
      </c>
      <c r="GS443" s="240">
        <f t="shared" ca="1" si="1050"/>
        <v>5.2740799183461589E-5</v>
      </c>
      <c r="GT443" s="240">
        <f t="shared" ca="1" si="1051"/>
        <v>1.9899266867941405E-4</v>
      </c>
      <c r="GU443" s="240">
        <f t="shared" ca="1" si="1052"/>
        <v>-2.2290145728179572E-4</v>
      </c>
      <c r="GV443" s="240">
        <f t="shared" ca="1" si="1053"/>
        <v>-8.3873618916892361E-6</v>
      </c>
      <c r="GW443" s="240">
        <f t="shared" ca="1" si="1054"/>
        <v>2.3007357587626547E-4</v>
      </c>
      <c r="GX443" s="240">
        <f t="shared" ca="1" si="1055"/>
        <v>-1.8835089656754758E-4</v>
      </c>
      <c r="GY443" s="240">
        <f t="shared" ca="1" si="1056"/>
        <v>-6.9012805517044461E-5</v>
      </c>
      <c r="GZ443" s="240">
        <f t="shared" ca="1" si="1057"/>
        <v>2.4736444958899139E-4</v>
      </c>
      <c r="HA443" s="240">
        <f t="shared" ca="1" si="1058"/>
        <v>-1.4251105519366426E-4</v>
      </c>
      <c r="HB443" s="240">
        <f t="shared" ca="1" si="1059"/>
        <v>-1.2550179455263774E-4</v>
      </c>
      <c r="HC443" s="240">
        <f t="shared" ca="1" si="1060"/>
        <v>2.498289181849093E-4</v>
      </c>
      <c r="HD443" s="240">
        <f t="shared" ca="1" si="1061"/>
        <v>-8.8129458359625031E-5</v>
      </c>
      <c r="HE443" s="240">
        <f t="shared" ca="1" si="1062"/>
        <v>-1.7446852057908686E-4</v>
      </c>
      <c r="HF443" s="240">
        <f t="shared" ca="1" si="1063"/>
        <v>2.3731926759329816E-4</v>
      </c>
      <c r="HG443" s="240">
        <f t="shared" ca="1" si="1064"/>
        <v>-2.8465602678235977E-5</v>
      </c>
      <c r="HH443" s="240">
        <f t="shared" ca="1" si="1065"/>
        <v>-2.1297804076802007E-4</v>
      </c>
      <c r="HI443" s="240">
        <f t="shared" ca="1" si="1066"/>
        <v>2.1058529491656519E-4</v>
      </c>
      <c r="HJ443" s="240">
        <f t="shared" ca="1" si="1067"/>
        <v>3.2904409881824169E-5</v>
      </c>
      <c r="HK443" s="240">
        <f t="shared" ca="1" si="1068"/>
        <v>-2.3872219099914922E-4</v>
      </c>
      <c r="HL443" s="240">
        <f t="shared" ca="1" si="1069"/>
        <v>1.7122936747122707E-4</v>
      </c>
      <c r="HM443" s="240">
        <f t="shared" ca="1" si="1070"/>
        <v>9.2302214584821386E-5</v>
      </c>
      <c r="HN443" s="240">
        <f t="shared" ca="1" si="1071"/>
        <v>-2.5015793143248923E-4</v>
      </c>
      <c r="HO443" s="240">
        <f t="shared" ca="1" si="1072"/>
        <v>1.2161038090707243E-4</v>
      </c>
      <c r="HP443" s="240">
        <f t="shared" ca="1" si="1073"/>
        <v>1.4616765589085538E-4</v>
      </c>
      <c r="HQ443" s="240">
        <f t="shared" ca="1" si="1074"/>
        <v>-2.465998324488732E-4</v>
      </c>
      <c r="HR443" s="240">
        <f t="shared" ca="1" si="1075"/>
        <v>6.4702372914278455E-5</v>
      </c>
      <c r="HS443" s="240">
        <f t="shared" ca="1" si="1076"/>
        <v>1.9127217425582118E-4</v>
      </c>
      <c r="HT443" s="240">
        <f t="shared" ca="1" si="1077"/>
        <v>-2.2826115758340444E-4</v>
      </c>
      <c r="HU443" s="240">
        <f t="shared" ca="1" si="1078"/>
        <v>3.9162668583234649E-6</v>
      </c>
      <c r="HV443" s="240">
        <f t="shared" ca="1" si="1079"/>
        <v>2.2491231789838165E-4</v>
      </c>
      <c r="HW443" s="240">
        <f t="shared" ca="1" si="1080"/>
        <v>-1.9624108104365637E-4</v>
      </c>
      <c r="HX443" s="240">
        <f t="shared" ca="1" si="1081"/>
        <v>-5.7104570417417077E-5</v>
      </c>
      <c r="HY443" s="240">
        <f t="shared" ca="1" si="1082"/>
        <v>2.4507178092388743E-4</v>
      </c>
      <c r="HZ443" s="240">
        <f t="shared" ca="1" si="1083"/>
        <v>-1.5245880596265386E-4</v>
      </c>
      <c r="IA443" s="240">
        <f t="shared" ca="1" si="1084"/>
        <v>-1.1470270286862352E-4</v>
      </c>
      <c r="IB443" s="240">
        <f t="shared" ca="1" si="1085"/>
        <v>2.5054225564605687E-4</v>
      </c>
      <c r="IC443" s="240">
        <f t="shared" ca="1" si="1086"/>
        <v>-9.9538532173349152E-5</v>
      </c>
      <c r="ID443" s="240">
        <f t="shared" ca="1" si="1087"/>
        <v>-1.6542584279948645E-4</v>
      </c>
      <c r="IE443" s="240">
        <f t="shared" ca="1" si="1088"/>
        <v>-2.1815586624484293E-5</v>
      </c>
      <c r="IF443" s="240">
        <f t="shared" ca="1" si="1089"/>
        <v>-4.0652168247852583E-5</v>
      </c>
      <c r="IG443" s="240">
        <f t="shared" ca="1" si="1090"/>
        <v>-2.0623377233446581E-4</v>
      </c>
      <c r="IH443" s="240">
        <f t="shared" ca="1" si="1091"/>
        <v>2.1700476784574139E-4</v>
      </c>
      <c r="II443" s="240">
        <f t="shared" ca="1" si="1092"/>
        <v>2.0670784752269776E-5</v>
      </c>
      <c r="IJ443" s="240">
        <f t="shared" ca="1" si="1093"/>
        <v>-2.3468056645780262E-4</v>
      </c>
      <c r="IK443" s="240">
        <f t="shared" ca="1" si="1094"/>
        <v>1.8000695828401025E-4</v>
      </c>
      <c r="IL443" s="240">
        <f t="shared" ca="1" si="1095"/>
        <v>8.0754782723356717E-5</v>
      </c>
      <c r="IM443" s="240">
        <f t="shared" ca="1" si="1096"/>
        <v>-2.4906119562846755E-4</v>
      </c>
      <c r="IN443" s="240">
        <f t="shared" ca="1" si="1097"/>
        <v>1.3221998281020989E-4</v>
      </c>
      <c r="IO443" s="240">
        <f t="shared" ca="1" si="1098"/>
        <v>1.3599854142092537E-4</v>
      </c>
      <c r="IP443" s="240">
        <f t="shared" ca="1" si="1099"/>
        <v>-2.4851372097742464E-4</v>
      </c>
      <c r="IQ443" s="240">
        <f t="shared" ca="1" si="1100"/>
        <v>7.6508072961486442E-5</v>
      </c>
      <c r="IR443" s="240">
        <f t="shared" ca="1" si="1101"/>
        <v>1.8309088841098268E-4</v>
      </c>
      <c r="IS443" s="240">
        <f t="shared" ca="1" si="1102"/>
        <v>-2.3307095676307273E-4</v>
      </c>
      <c r="IT443" s="240">
        <f t="shared" ca="1" si="1103"/>
        <v>1.6210460978464245E-5</v>
      </c>
      <c r="IU443" s="240">
        <f t="shared" ca="1" si="1104"/>
        <v>2.192092264466819E-4</v>
      </c>
      <c r="IV443" s="240">
        <f t="shared" ca="1" si="1105"/>
        <v>-2.0365850356684285E-4</v>
      </c>
      <c r="IW443" s="240">
        <f t="shared" ca="1" si="1106"/>
        <v>-4.5058765405898318E-5</v>
      </c>
      <c r="IX443" s="240">
        <f t="shared" ca="1" si="1107"/>
        <v>2.4218871287278791E-4</v>
      </c>
      <c r="IY443" s="240">
        <f t="shared" ca="1" si="1108"/>
        <v>-1.6203927011427643E-4</v>
      </c>
      <c r="IZ443" s="240">
        <f t="shared" ca="1" si="1109"/>
        <v>-1.0362728232662886E-4</v>
      </c>
      <c r="JA443" s="240">
        <f t="shared" ca="1" si="1110"/>
        <v>2.5065201486844396E-4</v>
      </c>
      <c r="JB443" s="240">
        <f t="shared" ca="1" si="1111"/>
        <v>-1.107078089445089E-4</v>
      </c>
    </row>
    <row r="444" spans="2:262">
      <c r="B444" s="248">
        <v>83</v>
      </c>
      <c r="C444" s="247">
        <f t="shared" si="1112"/>
        <v>1.621093750000001E-3</v>
      </c>
      <c r="D444" s="244">
        <f t="shared" ca="1" si="855"/>
        <v>11.289792930627302</v>
      </c>
      <c r="E444" s="243">
        <f ca="1">CK361</f>
        <v>-0.71020706937269873</v>
      </c>
      <c r="F444" s="242">
        <v>83</v>
      </c>
      <c r="G444" s="240">
        <f t="shared" ca="1" si="856"/>
        <v>-4.0077066453206842E-4</v>
      </c>
      <c r="H444" s="240">
        <f t="shared" ca="1" si="857"/>
        <v>7.2456085985004529E-4</v>
      </c>
      <c r="I444" s="240">
        <f t="shared" ca="1" si="858"/>
        <v>-2.5077087869365954E-4</v>
      </c>
      <c r="J444" s="240">
        <f t="shared" ca="1" si="859"/>
        <v>-4.9906200343382461E-4</v>
      </c>
      <c r="K444" s="240">
        <f t="shared" ca="1" si="860"/>
        <v>6.995387405816072E-4</v>
      </c>
      <c r="L444" s="240">
        <f t="shared" ca="1" si="861"/>
        <v>-1.2997908316178609E-4</v>
      </c>
      <c r="M444" s="240">
        <f t="shared" ca="1" si="862"/>
        <v>-5.8265860376629282E-4</v>
      </c>
      <c r="N444" s="240">
        <f t="shared" ca="1" si="863"/>
        <v>6.5391890230990482E-4</v>
      </c>
      <c r="O444" s="240">
        <f t="shared" ca="1" si="864"/>
        <v>-5.3600905413825404E-6</v>
      </c>
      <c r="P444" s="240">
        <f t="shared" ca="1" si="865"/>
        <v>-6.4909898743914453E-4</v>
      </c>
      <c r="Q444" s="240">
        <f t="shared" ca="1" si="866"/>
        <v>5.8904460818132729E-4</v>
      </c>
      <c r="R444" s="240">
        <f t="shared" ca="1" si="867"/>
        <v>1.1941672841857796E-4</v>
      </c>
      <c r="S444" s="240">
        <f t="shared" ca="1" si="868"/>
        <v>-6.964268362758874E-4</v>
      </c>
      <c r="T444" s="240">
        <f t="shared" ca="1" si="869"/>
        <v>5.0682606331172689E-4</v>
      </c>
      <c r="U444" s="241">
        <f t="shared" ca="1" si="870"/>
        <v>2.4067735581749655E-4</v>
      </c>
      <c r="V444" s="240">
        <f t="shared" ca="1" si="871"/>
        <v>-7.2324859524544615E-4</v>
      </c>
      <c r="W444" s="240">
        <f t="shared" ca="1" si="872"/>
        <v>4.096841693407677E-4</v>
      </c>
      <c r="X444" s="240">
        <f t="shared" ca="1" si="873"/>
        <v>3.548513070139544E-4</v>
      </c>
      <c r="Y444" s="240">
        <f t="shared" ca="1" si="874"/>
        <v>-7.2877450529320643E-4</v>
      </c>
      <c r="Z444" s="240">
        <f t="shared" ca="1" si="875"/>
        <v>3.0047924167256031E-4</v>
      </c>
      <c r="AA444" s="240">
        <f t="shared" ca="1" si="876"/>
        <v>4.585767625291945E-4</v>
      </c>
      <c r="AB444" s="240">
        <f t="shared" ca="1" si="877"/>
        <v>-7.1284185757146824E-4</v>
      </c>
      <c r="AC444" s="240">
        <f t="shared" ca="1" si="878"/>
        <v>1.8242678830314183E-4</v>
      </c>
      <c r="AD444" s="240">
        <f t="shared" ca="1" si="879"/>
        <v>5.4879955586427788E-4</v>
      </c>
      <c r="AE444" s="240">
        <f t="shared" ca="1" si="880"/>
        <v>-6.7591978435513388E-4</v>
      </c>
      <c r="AF444" s="240">
        <f t="shared" ca="1" si="881"/>
        <v>5.9002830103256697E-5</v>
      </c>
      <c r="AG444" s="240">
        <f t="shared" ca="1" si="882"/>
        <v>6.2286310256291354E-4</v>
      </c>
      <c r="AH444" s="240">
        <f t="shared" ca="1" si="883"/>
        <v>-6.1909544557546548E-4</v>
      </c>
      <c r="AI444" s="240">
        <f t="shared" ca="1" si="884"/>
        <v>-6.6158449626322799E-5</v>
      </c>
      <c r="AJ444" s="240">
        <f t="shared" ca="1" si="885"/>
        <v>6.7858662258422214E-4</v>
      </c>
      <c r="AK444" s="240">
        <f t="shared" ca="1" si="886"/>
        <v>-5.4404201770552E-4</v>
      </c>
      <c r="AL444" s="240">
        <f t="shared" ca="1" si="887"/>
        <v>-1.8937171264711339E-4</v>
      </c>
      <c r="AM444" s="240">
        <f t="shared" ca="1" si="888"/>
        <v>7.1432935274999792E-4</v>
      </c>
      <c r="AN444" s="240">
        <f t="shared" ca="1" si="889"/>
        <v>-4.5296942755537002E-4</v>
      </c>
      <c r="AO444" s="240">
        <f t="shared" ca="1" si="890"/>
        <v>-3.070089795178852E-4</v>
      </c>
      <c r="AP444" s="240">
        <f t="shared" ca="1" si="891"/>
        <v>7.2903885854925111E-4</v>
      </c>
      <c r="AQ444" s="240">
        <f t="shared" ca="1" si="892"/>
        <v>-3.4855928160652696E-4</v>
      </c>
      <c r="AR444" s="240">
        <f t="shared" ca="1" si="893"/>
        <v>-4.1560645441612041E-4</v>
      </c>
      <c r="AS444" s="240">
        <f t="shared" ca="1" si="894"/>
        <v>7.2228202277266481E-4</v>
      </c>
      <c r="AT444" s="240">
        <f t="shared" ca="1" si="895"/>
        <v>-2.3388590687275422E-4</v>
      </c>
      <c r="AU444" s="240">
        <f t="shared" ca="1" si="896"/>
        <v>-5.1196651561960678E-4</v>
      </c>
      <c r="AV444" s="240">
        <f t="shared" ca="1" si="897"/>
        <v>6.9425779852547989E-4</v>
      </c>
      <c r="AW444" s="240">
        <f t="shared" ca="1" si="898"/>
        <v>-1.123258282166365E-4</v>
      </c>
      <c r="AX444" s="240">
        <f t="shared" ca="1" si="899"/>
        <v>-5.9325186856740587E-4</v>
      </c>
      <c r="AY444" s="240">
        <f t="shared" ca="1" si="900"/>
        <v>6.4579135110998023E-4</v>
      </c>
      <c r="AZ444" s="240">
        <f t="shared" ca="1" si="901"/>
        <v>1.254165246339855E-5</v>
      </c>
      <c r="BA444" s="240">
        <f t="shared" ca="1" si="902"/>
        <v>-6.570690891902494E-4</v>
      </c>
      <c r="BB444" s="240">
        <f t="shared" ca="1" si="903"/>
        <v>5.7830976126814124E-4</v>
      </c>
      <c r="BC444" s="240">
        <f t="shared" ca="1" si="904"/>
        <v>1.3703984775823426E-4</v>
      </c>
      <c r="BD444" s="240">
        <f t="shared" ca="1" si="905"/>
        <v>-7.0153909760063053E-4</v>
      </c>
      <c r="BE444" s="240">
        <f t="shared" ca="1" si="906"/>
        <v>4.9380000519559175E-4</v>
      </c>
      <c r="BF444" s="240">
        <f t="shared" ca="1" si="907"/>
        <v>2.5750294376174633E-4</v>
      </c>
      <c r="BG444" s="240">
        <f t="shared" ca="1" si="908"/>
        <v>-7.2535248706498054E-4</v>
      </c>
      <c r="BH444" s="240">
        <f t="shared" ca="1" si="909"/>
        <v>3.947504485933784E-4</v>
      </c>
      <c r="BI444" s="240">
        <f t="shared" ca="1" si="910"/>
        <v>3.7038393891733728E-4</v>
      </c>
      <c r="BJ444" s="240">
        <f t="shared" ca="1" si="911"/>
        <v>-7.2780807911204757E-4</v>
      </c>
      <c r="BK444" s="240">
        <f t="shared" ca="1" si="912"/>
        <v>2.8407757744852073E-4</v>
      </c>
      <c r="BL444" s="240">
        <f t="shared" ca="1" si="913"/>
        <v>4.7235908446866925E-4</v>
      </c>
      <c r="BM444" s="240">
        <f t="shared" ca="1" si="914"/>
        <v>-7.0883356953330362E-4</v>
      </c>
      <c r="BN444" s="240">
        <f t="shared" ca="1" si="915"/>
        <v>1.6504012293471143E-4</v>
      </c>
      <c r="BO444" s="240">
        <f t="shared" ca="1" si="916"/>
        <v>5.6042575129523276E-4</v>
      </c>
      <c r="BP444" s="240">
        <f t="shared" ca="1" si="917"/>
        <v>-6.6898765735977535E-4</v>
      </c>
      <c r="BQ444" s="240">
        <f t="shared" ca="1" si="918"/>
        <v>4.114310900086638E-5</v>
      </c>
      <c r="BR444" s="240">
        <f t="shared" ca="1" si="919"/>
        <v>6.3199084147176729E-4</v>
      </c>
      <c r="BS444" s="240">
        <f t="shared" ca="1" si="920"/>
        <v>-6.0944359412817752E-4</v>
      </c>
      <c r="BT444" s="240">
        <f t="shared" ca="1" si="921"/>
        <v>-8.3965352060861665E-5</v>
      </c>
      <c r="BU444" s="240">
        <f t="shared" ca="1" si="922"/>
        <v>6.8494714129817996E-4</v>
      </c>
      <c r="BV444" s="240">
        <f t="shared" ca="1" si="923"/>
        <v>-5.3195463782353244E-4</v>
      </c>
      <c r="BW444" s="240">
        <f t="shared" ca="1" si="924"/>
        <v>-2.0660147724263283E-4</v>
      </c>
      <c r="BX444" s="240">
        <f t="shared" ca="1" si="925"/>
        <v>7.1773536760686503E-4</v>
      </c>
      <c r="BY444" s="240">
        <f t="shared" ca="1" si="926"/>
        <v>-4.3880242869708929E-4</v>
      </c>
      <c r="BZ444" s="240">
        <f t="shared" ca="1" si="927"/>
        <v>-3.2315428076252616E-4</v>
      </c>
      <c r="CA444" s="240">
        <f t="shared" ca="1" si="928"/>
        <v>7.2939008041152467E-4</v>
      </c>
      <c r="CB444" s="240">
        <f t="shared" ca="1" si="929"/>
        <v>-3.327298070188873E-4</v>
      </c>
      <c r="CC444" s="240">
        <f t="shared" ca="1" si="930"/>
        <v>-4.3019189851255902E-4</v>
      </c>
      <c r="CD444" s="240">
        <f t="shared" ca="1" si="931"/>
        <v>7.1956811001263048E-4</v>
      </c>
      <c r="CE444" s="240">
        <f t="shared" ca="1" si="932"/>
        <v>-2.1686005092710437E-4</v>
      </c>
      <c r="CF444" s="240">
        <f t="shared" ca="1" si="933"/>
        <v>-5.2456263832002803E-4</v>
      </c>
      <c r="CG444" s="240">
        <f t="shared" ca="1" si="934"/>
        <v>6.8855866153149791E-4</v>
      </c>
      <c r="CH444" s="240">
        <f t="shared" ca="1" si="935"/>
        <v>-9.4604912392719215E-5</v>
      </c>
      <c r="CI444" s="240">
        <f t="shared" ca="1" si="936"/>
        <v>-6.0348778062601326E-4</v>
      </c>
      <c r="CJ444" s="240">
        <f t="shared" ca="1" si="937"/>
        <v>6.3727479934783831E-4</v>
      </c>
      <c r="CK444" s="240">
        <f t="shared" ca="1" si="938"/>
        <v>3.04358408457036E-5</v>
      </c>
      <c r="CL444" s="240">
        <f t="shared" ca="1" si="939"/>
        <v>-6.6464339709142401E-4</v>
      </c>
      <c r="CM444" s="240">
        <f t="shared" ca="1" si="940"/>
        <v>5.6722656217915728E-4</v>
      </c>
      <c r="CN444" s="240">
        <f t="shared" ca="1" si="941"/>
        <v>1.5458041941785838E-4</v>
      </c>
      <c r="CO444" s="240">
        <f t="shared" ca="1" si="942"/>
        <v>-7.0622877800521769E-4</v>
      </c>
      <c r="CP444" s="240">
        <f t="shared" ca="1" si="943"/>
        <v>4.804765004206907E-4</v>
      </c>
      <c r="CQ444" s="240">
        <f t="shared" ca="1" si="944"/>
        <v>2.7417342156133907E-4</v>
      </c>
      <c r="CR444" s="240">
        <f t="shared" ca="1" si="945"/>
        <v>-7.2701945366898451E-4</v>
      </c>
      <c r="CS444" s="240">
        <f t="shared" ca="1" si="946"/>
        <v>3.7957894493641779E-4</v>
      </c>
      <c r="CT444" s="240">
        <f t="shared" ca="1" si="947"/>
        <v>3.8569346538547283E-4</v>
      </c>
      <c r="CU444" s="240">
        <f t="shared" ca="1" si="948"/>
        <v>-7.2640324855852937E-4</v>
      </c>
      <c r="CV444" s="240">
        <f t="shared" ca="1" si="949"/>
        <v>2.6750479551418063E-4</v>
      </c>
      <c r="CW444" s="240">
        <f t="shared" ca="1" si="950"/>
        <v>4.8585687495830004E-4</v>
      </c>
      <c r="CX444" s="240">
        <f t="shared" ca="1" si="951"/>
        <v>-7.0439830665784795E-4</v>
      </c>
      <c r="CY444" s="240">
        <f t="shared" ca="1" si="952"/>
        <v>1.475540435674779E-4</v>
      </c>
      <c r="CZ444" s="240">
        <f t="shared" ca="1" si="953"/>
        <v>5.7171436720927261E-4</v>
      </c>
      <c r="DA444" s="240">
        <f t="shared" ca="1" si="954"/>
        <v>-6.6165255721468519E-4</v>
      </c>
      <c r="DB444" s="240">
        <f t="shared" ca="1" si="955"/>
        <v>2.3258604828059015E-5</v>
      </c>
      <c r="DC444" s="240">
        <f t="shared" ca="1" si="956"/>
        <v>6.4073789272937572E-4</v>
      </c>
      <c r="DD444" s="240">
        <f t="shared" ca="1" si="957"/>
        <v>-5.9942463664835078E-4</v>
      </c>
      <c r="DE444" s="240">
        <f t="shared" ca="1" si="958"/>
        <v>-1.0172167690698585E-4</v>
      </c>
      <c r="DF444" s="240">
        <f t="shared" ca="1" si="959"/>
        <v>6.9089507346604343E-4</v>
      </c>
      <c r="DG444" s="240">
        <f t="shared" ca="1" si="960"/>
        <v>-5.1954682835878517E-4</v>
      </c>
      <c r="DH444" s="240">
        <f t="shared" ca="1" si="961"/>
        <v>-2.2370679283358833E-4</v>
      </c>
      <c r="DI444" s="240">
        <f t="shared" ca="1" si="962"/>
        <v>7.2070904551614005E-4</v>
      </c>
      <c r="DJ444" s="240">
        <f t="shared" ca="1" si="963"/>
        <v>-4.2437111166364122E-4</v>
      </c>
      <c r="DK444" s="240">
        <f t="shared" ca="1" si="964"/>
        <v>-3.3910492595195282E-4</v>
      </c>
      <c r="DL444" s="240">
        <f t="shared" ca="1" si="965"/>
        <v>7.2930194496301074E-4</v>
      </c>
      <c r="DM444" s="240">
        <f t="shared" ca="1" si="966"/>
        <v>-3.1669990843706839E-4</v>
      </c>
      <c r="DN444" s="240">
        <f t="shared" ca="1" si="967"/>
        <v>-4.4451821109526158E-4</v>
      </c>
      <c r="DO444" s="240">
        <f t="shared" ca="1" si="968"/>
        <v>7.1642075632950581E-4</v>
      </c>
      <c r="DP444" s="240">
        <f t="shared" ca="1" si="969"/>
        <v>-1.9970356659567578E-4</v>
      </c>
      <c r="DQ444" s="240">
        <f t="shared" ca="1" si="970"/>
        <v>-5.3684278410180729E-4</v>
      </c>
      <c r="DR444" s="240">
        <f t="shared" ca="1" si="971"/>
        <v>6.8244476254666572E-4</v>
      </c>
      <c r="DS444" s="240">
        <f t="shared" ca="1" si="972"/>
        <v>-7.6827010107051224E-5</v>
      </c>
      <c r="DT444" s="240">
        <f t="shared" ca="1" si="973"/>
        <v>-6.1336017421142715E-4</v>
      </c>
      <c r="DU444" s="240">
        <f t="shared" ca="1" si="974"/>
        <v>6.2837437707581416E-4</v>
      </c>
      <c r="DV444" s="240">
        <f t="shared" ca="1" si="975"/>
        <v>4.8311695815542166E-5</v>
      </c>
      <c r="DW444" s="240">
        <f t="shared" ca="1" si="976"/>
        <v>-6.7181734866280393E-4</v>
      </c>
      <c r="DX444" s="240">
        <f t="shared" ca="1" si="977"/>
        <v>5.5580168701909035E-4</v>
      </c>
      <c r="DY444" s="240">
        <f t="shared" ca="1" si="978"/>
        <v>1.7202787761294943E-4</v>
      </c>
      <c r="DZ444" s="240">
        <f t="shared" ca="1" si="979"/>
        <v>-7.1049305260152695E-4</v>
      </c>
      <c r="EA444" s="240">
        <f t="shared" ca="1" si="980"/>
        <v>4.6686357456811767E-4</v>
      </c>
      <c r="EB444" s="240">
        <f t="shared" ca="1" si="981"/>
        <v>2.9067874754377812E-4</v>
      </c>
      <c r="EC444" s="240">
        <f t="shared" ca="1" si="982"/>
        <v>-7.2824849093910461E-4</v>
      </c>
      <c r="ED444" s="240">
        <f t="shared" ca="1" si="983"/>
        <v>3.6417879711640727E-4</v>
      </c>
      <c r="EE444" s="240">
        <f t="shared" ca="1" si="984"/>
        <v>4.0077066453207628E-4</v>
      </c>
      <c r="EF444" s="240">
        <f t="shared" ca="1" si="985"/>
        <v>-7.2456085985004659E-4</v>
      </c>
      <c r="EG444" s="240">
        <f t="shared" ca="1" si="986"/>
        <v>2.507708786936519E-4</v>
      </c>
      <c r="EH444" s="240">
        <f t="shared" ca="1" si="987"/>
        <v>4.9906200343381485E-4</v>
      </c>
      <c r="EI444" s="240">
        <f t="shared" ca="1" si="988"/>
        <v>-6.9953874058160514E-4</v>
      </c>
      <c r="EJ444" s="240">
        <f t="shared" ca="1" si="989"/>
        <v>1.299790831618004E-4</v>
      </c>
      <c r="EK444" s="240">
        <f t="shared" ca="1" si="990"/>
        <v>5.8265860376629575E-4</v>
      </c>
      <c r="EL444" s="240">
        <f t="shared" ca="1" si="991"/>
        <v>-6.5391890230991176E-4</v>
      </c>
      <c r="EM444" s="240">
        <f t="shared" ca="1" si="992"/>
        <v>5.3600905413777157E-6</v>
      </c>
      <c r="EN444" s="240">
        <f t="shared" ca="1" si="993"/>
        <v>6.4909898743913737E-4</v>
      </c>
      <c r="EO444" s="240">
        <f t="shared" ca="1" si="994"/>
        <v>-5.8904460818132599E-4</v>
      </c>
      <c r="EP444" s="240">
        <f t="shared" ca="1" si="995"/>
        <v>-1.1941672841855975E-4</v>
      </c>
      <c r="EQ444" s="240">
        <f t="shared" ca="1" si="996"/>
        <v>6.9642683627588805E-4</v>
      </c>
      <c r="ER444" s="240">
        <f t="shared" ca="1" si="997"/>
        <v>-5.0682606331174207E-4</v>
      </c>
      <c r="ES444" s="240">
        <f t="shared" ca="1" si="998"/>
        <v>-2.4067735581749625E-4</v>
      </c>
      <c r="ET444" s="240">
        <f t="shared" ca="1" si="999"/>
        <v>7.2324859524544355E-4</v>
      </c>
      <c r="EU444" s="240">
        <f t="shared" ca="1" si="1000"/>
        <v>-4.0968416934076803E-4</v>
      </c>
      <c r="EV444" s="240">
        <f t="shared" ca="1" si="1001"/>
        <v>-3.5485130701393592E-4</v>
      </c>
      <c r="EW444" s="240">
        <f t="shared" ca="1" si="1002"/>
        <v>7.2877450529320643E-4</v>
      </c>
      <c r="EX444" s="240">
        <f t="shared" ca="1" si="1003"/>
        <v>-3.004792416725795E-4</v>
      </c>
      <c r="EY444" s="240">
        <f t="shared" ca="1" si="1004"/>
        <v>-4.5857676252919027E-4</v>
      </c>
      <c r="EZ444" s="240">
        <f t="shared" ca="1" si="1005"/>
        <v>7.1284185757147377E-4</v>
      </c>
      <c r="FA444" s="240">
        <f t="shared" ca="1" si="1006"/>
        <v>-1.8242678830314722E-4</v>
      </c>
      <c r="FB444" s="240">
        <f t="shared" ca="1" si="1007"/>
        <v>-5.4879955586426053E-4</v>
      </c>
      <c r="FC444" s="240">
        <f t="shared" ca="1" si="1008"/>
        <v>6.7591978435513594E-4</v>
      </c>
      <c r="FD444" s="240">
        <f t="shared" ca="1" si="1009"/>
        <v>-5.9002830103282934E-5</v>
      </c>
      <c r="FE444" s="240">
        <f t="shared" ca="1" si="1010"/>
        <v>-6.2286310256291061E-4</v>
      </c>
      <c r="FF444" s="240">
        <f t="shared" ca="1" si="1011"/>
        <v>6.1909544557548206E-4</v>
      </c>
      <c r="FG444" s="240">
        <f t="shared" ca="1" si="1012"/>
        <v>6.6158449626312066E-5</v>
      </c>
      <c r="FH444" s="240">
        <f t="shared" ca="1" si="1013"/>
        <v>-6.7858662258421065E-4</v>
      </c>
      <c r="FI444" s="240">
        <f t="shared" ca="1" si="1014"/>
        <v>5.4404201770552716E-4</v>
      </c>
      <c r="FJ444" s="240">
        <f t="shared" ca="1" si="1015"/>
        <v>1.8937171264708303E-4</v>
      </c>
      <c r="FK444" s="240">
        <f t="shared" ca="1" si="1016"/>
        <v>-7.1432935274999576E-4</v>
      </c>
      <c r="FL444" s="240">
        <f t="shared" ca="1" si="1017"/>
        <v>4.5296942755536211E-4</v>
      </c>
      <c r="FM444" s="240">
        <f t="shared" ca="1" si="1018"/>
        <v>3.0700897951787555E-4</v>
      </c>
      <c r="FN444" s="240">
        <f t="shared" ca="1" si="1019"/>
        <v>-7.2903885854925144E-4</v>
      </c>
      <c r="FO444" s="240">
        <f t="shared" ca="1" si="1020"/>
        <v>3.4855928160653634E-4</v>
      </c>
      <c r="FP444" s="240">
        <f t="shared" ca="1" si="1021"/>
        <v>4.1560645441612859E-4</v>
      </c>
      <c r="FQ444" s="240">
        <f t="shared" ca="1" si="1022"/>
        <v>-7.2228202277266622E-4</v>
      </c>
      <c r="FR444" s="240">
        <f t="shared" ca="1" si="1023"/>
        <v>2.3388590687274473E-4</v>
      </c>
      <c r="FS444" s="240">
        <f t="shared" ca="1" si="1024"/>
        <v>5.1196651561959171E-4</v>
      </c>
      <c r="FT444" s="240">
        <f t="shared" ca="1" si="1025"/>
        <v>-6.9425779852548E-4</v>
      </c>
      <c r="FU444" s="240">
        <f t="shared" ca="1" si="1026"/>
        <v>1.1232582821665734E-4</v>
      </c>
      <c r="FV444" s="240">
        <f t="shared" ca="1" si="1027"/>
        <v>5.9325186856740565E-4</v>
      </c>
      <c r="FW444" s="240">
        <f t="shared" ca="1" si="1028"/>
        <v>-6.4579135110998998E-4</v>
      </c>
      <c r="FX444" s="240">
        <f t="shared" ca="1" si="1029"/>
        <v>-1.2541652463398279E-5</v>
      </c>
      <c r="FY444" s="240">
        <f t="shared" ca="1" si="1030"/>
        <v>6.570690891902403E-4</v>
      </c>
      <c r="FZ444" s="240">
        <f t="shared" ca="1" si="1031"/>
        <v>-5.7830976126814146E-4</v>
      </c>
      <c r="GA444" s="240">
        <f t="shared" ca="1" si="1032"/>
        <v>-1.3703984775821344E-4</v>
      </c>
      <c r="GB444" s="240">
        <f t="shared" ca="1" si="1033"/>
        <v>7.0153909760063053E-4</v>
      </c>
      <c r="GC444" s="240">
        <f t="shared" ca="1" si="1034"/>
        <v>-4.9380000519560726E-4</v>
      </c>
      <c r="GD444" s="240">
        <f t="shared" ca="1" si="1035"/>
        <v>-2.5750294376174595E-4</v>
      </c>
      <c r="GE444" s="240">
        <f t="shared" ca="1" si="1036"/>
        <v>7.2535248706497837E-4</v>
      </c>
      <c r="GF444" s="240">
        <f t="shared" ca="1" si="1037"/>
        <v>-3.9475044859337872E-4</v>
      </c>
      <c r="GG444" s="240">
        <f t="shared" ca="1" si="1038"/>
        <v>-3.7038393891731917E-4</v>
      </c>
      <c r="GH444" s="240">
        <f t="shared" ca="1" si="1039"/>
        <v>7.2780807911204833E-4</v>
      </c>
      <c r="GI444" s="240">
        <f t="shared" ca="1" si="1040"/>
        <v>-2.8407757744854968E-4</v>
      </c>
      <c r="GJ444" s="240">
        <f t="shared" ca="1" si="1041"/>
        <v>-4.7235908446866101E-4</v>
      </c>
      <c r="GK444" s="240">
        <f t="shared" ca="1" si="1042"/>
        <v>7.088335695333111E-4</v>
      </c>
      <c r="GL444" s="240">
        <f t="shared" ca="1" si="1043"/>
        <v>-1.6504012293472187E-4</v>
      </c>
      <c r="GM444" s="240">
        <f t="shared" ca="1" si="1044"/>
        <v>-5.6042575129521249E-4</v>
      </c>
      <c r="GN444" s="240">
        <f t="shared" ca="1" si="1045"/>
        <v>6.6898765735977947E-4</v>
      </c>
      <c r="GO444" s="240">
        <f t="shared" ca="1" si="1046"/>
        <v>-4.1143109000897767E-5</v>
      </c>
      <c r="GP444" s="240">
        <f t="shared" ca="1" si="1047"/>
        <v>-6.3199084147176198E-4</v>
      </c>
      <c r="GQ444" s="240">
        <f t="shared" ca="1" si="1048"/>
        <v>6.094435941281721E-4</v>
      </c>
      <c r="GR444" s="240">
        <f t="shared" ca="1" si="1049"/>
        <v>8.396535206085104E-5</v>
      </c>
      <c r="GS444" s="240">
        <f t="shared" ca="1" si="1050"/>
        <v>-6.8494714129818343E-4</v>
      </c>
      <c r="GT444" s="240">
        <f t="shared" ca="1" si="1051"/>
        <v>5.3195463782353971E-4</v>
      </c>
      <c r="GU444" s="240">
        <f t="shared" ca="1" si="1052"/>
        <v>2.0660147724264248E-4</v>
      </c>
      <c r="GV444" s="240">
        <f t="shared" ca="1" si="1053"/>
        <v>-7.1773536760686308E-4</v>
      </c>
      <c r="GW444" s="240">
        <f t="shared" ca="1" si="1054"/>
        <v>4.3880242869708132E-4</v>
      </c>
      <c r="GX444" s="240">
        <f t="shared" ca="1" si="1055"/>
        <v>3.2315428076251662E-4</v>
      </c>
      <c r="GY444" s="240">
        <f t="shared" ca="1" si="1056"/>
        <v>-7.2939008041152478E-4</v>
      </c>
      <c r="GZ444" s="240">
        <f t="shared" ca="1" si="1057"/>
        <v>3.3272980701889678E-4</v>
      </c>
      <c r="HA444" s="240">
        <f t="shared" ca="1" si="1058"/>
        <v>4.3019189851256721E-4</v>
      </c>
      <c r="HB444" s="240">
        <f t="shared" ca="1" si="1059"/>
        <v>-7.1956811001263232E-4</v>
      </c>
      <c r="HC444" s="240">
        <f t="shared" ca="1" si="1060"/>
        <v>2.1686005092709482E-4</v>
      </c>
      <c r="HD444" s="240">
        <f t="shared" ca="1" si="1061"/>
        <v>5.2456263832002044E-4</v>
      </c>
      <c r="HE444" s="240">
        <f t="shared" ca="1" si="1062"/>
        <v>-6.8855866153149454E-4</v>
      </c>
      <c r="HF444" s="240">
        <f t="shared" ca="1" si="1063"/>
        <v>9.4604912392729786E-5</v>
      </c>
      <c r="HG444" s="240">
        <f t="shared" ca="1" si="1064"/>
        <v>6.0348778062600719E-4</v>
      </c>
      <c r="HH444" s="240">
        <f t="shared" ca="1" si="1065"/>
        <v>-6.3727479934785371E-4</v>
      </c>
      <c r="HI444" s="240">
        <f t="shared" ca="1" si="1066"/>
        <v>-3.0435840845692867E-5</v>
      </c>
      <c r="HJ444" s="240">
        <f t="shared" ca="1" si="1067"/>
        <v>6.646433970914111E-4</v>
      </c>
      <c r="HK444" s="240">
        <f t="shared" ca="1" si="1068"/>
        <v>-5.67226562179164E-4</v>
      </c>
      <c r="HL444" s="240">
        <f t="shared" ca="1" si="1069"/>
        <v>-1.5458041941782764E-4</v>
      </c>
      <c r="HM444" s="240">
        <f t="shared" ca="1" si="1070"/>
        <v>7.0622877800521498E-4</v>
      </c>
      <c r="HN444" s="240">
        <f t="shared" ca="1" si="1071"/>
        <v>-4.8047650042071439E-4</v>
      </c>
      <c r="HO444" s="240">
        <f t="shared" ca="1" si="1072"/>
        <v>-2.7417342156132909E-4</v>
      </c>
      <c r="HP444" s="240">
        <f t="shared" ca="1" si="1073"/>
        <v>7.2701945366898191E-4</v>
      </c>
      <c r="HQ444" s="240">
        <f t="shared" ca="1" si="1074"/>
        <v>-3.7957894493642695E-4</v>
      </c>
      <c r="HR444" s="240">
        <f t="shared" ca="1" si="1075"/>
        <v>-3.856934653854461E-4</v>
      </c>
      <c r="HS444" s="240">
        <f t="shared" ca="1" si="1076"/>
        <v>7.2640324855853023E-4</v>
      </c>
      <c r="HT444" s="240">
        <f t="shared" ca="1" si="1077"/>
        <v>-2.6750479551420985E-4</v>
      </c>
      <c r="HU444" s="240">
        <f t="shared" ca="1" si="1078"/>
        <v>-4.8585687495829208E-4</v>
      </c>
      <c r="HV444" s="240">
        <f t="shared" ca="1" si="1079"/>
        <v>7.0439830665784534E-4</v>
      </c>
      <c r="HW444" s="240">
        <f t="shared" ca="1" si="1080"/>
        <v>-1.4755404356748837E-4</v>
      </c>
      <c r="HX444" s="240">
        <f t="shared" ca="1" si="1081"/>
        <v>-5.7171436720927901E-4</v>
      </c>
      <c r="HY444" s="240">
        <f t="shared" ca="1" si="1082"/>
        <v>6.6165255721468963E-4</v>
      </c>
      <c r="HZ444" s="240">
        <f t="shared" ca="1" si="1083"/>
        <v>-2.3258604828048986E-5</v>
      </c>
      <c r="IA444" s="240">
        <f t="shared" ca="1" si="1084"/>
        <v>-6.4073789272937073E-4</v>
      </c>
      <c r="IB444" s="240">
        <f t="shared" ca="1" si="1085"/>
        <v>5.9942463664834503E-4</v>
      </c>
      <c r="IC444" s="240">
        <f t="shared" ca="1" si="1086"/>
        <v>1.0172167690697523E-4</v>
      </c>
      <c r="ID444" s="240">
        <f t="shared" ca="1" si="1087"/>
        <v>-6.9089507346604669E-4</v>
      </c>
      <c r="IE444" s="240">
        <f t="shared" ca="1" si="1088"/>
        <v>-2.4910630552319276E-4</v>
      </c>
      <c r="IF444" s="240">
        <f t="shared" ca="1" si="1089"/>
        <v>2.2370679283359788E-4</v>
      </c>
      <c r="IG444" s="240">
        <f t="shared" ca="1" si="1090"/>
        <v>-7.2070904551613843E-4</v>
      </c>
      <c r="IH444" s="240">
        <f t="shared" ca="1" si="1091"/>
        <v>4.2437111166363309E-4</v>
      </c>
      <c r="II444" s="240">
        <f t="shared" ca="1" si="1092"/>
        <v>3.3910492595194328E-4</v>
      </c>
      <c r="IJ444" s="240">
        <f t="shared" ca="1" si="1093"/>
        <v>-7.2930194496301042E-4</v>
      </c>
      <c r="IK444" s="240">
        <f t="shared" ca="1" si="1094"/>
        <v>3.1669990843707804E-4</v>
      </c>
      <c r="IL444" s="240">
        <f t="shared" ca="1" si="1095"/>
        <v>4.4451821109525307E-4</v>
      </c>
      <c r="IM444" s="240">
        <f t="shared" ca="1" si="1096"/>
        <v>-7.1642075632951166E-4</v>
      </c>
      <c r="IN444" s="240">
        <f t="shared" ca="1" si="1097"/>
        <v>1.9970356659568611E-4</v>
      </c>
      <c r="IO444" s="240">
        <f t="shared" ca="1" si="1098"/>
        <v>5.3684278410178604E-4</v>
      </c>
      <c r="IP444" s="240">
        <f t="shared" ca="1" si="1099"/>
        <v>-6.8244476254666951E-4</v>
      </c>
      <c r="IQ444" s="240">
        <f t="shared" ca="1" si="1100"/>
        <v>7.682701010708245E-5</v>
      </c>
      <c r="IR444" s="240">
        <f t="shared" ca="1" si="1101"/>
        <v>6.1336017421142141E-4</v>
      </c>
      <c r="IS444" s="240">
        <f t="shared" ca="1" si="1102"/>
        <v>-6.283743770758301E-4</v>
      </c>
      <c r="IT444" s="240">
        <f t="shared" ca="1" si="1103"/>
        <v>-4.8311695815531433E-5</v>
      </c>
      <c r="IU444" s="240">
        <f t="shared" ca="1" si="1104"/>
        <v>6.7181734866279157E-4</v>
      </c>
      <c r="IV444" s="240">
        <f t="shared" ca="1" si="1105"/>
        <v>-5.558016870190974E-4</v>
      </c>
      <c r="IW444" s="240">
        <f t="shared" ca="1" si="1106"/>
        <v>-1.720278776129188E-4</v>
      </c>
      <c r="IX444" s="240">
        <f t="shared" ca="1" si="1107"/>
        <v>7.1049305260152457E-4</v>
      </c>
      <c r="IY444" s="240">
        <f t="shared" ca="1" si="1108"/>
        <v>-4.6686357456810992E-4</v>
      </c>
      <c r="IZ444" s="240">
        <f t="shared" ca="1" si="1109"/>
        <v>-2.9067874754373037E-4</v>
      </c>
      <c r="JA444" s="240">
        <f t="shared" ca="1" si="1110"/>
        <v>7.2824849093910406E-4</v>
      </c>
      <c r="JB444" s="240">
        <f t="shared" ca="1" si="1111"/>
        <v>-3.641787971164166E-4</v>
      </c>
    </row>
    <row r="445" spans="2:262">
      <c r="B445" s="248">
        <v>84</v>
      </c>
      <c r="C445" s="247">
        <f t="shared" si="1112"/>
        <v>1.640625000000001E-3</v>
      </c>
      <c r="D445" s="244">
        <f t="shared" ca="1" si="855"/>
        <v>11.281711032363287</v>
      </c>
      <c r="E445" s="243">
        <f ca="1">CL361</f>
        <v>-0.71828896763671268</v>
      </c>
      <c r="F445" s="242">
        <v>84</v>
      </c>
      <c r="G445" s="240">
        <f t="shared" ca="1" si="856"/>
        <v>-2.7513853833316458E-4</v>
      </c>
      <c r="H445" s="240">
        <f t="shared" ca="1" si="857"/>
        <v>4.577031215261341E-4</v>
      </c>
      <c r="I445" s="240">
        <f t="shared" ca="1" si="858"/>
        <v>-1.5638097751182077E-4</v>
      </c>
      <c r="J445" s="240">
        <f t="shared" ca="1" si="859"/>
        <v>-3.1026815652467006E-4</v>
      </c>
      <c r="K445" s="240">
        <f t="shared" ca="1" si="860"/>
        <v>4.4889977056531544E-4</v>
      </c>
      <c r="L445" s="240">
        <f t="shared" ca="1" si="861"/>
        <v>-1.1295161748818744E-4</v>
      </c>
      <c r="M445" s="240">
        <f t="shared" ca="1" si="862"/>
        <v>-3.4240972275901573E-4</v>
      </c>
      <c r="N445" s="240">
        <f t="shared" ca="1" si="863"/>
        <v>4.3577326942037661E-4</v>
      </c>
      <c r="O445" s="240">
        <f t="shared" ca="1" si="864"/>
        <v>-6.8434471642507956E-5</v>
      </c>
      <c r="P445" s="240">
        <f t="shared" ca="1" si="865"/>
        <v>-3.7125369618299758E-4</v>
      </c>
      <c r="Q445" s="240">
        <f t="shared" ca="1" si="866"/>
        <v>4.1845003347301869E-4</v>
      </c>
      <c r="R445" s="240">
        <f t="shared" ca="1" si="867"/>
        <v>-2.3258264424823495E-5</v>
      </c>
      <c r="S445" s="240">
        <f t="shared" ca="1" si="868"/>
        <v>-3.9652229356482274E-4</v>
      </c>
      <c r="T445" s="240">
        <f t="shared" ca="1" si="869"/>
        <v>3.9709689495525898E-4</v>
      </c>
      <c r="U445" s="241">
        <f t="shared" ca="1" si="870"/>
        <v>2.2141932593532635E-5</v>
      </c>
      <c r="V445" s="240">
        <f t="shared" ca="1" si="871"/>
        <v>-4.1797216449848391E-4</v>
      </c>
      <c r="W445" s="240">
        <f t="shared" ca="1" si="872"/>
        <v>3.7191949626383728E-4</v>
      </c>
      <c r="X445" s="240">
        <f t="shared" ca="1" si="873"/>
        <v>6.7328890697001387E-5</v>
      </c>
      <c r="Y445" s="240">
        <f t="shared" ca="1" si="874"/>
        <v>-4.3539673500119831E-4</v>
      </c>
      <c r="Z445" s="240">
        <f t="shared" ca="1" si="875"/>
        <v>3.4316030951151506E-4</v>
      </c>
      <c r="AA445" s="240">
        <f t="shared" ca="1" si="876"/>
        <v>1.1186743477734098E-4</v>
      </c>
      <c r="AB445" s="240">
        <f t="shared" ca="1" si="877"/>
        <v>-4.4862819693378397E-4</v>
      </c>
      <c r="AC445" s="240">
        <f t="shared" ca="1" si="878"/>
        <v>3.1109630138808985E-4</v>
      </c>
      <c r="AD445" s="240">
        <f t="shared" ca="1" si="879"/>
        <v>1.5532863430781755E-4</v>
      </c>
      <c r="AE445" s="240">
        <f t="shared" ca="1" si="880"/>
        <v>-4.5753912408477856E-4</v>
      </c>
      <c r="AF445" s="240">
        <f t="shared" ca="1" si="881"/>
        <v>2.7603626581976243E-4</v>
      </c>
      <c r="AG445" s="240">
        <f t="shared" ca="1" si="882"/>
        <v>1.9729393417864093E-4</v>
      </c>
      <c r="AH445" s="240">
        <f t="shared" ca="1" si="883"/>
        <v>-4.6204369935451005E-4</v>
      </c>
      <c r="AI445" s="240">
        <f t="shared" ca="1" si="884"/>
        <v>2.383178501148187E-4</v>
      </c>
      <c r="AJ445" s="240">
        <f t="shared" ca="1" si="885"/>
        <v>2.3735918561148587E-4</v>
      </c>
      <c r="AK445" s="240">
        <f t="shared" ca="1" si="886"/>
        <v>-4.6209854122067871E-4</v>
      </c>
      <c r="AL445" s="240">
        <f t="shared" ca="1" si="887"/>
        <v>1.9830430323547761E-4</v>
      </c>
      <c r="AM445" s="240">
        <f t="shared" ca="1" si="888"/>
        <v>2.7513853833316284E-4</v>
      </c>
      <c r="AN445" s="240">
        <f t="shared" ca="1" si="889"/>
        <v>-4.5770312152613465E-4</v>
      </c>
      <c r="AO445" s="240">
        <f t="shared" ca="1" si="890"/>
        <v>1.5638097751181963E-4</v>
      </c>
      <c r="AP445" s="240">
        <f t="shared" ca="1" si="891"/>
        <v>3.1026815652466968E-4</v>
      </c>
      <c r="AQ445" s="240">
        <f t="shared" ca="1" si="892"/>
        <v>-4.4889977056531587E-4</v>
      </c>
      <c r="AR445" s="240">
        <f t="shared" ca="1" si="893"/>
        <v>1.1295161748818471E-4</v>
      </c>
      <c r="AS445" s="240">
        <f t="shared" ca="1" si="894"/>
        <v>3.4240972275901654E-4</v>
      </c>
      <c r="AT445" s="240">
        <f t="shared" ca="1" si="895"/>
        <v>-4.3577326942037672E-4</v>
      </c>
      <c r="AU445" s="240">
        <f t="shared" ca="1" si="896"/>
        <v>6.8434471642510016E-5</v>
      </c>
      <c r="AV445" s="240">
        <f t="shared" ca="1" si="897"/>
        <v>3.712536961829953E-4</v>
      </c>
      <c r="AW445" s="240">
        <f t="shared" ca="1" si="898"/>
        <v>-4.184500334730182E-4</v>
      </c>
      <c r="AX445" s="240">
        <f t="shared" ca="1" si="899"/>
        <v>2.3258264424823983E-5</v>
      </c>
      <c r="AY445" s="240">
        <f t="shared" ca="1" si="900"/>
        <v>3.9652229356482166E-4</v>
      </c>
      <c r="AZ445" s="240">
        <f t="shared" ca="1" si="901"/>
        <v>-3.9709689495525757E-4</v>
      </c>
      <c r="BA445" s="240">
        <f t="shared" ca="1" si="902"/>
        <v>-2.2141932593533801E-5</v>
      </c>
      <c r="BB445" s="240">
        <f t="shared" ca="1" si="903"/>
        <v>4.1797216449848375E-4</v>
      </c>
      <c r="BC445" s="240">
        <f t="shared" ca="1" si="904"/>
        <v>-3.7191949626383749E-4</v>
      </c>
      <c r="BD445" s="240">
        <f t="shared" ca="1" si="905"/>
        <v>-6.7328890696997755E-5</v>
      </c>
      <c r="BE445" s="240">
        <f t="shared" ca="1" si="906"/>
        <v>4.3539673500119815E-4</v>
      </c>
      <c r="BF445" s="240">
        <f t="shared" ca="1" si="907"/>
        <v>-3.4316030951151539E-4</v>
      </c>
      <c r="BG445" s="240">
        <f t="shared" ca="1" si="908"/>
        <v>-1.1186743477734055E-4</v>
      </c>
      <c r="BH445" s="240">
        <f t="shared" ca="1" si="909"/>
        <v>4.4862819693378467E-4</v>
      </c>
      <c r="BI445" s="240">
        <f t="shared" ca="1" si="910"/>
        <v>-3.1109630138809012E-4</v>
      </c>
      <c r="BJ445" s="240">
        <f t="shared" ca="1" si="911"/>
        <v>-1.5532863430781714E-4</v>
      </c>
      <c r="BK445" s="240">
        <f t="shared" ca="1" si="912"/>
        <v>4.575391240847785E-4</v>
      </c>
      <c r="BL445" s="240">
        <f t="shared" ca="1" si="913"/>
        <v>-2.7603626581976546E-4</v>
      </c>
      <c r="BM445" s="240">
        <f t="shared" ca="1" si="914"/>
        <v>-1.9729393417864055E-4</v>
      </c>
      <c r="BN445" s="240">
        <f t="shared" ca="1" si="915"/>
        <v>4.6204369935450999E-4</v>
      </c>
      <c r="BO445" s="240">
        <f t="shared" ca="1" si="916"/>
        <v>-2.3831785011481908E-4</v>
      </c>
      <c r="BP445" s="240">
        <f t="shared" ca="1" si="917"/>
        <v>-2.3735918561148829E-4</v>
      </c>
      <c r="BQ445" s="240">
        <f t="shared" ca="1" si="918"/>
        <v>4.6209854122067904E-4</v>
      </c>
      <c r="BR445" s="240">
        <f t="shared" ca="1" si="919"/>
        <v>-1.9830430323547802E-4</v>
      </c>
      <c r="BS445" s="240">
        <f t="shared" ca="1" si="920"/>
        <v>-2.7513853833316783E-4</v>
      </c>
      <c r="BT445" s="240">
        <f t="shared" ca="1" si="921"/>
        <v>4.5770312152613476E-4</v>
      </c>
      <c r="BU445" s="240">
        <f t="shared" ca="1" si="922"/>
        <v>-1.5638097751182007E-4</v>
      </c>
      <c r="BV445" s="240">
        <f t="shared" ca="1" si="923"/>
        <v>-3.1026815652466448E-4</v>
      </c>
      <c r="BW445" s="240">
        <f t="shared" ca="1" si="924"/>
        <v>4.4889977056531604E-4</v>
      </c>
      <c r="BX445" s="240">
        <f t="shared" ca="1" si="925"/>
        <v>-1.1295161748818515E-4</v>
      </c>
      <c r="BY445" s="240">
        <f t="shared" ca="1" si="926"/>
        <v>-3.4240972275901183E-4</v>
      </c>
      <c r="BZ445" s="240">
        <f t="shared" ca="1" si="927"/>
        <v>4.3577326942037694E-4</v>
      </c>
      <c r="CA445" s="240">
        <f t="shared" ca="1" si="928"/>
        <v>-6.8434471642503958E-5</v>
      </c>
      <c r="CB445" s="240">
        <f t="shared" ca="1" si="929"/>
        <v>-3.7125369618299503E-4</v>
      </c>
      <c r="CC445" s="240">
        <f t="shared" ca="1" si="930"/>
        <v>4.1845003347301842E-4</v>
      </c>
      <c r="CD445" s="240">
        <f t="shared" ca="1" si="931"/>
        <v>-2.3258264424817857E-5</v>
      </c>
      <c r="CE445" s="240">
        <f t="shared" ca="1" si="932"/>
        <v>-3.9652229356482144E-4</v>
      </c>
      <c r="CF445" s="240">
        <f t="shared" ca="1" si="933"/>
        <v>3.9709689495525779E-4</v>
      </c>
      <c r="CG445" s="240">
        <f t="shared" ca="1" si="934"/>
        <v>2.2141932593526753E-5</v>
      </c>
      <c r="CH445" s="240">
        <f t="shared" ca="1" si="935"/>
        <v>-4.1797216449848354E-4</v>
      </c>
      <c r="CI445" s="240">
        <f t="shared" ca="1" si="936"/>
        <v>3.7191949626383386E-4</v>
      </c>
      <c r="CJ445" s="240">
        <f t="shared" ca="1" si="937"/>
        <v>6.7328890696997267E-5</v>
      </c>
      <c r="CK445" s="240">
        <f t="shared" ca="1" si="938"/>
        <v>-4.3539673500119804E-4</v>
      </c>
      <c r="CL445" s="240">
        <f t="shared" ca="1" si="939"/>
        <v>3.4316030951152016E-4</v>
      </c>
      <c r="CM445" s="240">
        <f t="shared" ca="1" si="940"/>
        <v>1.1186743477734008E-4</v>
      </c>
      <c r="CN445" s="240">
        <f t="shared" ca="1" si="941"/>
        <v>-4.4862819693378451E-4</v>
      </c>
      <c r="CO445" s="240">
        <f t="shared" ca="1" si="942"/>
        <v>3.1109630138809538E-4</v>
      </c>
      <c r="CP445" s="240">
        <f t="shared" ca="1" si="943"/>
        <v>1.5532863430781665E-4</v>
      </c>
      <c r="CQ445" s="240">
        <f t="shared" ca="1" si="944"/>
        <v>-4.5753912408477942E-4</v>
      </c>
      <c r="CR445" s="240">
        <f t="shared" ca="1" si="945"/>
        <v>2.7603626581976579E-4</v>
      </c>
      <c r="CS445" s="240">
        <f t="shared" ca="1" si="946"/>
        <v>1.9729393417864007E-4</v>
      </c>
      <c r="CT445" s="240">
        <f t="shared" ca="1" si="947"/>
        <v>-4.6204369935451032E-4</v>
      </c>
      <c r="CU445" s="240">
        <f t="shared" ca="1" si="948"/>
        <v>2.3831785011481948E-4</v>
      </c>
      <c r="CV445" s="240">
        <f t="shared" ca="1" si="949"/>
        <v>2.3735918561148791E-4</v>
      </c>
      <c r="CW445" s="240">
        <f t="shared" ca="1" si="950"/>
        <v>-4.6209854122067904E-4</v>
      </c>
      <c r="CX445" s="240">
        <f t="shared" ca="1" si="951"/>
        <v>1.9830430323547843E-4</v>
      </c>
      <c r="CY445" s="240">
        <f t="shared" ca="1" si="952"/>
        <v>2.751385383331674E-4</v>
      </c>
      <c r="CZ445" s="240">
        <f t="shared" ca="1" si="953"/>
        <v>-4.5770312152613481E-4</v>
      </c>
      <c r="DA445" s="240">
        <f t="shared" ca="1" si="954"/>
        <v>1.5638097751182053E-4</v>
      </c>
      <c r="DB445" s="240">
        <f t="shared" ca="1" si="955"/>
        <v>3.1026815652466415E-4</v>
      </c>
      <c r="DC445" s="240">
        <f t="shared" ca="1" si="956"/>
        <v>-4.488997705653162E-4</v>
      </c>
      <c r="DD445" s="240">
        <f t="shared" ca="1" si="957"/>
        <v>1.1295161748818558E-4</v>
      </c>
      <c r="DE445" s="240">
        <f t="shared" ca="1" si="958"/>
        <v>3.4240972275901145E-4</v>
      </c>
      <c r="DF445" s="240">
        <f t="shared" ca="1" si="959"/>
        <v>-4.3577326942037704E-4</v>
      </c>
      <c r="DG445" s="240">
        <f t="shared" ca="1" si="960"/>
        <v>6.8434471642504405E-5</v>
      </c>
      <c r="DH445" s="240">
        <f t="shared" ca="1" si="961"/>
        <v>3.7125369618299476E-4</v>
      </c>
      <c r="DI445" s="240">
        <f t="shared" ca="1" si="962"/>
        <v>-4.1845003347301858E-4</v>
      </c>
      <c r="DJ445" s="240">
        <f t="shared" ca="1" si="963"/>
        <v>2.3258264424818318E-5</v>
      </c>
      <c r="DK445" s="240">
        <f t="shared" ca="1" si="964"/>
        <v>3.9652229356482122E-4</v>
      </c>
      <c r="DL445" s="240">
        <f t="shared" ca="1" si="965"/>
        <v>-3.9709689495525801E-4</v>
      </c>
      <c r="DM445" s="240">
        <f t="shared" ca="1" si="966"/>
        <v>-2.214193259352632E-5</v>
      </c>
      <c r="DN445" s="240">
        <f t="shared" ca="1" si="967"/>
        <v>4.1797216449848332E-4</v>
      </c>
      <c r="DO445" s="240">
        <f t="shared" ca="1" si="968"/>
        <v>-3.7191949626383413E-4</v>
      </c>
      <c r="DP445" s="240">
        <f t="shared" ca="1" si="969"/>
        <v>-6.7328890696996833E-5</v>
      </c>
      <c r="DQ445" s="240">
        <f t="shared" ca="1" si="970"/>
        <v>4.3539673500119787E-4</v>
      </c>
      <c r="DR445" s="240">
        <f t="shared" ca="1" si="971"/>
        <v>-3.4316030951152038E-4</v>
      </c>
      <c r="DS445" s="240">
        <f t="shared" ca="1" si="972"/>
        <v>-1.1186743477733965E-4</v>
      </c>
      <c r="DT445" s="240">
        <f t="shared" ca="1" si="973"/>
        <v>4.4862819693378445E-4</v>
      </c>
      <c r="DU445" s="240">
        <f t="shared" ca="1" si="974"/>
        <v>-3.110963013880957E-4</v>
      </c>
      <c r="DV445" s="240">
        <f t="shared" ca="1" si="975"/>
        <v>-1.5532863430781625E-4</v>
      </c>
      <c r="DW445" s="240">
        <f t="shared" ca="1" si="976"/>
        <v>4.5753912408477937E-4</v>
      </c>
      <c r="DX445" s="240">
        <f t="shared" ca="1" si="977"/>
        <v>-2.7603626581976617E-4</v>
      </c>
      <c r="DY445" s="240">
        <f t="shared" ca="1" si="978"/>
        <v>-1.9729393417863966E-4</v>
      </c>
      <c r="DZ445" s="240">
        <f t="shared" ca="1" si="979"/>
        <v>4.6204369935451032E-4</v>
      </c>
      <c r="EA445" s="240">
        <f t="shared" ca="1" si="980"/>
        <v>-2.3831785011480859E-4</v>
      </c>
      <c r="EB445" s="240">
        <f t="shared" ca="1" si="981"/>
        <v>-2.3735918561147622E-4</v>
      </c>
      <c r="EC445" s="240">
        <f t="shared" ca="1" si="982"/>
        <v>4.6209854122067909E-4</v>
      </c>
      <c r="ED445" s="240">
        <f t="shared" ca="1" si="983"/>
        <v>-1.9830430323547883E-4</v>
      </c>
      <c r="EE445" s="240">
        <f t="shared" ca="1" si="984"/>
        <v>-2.7513853833316702E-4</v>
      </c>
      <c r="EF445" s="240">
        <f t="shared" ca="1" si="985"/>
        <v>4.5770312152613297E-4</v>
      </c>
      <c r="EG445" s="240">
        <f t="shared" ca="1" si="986"/>
        <v>-1.5638097751183332E-4</v>
      </c>
      <c r="EH445" s="240">
        <f t="shared" ca="1" si="987"/>
        <v>-3.1026815652466383E-4</v>
      </c>
      <c r="EI445" s="240">
        <f t="shared" ca="1" si="988"/>
        <v>4.4889977056531631E-4</v>
      </c>
      <c r="EJ445" s="240">
        <f t="shared" ca="1" si="989"/>
        <v>-1.1295161748818603E-4</v>
      </c>
      <c r="EK445" s="240">
        <f t="shared" ca="1" si="990"/>
        <v>-3.4240972275902001E-4</v>
      </c>
      <c r="EL445" s="240">
        <f t="shared" ca="1" si="991"/>
        <v>4.357732694203816E-4</v>
      </c>
      <c r="EM445" s="240">
        <f t="shared" ca="1" si="992"/>
        <v>-6.8434471642517876E-5</v>
      </c>
      <c r="EN445" s="240">
        <f t="shared" ca="1" si="993"/>
        <v>-3.7125369618299449E-4</v>
      </c>
      <c r="EO445" s="240">
        <f t="shared" ca="1" si="994"/>
        <v>4.184500334730188E-4</v>
      </c>
      <c r="EP445" s="240">
        <f t="shared" ca="1" si="995"/>
        <v>-2.3258264424818752E-5</v>
      </c>
      <c r="EQ445" s="240">
        <f t="shared" ca="1" si="996"/>
        <v>-3.9652229356482773E-4</v>
      </c>
      <c r="ER445" s="240">
        <f t="shared" ca="1" si="997"/>
        <v>3.97096894955265E-4</v>
      </c>
      <c r="ES445" s="240">
        <f t="shared" ca="1" si="998"/>
        <v>2.2141932593525859E-5</v>
      </c>
      <c r="ET445" s="240">
        <f t="shared" ca="1" si="999"/>
        <v>-4.1797216449848316E-4</v>
      </c>
      <c r="EU445" s="240">
        <f t="shared" ca="1" si="1000"/>
        <v>3.719194962638344E-4</v>
      </c>
      <c r="EV445" s="240">
        <f t="shared" ca="1" si="1001"/>
        <v>6.732889069700941E-5</v>
      </c>
      <c r="EW445" s="240">
        <f t="shared" ca="1" si="1002"/>
        <v>-4.3539673500119327E-4</v>
      </c>
      <c r="EX445" s="240">
        <f t="shared" ca="1" si="1003"/>
        <v>3.4316030951152076E-4</v>
      </c>
      <c r="EY445" s="240">
        <f t="shared" ca="1" si="1004"/>
        <v>1.1186743477733924E-4</v>
      </c>
      <c r="EZ445" s="240">
        <f t="shared" ca="1" si="1005"/>
        <v>-4.4862819693378429E-4</v>
      </c>
      <c r="FA445" s="240">
        <f t="shared" ca="1" si="1006"/>
        <v>3.1109630138808633E-4</v>
      </c>
      <c r="FB445" s="240">
        <f t="shared" ca="1" si="1007"/>
        <v>1.5532863430782817E-4</v>
      </c>
      <c r="FC445" s="240">
        <f t="shared" ca="1" si="1008"/>
        <v>-4.5753912408477736E-4</v>
      </c>
      <c r="FD445" s="240">
        <f t="shared" ca="1" si="1009"/>
        <v>2.7603626581976649E-4</v>
      </c>
      <c r="FE445" s="240">
        <f t="shared" ca="1" si="1010"/>
        <v>1.9729393417863931E-4</v>
      </c>
      <c r="FF445" s="240">
        <f t="shared" ca="1" si="1011"/>
        <v>-4.6204369935451026E-4</v>
      </c>
      <c r="FG445" s="240">
        <f t="shared" ca="1" si="1012"/>
        <v>2.3831785011480894E-4</v>
      </c>
      <c r="FH445" s="240">
        <f t="shared" ca="1" si="1013"/>
        <v>2.3735918561147587E-4</v>
      </c>
      <c r="FI445" s="240">
        <f t="shared" ca="1" si="1014"/>
        <v>-4.6209854122067909E-4</v>
      </c>
      <c r="FJ445" s="240">
        <f t="shared" ca="1" si="1015"/>
        <v>1.9830430323547927E-4</v>
      </c>
      <c r="FK445" s="240">
        <f t="shared" ca="1" si="1016"/>
        <v>2.7513853833316669E-4</v>
      </c>
      <c r="FL445" s="240">
        <f t="shared" ca="1" si="1017"/>
        <v>-4.5770312152613297E-4</v>
      </c>
      <c r="FM445" s="240">
        <f t="shared" ca="1" si="1018"/>
        <v>1.5638097751183376E-4</v>
      </c>
      <c r="FN445" s="240">
        <f t="shared" ca="1" si="1019"/>
        <v>3.102681565246635E-4</v>
      </c>
      <c r="FO445" s="240">
        <f t="shared" ca="1" si="1020"/>
        <v>-4.4889977056531642E-4</v>
      </c>
      <c r="FP445" s="240">
        <f t="shared" ca="1" si="1021"/>
        <v>1.1295161748818646E-4</v>
      </c>
      <c r="FQ445" s="240">
        <f t="shared" ca="1" si="1022"/>
        <v>3.4240972275901969E-4</v>
      </c>
      <c r="FR445" s="240">
        <f t="shared" ca="1" si="1023"/>
        <v>-4.3577326942038171E-4</v>
      </c>
      <c r="FS445" s="240">
        <f t="shared" ca="1" si="1024"/>
        <v>6.8434471642518296E-5</v>
      </c>
      <c r="FT445" s="240">
        <f t="shared" ca="1" si="1025"/>
        <v>3.7125369618299427E-4</v>
      </c>
      <c r="FU445" s="240">
        <f t="shared" ca="1" si="1026"/>
        <v>-4.1845003347301896E-4</v>
      </c>
      <c r="FV445" s="240">
        <f t="shared" ca="1" si="1027"/>
        <v>2.3258264424819212E-5</v>
      </c>
      <c r="FW445" s="240">
        <f t="shared" ca="1" si="1028"/>
        <v>3.9652229356482746E-4</v>
      </c>
      <c r="FX445" s="240">
        <f t="shared" ca="1" si="1029"/>
        <v>-3.9709689495526522E-4</v>
      </c>
      <c r="FY445" s="240">
        <f t="shared" ca="1" si="1030"/>
        <v>-2.2141932593525425E-5</v>
      </c>
      <c r="FZ445" s="240">
        <f t="shared" ca="1" si="1031"/>
        <v>4.1797216449848294E-4</v>
      </c>
      <c r="GA445" s="240">
        <f t="shared" ca="1" si="1032"/>
        <v>-3.7191949626383467E-4</v>
      </c>
      <c r="GB445" s="240">
        <f t="shared" ca="1" si="1033"/>
        <v>-6.7328890697008922E-5</v>
      </c>
      <c r="GC445" s="240">
        <f t="shared" ca="1" si="1034"/>
        <v>4.3539673500119305E-4</v>
      </c>
      <c r="GD445" s="240">
        <f t="shared" ca="1" si="1035"/>
        <v>-3.4316030951152103E-4</v>
      </c>
      <c r="GE445" s="240">
        <f t="shared" ca="1" si="1036"/>
        <v>-1.1186743477733878E-4</v>
      </c>
      <c r="GF445" s="240">
        <f t="shared" ca="1" si="1037"/>
        <v>4.4862819693378413E-4</v>
      </c>
      <c r="GG445" s="240">
        <f t="shared" ca="1" si="1038"/>
        <v>-3.1109630138808665E-4</v>
      </c>
      <c r="GH445" s="240">
        <f t="shared" ca="1" si="1039"/>
        <v>-1.5532863430782777E-4</v>
      </c>
      <c r="GI445" s="240">
        <f t="shared" ca="1" si="1040"/>
        <v>4.5753912408477725E-4</v>
      </c>
      <c r="GJ445" s="240">
        <f t="shared" ca="1" si="1041"/>
        <v>-2.7603626581976687E-4</v>
      </c>
      <c r="GK445" s="240">
        <f t="shared" ca="1" si="1042"/>
        <v>-1.9729393417863887E-4</v>
      </c>
      <c r="GL445" s="240">
        <f t="shared" ca="1" si="1043"/>
        <v>4.6204369935451026E-4</v>
      </c>
      <c r="GM445" s="240">
        <f t="shared" ca="1" si="1044"/>
        <v>-2.3831785011480935E-4</v>
      </c>
      <c r="GN445" s="240">
        <f t="shared" ca="1" si="1045"/>
        <v>-2.3735918561147546E-4</v>
      </c>
      <c r="GO445" s="240">
        <f t="shared" ca="1" si="1046"/>
        <v>4.6209854122067909E-4</v>
      </c>
      <c r="GP445" s="240">
        <f t="shared" ca="1" si="1047"/>
        <v>-1.9830430323547967E-4</v>
      </c>
      <c r="GQ445" s="240">
        <f t="shared" ca="1" si="1048"/>
        <v>-2.7513853833316637E-4</v>
      </c>
      <c r="GR445" s="240">
        <f t="shared" ca="1" si="1049"/>
        <v>4.5770312152613307E-4</v>
      </c>
      <c r="GS445" s="240">
        <f t="shared" ca="1" si="1050"/>
        <v>-1.5638097751183416E-4</v>
      </c>
      <c r="GT445" s="240">
        <f t="shared" ca="1" si="1051"/>
        <v>-3.1026815652466312E-4</v>
      </c>
      <c r="GU445" s="240">
        <f t="shared" ca="1" si="1052"/>
        <v>4.4889977056531642E-4</v>
      </c>
      <c r="GV445" s="240">
        <f t="shared" ca="1" si="1053"/>
        <v>-1.1295161748818688E-4</v>
      </c>
      <c r="GW445" s="240">
        <f t="shared" ca="1" si="1054"/>
        <v>-3.4240972275901947E-4</v>
      </c>
      <c r="GX445" s="240">
        <f t="shared" ca="1" si="1055"/>
        <v>4.3577326942038192E-4</v>
      </c>
      <c r="GY445" s="240">
        <f t="shared" ca="1" si="1056"/>
        <v>-6.8434471642518784E-5</v>
      </c>
      <c r="GZ445" s="240">
        <f t="shared" ca="1" si="1057"/>
        <v>-3.7125369618299395E-4</v>
      </c>
      <c r="HA445" s="240">
        <f t="shared" ca="1" si="1058"/>
        <v>4.1845003347301918E-4</v>
      </c>
      <c r="HB445" s="240">
        <f t="shared" ca="1" si="1059"/>
        <v>-2.3258264424819673E-5</v>
      </c>
      <c r="HC445" s="240">
        <f t="shared" ca="1" si="1060"/>
        <v>-3.965222935648273E-4</v>
      </c>
      <c r="HD445" s="240">
        <f t="shared" ca="1" si="1061"/>
        <v>3.9709689495526543E-4</v>
      </c>
      <c r="HE445" s="240">
        <f t="shared" ca="1" si="1062"/>
        <v>2.2141932593524964E-5</v>
      </c>
      <c r="HF445" s="240">
        <f t="shared" ca="1" si="1063"/>
        <v>-4.1797216449848278E-4</v>
      </c>
      <c r="HG445" s="240">
        <f t="shared" ca="1" si="1064"/>
        <v>3.7191949626383489E-4</v>
      </c>
      <c r="HH445" s="240">
        <f t="shared" ca="1" si="1065"/>
        <v>6.7328890697008489E-5</v>
      </c>
      <c r="HI445" s="240">
        <f t="shared" ca="1" si="1066"/>
        <v>-4.3539673500119294E-4</v>
      </c>
      <c r="HJ445" s="240">
        <f t="shared" ca="1" si="1067"/>
        <v>3.4316030951152135E-4</v>
      </c>
      <c r="HK445" s="240">
        <f t="shared" ca="1" si="1068"/>
        <v>1.1186743477733835E-4</v>
      </c>
      <c r="HL445" s="240">
        <f t="shared" ca="1" si="1069"/>
        <v>-4.4862819693378407E-4</v>
      </c>
      <c r="HM445" s="240">
        <f t="shared" ca="1" si="1070"/>
        <v>3.1109630138808698E-4</v>
      </c>
      <c r="HN445" s="240">
        <f t="shared" ca="1" si="1071"/>
        <v>1.5532863430782731E-4</v>
      </c>
      <c r="HO445" s="240">
        <f t="shared" ca="1" si="1072"/>
        <v>-4.575391240847772E-4</v>
      </c>
      <c r="HP445" s="240">
        <f t="shared" ca="1" si="1073"/>
        <v>2.7603626581976725E-4</v>
      </c>
      <c r="HQ445" s="240">
        <f t="shared" ca="1" si="1074"/>
        <v>1.9729393417863849E-4</v>
      </c>
      <c r="HR445" s="240">
        <f t="shared" ca="1" si="1075"/>
        <v>-4.6204369935451021E-4</v>
      </c>
      <c r="HS445" s="240">
        <f t="shared" ca="1" si="1076"/>
        <v>2.3831785011480975E-4</v>
      </c>
      <c r="HT445" s="240">
        <f t="shared" ca="1" si="1077"/>
        <v>2.3735918561147506E-4</v>
      </c>
      <c r="HU445" s="240">
        <f t="shared" ca="1" si="1078"/>
        <v>-4.6209854122067915E-4</v>
      </c>
      <c r="HV445" s="240">
        <f t="shared" ca="1" si="1079"/>
        <v>1.9830430323548008E-4</v>
      </c>
      <c r="HW445" s="240">
        <f t="shared" ca="1" si="1080"/>
        <v>2.7513853833316599E-4</v>
      </c>
      <c r="HX445" s="240">
        <f t="shared" ca="1" si="1081"/>
        <v>-4.5770312152613318E-4</v>
      </c>
      <c r="HY445" s="240">
        <f t="shared" ca="1" si="1082"/>
        <v>1.563809775118346E-4</v>
      </c>
      <c r="HZ445" s="240">
        <f t="shared" ca="1" si="1083"/>
        <v>3.102681565246628E-4</v>
      </c>
      <c r="IA445" s="240">
        <f t="shared" ca="1" si="1084"/>
        <v>-4.4889977056531658E-4</v>
      </c>
      <c r="IB445" s="240">
        <f t="shared" ca="1" si="1085"/>
        <v>1.1295161748818734E-4</v>
      </c>
      <c r="IC445" s="240">
        <f t="shared" ca="1" si="1086"/>
        <v>3.4240972275901909E-4</v>
      </c>
      <c r="ID445" s="240">
        <f t="shared" ca="1" si="1087"/>
        <v>-4.3577326942038209E-4</v>
      </c>
      <c r="IE445" s="240">
        <f t="shared" ca="1" si="1088"/>
        <v>-1.788531532616244E-4</v>
      </c>
      <c r="IF445" s="240">
        <f t="shared" ca="1" si="1089"/>
        <v>3.7125369618299368E-4</v>
      </c>
      <c r="IG445" s="240">
        <f t="shared" ca="1" si="1090"/>
        <v>-4.1845003347301934E-4</v>
      </c>
      <c r="IH445" s="240">
        <f t="shared" ca="1" si="1091"/>
        <v>2.3258264424820107E-5</v>
      </c>
      <c r="II445" s="240">
        <f t="shared" ca="1" si="1092"/>
        <v>3.9652229356482703E-4</v>
      </c>
      <c r="IJ445" s="240">
        <f t="shared" ca="1" si="1093"/>
        <v>-3.9709689495526571E-4</v>
      </c>
      <c r="IK445" s="240">
        <f t="shared" ca="1" si="1094"/>
        <v>-2.2141932593524531E-5</v>
      </c>
      <c r="IL445" s="240">
        <f t="shared" ca="1" si="1095"/>
        <v>4.1797216449848256E-4</v>
      </c>
      <c r="IM445" s="240">
        <f t="shared" ca="1" si="1096"/>
        <v>-3.7191949626383522E-4</v>
      </c>
      <c r="IN445" s="240">
        <f t="shared" ca="1" si="1097"/>
        <v>-6.7328890697008082E-5</v>
      </c>
      <c r="IO445" s="240">
        <f t="shared" ca="1" si="1098"/>
        <v>4.3539673500119278E-4</v>
      </c>
      <c r="IP445" s="240">
        <f t="shared" ca="1" si="1099"/>
        <v>-3.4316030951152168E-4</v>
      </c>
      <c r="IQ445" s="240">
        <f t="shared" ca="1" si="1100"/>
        <v>-1.1186743477733789E-4</v>
      </c>
      <c r="IR445" s="240">
        <f t="shared" ca="1" si="1101"/>
        <v>4.4862819693378402E-4</v>
      </c>
      <c r="IS445" s="240">
        <f t="shared" ca="1" si="1102"/>
        <v>-3.110963013880873E-4</v>
      </c>
      <c r="IT445" s="240">
        <f t="shared" ca="1" si="1103"/>
        <v>-1.553286343078269E-4</v>
      </c>
      <c r="IU445" s="240">
        <f t="shared" ca="1" si="1104"/>
        <v>4.5753912408477715E-4</v>
      </c>
      <c r="IV445" s="240">
        <f t="shared" ca="1" si="1105"/>
        <v>-2.7603626581974654E-4</v>
      </c>
      <c r="IW445" s="240">
        <f t="shared" ca="1" si="1106"/>
        <v>-1.9729393417863803E-4</v>
      </c>
      <c r="IX445" s="240">
        <f t="shared" ca="1" si="1107"/>
        <v>4.6204369935450896E-4</v>
      </c>
      <c r="IY445" s="240">
        <f t="shared" ca="1" si="1108"/>
        <v>-2.3831785011481016E-4</v>
      </c>
      <c r="IZ445" s="240">
        <f t="shared" ca="1" si="1109"/>
        <v>-2.3735918561147468E-4</v>
      </c>
      <c r="JA445" s="240">
        <f t="shared" ca="1" si="1110"/>
        <v>4.620985412206779E-4</v>
      </c>
      <c r="JB445" s="240">
        <f t="shared" ca="1" si="1111"/>
        <v>-1.9830430323548049E-4</v>
      </c>
    </row>
    <row r="446" spans="2:262">
      <c r="B446" s="248">
        <v>85</v>
      </c>
      <c r="C446" s="247">
        <f t="shared" si="1112"/>
        <v>1.660156250000001E-3</v>
      </c>
      <c r="D446" s="244">
        <f t="shared" ca="1" si="855"/>
        <v>11.27585485810369</v>
      </c>
      <c r="E446" s="243">
        <f ca="1">CM361</f>
        <v>-0.72414514189630985</v>
      </c>
      <c r="F446" s="242">
        <v>85</v>
      </c>
      <c r="G446" s="240">
        <f t="shared" ca="1" si="856"/>
        <v>-4.8837468764248752E-5</v>
      </c>
      <c r="H446" s="240">
        <f t="shared" ca="1" si="857"/>
        <v>3.6600337234017013E-6</v>
      </c>
      <c r="I446" s="240">
        <f t="shared" ca="1" si="858"/>
        <v>4.5229420752719263E-5</v>
      </c>
      <c r="J446" s="240">
        <f t="shared" ca="1" si="859"/>
        <v>-4.8247033172632895E-5</v>
      </c>
      <c r="K446" s="240">
        <f t="shared" ca="1" si="860"/>
        <v>2.3323301097630458E-6</v>
      </c>
      <c r="L446" s="240">
        <f t="shared" ca="1" si="861"/>
        <v>4.5947830583062254E-5</v>
      </c>
      <c r="M446" s="240">
        <f t="shared" ca="1" si="862"/>
        <v>-4.7627535372306651E-5</v>
      </c>
      <c r="N446" s="240">
        <f t="shared" ca="1" si="863"/>
        <v>1.0032215876777996E-6</v>
      </c>
      <c r="O446" s="240">
        <f t="shared" ca="1" si="864"/>
        <v>4.6638563158362083E-5</v>
      </c>
      <c r="P446" s="240">
        <f t="shared" ca="1" si="865"/>
        <v>-4.6979348525580289E-5</v>
      </c>
      <c r="Q446" s="240">
        <f t="shared" ca="1" si="866"/>
        <v>-3.2649123757898561E-7</v>
      </c>
      <c r="R446" s="240">
        <f t="shared" ca="1" si="867"/>
        <v>4.7301202407143475E-5</v>
      </c>
      <c r="S446" s="240">
        <f t="shared" ca="1" si="868"/>
        <v>-4.6302863075973189E-5</v>
      </c>
      <c r="T446" s="240">
        <f t="shared" ca="1" si="869"/>
        <v>-1.6560073967225496E-6</v>
      </c>
      <c r="U446" s="241">
        <f t="shared" ca="1" si="870"/>
        <v>4.7935349180300682E-5</v>
      </c>
      <c r="V446" s="240">
        <f t="shared" ca="1" si="871"/>
        <v>-4.5598486513024697E-5</v>
      </c>
      <c r="W446" s="240">
        <f t="shared" ca="1" si="872"/>
        <v>-2.9845260389326288E-6</v>
      </c>
      <c r="X446" s="240">
        <f t="shared" ca="1" si="873"/>
        <v>4.8540621491529917E-5</v>
      </c>
      <c r="Y446" s="240">
        <f t="shared" ca="1" si="874"/>
        <v>-4.4866643126837891E-5</v>
      </c>
      <c r="Z446" s="240">
        <f t="shared" ca="1" si="875"/>
        <v>-4.3112469142554635E-6</v>
      </c>
      <c r="AA446" s="240">
        <f t="shared" ca="1" si="876"/>
        <v>4.9116654747423232E-5</v>
      </c>
      <c r="AB446" s="240">
        <f t="shared" ca="1" si="877"/>
        <v>-4.4107773752503539E-5</v>
      </c>
      <c r="AC446" s="240">
        <f t="shared" ca="1" si="878"/>
        <v>-5.6353708556446752E-6</v>
      </c>
      <c r="AD446" s="240">
        <f t="shared" ca="1" si="879"/>
        <v>4.9663101967086876E-5</v>
      </c>
      <c r="AE446" s="240">
        <f t="shared" ca="1" si="880"/>
        <v>-4.3322335504556343E-5</v>
      </c>
      <c r="AF446" s="240">
        <f t="shared" ca="1" si="881"/>
        <v>-6.9561002603509239E-6</v>
      </c>
      <c r="AG446" s="240">
        <f t="shared" ca="1" si="882"/>
        <v>5.0179633991148536E-5</v>
      </c>
      <c r="AH446" s="240">
        <f t="shared" ca="1" si="883"/>
        <v>-4.2510801501627903E-5</v>
      </c>
      <c r="AI446" s="240">
        <f t="shared" ca="1" si="884"/>
        <v>-8.2726395703652978E-6</v>
      </c>
      <c r="AJ446" s="240">
        <f t="shared" ca="1" si="885"/>
        <v>5.0665939680031158E-5</v>
      </c>
      <c r="AK446" s="240">
        <f t="shared" ca="1" si="886"/>
        <v>-4.1673660581455651E-5</v>
      </c>
      <c r="AL446" s="240">
        <f t="shared" ca="1" si="887"/>
        <v>-9.5841957516367714E-6</v>
      </c>
      <c r="AM446" s="240">
        <f t="shared" ca="1" si="888"/>
        <v>5.1121726101372036E-5</v>
      </c>
      <c r="AN446" s="240">
        <f t="shared" ca="1" si="889"/>
        <v>-4.0811417006428153E-5</v>
      </c>
      <c r="AO446" s="240">
        <f t="shared" ca="1" si="890"/>
        <v>-1.0889978771763254E-5</v>
      </c>
      <c r="AP446" s="240">
        <f t="shared" ca="1" si="891"/>
        <v>5.1546718706474167E-5</v>
      </c>
      <c r="AQ446" s="240">
        <f t="shared" ca="1" si="892"/>
        <v>-3.9924590159833165E-5</v>
      </c>
      <c r="AR446" s="240">
        <f t="shared" ca="1" si="893"/>
        <v>-1.2189202075880905E-5</v>
      </c>
      <c r="AS446" s="240">
        <f t="shared" ca="1" si="894"/>
        <v>5.1940661495683236E-5</v>
      </c>
      <c r="AT446" s="240">
        <f t="shared" ca="1" si="895"/>
        <v>-3.9013714233001952E-5</v>
      </c>
      <c r="AU446" s="240">
        <f t="shared" ca="1" si="896"/>
        <v>-1.3481083060450921E-5</v>
      </c>
      <c r="AV446" s="240">
        <f t="shared" ca="1" si="897"/>
        <v>5.2303317172593748E-5</v>
      </c>
      <c r="AW446" s="240">
        <f t="shared" ca="1" si="898"/>
        <v>-3.8079337903534037E-5</v>
      </c>
      <c r="AX446" s="240">
        <f t="shared" ca="1" si="899"/>
        <v>-1.4764843544675489E-5</v>
      </c>
      <c r="AY446" s="240">
        <f t="shared" ca="1" si="900"/>
        <v>5.2634467286986677E-5</v>
      </c>
      <c r="AZ446" s="240">
        <f t="shared" ca="1" si="901"/>
        <v>-3.7122024004791212E-5</v>
      </c>
      <c r="BA446" s="240">
        <f t="shared" ca="1" si="902"/>
        <v>-1.6039710239242547E-5</v>
      </c>
      <c r="BB446" s="240">
        <f t="shared" ca="1" si="903"/>
        <v>5.2933912366415236E-5</v>
      </c>
      <c r="BC446" s="240">
        <f t="shared" ca="1" si="904"/>
        <v>-3.6142349186869775E-5</v>
      </c>
      <c r="BD446" s="240">
        <f t="shared" ca="1" si="905"/>
        <v>-1.7304915212124137E-5</v>
      </c>
      <c r="BE446" s="240">
        <f t="shared" ca="1" si="906"/>
        <v>5.3201472036360745E-5</v>
      </c>
      <c r="BF446" s="240">
        <f t="shared" ca="1" si="907"/>
        <v>-3.5140903569247085E-5</v>
      </c>
      <c r="BG446" s="240">
        <f t="shared" ca="1" si="908"/>
        <v>-1.8559696351154405E-5</v>
      </c>
      <c r="BH446" s="240">
        <f t="shared" ca="1" si="909"/>
        <v>5.3436985128882855E-5</v>
      </c>
      <c r="BI446" s="240">
        <f t="shared" ca="1" si="910"/>
        <v>-3.411829038531787E-5</v>
      </c>
      <c r="BJ446" s="240">
        <f t="shared" ca="1" si="911"/>
        <v>-1.9803297823094491E-5</v>
      </c>
      <c r="BK446" s="240">
        <f t="shared" ca="1" si="912"/>
        <v>5.3640309779700787E-5</v>
      </c>
      <c r="BL446" s="240">
        <f t="shared" ca="1" si="913"/>
        <v>-3.3075125619025609E-5</v>
      </c>
      <c r="BM446" s="240">
        <f t="shared" ca="1" si="914"/>
        <v>-2.103497052891966E-5</v>
      </c>
      <c r="BN446" s="240">
        <f t="shared" ca="1" si="915"/>
        <v>5.3811323513647793E-5</v>
      </c>
      <c r="BO446" s="240">
        <f t="shared" ca="1" si="916"/>
        <v>-3.2012037633818429E-5</v>
      </c>
      <c r="BP446" s="240">
        <f t="shared" ca="1" si="917"/>
        <v>-2.2253972555046403E-5</v>
      </c>
      <c r="BQ446" s="240">
        <f t="shared" ca="1" si="918"/>
        <v>5.3949923318445248E-5</v>
      </c>
      <c r="BR446" s="240">
        <f t="shared" ca="1" si="919"/>
        <v>-3.0929666794148442E-5</v>
      </c>
      <c r="BS446" s="240">
        <f t="shared" ca="1" si="920"/>
        <v>-2.3459569620234221E-5</v>
      </c>
      <c r="BT446" s="240">
        <f t="shared" ca="1" si="921"/>
        <v>5.4056025706753118E-5</v>
      </c>
      <c r="BU446" s="240">
        <f t="shared" ca="1" si="922"/>
        <v>-2.982866507973576E-5</v>
      </c>
      <c r="BV446" s="240">
        <f t="shared" ca="1" si="923"/>
        <v>-2.465103551789401E-5</v>
      </c>
      <c r="BW446" s="240">
        <f t="shared" ca="1" si="924"/>
        <v>5.4129566766460339E-5</v>
      </c>
      <c r="BX446" s="240">
        <f t="shared" ca="1" si="925"/>
        <v>-2.8709695692845965E-5</v>
      </c>
      <c r="BY446" s="240">
        <f t="shared" ca="1" si="926"/>
        <v>-2.5827652553519401E-5</v>
      </c>
      <c r="BZ446" s="240">
        <f t="shared" ca="1" si="927"/>
        <v>5.4170502199182289E-5</v>
      </c>
      <c r="CA446" s="240">
        <f t="shared" ca="1" si="928"/>
        <v>-2.7573432658794163E-5</v>
      </c>
      <c r="CB446" s="240">
        <f t="shared" ca="1" si="929"/>
        <v>-2.6988711977003334E-5</v>
      </c>
      <c r="CC446" s="240">
        <f t="shared" ca="1" si="930"/>
        <v>5.4178807346944976E-5</v>
      </c>
      <c r="CD446" s="240">
        <f t="shared" ca="1" si="931"/>
        <v>-2.6420560419945752E-5</v>
      </c>
      <c r="CE446" s="240">
        <f t="shared" ca="1" si="932"/>
        <v>-2.8133514409566596E-5</v>
      </c>
      <c r="CF446" s="240">
        <f t="shared" ca="1" si="933"/>
        <v>5.4154477207037961E-5</v>
      </c>
      <c r="CG446" s="240">
        <f t="shared" ca="1" si="934"/>
        <v>-2.5251773423430094E-5</v>
      </c>
      <c r="CH446" s="240">
        <f t="shared" ca="1" si="935"/>
        <v>-2.9261370265029391E-5</v>
      </c>
      <c r="CI446" s="240">
        <f t="shared" ca="1" si="936"/>
        <v>5.4097526435027732E-5</v>
      </c>
      <c r="CJ446" s="240">
        <f t="shared" ca="1" si="937"/>
        <v>-2.4067775702827433E-5</v>
      </c>
      <c r="CK446" s="240">
        <f t="shared" ca="1" si="938"/>
        <v>-3.0371600165196347E-5</v>
      </c>
      <c r="CL446" s="240">
        <f t="shared" ca="1" si="939"/>
        <v>5.4007989335929938E-5</v>
      </c>
      <c r="CM446" s="240">
        <f t="shared" ca="1" si="940"/>
        <v>-2.2869280454093479E-5</v>
      </c>
      <c r="CN446" s="240">
        <f t="shared" ca="1" si="941"/>
        <v>-3.1463535349092354E-5</v>
      </c>
      <c r="CO446" s="240">
        <f t="shared" ca="1" si="942"/>
        <v>5.3885919843544869E-5</v>
      </c>
      <c r="CP446" s="240">
        <f t="shared" ca="1" si="943"/>
        <v>-2.1657009605952857E-5</v>
      </c>
      <c r="CQ446" s="240">
        <f t="shared" ca="1" si="944"/>
        <v>-3.2536518075790182E-5</v>
      </c>
      <c r="CR446" s="240">
        <f t="shared" ca="1" si="945"/>
        <v>5.3731391487970355E-5</v>
      </c>
      <c r="CS446" s="240">
        <f t="shared" ca="1" si="946"/>
        <v>-2.0431693385031949E-5</v>
      </c>
      <c r="CT446" s="240">
        <f t="shared" ca="1" si="947"/>
        <v>-3.3589902020619168E-5</v>
      </c>
      <c r="CU446" s="240">
        <f t="shared" ca="1" si="948"/>
        <v>5.3544497351309822E-5</v>
      </c>
      <c r="CV446" s="240">
        <f t="shared" ca="1" si="949"/>
        <v>-1.9194069876006111E-5</v>
      </c>
      <c r="CW446" s="240">
        <f t="shared" ca="1" si="950"/>
        <v>-3.4623052664478244E-5</v>
      </c>
      <c r="CX446" s="240">
        <f t="shared" ca="1" si="951"/>
        <v>5.3325350011602352E-5</v>
      </c>
      <c r="CY446" s="240">
        <f t="shared" ca="1" si="952"/>
        <v>-1.7944884577000912E-5</v>
      </c>
      <c r="CZ446" s="240">
        <f t="shared" ca="1" si="953"/>
        <v>-3.5635347676050391E-5</v>
      </c>
      <c r="DA446" s="240">
        <f t="shared" ca="1" si="954"/>
        <v>5.3074081475011132E-5</v>
      </c>
      <c r="DB446" s="240">
        <f t="shared" ca="1" si="955"/>
        <v>-1.6684889950527529E-5</v>
      </c>
      <c r="DC446" s="240">
        <f t="shared" ca="1" si="956"/>
        <v>-3.6626177286675139E-5</v>
      </c>
      <c r="DD446" s="240">
        <f t="shared" ca="1" si="957"/>
        <v>5.2790843096307423E-5</v>
      </c>
      <c r="DE446" s="240">
        <f t="shared" ca="1" si="958"/>
        <v>-1.5414844970236163E-5</v>
      </c>
      <c r="DF446" s="240">
        <f t="shared" ca="1" si="959"/>
        <v>-3.7594944657643341E-5</v>
      </c>
      <c r="DG446" s="240">
        <f t="shared" ca="1" si="960"/>
        <v>5.2475805487698928E-5</v>
      </c>
      <c r="DH446" s="240">
        <f t="shared" ca="1" si="961"/>
        <v>-1.4135514663734386E-5</v>
      </c>
      <c r="DI446" s="240">
        <f t="shared" ca="1" si="962"/>
        <v>-3.854106623971421E-5</v>
      </c>
      <c r="DJ446" s="240">
        <f t="shared" ca="1" si="963"/>
        <v>5.2129158416061371E-5</v>
      </c>
      <c r="DK446" s="240">
        <f t="shared" ca="1" si="964"/>
        <v>-1.2847669651758626E-5</v>
      </c>
      <c r="DL446" s="240">
        <f t="shared" ca="1" si="965"/>
        <v>-3.9463972124626658E-5</v>
      </c>
      <c r="DM446" s="240">
        <f t="shared" ca="1" si="966"/>
        <v>5.1751110688629188E-5</v>
      </c>
      <c r="DN446" s="240">
        <f t="shared" ca="1" si="967"/>
        <v>-1.1552085683991461E-5</v>
      </c>
      <c r="DO446" s="240">
        <f t="shared" ca="1" si="968"/>
        <v>-4.0363106388384179E-5</v>
      </c>
      <c r="DP446" s="240">
        <f t="shared" ca="1" si="969"/>
        <v>5.1341890027216405E-5</v>
      </c>
      <c r="DQ446" s="240">
        <f t="shared" ca="1" si="970"/>
        <v>-1.0249543171767055E-5</v>
      </c>
      <c r="DR446" s="240">
        <f t="shared" ca="1" si="971"/>
        <v>-4.1237927426126075E-5</v>
      </c>
      <c r="DS446" s="240">
        <f t="shared" ca="1" si="972"/>
        <v>5.0901742931048115E-5</v>
      </c>
      <c r="DT446" s="240">
        <f t="shared" ca="1" si="973"/>
        <v>-8.9408267179910881E-6</v>
      </c>
      <c r="DU446" s="240">
        <f t="shared" ca="1" si="974"/>
        <v>-4.2087908278372902E-5</v>
      </c>
      <c r="DV446" s="240">
        <f t="shared" ca="1" si="975"/>
        <v>5.0430934528277466E-5</v>
      </c>
      <c r="DW446" s="240">
        <f t="shared" ca="1" si="976"/>
        <v>-7.6267246445207645E-6</v>
      </c>
      <c r="DX446" s="240">
        <f t="shared" ca="1" si="977"/>
        <v>-4.2912536948441078E-5</v>
      </c>
      <c r="DY446" s="240">
        <f t="shared" ca="1" si="978"/>
        <v>4.9929748416281134E-5</v>
      </c>
      <c r="DZ446" s="240">
        <f t="shared" ca="1" si="979"/>
        <v>-6.3080285173031306E-6</v>
      </c>
      <c r="EA446" s="240">
        <f t="shared" ca="1" si="980"/>
        <v>-4.37113167108546E-5</v>
      </c>
      <c r="EB446" s="240">
        <f t="shared" ca="1" si="981"/>
        <v>4.9398486490831158E-5</v>
      </c>
      <c r="EC446" s="240">
        <f t="shared" ca="1" si="982"/>
        <v>-4.9855326695821054E-6</v>
      </c>
      <c r="ED446" s="240">
        <f t="shared" ca="1" si="983"/>
        <v>-4.4483766410552007E-5</v>
      </c>
      <c r="EE446" s="240">
        <f t="shared" ca="1" si="984"/>
        <v>4.8837468764248731E-5</v>
      </c>
      <c r="EF446" s="240">
        <f t="shared" ca="1" si="985"/>
        <v>-3.6600337234020062E-6</v>
      </c>
      <c r="EG446" s="240">
        <f t="shared" ca="1" si="986"/>
        <v>-4.5229420752718904E-5</v>
      </c>
      <c r="EH446" s="240">
        <f t="shared" ca="1" si="987"/>
        <v>4.8247033172633342E-5</v>
      </c>
      <c r="EI446" s="240">
        <f t="shared" ca="1" si="988"/>
        <v>-2.332330109761328E-6</v>
      </c>
      <c r="EJ446" s="240">
        <f t="shared" ca="1" si="989"/>
        <v>-4.5947830583063013E-5</v>
      </c>
      <c r="EK446" s="240">
        <f t="shared" ca="1" si="990"/>
        <v>4.7627535372306108E-5</v>
      </c>
      <c r="EL446" s="240">
        <f t="shared" ca="1" si="991"/>
        <v>-1.0032215876770475E-6</v>
      </c>
      <c r="EM446" s="240">
        <f t="shared" ca="1" si="992"/>
        <v>-4.6638563158362279E-5</v>
      </c>
      <c r="EN446" s="240">
        <f t="shared" ca="1" si="993"/>
        <v>4.6979348525580289E-5</v>
      </c>
      <c r="EO446" s="240">
        <f t="shared" ca="1" si="994"/>
        <v>3.2649123757877893E-7</v>
      </c>
      <c r="EP446" s="240">
        <f t="shared" ca="1" si="995"/>
        <v>-4.7301202407143184E-5</v>
      </c>
      <c r="EQ446" s="240">
        <f t="shared" ca="1" si="996"/>
        <v>4.6302863075973704E-5</v>
      </c>
      <c r="ER446" s="240">
        <f t="shared" ca="1" si="997"/>
        <v>1.6560073967244639E-6</v>
      </c>
      <c r="ES446" s="240">
        <f t="shared" ca="1" si="998"/>
        <v>-4.7935349180301387E-5</v>
      </c>
      <c r="ET446" s="240">
        <f t="shared" ca="1" si="999"/>
        <v>4.5598486513024087E-5</v>
      </c>
      <c r="EU446" s="240">
        <f t="shared" ca="1" si="1000"/>
        <v>2.9845260389333809E-6</v>
      </c>
      <c r="EV446" s="240">
        <f t="shared" ca="1" si="1001"/>
        <v>-4.854062149153008E-5</v>
      </c>
      <c r="EW446" s="240">
        <f t="shared" ca="1" si="1002"/>
        <v>4.4866643126837904E-5</v>
      </c>
      <c r="EX446" s="240">
        <f t="shared" ca="1" si="1003"/>
        <v>4.3112469142550705E-6</v>
      </c>
      <c r="EY446" s="240">
        <f t="shared" ca="1" si="1004"/>
        <v>-4.9116654747423063E-5</v>
      </c>
      <c r="EZ446" s="240">
        <f t="shared" ca="1" si="1005"/>
        <v>4.4107773752503993E-5</v>
      </c>
      <c r="FA446" s="240">
        <f t="shared" ca="1" si="1006"/>
        <v>5.6353708556465827E-6</v>
      </c>
      <c r="FB446" s="240">
        <f t="shared" ca="1" si="1007"/>
        <v>-4.9663101967087486E-5</v>
      </c>
      <c r="FC446" s="240">
        <f t="shared" ca="1" si="1008"/>
        <v>4.3322335504555659E-5</v>
      </c>
      <c r="FD446" s="240">
        <f t="shared" ca="1" si="1009"/>
        <v>6.9561002603516761E-6</v>
      </c>
      <c r="FE446" s="240">
        <f t="shared" ca="1" si="1010"/>
        <v>-5.0179633991148678E-5</v>
      </c>
      <c r="FF446" s="240">
        <f t="shared" ca="1" si="1011"/>
        <v>4.2510801501627672E-5</v>
      </c>
      <c r="FG446" s="240">
        <f t="shared" ca="1" si="1012"/>
        <v>8.2726395703652842E-6</v>
      </c>
      <c r="FH446" s="240">
        <f t="shared" ca="1" si="1013"/>
        <v>-5.0665939680031009E-5</v>
      </c>
      <c r="FI446" s="240">
        <f t="shared" ca="1" si="1014"/>
        <v>4.1673660581456396E-5</v>
      </c>
      <c r="FJ446" s="240">
        <f t="shared" ca="1" si="1015"/>
        <v>9.5841957516386552E-6</v>
      </c>
      <c r="FK446" s="240">
        <f t="shared" ca="1" si="1016"/>
        <v>-5.1121726101372673E-5</v>
      </c>
      <c r="FL446" s="240">
        <f t="shared" ca="1" si="1017"/>
        <v>4.0811417006427401E-5</v>
      </c>
      <c r="FM446" s="240">
        <f t="shared" ca="1" si="1018"/>
        <v>1.0889978771764372E-5</v>
      </c>
      <c r="FN446" s="240">
        <f t="shared" ca="1" si="1019"/>
        <v>-5.1546718706474282E-5</v>
      </c>
      <c r="FO446" s="240">
        <f t="shared" ca="1" si="1020"/>
        <v>3.9924590159832915E-5</v>
      </c>
      <c r="FP446" s="240">
        <f t="shared" ca="1" si="1021"/>
        <v>1.2189202075880519E-5</v>
      </c>
      <c r="FQ446" s="240">
        <f t="shared" ca="1" si="1022"/>
        <v>-5.1940661495683121E-5</v>
      </c>
      <c r="FR446" s="240">
        <f t="shared" ca="1" si="1023"/>
        <v>3.9013714233002766E-5</v>
      </c>
      <c r="FS446" s="240">
        <f t="shared" ca="1" si="1024"/>
        <v>1.3481083060449793E-5</v>
      </c>
      <c r="FT446" s="240">
        <f t="shared" ca="1" si="1025"/>
        <v>-5.2303317172594243E-5</v>
      </c>
      <c r="FU446" s="240">
        <f t="shared" ca="1" si="1026"/>
        <v>3.8079337903533231E-5</v>
      </c>
      <c r="FV446" s="240">
        <f t="shared" ca="1" si="1027"/>
        <v>1.4764843544676587E-5</v>
      </c>
      <c r="FW446" s="240">
        <f t="shared" ca="1" si="1028"/>
        <v>-5.2634467286986759E-5</v>
      </c>
      <c r="FX446" s="240">
        <f t="shared" ca="1" si="1029"/>
        <v>3.7122024004790941E-5</v>
      </c>
      <c r="FY446" s="240">
        <f t="shared" ca="1" si="1030"/>
        <v>1.6039710239242168E-5</v>
      </c>
      <c r="FZ446" s="240">
        <f t="shared" ca="1" si="1031"/>
        <v>-5.2933912366415148E-5</v>
      </c>
      <c r="GA446" s="240">
        <f t="shared" ca="1" si="1032"/>
        <v>3.6142349186870073E-5</v>
      </c>
      <c r="GB446" s="240">
        <f t="shared" ca="1" si="1033"/>
        <v>1.7304915212123025E-5</v>
      </c>
      <c r="GC446" s="240">
        <f t="shared" ca="1" si="1034"/>
        <v>-5.3201472036361104E-5</v>
      </c>
      <c r="GD446" s="240">
        <f t="shared" ca="1" si="1035"/>
        <v>3.5140903569246218E-5</v>
      </c>
      <c r="GE446" s="240">
        <f t="shared" ca="1" si="1036"/>
        <v>1.8559696351155479E-5</v>
      </c>
      <c r="GF446" s="240">
        <f t="shared" ca="1" si="1037"/>
        <v>-5.3436985128882923E-5</v>
      </c>
      <c r="GG446" s="240">
        <f t="shared" ca="1" si="1038"/>
        <v>3.4118290385317586E-5</v>
      </c>
      <c r="GH446" s="240">
        <f t="shared" ca="1" si="1039"/>
        <v>1.9803297823094836E-5</v>
      </c>
      <c r="GI446" s="240">
        <f t="shared" ca="1" si="1040"/>
        <v>-5.3640309779700726E-5</v>
      </c>
      <c r="GJ446" s="240">
        <f t="shared" ca="1" si="1041"/>
        <v>3.3075125619025928E-5</v>
      </c>
      <c r="GK446" s="240">
        <f t="shared" ca="1" si="1042"/>
        <v>2.1034970528918583E-5</v>
      </c>
      <c r="GL446" s="240">
        <f t="shared" ca="1" si="1043"/>
        <v>-5.381132351364801E-5</v>
      </c>
      <c r="GM446" s="240">
        <f t="shared" ca="1" si="1044"/>
        <v>3.2012037633817515E-5</v>
      </c>
      <c r="GN446" s="240">
        <f t="shared" ca="1" si="1045"/>
        <v>2.2253972555046742E-5</v>
      </c>
      <c r="GO446" s="240">
        <f t="shared" ca="1" si="1046"/>
        <v>-5.3949923318445282E-5</v>
      </c>
      <c r="GP446" s="240">
        <f t="shared" ca="1" si="1047"/>
        <v>3.0929666794148137E-5</v>
      </c>
      <c r="GQ446" s="240">
        <f t="shared" ca="1" si="1048"/>
        <v>2.3459569620234553E-5</v>
      </c>
      <c r="GR446" s="240">
        <f t="shared" ca="1" si="1049"/>
        <v>-5.4056025706753131E-5</v>
      </c>
      <c r="GS446" s="240">
        <f t="shared" ca="1" si="1050"/>
        <v>2.982866507973674E-5</v>
      </c>
      <c r="GT446" s="240">
        <f t="shared" ca="1" si="1051"/>
        <v>2.4651035517892967E-5</v>
      </c>
      <c r="GU446" s="240">
        <f t="shared" ca="1" si="1052"/>
        <v>-5.412956676646042E-5</v>
      </c>
      <c r="GV446" s="240">
        <f t="shared" ca="1" si="1053"/>
        <v>2.8709695692844342E-5</v>
      </c>
      <c r="GW446" s="240">
        <f t="shared" ca="1" si="1054"/>
        <v>2.5827652553519723E-5</v>
      </c>
      <c r="GX446" s="240">
        <f t="shared" ca="1" si="1055"/>
        <v>-5.4170502199182296E-5</v>
      </c>
      <c r="GY446" s="240">
        <f t="shared" ca="1" si="1056"/>
        <v>2.7573432658793844E-5</v>
      </c>
      <c r="GZ446" s="240">
        <f t="shared" ca="1" si="1057"/>
        <v>2.6988711977003653E-5</v>
      </c>
      <c r="HA446" s="240">
        <f t="shared" ca="1" si="1058"/>
        <v>-5.4178807346944976E-5</v>
      </c>
      <c r="HB446" s="240">
        <f t="shared" ca="1" si="1059"/>
        <v>2.6420560419946768E-5</v>
      </c>
      <c r="HC446" s="240">
        <f t="shared" ca="1" si="1060"/>
        <v>2.81335144095656E-5</v>
      </c>
      <c r="HD446" s="240">
        <f t="shared" ca="1" si="1061"/>
        <v>-5.4154477207037907E-5</v>
      </c>
      <c r="HE446" s="240">
        <f t="shared" ca="1" si="1062"/>
        <v>2.5251773423428406E-5</v>
      </c>
      <c r="HF446" s="240">
        <f t="shared" ca="1" si="1063"/>
        <v>2.9261370265029706E-5</v>
      </c>
      <c r="HG446" s="240">
        <f t="shared" ca="1" si="1064"/>
        <v>-5.4097526435027712E-5</v>
      </c>
      <c r="HH446" s="240">
        <f t="shared" ca="1" si="1065"/>
        <v>2.4067775702827101E-5</v>
      </c>
      <c r="HI446" s="240">
        <f t="shared" ca="1" si="1066"/>
        <v>3.0371600165196659E-5</v>
      </c>
      <c r="HJ446" s="240">
        <f t="shared" ca="1" si="1067"/>
        <v>-5.4007989335929918E-5</v>
      </c>
      <c r="HK446" s="240">
        <f t="shared" ca="1" si="1068"/>
        <v>2.2869280454094539E-5</v>
      </c>
      <c r="HL446" s="240">
        <f t="shared" ca="1" si="1069"/>
        <v>3.1463535349091399E-5</v>
      </c>
      <c r="HM446" s="240">
        <f t="shared" ca="1" si="1070"/>
        <v>-5.388591984354468E-5</v>
      </c>
      <c r="HN446" s="240">
        <f t="shared" ca="1" si="1071"/>
        <v>2.1657009605951105E-5</v>
      </c>
      <c r="HO446" s="240">
        <f t="shared" ca="1" si="1072"/>
        <v>3.2536518075791707E-5</v>
      </c>
      <c r="HP446" s="240">
        <f t="shared" ca="1" si="1073"/>
        <v>-5.3731391487970301E-5</v>
      </c>
      <c r="HQ446" s="240">
        <f t="shared" ca="1" si="1074"/>
        <v>2.0431693385031603E-5</v>
      </c>
      <c r="HR446" s="240">
        <f t="shared" ca="1" si="1075"/>
        <v>3.3589902020619459E-5</v>
      </c>
      <c r="HS446" s="240">
        <f t="shared" ca="1" si="1076"/>
        <v>-5.3544497351309761E-5</v>
      </c>
      <c r="HT446" s="240">
        <f t="shared" ca="1" si="1077"/>
        <v>1.9194069876007202E-5</v>
      </c>
      <c r="HU446" s="240">
        <f t="shared" ca="1" si="1078"/>
        <v>3.462305266447735E-5</v>
      </c>
      <c r="HV446" s="240">
        <f t="shared" ca="1" si="1079"/>
        <v>-5.3325350011602555E-5</v>
      </c>
      <c r="HW446" s="240">
        <f t="shared" ca="1" si="1080"/>
        <v>1.7944884576999109E-5</v>
      </c>
      <c r="HX446" s="240">
        <f t="shared" ca="1" si="1081"/>
        <v>3.5635347676051835E-5</v>
      </c>
      <c r="HY446" s="240">
        <f t="shared" ca="1" si="1082"/>
        <v>-5.3074081475011064E-5</v>
      </c>
      <c r="HZ446" s="240">
        <f t="shared" ca="1" si="1083"/>
        <v>1.6684889950527177E-5</v>
      </c>
      <c r="IA446" s="240">
        <f t="shared" ca="1" si="1084"/>
        <v>3.662617728667541E-5</v>
      </c>
      <c r="IB446" s="240">
        <f t="shared" ca="1" si="1085"/>
        <v>-5.2790843096307342E-5</v>
      </c>
      <c r="IC446" s="240">
        <f t="shared" ca="1" si="1086"/>
        <v>1.5414844970237285E-5</v>
      </c>
      <c r="ID446" s="240">
        <f t="shared" ca="1" si="1087"/>
        <v>3.7594944657642501E-5</v>
      </c>
      <c r="IE446" s="240">
        <f t="shared" ca="1" si="1088"/>
        <v>-3.7304924890119821E-5</v>
      </c>
      <c r="IF446" s="240">
        <f t="shared" ca="1" si="1089"/>
        <v>1.4135514663732541E-5</v>
      </c>
      <c r="IG446" s="240">
        <f t="shared" ca="1" si="1090"/>
        <v>3.8541066239715558E-5</v>
      </c>
      <c r="IH446" s="240">
        <f t="shared" ca="1" si="1091"/>
        <v>-5.212915841606127E-5</v>
      </c>
      <c r="II446" s="240">
        <f t="shared" ca="1" si="1092"/>
        <v>1.2847669651758264E-5</v>
      </c>
      <c r="IJ446" s="240">
        <f t="shared" ca="1" si="1093"/>
        <v>3.9463972124626909E-5</v>
      </c>
      <c r="IK446" s="240">
        <f t="shared" ca="1" si="1094"/>
        <v>-5.1751110688629079E-5</v>
      </c>
      <c r="IL446" s="240">
        <f t="shared" ca="1" si="1095"/>
        <v>1.1552085683991095E-5</v>
      </c>
      <c r="IM446" s="240">
        <f t="shared" ca="1" si="1096"/>
        <v>4.03631063883834E-5</v>
      </c>
      <c r="IN446" s="240">
        <f t="shared" ca="1" si="1097"/>
        <v>-5.1341890027216778E-5</v>
      </c>
      <c r="IO446" s="240">
        <f t="shared" ca="1" si="1098"/>
        <v>1.0249543171765185E-5</v>
      </c>
      <c r="IP446" s="240">
        <f t="shared" ca="1" si="1099"/>
        <v>4.1237927426127315E-5</v>
      </c>
      <c r="IQ446" s="240">
        <f t="shared" ca="1" si="1100"/>
        <v>-5.0901742931047993E-5</v>
      </c>
      <c r="IR446" s="240">
        <f t="shared" ca="1" si="1101"/>
        <v>8.940826717993758E-6</v>
      </c>
      <c r="IS446" s="240">
        <f t="shared" ca="1" si="1102"/>
        <v>4.2087908278375077E-5</v>
      </c>
      <c r="IT446" s="240">
        <f t="shared" ca="1" si="1103"/>
        <v>-5.0430934528276206E-5</v>
      </c>
      <c r="IU446" s="240">
        <f t="shared" ca="1" si="1104"/>
        <v>7.6267246445173459E-6</v>
      </c>
      <c r="IV446" s="240">
        <f t="shared" ca="1" si="1105"/>
        <v>4.2912536948442244E-5</v>
      </c>
      <c r="IW446" s="240">
        <f t="shared" ca="1" si="1106"/>
        <v>-4.9929748416279799E-5</v>
      </c>
      <c r="IX446" s="240">
        <f t="shared" ca="1" si="1107"/>
        <v>6.308028517302758E-6</v>
      </c>
      <c r="IY446" s="240">
        <f t="shared" ca="1" si="1108"/>
        <v>4.3711316710854823E-5</v>
      </c>
      <c r="IZ446" s="240">
        <f t="shared" ca="1" si="1109"/>
        <v>-4.9398486490831008E-5</v>
      </c>
      <c r="JA446" s="240">
        <f t="shared" ca="1" si="1110"/>
        <v>4.9855326695817327E-6</v>
      </c>
      <c r="JB446" s="240">
        <f t="shared" ca="1" si="1111"/>
        <v>4.4483766410552224E-5</v>
      </c>
    </row>
    <row r="447" spans="2:262">
      <c r="B447" s="248">
        <v>86</v>
      </c>
      <c r="C447" s="247">
        <f t="shared" si="1112"/>
        <v>1.6796875000000011E-3</v>
      </c>
      <c r="D447" s="244">
        <f t="shared" ca="1" si="855"/>
        <v>11.267673692510337</v>
      </c>
      <c r="E447" s="243">
        <f ca="1">CN361</f>
        <v>-0.73232630748966199</v>
      </c>
      <c r="F447" s="242">
        <v>86</v>
      </c>
      <c r="G447" s="240">
        <f t="shared" ca="1" si="856"/>
        <v>-1.3071815735342309E-4</v>
      </c>
      <c r="H447" s="240">
        <f t="shared" ca="1" si="857"/>
        <v>2.4048103469762592E-4</v>
      </c>
      <c r="I447" s="240">
        <f t="shared" ca="1" si="858"/>
        <v>-1.1654576237552658E-4</v>
      </c>
      <c r="J447" s="240">
        <f t="shared" ca="1" si="859"/>
        <v>-1.2064804217492729E-4</v>
      </c>
      <c r="K447" s="240">
        <f t="shared" ca="1" si="860"/>
        <v>2.4059674150286585E-4</v>
      </c>
      <c r="L447" s="240">
        <f t="shared" ca="1" si="861"/>
        <v>-1.2673484792621376E-4</v>
      </c>
      <c r="M447" s="240">
        <f t="shared" ca="1" si="862"/>
        <v>-1.1028727529531164E-4</v>
      </c>
      <c r="N447" s="240">
        <f t="shared" ca="1" si="863"/>
        <v>2.4013282968403976E-4</v>
      </c>
      <c r="O447" s="240">
        <f t="shared" ca="1" si="864"/>
        <v>-1.3661861812758541E-4</v>
      </c>
      <c r="P447" s="240">
        <f t="shared" ca="1" si="865"/>
        <v>-9.9660816709485188E-5</v>
      </c>
      <c r="Q447" s="240">
        <f t="shared" ca="1" si="866"/>
        <v>2.3909041684535312E-4</v>
      </c>
      <c r="R447" s="240">
        <f t="shared" ca="1" si="867"/>
        <v>-1.4617326211150935E-4</v>
      </c>
      <c r="S447" s="240">
        <f t="shared" ca="1" si="868"/>
        <v>-8.8794266486948614E-5</v>
      </c>
      <c r="T447" s="240">
        <f t="shared" ca="1" si="869"/>
        <v>2.3747201425063877E-4</v>
      </c>
      <c r="U447" s="241">
        <f t="shared" ca="1" si="870"/>
        <v>-1.553757619037411E-4</v>
      </c>
      <c r="V447" s="240">
        <f t="shared" ca="1" si="871"/>
        <v>-7.7713803098986597E-5</v>
      </c>
      <c r="W447" s="240">
        <f t="shared" ca="1" si="872"/>
        <v>2.3528152077350274E-4</v>
      </c>
      <c r="X447" s="240">
        <f t="shared" ca="1" si="873"/>
        <v>-1.6420394787623857E-4</v>
      </c>
      <c r="Y447" s="240">
        <f t="shared" ca="1" si="874"/>
        <v>-6.6446120352433932E-5</v>
      </c>
      <c r="Z447" s="240">
        <f t="shared" ca="1" si="875"/>
        <v>2.3252421350459623E-4</v>
      </c>
      <c r="AA447" s="240">
        <f t="shared" ca="1" si="876"/>
        <v>-1.7263655215573375E-4</v>
      </c>
      <c r="AB447" s="240">
        <f t="shared" ca="1" si="877"/>
        <v>-5.5018363081959471E-5</v>
      </c>
      <c r="AC447" s="240">
        <f t="shared" ca="1" si="878"/>
        <v>2.2920673503864153E-4</v>
      </c>
      <c r="AD447" s="240">
        <f t="shared" ca="1" si="879"/>
        <v>-1.8065325985990973E-4</v>
      </c>
      <c r="AE447" s="240">
        <f t="shared" ca="1" si="880"/>
        <v>-4.3458061755779448E-5</v>
      </c>
      <c r="AF447" s="240">
        <f t="shared" ca="1" si="881"/>
        <v>2.2533707747183932E-4</v>
      </c>
      <c r="AG447" s="240">
        <f t="shared" ca="1" si="882"/>
        <v>-1.8823475803772646E-4</v>
      </c>
      <c r="AH447" s="240">
        <f t="shared" ca="1" si="883"/>
        <v>-3.1793066152354792E-5</v>
      </c>
      <c r="AI447" s="240">
        <f t="shared" ca="1" si="884"/>
        <v>2.2092456314821103E-4</v>
      </c>
      <c r="AJ447" s="240">
        <f t="shared" ca="1" si="885"/>
        <v>-1.953627821960128E-4</v>
      </c>
      <c r="AK447" s="240">
        <f t="shared" ca="1" si="886"/>
        <v>-2.0051478267823716E-5</v>
      </c>
      <c r="AL447" s="240">
        <f t="shared" ca="1" si="887"/>
        <v>2.1597982220125246E-4</v>
      </c>
      <c r="AM447" s="240">
        <f t="shared" ca="1" si="888"/>
        <v>-2.0202016030023025E-4</v>
      </c>
      <c r="AN447" s="240">
        <f t="shared" ca="1" si="889"/>
        <v>-8.2615846158450945E-6</v>
      </c>
      <c r="AO447" s="240">
        <f t="shared" ca="1" si="890"/>
        <v>2.10514766945013E-4</v>
      </c>
      <c r="AP447" s="240">
        <f t="shared" ca="1" si="891"/>
        <v>-2.0819085414341002E-4</v>
      </c>
      <c r="AQ447" s="240">
        <f t="shared" ca="1" si="892"/>
        <v>3.5482119171024648E-6</v>
      </c>
      <c r="AR447" s="240">
        <f t="shared" ca="1" si="893"/>
        <v>2.0454256317628712E-4</v>
      </c>
      <c r="AS447" s="240">
        <f t="shared" ca="1" si="894"/>
        <v>-2.1385999798359141E-4</v>
      </c>
      <c r="AT447" s="240">
        <f t="shared" ca="1" si="895"/>
        <v>1.5349460496755059E-5</v>
      </c>
      <c r="AU447" s="240">
        <f t="shared" ca="1" si="896"/>
        <v>1.9807759845705706E-4</v>
      </c>
      <c r="AV447" s="240">
        <f t="shared" ca="1" si="897"/>
        <v>-2.1901393435670683E-4</v>
      </c>
      <c r="AW447" s="240">
        <f t="shared" ca="1" si="898"/>
        <v>2.7113730881617011E-5</v>
      </c>
      <c r="AX447" s="240">
        <f t="shared" ca="1" si="899"/>
        <v>1.9113544745359546E-4</v>
      </c>
      <c r="AY447" s="240">
        <f t="shared" ca="1" si="900"/>
        <v>-2.2364024697860201E-4</v>
      </c>
      <c r="AZ447" s="240">
        <f t="shared" ca="1" si="901"/>
        <v>3.8812681913902834E-5</v>
      </c>
      <c r="BA447" s="240">
        <f t="shared" ca="1" si="902"/>
        <v>1.8373283441572801E-4</v>
      </c>
      <c r="BB447" s="240">
        <f t="shared" ca="1" si="903"/>
        <v>-2.2772779065695364E-4</v>
      </c>
      <c r="BC447" s="240">
        <f t="shared" ca="1" si="904"/>
        <v>5.0418129795868637E-5</v>
      </c>
      <c r="BD447" s="240">
        <f t="shared" ca="1" si="905"/>
        <v>1.7588759288665959E-4</v>
      </c>
      <c r="BE447" s="240">
        <f t="shared" ca="1" si="906"/>
        <v>-2.3126671814101409E-4</v>
      </c>
      <c r="BF447" s="240">
        <f t="shared" ca="1" si="907"/>
        <v>6.1902115987052907E-5</v>
      </c>
      <c r="BG447" s="240">
        <f t="shared" ca="1" si="908"/>
        <v>1.6761862274039362E-4</v>
      </c>
      <c r="BH447" s="240">
        <f t="shared" ca="1" si="909"/>
        <v>-2.3424850384450079E-4</v>
      </c>
      <c r="BI447" s="240">
        <f t="shared" ca="1" si="910"/>
        <v>7.3236974558836031E-5</v>
      </c>
      <c r="BJ447" s="240">
        <f t="shared" ca="1" si="911"/>
        <v>1.5894584465028872E-4</v>
      </c>
      <c r="BK447" s="240">
        <f t="shared" ca="1" si="912"/>
        <v>-2.3666596438448042E-4</v>
      </c>
      <c r="BL447" s="240">
        <f t="shared" ca="1" si="913"/>
        <v>8.4395398844105591E-5</v>
      </c>
      <c r="BM447" s="240">
        <f t="shared" ca="1" si="914"/>
        <v>1.4989015209840957E-4</v>
      </c>
      <c r="BN447" s="240">
        <f t="shared" ca="1" si="915"/>
        <v>-2.3851327588676765E-4</v>
      </c>
      <c r="BO447" s="240">
        <f t="shared" ca="1" si="916"/>
        <v>9.5350507221392695E-5</v>
      </c>
      <c r="BP447" s="240">
        <f t="shared" ca="1" si="917"/>
        <v>1.4047336104129583E-4</v>
      </c>
      <c r="BQ447" s="240">
        <f t="shared" ca="1" si="918"/>
        <v>-2.3978598801614845E-4</v>
      </c>
      <c r="BR447" s="240">
        <f t="shared" ca="1" si="919"/>
        <v>1.0607590787507169E-4</v>
      </c>
      <c r="BS447" s="240">
        <f t="shared" ca="1" si="920"/>
        <v>1.3071815735342596E-4</v>
      </c>
      <c r="BT447" s="240">
        <f t="shared" ca="1" si="921"/>
        <v>-2.4048103469762576E-4</v>
      </c>
      <c r="BU447" s="240">
        <f t="shared" ca="1" si="922"/>
        <v>1.1654576237552732E-4</v>
      </c>
      <c r="BV447" s="240">
        <f t="shared" ca="1" si="923"/>
        <v>1.2064804217492763E-4</v>
      </c>
      <c r="BW447" s="240">
        <f t="shared" ca="1" si="924"/>
        <v>-2.4059674150286588E-4</v>
      </c>
      <c r="BX447" s="240">
        <f t="shared" ca="1" si="925"/>
        <v>1.2673484792621122E-4</v>
      </c>
      <c r="BY447" s="240">
        <f t="shared" ca="1" si="926"/>
        <v>1.1028727529531542E-4</v>
      </c>
      <c r="BZ447" s="240">
        <f t="shared" ca="1" si="927"/>
        <v>-2.4013282968403968E-4</v>
      </c>
      <c r="CA447" s="240">
        <f t="shared" ca="1" si="928"/>
        <v>1.3661861812758506E-4</v>
      </c>
      <c r="CB447" s="240">
        <f t="shared" ca="1" si="929"/>
        <v>9.9660816709486354E-5</v>
      </c>
      <c r="CC447" s="240">
        <f t="shared" ca="1" si="930"/>
        <v>-2.3909041684535339E-4</v>
      </c>
      <c r="CD447" s="240">
        <f t="shared" ca="1" si="931"/>
        <v>1.4617326211150631E-4</v>
      </c>
      <c r="CE447" s="240">
        <f t="shared" ca="1" si="932"/>
        <v>8.8794266486953764E-5</v>
      </c>
      <c r="CF447" s="240">
        <f t="shared" ca="1" si="933"/>
        <v>-2.3747201425063869E-4</v>
      </c>
      <c r="CG447" s="240">
        <f t="shared" ca="1" si="934"/>
        <v>1.5537576190374075E-4</v>
      </c>
      <c r="CH447" s="240">
        <f t="shared" ca="1" si="935"/>
        <v>7.7713803098988617E-5</v>
      </c>
      <c r="CI447" s="240">
        <f t="shared" ca="1" si="936"/>
        <v>-2.3528152077350353E-4</v>
      </c>
      <c r="CJ447" s="240">
        <f t="shared" ca="1" si="937"/>
        <v>1.6420394787623453E-4</v>
      </c>
      <c r="CK447" s="240">
        <f t="shared" ca="1" si="938"/>
        <v>6.6446120352432685E-5</v>
      </c>
      <c r="CL447" s="240">
        <f t="shared" ca="1" si="939"/>
        <v>-2.3252421350459634E-4</v>
      </c>
      <c r="CM447" s="240">
        <f t="shared" ca="1" si="940"/>
        <v>1.7263655215573226E-4</v>
      </c>
      <c r="CN447" s="240">
        <f t="shared" ca="1" si="941"/>
        <v>5.5018363081961531E-5</v>
      </c>
      <c r="CO447" s="240">
        <f t="shared" ca="1" si="942"/>
        <v>-2.2920673503864269E-4</v>
      </c>
      <c r="CP447" s="240">
        <f t="shared" ca="1" si="943"/>
        <v>1.8065325985990607E-4</v>
      </c>
      <c r="CQ447" s="240">
        <f t="shared" ca="1" si="944"/>
        <v>4.3458061755779855E-5</v>
      </c>
      <c r="CR447" s="240">
        <f t="shared" ca="1" si="945"/>
        <v>-2.2533707747184002E-4</v>
      </c>
      <c r="CS447" s="240">
        <f t="shared" ca="1" si="946"/>
        <v>1.8823475803772516E-4</v>
      </c>
      <c r="CT447" s="240">
        <f t="shared" ca="1" si="947"/>
        <v>3.17930661523586E-5</v>
      </c>
      <c r="CU447" s="240">
        <f t="shared" ca="1" si="948"/>
        <v>-2.2092456314821323E-4</v>
      </c>
      <c r="CV447" s="240">
        <f t="shared" ca="1" si="949"/>
        <v>1.9536278219601356E-4</v>
      </c>
      <c r="CW447" s="240">
        <f t="shared" ca="1" si="950"/>
        <v>2.0051478267825844E-5</v>
      </c>
      <c r="CX447" s="240">
        <f t="shared" ca="1" si="951"/>
        <v>-2.1597982220125341E-4</v>
      </c>
      <c r="CY447" s="240">
        <f t="shared" ca="1" si="952"/>
        <v>2.0202016030022911E-4</v>
      </c>
      <c r="CZ447" s="240">
        <f t="shared" ca="1" si="953"/>
        <v>8.2615846158506375E-6</v>
      </c>
      <c r="DA447" s="240">
        <f t="shared" ca="1" si="954"/>
        <v>-2.1051476694501235E-4</v>
      </c>
      <c r="DB447" s="240">
        <f t="shared" ca="1" si="955"/>
        <v>2.0819085414340897E-4</v>
      </c>
      <c r="DC447" s="240">
        <f t="shared" ca="1" si="956"/>
        <v>-3.5482119171003371E-6</v>
      </c>
      <c r="DD447" s="240">
        <f t="shared" ca="1" si="957"/>
        <v>-2.0454256317628826E-4</v>
      </c>
      <c r="DE447" s="240">
        <f t="shared" ca="1" si="958"/>
        <v>2.1385999798358886E-4</v>
      </c>
      <c r="DF447" s="240">
        <f t="shared" ca="1" si="959"/>
        <v>-1.5349460496756346E-5</v>
      </c>
      <c r="DG447" s="240">
        <f t="shared" ca="1" si="960"/>
        <v>-1.9807759845705633E-4</v>
      </c>
      <c r="DH447" s="240">
        <f t="shared" ca="1" si="961"/>
        <v>2.1901393435670594E-4</v>
      </c>
      <c r="DI447" s="240">
        <f t="shared" ca="1" si="962"/>
        <v>-2.7113730881614924E-5</v>
      </c>
      <c r="DJ447" s="240">
        <f t="shared" ca="1" si="963"/>
        <v>-1.9113544745359674E-4</v>
      </c>
      <c r="DK447" s="240">
        <f t="shared" ca="1" si="964"/>
        <v>2.2364024697859995E-4</v>
      </c>
      <c r="DL447" s="240">
        <f t="shared" ca="1" si="965"/>
        <v>-3.8812681913904121E-5</v>
      </c>
      <c r="DM447" s="240">
        <f t="shared" ca="1" si="966"/>
        <v>-1.8373283441572939E-4</v>
      </c>
      <c r="DN447" s="240">
        <f t="shared" ca="1" si="967"/>
        <v>2.2772779065695296E-4</v>
      </c>
      <c r="DO447" s="240">
        <f t="shared" ca="1" si="968"/>
        <v>-5.0418129795866557E-5</v>
      </c>
      <c r="DP447" s="240">
        <f t="shared" ca="1" si="969"/>
        <v>-1.7588759288666335E-4</v>
      </c>
      <c r="DQ447" s="240">
        <f t="shared" ca="1" si="970"/>
        <v>2.3126671814101442E-4</v>
      </c>
      <c r="DR447" s="240">
        <f t="shared" ca="1" si="971"/>
        <v>-6.190211598705086E-5</v>
      </c>
      <c r="DS447" s="240">
        <f t="shared" ca="1" si="972"/>
        <v>-1.6761862274039513E-4</v>
      </c>
      <c r="DT447" s="240">
        <f t="shared" ca="1" si="973"/>
        <v>2.3424850384450024E-4</v>
      </c>
      <c r="DU447" s="240">
        <f t="shared" ca="1" si="974"/>
        <v>-7.3236974558830759E-5</v>
      </c>
      <c r="DV447" s="240">
        <f t="shared" ca="1" si="975"/>
        <v>-1.5894584465029287E-4</v>
      </c>
      <c r="DW447" s="240">
        <f t="shared" ca="1" si="976"/>
        <v>2.3666596438448064E-4</v>
      </c>
      <c r="DX447" s="240">
        <f t="shared" ca="1" si="977"/>
        <v>-8.4395398844097202E-5</v>
      </c>
      <c r="DY447" s="240">
        <f t="shared" ca="1" si="978"/>
        <v>-1.4989015209841122E-4</v>
      </c>
      <c r="DZ447" s="240">
        <f t="shared" ca="1" si="979"/>
        <v>2.3851327588676828E-4</v>
      </c>
      <c r="EA447" s="240">
        <f t="shared" ca="1" si="980"/>
        <v>-9.5350507221390743E-5</v>
      </c>
      <c r="EB447" s="240">
        <f t="shared" ca="1" si="981"/>
        <v>-1.4047336104129756E-4</v>
      </c>
      <c r="EC447" s="240">
        <f t="shared" ca="1" si="982"/>
        <v>2.3978598801614769E-4</v>
      </c>
      <c r="ED447" s="240">
        <f t="shared" ca="1" si="983"/>
        <v>-1.0607590787506979E-4</v>
      </c>
      <c r="EE447" s="240">
        <f t="shared" ca="1" si="984"/>
        <v>-1.30718157353422E-4</v>
      </c>
      <c r="EF447" s="240">
        <f t="shared" ca="1" si="985"/>
        <v>2.4048103469762568E-4</v>
      </c>
      <c r="EG447" s="240">
        <f t="shared" ca="1" si="986"/>
        <v>-1.1654576237552546E-4</v>
      </c>
      <c r="EH447" s="240">
        <f t="shared" ca="1" si="987"/>
        <v>-1.2064804217493537E-4</v>
      </c>
      <c r="EI447" s="240">
        <f t="shared" ca="1" si="988"/>
        <v>2.405967415028659E-4</v>
      </c>
      <c r="EJ447" s="240">
        <f t="shared" ca="1" si="989"/>
        <v>-1.2673484792621523E-4</v>
      </c>
      <c r="EK447" s="240">
        <f t="shared" ca="1" si="990"/>
        <v>-1.1028727529531731E-4</v>
      </c>
      <c r="EL447" s="240">
        <f t="shared" ca="1" si="991"/>
        <v>2.4013282968403981E-4</v>
      </c>
      <c r="EM447" s="240">
        <f t="shared" ca="1" si="992"/>
        <v>-1.3661861812757769E-4</v>
      </c>
      <c r="EN447" s="240">
        <f t="shared" ca="1" si="993"/>
        <v>-9.9660816709488265E-5</v>
      </c>
      <c r="EO447" s="240">
        <f t="shared" ca="1" si="994"/>
        <v>2.3909041684535282E-4</v>
      </c>
      <c r="EP447" s="240">
        <f t="shared" ca="1" si="995"/>
        <v>-1.4617326211150463E-4</v>
      </c>
      <c r="EQ447" s="240">
        <f t="shared" ca="1" si="996"/>
        <v>-8.87942664869494E-5</v>
      </c>
      <c r="ER447" s="240">
        <f t="shared" ca="1" si="997"/>
        <v>2.3747201425064013E-4</v>
      </c>
      <c r="ES447" s="240">
        <f t="shared" ca="1" si="998"/>
        <v>-1.5537576190373918E-4</v>
      </c>
      <c r="ET447" s="240">
        <f t="shared" ca="1" si="999"/>
        <v>-7.7713803098984144E-5</v>
      </c>
      <c r="EU447" s="240">
        <f t="shared" ca="1" si="1000"/>
        <v>2.3528152077350399E-4</v>
      </c>
      <c r="EV447" s="240">
        <f t="shared" ca="1" si="1001"/>
        <v>-1.6420394787623798E-4</v>
      </c>
      <c r="EW447" s="240">
        <f t="shared" ca="1" si="1002"/>
        <v>-6.6446120352441291E-5</v>
      </c>
      <c r="EX447" s="240">
        <f t="shared" ca="1" si="1003"/>
        <v>2.3252421350459688E-4</v>
      </c>
      <c r="EY447" s="240">
        <f t="shared" ca="1" si="1004"/>
        <v>-1.7263655215572603E-4</v>
      </c>
      <c r="EZ447" s="240">
        <f t="shared" ca="1" si="1005"/>
        <v>-5.5018363081963618E-5</v>
      </c>
      <c r="FA447" s="240">
        <f t="shared" ca="1" si="1006"/>
        <v>2.2920673503864125E-4</v>
      </c>
      <c r="FB447" s="240">
        <f t="shared" ca="1" si="1007"/>
        <v>-1.8065325985990466E-4</v>
      </c>
      <c r="FC447" s="240">
        <f t="shared" ca="1" si="1008"/>
        <v>-4.3458061755781942E-5</v>
      </c>
      <c r="FD447" s="240">
        <f t="shared" ca="1" si="1009"/>
        <v>2.2533707747184316E-4</v>
      </c>
      <c r="FE447" s="240">
        <f t="shared" ca="1" si="1010"/>
        <v>-1.8823475803772381E-4</v>
      </c>
      <c r="FF447" s="240">
        <f t="shared" ca="1" si="1011"/>
        <v>-3.1793066152353925E-5</v>
      </c>
      <c r="FG447" s="240">
        <f t="shared" ca="1" si="1012"/>
        <v>2.2092456314821407E-4</v>
      </c>
      <c r="FH447" s="240">
        <f t="shared" ca="1" si="1013"/>
        <v>-1.9536278219601231E-4</v>
      </c>
      <c r="FI447" s="240">
        <f t="shared" ca="1" si="1014"/>
        <v>-2.0051478267834775E-5</v>
      </c>
      <c r="FJ447" s="240">
        <f t="shared" ca="1" si="1015"/>
        <v>2.1597982220125433E-4</v>
      </c>
      <c r="FK447" s="240">
        <f t="shared" ca="1" si="1016"/>
        <v>-2.0202016030023169E-4</v>
      </c>
      <c r="FL447" s="240">
        <f t="shared" ca="1" si="1017"/>
        <v>-8.2615846158527381E-6</v>
      </c>
      <c r="FM447" s="240">
        <f t="shared" ca="1" si="1018"/>
        <v>2.1051476694501338E-4</v>
      </c>
      <c r="FN447" s="240">
        <f t="shared" ca="1" si="1019"/>
        <v>-2.0819085414340449E-4</v>
      </c>
      <c r="FO447" s="240">
        <f t="shared" ca="1" si="1020"/>
        <v>3.5482119170982093E-6</v>
      </c>
      <c r="FP447" s="240">
        <f t="shared" ca="1" si="1021"/>
        <v>2.0454256317628577E-4</v>
      </c>
      <c r="FQ447" s="240">
        <f t="shared" ca="1" si="1022"/>
        <v>-2.1385999798358786E-4</v>
      </c>
      <c r="FR447" s="240">
        <f t="shared" ca="1" si="1023"/>
        <v>1.5349460496754218E-5</v>
      </c>
      <c r="FS447" s="240">
        <f t="shared" ca="1" si="1024"/>
        <v>1.9807759845706142E-4</v>
      </c>
      <c r="FT447" s="240">
        <f t="shared" ca="1" si="1025"/>
        <v>-2.1901393435670507E-4</v>
      </c>
      <c r="FU447" s="240">
        <f t="shared" ca="1" si="1026"/>
        <v>2.7113730881619599E-5</v>
      </c>
      <c r="FV447" s="240">
        <f t="shared" ca="1" si="1027"/>
        <v>1.9113544745359804E-4</v>
      </c>
      <c r="FW447" s="240">
        <f t="shared" ca="1" si="1028"/>
        <v>-2.2364024697860168E-4</v>
      </c>
      <c r="FX447" s="240">
        <f t="shared" ca="1" si="1029"/>
        <v>3.8812681913895272E-5</v>
      </c>
      <c r="FY447" s="240">
        <f t="shared" ca="1" si="1030"/>
        <v>1.8373283441573077E-4</v>
      </c>
      <c r="FZ447" s="240">
        <f t="shared" ca="1" si="1031"/>
        <v>-2.2772779065695009E-4</v>
      </c>
      <c r="GA447" s="240">
        <f t="shared" ca="1" si="1032"/>
        <v>5.041812979586449E-5</v>
      </c>
      <c r="GB447" s="240">
        <f t="shared" ca="1" si="1033"/>
        <v>1.7588759288666015E-4</v>
      </c>
      <c r="GC447" s="240">
        <f t="shared" ca="1" si="1034"/>
        <v>-2.3126671814101198E-4</v>
      </c>
      <c r="GD447" s="240">
        <f t="shared" ca="1" si="1035"/>
        <v>6.1902115987048814E-5</v>
      </c>
      <c r="GE447" s="240">
        <f t="shared" ca="1" si="1036"/>
        <v>1.6761862274040156E-4</v>
      </c>
      <c r="GF447" s="240">
        <f t="shared" ca="1" si="1037"/>
        <v>-2.3424850384449978E-4</v>
      </c>
      <c r="GG447" s="240">
        <f t="shared" ca="1" si="1038"/>
        <v>7.3236974558835231E-5</v>
      </c>
      <c r="GH447" s="240">
        <f t="shared" ca="1" si="1039"/>
        <v>1.5894584465029447E-4</v>
      </c>
      <c r="GI447" s="240">
        <f t="shared" ca="1" si="1040"/>
        <v>-2.3666596438448026E-4</v>
      </c>
      <c r="GJ447" s="240">
        <f t="shared" ca="1" si="1041"/>
        <v>8.4395398844095196E-5</v>
      </c>
      <c r="GK447" s="240">
        <f t="shared" ca="1" si="1042"/>
        <v>1.4989015209841287E-4</v>
      </c>
      <c r="GL447" s="240">
        <f t="shared" ca="1" si="1043"/>
        <v>-2.3851327588676801E-4</v>
      </c>
      <c r="GM447" s="240">
        <f t="shared" ca="1" si="1044"/>
        <v>9.5350507221388792E-5</v>
      </c>
      <c r="GN447" s="240">
        <f t="shared" ca="1" si="1045"/>
        <v>1.4047336104129927E-4</v>
      </c>
      <c r="GO447" s="240">
        <f t="shared" ca="1" si="1046"/>
        <v>-2.397859880161475E-4</v>
      </c>
      <c r="GP447" s="240">
        <f t="shared" ca="1" si="1047"/>
        <v>1.0607590787506788E-4</v>
      </c>
      <c r="GQ447" s="240">
        <f t="shared" ca="1" si="1048"/>
        <v>1.3071815735342379E-4</v>
      </c>
      <c r="GR447" s="240">
        <f t="shared" ca="1" si="1049"/>
        <v>-2.404810346976256E-4</v>
      </c>
      <c r="GS447" s="240">
        <f t="shared" ca="1" si="1050"/>
        <v>1.1654576237552361E-4</v>
      </c>
      <c r="GT447" s="240">
        <f t="shared" ca="1" si="1051"/>
        <v>1.2064804217493721E-4</v>
      </c>
      <c r="GU447" s="240">
        <f t="shared" ca="1" si="1052"/>
        <v>-2.4059674150286593E-4</v>
      </c>
      <c r="GV447" s="240">
        <f t="shared" ca="1" si="1053"/>
        <v>1.2673484792621344E-4</v>
      </c>
      <c r="GW447" s="240">
        <f t="shared" ca="1" si="1054"/>
        <v>1.1028727529531921E-4</v>
      </c>
      <c r="GX447" s="240">
        <f t="shared" ca="1" si="1055"/>
        <v>-2.4013282968403995E-4</v>
      </c>
      <c r="GY447" s="240">
        <f t="shared" ca="1" si="1056"/>
        <v>1.3661861812757595E-4</v>
      </c>
      <c r="GZ447" s="240">
        <f t="shared" ca="1" si="1057"/>
        <v>9.9660816709490175E-5</v>
      </c>
      <c r="HA447" s="240">
        <f t="shared" ca="1" si="1058"/>
        <v>-2.3909041684535309E-4</v>
      </c>
      <c r="HB447" s="240">
        <f t="shared" ca="1" si="1059"/>
        <v>1.4617326211150295E-4</v>
      </c>
      <c r="HC447" s="240">
        <f t="shared" ca="1" si="1060"/>
        <v>8.8794266486951338E-5</v>
      </c>
      <c r="HD447" s="240">
        <f t="shared" ca="1" si="1061"/>
        <v>-2.3747201425064048E-4</v>
      </c>
      <c r="HE447" s="240">
        <f t="shared" ca="1" si="1062"/>
        <v>1.5537576190373752E-4</v>
      </c>
      <c r="HF447" s="240">
        <f t="shared" ca="1" si="1063"/>
        <v>7.771380309898615E-5</v>
      </c>
      <c r="HG447" s="240">
        <f t="shared" ca="1" si="1064"/>
        <v>-2.352815207735044E-4</v>
      </c>
      <c r="HH447" s="240">
        <f t="shared" ca="1" si="1065"/>
        <v>1.6420394787623643E-4</v>
      </c>
      <c r="HI447" s="240">
        <f t="shared" ca="1" si="1066"/>
        <v>6.644612035244331E-5</v>
      </c>
      <c r="HJ447" s="240">
        <f t="shared" ca="1" si="1067"/>
        <v>-2.3252421350459742E-4</v>
      </c>
      <c r="HK447" s="240">
        <f t="shared" ca="1" si="1068"/>
        <v>1.7263655215572456E-4</v>
      </c>
      <c r="HL447" s="240">
        <f t="shared" ca="1" si="1069"/>
        <v>5.5018363081965664E-5</v>
      </c>
      <c r="HM447" s="240">
        <f t="shared" ca="1" si="1070"/>
        <v>-2.2920673503864191E-4</v>
      </c>
      <c r="HN447" s="240">
        <f t="shared" ca="1" si="1071"/>
        <v>1.8065325985990326E-4</v>
      </c>
      <c r="HO447" s="240">
        <f t="shared" ca="1" si="1072"/>
        <v>4.3458061755784043E-5</v>
      </c>
      <c r="HP447" s="240">
        <f t="shared" ca="1" si="1073"/>
        <v>-2.2533707747184392E-4</v>
      </c>
      <c r="HQ447" s="240">
        <f t="shared" ca="1" si="1074"/>
        <v>1.882347580377225E-4</v>
      </c>
      <c r="HR447" s="240">
        <f t="shared" ca="1" si="1075"/>
        <v>3.1793066152356026E-5</v>
      </c>
      <c r="HS447" s="240">
        <f t="shared" ca="1" si="1076"/>
        <v>-2.2092456314821491E-4</v>
      </c>
      <c r="HT447" s="240">
        <f t="shared" ca="1" si="1077"/>
        <v>1.9536278219601106E-4</v>
      </c>
      <c r="HU447" s="240">
        <f t="shared" ca="1" si="1078"/>
        <v>2.0051478267836876E-5</v>
      </c>
      <c r="HV447" s="240">
        <f t="shared" ca="1" si="1079"/>
        <v>-2.1597982220125528E-4</v>
      </c>
      <c r="HW447" s="240">
        <f t="shared" ca="1" si="1080"/>
        <v>2.0202016030023052E-4</v>
      </c>
      <c r="HX447" s="240">
        <f t="shared" ca="1" si="1081"/>
        <v>8.2615846158548659E-6</v>
      </c>
      <c r="HY447" s="240">
        <f t="shared" ca="1" si="1082"/>
        <v>-2.1051476694501438E-4</v>
      </c>
      <c r="HZ447" s="240">
        <f t="shared" ca="1" si="1083"/>
        <v>2.0819085414340341E-4</v>
      </c>
      <c r="IA447" s="240">
        <f t="shared" ca="1" si="1084"/>
        <v>-3.5482119170960951E-6</v>
      </c>
      <c r="IB447" s="240">
        <f t="shared" ca="1" si="1085"/>
        <v>-2.045425631762869E-4</v>
      </c>
      <c r="IC447" s="240">
        <f t="shared" ca="1" si="1086"/>
        <v>2.1385999798358691E-4</v>
      </c>
      <c r="ID447" s="240">
        <f t="shared" ca="1" si="1087"/>
        <v>-1.5349460496752118E-5</v>
      </c>
      <c r="IE447" s="240">
        <f t="shared" ca="1" si="1088"/>
        <v>1.2660038757482511E-4</v>
      </c>
      <c r="IF447" s="240">
        <f t="shared" ca="1" si="1089"/>
        <v>2.1901393435670418E-4</v>
      </c>
      <c r="IG447" s="240">
        <f t="shared" ca="1" si="1090"/>
        <v>-2.7113730881617485E-5</v>
      </c>
      <c r="IH447" s="240">
        <f t="shared" ca="1" si="1091"/>
        <v>-1.9113544745359934E-4</v>
      </c>
      <c r="II447" s="240">
        <f t="shared" ca="1" si="1092"/>
        <v>2.2364024697860092E-4</v>
      </c>
      <c r="IJ447" s="240">
        <f t="shared" ca="1" si="1093"/>
        <v>-3.8812681913893185E-5</v>
      </c>
      <c r="IK447" s="240">
        <f t="shared" ca="1" si="1094"/>
        <v>-1.8373283441573216E-4</v>
      </c>
      <c r="IL447" s="240">
        <f t="shared" ca="1" si="1095"/>
        <v>2.2772779065694939E-4</v>
      </c>
      <c r="IM447" s="240">
        <f t="shared" ca="1" si="1096"/>
        <v>-5.041812979586241E-5</v>
      </c>
      <c r="IN447" s="240">
        <f t="shared" ca="1" si="1097"/>
        <v>-1.7588759288666159E-4</v>
      </c>
      <c r="IO447" s="240">
        <f t="shared" ca="1" si="1098"/>
        <v>2.3126671814101138E-4</v>
      </c>
      <c r="IP447" s="240">
        <f t="shared" ca="1" si="1099"/>
        <v>-6.190211598703354E-5</v>
      </c>
      <c r="IQ447" s="240">
        <f t="shared" ca="1" si="1100"/>
        <v>-1.6761862274039329E-4</v>
      </c>
      <c r="IR447" s="240">
        <f t="shared" ca="1" si="1101"/>
        <v>2.3424850384449932E-4</v>
      </c>
      <c r="IS447" s="240">
        <f t="shared" ca="1" si="1102"/>
        <v>-7.3236974558820188E-5</v>
      </c>
      <c r="IT447" s="240">
        <f t="shared" ca="1" si="1103"/>
        <v>-1.5894584465028579E-4</v>
      </c>
      <c r="IU447" s="240">
        <f t="shared" ca="1" si="1104"/>
        <v>2.3666596438447988E-4</v>
      </c>
      <c r="IV447" s="240">
        <f t="shared" ca="1" si="1105"/>
        <v>-8.4395398844093217E-5</v>
      </c>
      <c r="IW447" s="240">
        <f t="shared" ca="1" si="1106"/>
        <v>-1.4989015209840382E-4</v>
      </c>
      <c r="IX447" s="240">
        <f t="shared" ca="1" si="1107"/>
        <v>2.3851327588676773E-4</v>
      </c>
      <c r="IY447" s="240">
        <f t="shared" ca="1" si="1108"/>
        <v>-9.535050722138684E-5</v>
      </c>
      <c r="IZ447" s="240">
        <f t="shared" ca="1" si="1109"/>
        <v>-1.4047336104131212E-4</v>
      </c>
      <c r="JA447" s="240">
        <f t="shared" ca="1" si="1110"/>
        <v>2.3978598801614848E-4</v>
      </c>
      <c r="JB447" s="240">
        <f t="shared" ca="1" si="1111"/>
        <v>-1.0607590787506598E-4</v>
      </c>
    </row>
    <row r="448" spans="2:262">
      <c r="B448" s="248">
        <v>87</v>
      </c>
      <c r="C448" s="247">
        <f t="shared" si="1112"/>
        <v>1.6992187500000011E-3</v>
      </c>
      <c r="D448" s="244">
        <f t="shared" ca="1" si="855"/>
        <v>11.261089977266311</v>
      </c>
      <c r="E448" s="243">
        <f ca="1">CO361</f>
        <v>-0.73891002273368933</v>
      </c>
      <c r="F448" s="242">
        <v>87</v>
      </c>
      <c r="G448" s="240">
        <f t="shared" ca="1" si="856"/>
        <v>-3.0480023281959946E-4</v>
      </c>
      <c r="H448" s="240">
        <f t="shared" ca="1" si="857"/>
        <v>6.5884390275212945E-4</v>
      </c>
      <c r="I448" s="240">
        <f t="shared" ca="1" si="858"/>
        <v>-4.0015960687943107E-4</v>
      </c>
      <c r="J448" s="240">
        <f t="shared" ca="1" si="859"/>
        <v>-2.3067502824122531E-4</v>
      </c>
      <c r="K448" s="240">
        <f t="shared" ca="1" si="860"/>
        <v>6.4698078903231986E-4</v>
      </c>
      <c r="L448" s="240">
        <f t="shared" ca="1" si="861"/>
        <v>-4.6159133624870913E-4</v>
      </c>
      <c r="M448" s="240">
        <f t="shared" ca="1" si="862"/>
        <v>-1.5308025652519244E-4</v>
      </c>
      <c r="N448" s="240">
        <f t="shared" ca="1" si="863"/>
        <v>6.2538648203407684E-4</v>
      </c>
      <c r="O448" s="240">
        <f t="shared" ca="1" si="864"/>
        <v>-5.1608030227040037E-4</v>
      </c>
      <c r="P448" s="240">
        <f t="shared" ca="1" si="865"/>
        <v>-7.3183015263520584E-5</v>
      </c>
      <c r="Q448" s="240">
        <f t="shared" ca="1" si="866"/>
        <v>5.9438578023469067E-4</v>
      </c>
      <c r="R448" s="240">
        <f t="shared" ca="1" si="867"/>
        <v>-5.6280694017706717E-4</v>
      </c>
      <c r="S448" s="240">
        <f t="shared" ca="1" si="868"/>
        <v>7.8149666666517577E-6</v>
      </c>
      <c r="T448" s="240">
        <f t="shared" ca="1" si="869"/>
        <v>5.5444496304475719E-4</v>
      </c>
      <c r="U448" s="241">
        <f t="shared" ca="1" si="870"/>
        <v>-6.0106843784132023E-4</v>
      </c>
      <c r="V448" s="240">
        <f t="shared" ca="1" si="871"/>
        <v>8.8695404223966464E-5</v>
      </c>
      <c r="W448" s="240">
        <f t="shared" ca="1" si="872"/>
        <v>5.0616477753182866E-4</v>
      </c>
      <c r="X448" s="240">
        <f t="shared" ca="1" si="873"/>
        <v>-6.3028930672438615E-4</v>
      </c>
      <c r="Y448" s="240">
        <f t="shared" ca="1" si="874"/>
        <v>1.6824178034384167E-4</v>
      </c>
      <c r="Z448" s="240">
        <f t="shared" ca="1" si="875"/>
        <v>4.5027140262533728E-4</v>
      </c>
      <c r="AA448" s="240">
        <f t="shared" ca="1" si="876"/>
        <v>-6.5003003775940466E-4</v>
      </c>
      <c r="AB448" s="240">
        <f t="shared" ca="1" si="877"/>
        <v>2.4525764348746234E-4</v>
      </c>
      <c r="AC448" s="240">
        <f t="shared" ca="1" si="878"/>
        <v>3.8760552670958091E-4</v>
      </c>
      <c r="AD448" s="240">
        <f t="shared" ca="1" si="879"/>
        <v>-6.5999371197688565E-4</v>
      </c>
      <c r="AE448" s="240">
        <f t="shared" ca="1" si="880"/>
        <v>3.1858460338658436E-4</v>
      </c>
      <c r="AF448" s="240">
        <f t="shared" ca="1" si="881"/>
        <v>3.1910970288788823E-4</v>
      </c>
      <c r="AG448" s="240">
        <f t="shared" ca="1" si="882"/>
        <v>-6.6003046644238475E-4</v>
      </c>
      <c r="AH448" s="240">
        <f t="shared" ca="1" si="883"/>
        <v>3.8711975431140149E-4</v>
      </c>
      <c r="AI448" s="240">
        <f t="shared" ca="1" si="884"/>
        <v>2.4581417210662703E-4</v>
      </c>
      <c r="AJ448" s="240">
        <f t="shared" ca="1" si="885"/>
        <v>-6.5013974833452877E-4</v>
      </c>
      <c r="AK448" s="240">
        <f t="shared" ca="1" si="886"/>
        <v>4.4983226379931263E-4</v>
      </c>
      <c r="AL448" s="240">
        <f t="shared" ca="1" si="887"/>
        <v>1.6882136737241679E-4</v>
      </c>
      <c r="AM448" s="240">
        <f t="shared" ca="1" si="888"/>
        <v>-6.3047032325996822E-4</v>
      </c>
      <c r="AN448" s="240">
        <f t="shared" ca="1" si="889"/>
        <v>5.0577887733464376E-4</v>
      </c>
      <c r="AO448" s="240">
        <f t="shared" ca="1" si="890"/>
        <v>8.9289332133556381E-5</v>
      </c>
      <c r="AP448" s="240">
        <f t="shared" ca="1" si="891"/>
        <v>-6.0131803768017169E-4</v>
      </c>
      <c r="AQ448" s="240">
        <f t="shared" ca="1" si="892"/>
        <v>5.5411810577458412E-4</v>
      </c>
      <c r="AR448" s="240">
        <f t="shared" ca="1" si="893"/>
        <v>8.4143022286758875E-6</v>
      </c>
      <c r="AS448" s="240">
        <f t="shared" ca="1" si="894"/>
        <v>-5.6312136910528874E-4</v>
      </c>
      <c r="AT448" s="240">
        <f t="shared" ca="1" si="895"/>
        <v>5.941228821291115E-4</v>
      </c>
      <c r="AU448" s="240">
        <f t="shared" ca="1" si="896"/>
        <v>-7.258728661378746E-5</v>
      </c>
      <c r="AV448" s="240">
        <f t="shared" ca="1" si="897"/>
        <v>-5.1645483098423418E-4</v>
      </c>
      <c r="AW448" s="240">
        <f t="shared" ca="1" si="898"/>
        <v>6.2519149732530158E-4</v>
      </c>
      <c r="AX448" s="240">
        <f t="shared" ca="1" si="899"/>
        <v>-1.5249709510113655E-4</v>
      </c>
      <c r="AY448" s="240">
        <f t="shared" ca="1" si="900"/>
        <v>-4.6202033148769363E-4</v>
      </c>
      <c r="AZ448" s="240">
        <f t="shared" ca="1" si="901"/>
        <v>6.4685665047186378E-4</v>
      </c>
      <c r="BA448" s="240">
        <f t="shared" ca="1" si="902"/>
        <v>-2.3011320533348407E-4</v>
      </c>
      <c r="BB448" s="240">
        <f t="shared" ca="1" si="903"/>
        <v>-4.0063661615585513E-4</v>
      </c>
      <c r="BC448" s="240">
        <f t="shared" ca="1" si="904"/>
        <v>6.5879247749948825E-4</v>
      </c>
      <c r="BD448" s="240">
        <f t="shared" ca="1" si="905"/>
        <v>-3.0426819876764216E-4</v>
      </c>
      <c r="BE448" s="240">
        <f t="shared" ca="1" si="906"/>
        <v>-3.332269532034361E-4</v>
      </c>
      <c r="BF448" s="240">
        <f t="shared" ca="1" si="907"/>
        <v>6.6081945245978371E-4</v>
      </c>
      <c r="BG448" s="240">
        <f t="shared" ca="1" si="908"/>
        <v>-3.7384671527871885E-4</v>
      </c>
      <c r="BH448" s="240">
        <f t="shared" ca="1" si="909"/>
        <v>-2.6080524670633789E-4</v>
      </c>
      <c r="BI448" s="240">
        <f t="shared" ca="1" si="910"/>
        <v>6.5290708776263341E-4</v>
      </c>
      <c r="BJ448" s="240">
        <f t="shared" ca="1" si="911"/>
        <v>-4.3780222921450897E-4</v>
      </c>
      <c r="BK448" s="240">
        <f t="shared" ca="1" si="912"/>
        <v>-1.8446078654057121E-4</v>
      </c>
      <c r="BL448" s="240">
        <f t="shared" ca="1" si="913"/>
        <v>6.3517439273793014E-4</v>
      </c>
      <c r="BM448" s="240">
        <f t="shared" ca="1" si="914"/>
        <v>-4.9517279011547554E-4</v>
      </c>
      <c r="BN448" s="240">
        <f t="shared" ca="1" si="915"/>
        <v>-1.0534186444865817E-4</v>
      </c>
      <c r="BO448" s="240">
        <f t="shared" ca="1" si="916"/>
        <v>6.0788808362448755E-4</v>
      </c>
      <c r="BP448" s="240">
        <f t="shared" ca="1" si="917"/>
        <v>-5.4509549134499409E-4</v>
      </c>
      <c r="BQ448" s="240">
        <f t="shared" ca="1" si="918"/>
        <v>-2.4638502662976676E-5</v>
      </c>
      <c r="BR448" s="240">
        <f t="shared" ca="1" si="919"/>
        <v>5.7145857190953281E-4</v>
      </c>
      <c r="BS448" s="240">
        <f t="shared" ca="1" si="920"/>
        <v>-5.8681944900839354E-4</v>
      </c>
      <c r="BT448" s="240">
        <f t="shared" ca="1" si="921"/>
        <v>5.6435445136356402E-5</v>
      </c>
      <c r="BU448" s="240">
        <f t="shared" ca="1" si="922"/>
        <v>5.2643379135794465E-4</v>
      </c>
      <c r="BV448" s="240">
        <f t="shared" ca="1" si="923"/>
        <v>-6.1971709594564215E-4</v>
      </c>
      <c r="BW448" s="240">
        <f t="shared" ca="1" si="924"/>
        <v>1.3666055131058067E-4</v>
      </c>
      <c r="BX448" s="240">
        <f t="shared" ca="1" si="925"/>
        <v>4.734909565784012E-4</v>
      </c>
      <c r="BY448" s="240">
        <f t="shared" ca="1" si="926"/>
        <v>-6.4329362092560452E-4</v>
      </c>
      <c r="BZ448" s="240">
        <f t="shared" ca="1" si="927"/>
        <v>2.1483015558909987E-4</v>
      </c>
      <c r="CA448" s="240">
        <f t="shared" ca="1" si="928"/>
        <v>4.1342637708532867E-4</v>
      </c>
      <c r="CB448" s="240">
        <f t="shared" ca="1" si="929"/>
        <v>-6.5719441106748273E-4</v>
      </c>
      <c r="CC448" s="240">
        <f t="shared" ca="1" si="930"/>
        <v>2.8976851436309566E-4</v>
      </c>
      <c r="CD448" s="240">
        <f t="shared" ca="1" si="931"/>
        <v>3.4714348006254062E-4</v>
      </c>
      <c r="CE448" s="240">
        <f t="shared" ca="1" si="932"/>
        <v>-6.6121038554865178E-4</v>
      </c>
      <c r="CF448" s="240">
        <f t="shared" ca="1" si="933"/>
        <v>3.6034848496377348E-4</v>
      </c>
      <c r="CG448" s="240">
        <f t="shared" ca="1" si="934"/>
        <v>2.7563922197756463E-4</v>
      </c>
      <c r="CH448" s="240">
        <f t="shared" ca="1" si="935"/>
        <v>-6.5528114037483542E-4</v>
      </c>
      <c r="CI448" s="240">
        <f t="shared" ca="1" si="936"/>
        <v>4.255084789373131E-4</v>
      </c>
      <c r="CJ448" s="240">
        <f t="shared" ca="1" si="937"/>
        <v>1.9998909342834666E-4</v>
      </c>
      <c r="CK448" s="240">
        <f t="shared" ca="1" si="938"/>
        <v>-6.3949585691240921E-4</v>
      </c>
      <c r="CL448" s="240">
        <f t="shared" ca="1" si="939"/>
        <v>4.8426842932324497E-4</v>
      </c>
      <c r="CM448" s="240">
        <f t="shared" ca="1" si="940"/>
        <v>1.2133094276362054E-4</v>
      </c>
      <c r="CN448" s="240">
        <f t="shared" ca="1" si="941"/>
        <v>-6.1409196051762365E-4</v>
      </c>
      <c r="CO448" s="240">
        <f t="shared" ca="1" si="942"/>
        <v>5.3574453177385119E-4</v>
      </c>
      <c r="CP448" s="240">
        <f t="shared" ca="1" si="943"/>
        <v>4.0847861784556799E-5</v>
      </c>
      <c r="CQ448" s="240">
        <f t="shared" ca="1" si="944"/>
        <v>-5.7945154943827095E-4</v>
      </c>
      <c r="CR448" s="240">
        <f t="shared" ca="1" si="945"/>
        <v>5.7916253779417631E-4</v>
      </c>
      <c r="CS448" s="240">
        <f t="shared" ca="1" si="946"/>
        <v>-4.0249609057041794E-5</v>
      </c>
      <c r="CT448" s="240">
        <f t="shared" ca="1" si="947"/>
        <v>-5.3609564770036849E-4</v>
      </c>
      <c r="CU448" s="240">
        <f t="shared" ca="1" si="948"/>
        <v>6.1386940016010293E-4</v>
      </c>
      <c r="CV448" s="240">
        <f t="shared" ca="1" si="949"/>
        <v>-1.2074168831398247E-4</v>
      </c>
      <c r="CW448" s="240">
        <f t="shared" ca="1" si="950"/>
        <v>-4.8467636842185278E-4</v>
      </c>
      <c r="CX448" s="240">
        <f t="shared" ca="1" si="951"/>
        <v>6.3934309535639933E-4</v>
      </c>
      <c r="CY448" s="240">
        <f t="shared" ca="1" si="952"/>
        <v>-1.9941770019200569E-4</v>
      </c>
      <c r="CZ448" s="240">
        <f t="shared" ca="1" si="953"/>
        <v>-4.2596710542424634E-4</v>
      </c>
      <c r="DA448" s="240">
        <f t="shared" ca="1" si="954"/>
        <v>6.552004752963319E-4</v>
      </c>
      <c r="DB448" s="240">
        <f t="shared" ca="1" si="955"/>
        <v>-2.7509428424061399E-4</v>
      </c>
      <c r="DC448" s="240">
        <f t="shared" ca="1" si="956"/>
        <v>-3.6085090066977798E-4</v>
      </c>
      <c r="DD448" s="240">
        <f t="shared" ca="1" si="957"/>
        <v>6.61203030225514E-4</v>
      </c>
      <c r="DE448" s="240">
        <f t="shared" ca="1" si="958"/>
        <v>-3.4663319419579139E-4</v>
      </c>
      <c r="DF448" s="240">
        <f t="shared" ca="1" si="959"/>
        <v>-2.9030716248828645E-4</v>
      </c>
      <c r="DG448" s="240">
        <f t="shared" ca="1" si="960"/>
        <v>6.572604761306191E-4</v>
      </c>
      <c r="DH448" s="240">
        <f t="shared" ca="1" si="961"/>
        <v>-4.129584182631922E-4</v>
      </c>
      <c r="DI448" s="240">
        <f t="shared" ca="1" si="962"/>
        <v>-2.1539693436431476E-4</v>
      </c>
      <c r="DJ448" s="240">
        <f t="shared" ca="1" si="963"/>
        <v>6.4343211269497205E-4</v>
      </c>
      <c r="DK448" s="240">
        <f t="shared" ca="1" si="964"/>
        <v>-4.730723633371529E-4</v>
      </c>
      <c r="DL448" s="240">
        <f t="shared" ca="1" si="965"/>
        <v>-1.3724693585549964E-4</v>
      </c>
      <c r="DM448" s="240">
        <f t="shared" ca="1" si="966"/>
        <v>6.199259313761212E-4</v>
      </c>
      <c r="DN448" s="240">
        <f t="shared" ca="1" si="967"/>
        <v>-5.2607085972953443E-4</v>
      </c>
      <c r="DO448" s="240">
        <f t="shared" ca="1" si="968"/>
        <v>-5.7032615681597873E-5</v>
      </c>
      <c r="DP448" s="240">
        <f t="shared" ca="1" si="969"/>
        <v>5.8709548702071644E-4</v>
      </c>
      <c r="DQ448" s="240">
        <f t="shared" ca="1" si="970"/>
        <v>-5.7115676072348265E-4</v>
      </c>
      <c r="DR448" s="240">
        <f t="shared" ca="1" si="971"/>
        <v>2.4039528118260987E-5</v>
      </c>
      <c r="DS448" s="240">
        <f t="shared" ca="1" si="972"/>
        <v>5.4543458007053568E-4</v>
      </c>
      <c r="DT448" s="240">
        <f t="shared" ca="1" si="973"/>
        <v>-6.0765193240196256E-4</v>
      </c>
      <c r="DU448" s="240">
        <f t="shared" ca="1" si="974"/>
        <v>1.047500950391664E-4</v>
      </c>
      <c r="DV448" s="240">
        <f t="shared" ca="1" si="975"/>
        <v>4.9556982934415808E-4</v>
      </c>
      <c r="DW448" s="240">
        <f t="shared" ca="1" si="976"/>
        <v>-6.3500745341312967E-4</v>
      </c>
      <c r="DX448" s="240">
        <f t="shared" ca="1" si="977"/>
        <v>1.8388512302900591E-4</v>
      </c>
      <c r="DY448" s="240">
        <f t="shared" ca="1" si="978"/>
        <v>4.3825124710677841E-4</v>
      </c>
      <c r="DZ448" s="240">
        <f t="shared" ca="1" si="979"/>
        <v>-6.528118712583865E-4</v>
      </c>
      <c r="EA448" s="240">
        <f t="shared" ca="1" si="980"/>
        <v>2.6025434760776041E-4</v>
      </c>
      <c r="EB448" s="240">
        <f t="shared" ca="1" si="981"/>
        <v>3.7434095818755184E-4</v>
      </c>
      <c r="EC448" s="240">
        <f t="shared" ca="1" si="982"/>
        <v>-6.6079739092094218E-4</v>
      </c>
      <c r="ED448" s="240">
        <f t="shared" ca="1" si="983"/>
        <v>3.3270910455307571E-4</v>
      </c>
      <c r="EE448" s="240">
        <f t="shared" ca="1" si="984"/>
        <v>3.0480023281962603E-4</v>
      </c>
      <c r="EF448" s="240">
        <f t="shared" ca="1" si="985"/>
        <v>-6.5884390275212966E-4</v>
      </c>
      <c r="EG448" s="240">
        <f t="shared" ca="1" si="986"/>
        <v>4.0015960687941941E-4</v>
      </c>
      <c r="EH448" s="240">
        <f t="shared" ca="1" si="987"/>
        <v>2.3067502824124952E-4</v>
      </c>
      <c r="EI448" s="240">
        <f t="shared" ca="1" si="988"/>
        <v>-6.4698078903232756E-4</v>
      </c>
      <c r="EJ448" s="240">
        <f t="shared" ca="1" si="989"/>
        <v>4.6159133624870154E-4</v>
      </c>
      <c r="EK448" s="240">
        <f t="shared" ca="1" si="990"/>
        <v>1.530802565252129E-4</v>
      </c>
      <c r="EL448" s="240">
        <f t="shared" ca="1" si="991"/>
        <v>-6.2538648203408758E-4</v>
      </c>
      <c r="EM448" s="240">
        <f t="shared" ca="1" si="992"/>
        <v>5.1608030227039592E-4</v>
      </c>
      <c r="EN448" s="240">
        <f t="shared" ca="1" si="993"/>
        <v>7.3183015263539233E-5</v>
      </c>
      <c r="EO448" s="240">
        <f t="shared" ca="1" si="994"/>
        <v>-5.9438578023470303E-4</v>
      </c>
      <c r="EP448" s="240">
        <f t="shared" ca="1" si="995"/>
        <v>5.6280694017706598E-4</v>
      </c>
      <c r="EQ448" s="240">
        <f t="shared" ca="1" si="996"/>
        <v>-7.8149666666376631E-6</v>
      </c>
      <c r="ER448" s="240">
        <f t="shared" ca="1" si="997"/>
        <v>-5.5444496304476987E-4</v>
      </c>
      <c r="ES448" s="240">
        <f t="shared" ca="1" si="998"/>
        <v>6.0106843784130462E-4</v>
      </c>
      <c r="ET448" s="240">
        <f t="shared" ca="1" si="999"/>
        <v>-8.8695404223957194E-5</v>
      </c>
      <c r="EU448" s="240">
        <f t="shared" ca="1" si="1000"/>
        <v>-5.061647775318407E-4</v>
      </c>
      <c r="EV448" s="240">
        <f t="shared" ca="1" si="1001"/>
        <v>6.3028930672437617E-4</v>
      </c>
      <c r="EW448" s="240">
        <f t="shared" ca="1" si="1002"/>
        <v>-1.6824178034383712E-4</v>
      </c>
      <c r="EX448" s="240">
        <f t="shared" ca="1" si="1003"/>
        <v>-4.5027140262535111E-4</v>
      </c>
      <c r="EY448" s="240">
        <f t="shared" ca="1" si="1004"/>
        <v>6.5003003775939957E-4</v>
      </c>
      <c r="EZ448" s="240">
        <f t="shared" ca="1" si="1005"/>
        <v>-2.4525764348746234E-4</v>
      </c>
      <c r="FA448" s="240">
        <f t="shared" ca="1" si="1006"/>
        <v>-3.876055267095923E-4</v>
      </c>
      <c r="FB448" s="240">
        <f t="shared" ca="1" si="1007"/>
        <v>6.5999371197688434E-4</v>
      </c>
      <c r="FC448" s="240">
        <f t="shared" ca="1" si="1008"/>
        <v>-3.1858460338655552E-4</v>
      </c>
      <c r="FD448" s="240">
        <f t="shared" ca="1" si="1009"/>
        <v>-3.1910970288789647E-4</v>
      </c>
      <c r="FE448" s="240">
        <f t="shared" ca="1" si="1010"/>
        <v>6.6003046644238594E-4</v>
      </c>
      <c r="FF448" s="240">
        <f t="shared" ca="1" si="1011"/>
        <v>-3.8711975431137866E-4</v>
      </c>
      <c r="FG448" s="240">
        <f t="shared" ca="1" si="1012"/>
        <v>-2.4581417210663142E-4</v>
      </c>
      <c r="FH448" s="240">
        <f t="shared" ca="1" si="1013"/>
        <v>6.5013974833453214E-4</v>
      </c>
      <c r="FI448" s="240">
        <f t="shared" ca="1" si="1014"/>
        <v>-4.4983226379929193E-4</v>
      </c>
      <c r="FJ448" s="240">
        <f t="shared" ca="1" si="1015"/>
        <v>-1.6882136737241679E-4</v>
      </c>
      <c r="FK448" s="240">
        <f t="shared" ca="1" si="1016"/>
        <v>6.3047032325997104E-4</v>
      </c>
      <c r="FL448" s="240">
        <f t="shared" ca="1" si="1017"/>
        <v>-5.0577887733463161E-4</v>
      </c>
      <c r="FM448" s="240">
        <f t="shared" ca="1" si="1018"/>
        <v>-8.9289332133593623E-5</v>
      </c>
      <c r="FN448" s="240">
        <f t="shared" ca="1" si="1019"/>
        <v>6.013180376801757E-4</v>
      </c>
      <c r="FO448" s="240">
        <f t="shared" ca="1" si="1020"/>
        <v>-5.5411810577457382E-4</v>
      </c>
      <c r="FP448" s="240">
        <f t="shared" ca="1" si="1021"/>
        <v>-8.4143022287040767E-6</v>
      </c>
      <c r="FQ448" s="240">
        <f t="shared" ca="1" si="1022"/>
        <v>5.6312136910528874E-4</v>
      </c>
      <c r="FR448" s="240">
        <f t="shared" ca="1" si="1023"/>
        <v>-5.9412288212910315E-4</v>
      </c>
      <c r="FS448" s="240">
        <f t="shared" ca="1" si="1024"/>
        <v>7.2587286613759434E-5</v>
      </c>
      <c r="FT448" s="240">
        <f t="shared" ca="1" si="1025"/>
        <v>5.1645483098425771E-4</v>
      </c>
      <c r="FU448" s="240">
        <f t="shared" ca="1" si="1026"/>
        <v>-6.2519149732529855E-4</v>
      </c>
      <c r="FV448" s="240">
        <f t="shared" ca="1" si="1027"/>
        <v>1.5249709510111822E-4</v>
      </c>
      <c r="FW448" s="240">
        <f t="shared" ca="1" si="1028"/>
        <v>4.620203314877138E-4</v>
      </c>
      <c r="FX448" s="240">
        <f t="shared" ca="1" si="1029"/>
        <v>-6.4685665047186183E-4</v>
      </c>
      <c r="FY448" s="240">
        <f t="shared" ca="1" si="1030"/>
        <v>2.3011320533346645E-4</v>
      </c>
      <c r="FZ448" s="240">
        <f t="shared" ca="1" si="1031"/>
        <v>4.0063661615587763E-4</v>
      </c>
      <c r="GA448" s="240">
        <f t="shared" ca="1" si="1032"/>
        <v>-6.5879247749948825E-4</v>
      </c>
      <c r="GB448" s="240">
        <f t="shared" ca="1" si="1033"/>
        <v>3.0426819876763382E-4</v>
      </c>
      <c r="GC448" s="240">
        <f t="shared" ca="1" si="1034"/>
        <v>3.3322695320346044E-4</v>
      </c>
      <c r="GD448" s="240">
        <f t="shared" ca="1" si="1035"/>
        <v>-6.6081945245978512E-4</v>
      </c>
      <c r="GE448" s="240">
        <f t="shared" ca="1" si="1036"/>
        <v>3.7384671527871115E-4</v>
      </c>
      <c r="GF448" s="240">
        <f t="shared" ca="1" si="1037"/>
        <v>2.6080524670635507E-4</v>
      </c>
      <c r="GG448" s="240">
        <f t="shared" ca="1" si="1038"/>
        <v>-6.5290708776263797E-4</v>
      </c>
      <c r="GH448" s="240">
        <f t="shared" ca="1" si="1039"/>
        <v>4.3780222921450897E-4</v>
      </c>
      <c r="GI448" s="240">
        <f t="shared" ca="1" si="1040"/>
        <v>1.8446078654058926E-4</v>
      </c>
      <c r="GJ448" s="240">
        <f t="shared" ca="1" si="1041"/>
        <v>-6.3517439273793794E-4</v>
      </c>
      <c r="GK448" s="240">
        <f t="shared" ca="1" si="1042"/>
        <v>4.9517279011547554E-4</v>
      </c>
      <c r="GL448" s="240">
        <f t="shared" ca="1" si="1043"/>
        <v>1.0534186444867671E-4</v>
      </c>
      <c r="GM448" s="240">
        <f t="shared" ca="1" si="1044"/>
        <v>-6.0788808362449503E-4</v>
      </c>
      <c r="GN448" s="240">
        <f t="shared" ca="1" si="1045"/>
        <v>5.4509549134497274E-4</v>
      </c>
      <c r="GO448" s="240">
        <f t="shared" ca="1" si="1046"/>
        <v>2.4638502662976676E-5</v>
      </c>
      <c r="GP448" s="240">
        <f t="shared" ca="1" si="1047"/>
        <v>-5.7145857190954224E-4</v>
      </c>
      <c r="GQ448" s="240">
        <f t="shared" ca="1" si="1048"/>
        <v>5.868194490083762E-4</v>
      </c>
      <c r="GR448" s="240">
        <f t="shared" ca="1" si="1049"/>
        <v>-5.6435445136356402E-5</v>
      </c>
      <c r="GS448" s="240">
        <f t="shared" ca="1" si="1050"/>
        <v>-5.2643379135795614E-4</v>
      </c>
      <c r="GT448" s="240">
        <f t="shared" ca="1" si="1051"/>
        <v>6.1971709594563565E-4</v>
      </c>
      <c r="GU448" s="240">
        <f t="shared" ca="1" si="1052"/>
        <v>-1.3666055131054394E-4</v>
      </c>
      <c r="GV448" s="240">
        <f t="shared" ca="1" si="1053"/>
        <v>-4.7349095657841427E-4</v>
      </c>
      <c r="GW448" s="240">
        <f t="shared" ca="1" si="1054"/>
        <v>6.4329362092560008E-4</v>
      </c>
      <c r="GX448" s="240">
        <f t="shared" ca="1" si="1055"/>
        <v>-2.1483015558906431E-4</v>
      </c>
      <c r="GY448" s="240">
        <f t="shared" ca="1" si="1056"/>
        <v>-4.1342637708532867E-4</v>
      </c>
      <c r="GZ448" s="240">
        <f t="shared" ca="1" si="1057"/>
        <v>6.5719441106748067E-4</v>
      </c>
      <c r="HA448" s="240">
        <f t="shared" ca="1" si="1058"/>
        <v>-2.8976851436306184E-4</v>
      </c>
      <c r="HB448" s="240">
        <f t="shared" ca="1" si="1059"/>
        <v>-3.4714348006254062E-4</v>
      </c>
      <c r="HC448" s="240">
        <f t="shared" ca="1" si="1060"/>
        <v>6.6121038554865189E-4</v>
      </c>
      <c r="HD448" s="240">
        <f t="shared" ca="1" si="1061"/>
        <v>-3.6034848496375776E-4</v>
      </c>
      <c r="HE448" s="240">
        <f t="shared" ca="1" si="1062"/>
        <v>-2.7563922197759879E-4</v>
      </c>
      <c r="HF448" s="240">
        <f t="shared" ca="1" si="1063"/>
        <v>6.552811403748378E-4</v>
      </c>
      <c r="HG448" s="240">
        <f t="shared" ca="1" si="1064"/>
        <v>-4.2550847893729873E-4</v>
      </c>
      <c r="HH448" s="240">
        <f t="shared" ca="1" si="1065"/>
        <v>-1.9998909342838249E-4</v>
      </c>
      <c r="HI448" s="240">
        <f t="shared" ca="1" si="1066"/>
        <v>6.3949585691240921E-4</v>
      </c>
      <c r="HJ448" s="240">
        <f t="shared" ca="1" si="1067"/>
        <v>-4.8426842932323212E-4</v>
      </c>
      <c r="HK448" s="240">
        <f t="shared" ca="1" si="1068"/>
        <v>-1.2133094276363903E-4</v>
      </c>
      <c r="HL448" s="240">
        <f t="shared" ca="1" si="1069"/>
        <v>6.1409196051762365E-4</v>
      </c>
      <c r="HM448" s="240">
        <f t="shared" ca="1" si="1070"/>
        <v>-5.3574453177384013E-4</v>
      </c>
      <c r="HN448" s="240">
        <f t="shared" ca="1" si="1071"/>
        <v>-4.084786178457561E-5</v>
      </c>
      <c r="HO448" s="240">
        <f t="shared" ca="1" si="1072"/>
        <v>5.7945154943828906E-4</v>
      </c>
      <c r="HP448" s="240">
        <f t="shared" ca="1" si="1073"/>
        <v>-5.7916253779417631E-4</v>
      </c>
      <c r="HQ448" s="240">
        <f t="shared" ca="1" si="1074"/>
        <v>4.0249609057023037E-5</v>
      </c>
      <c r="HR448" s="240">
        <f t="shared" ca="1" si="1075"/>
        <v>5.360956477003905E-4</v>
      </c>
      <c r="HS448" s="240">
        <f t="shared" ca="1" si="1076"/>
        <v>-6.1386940016010293E-4</v>
      </c>
      <c r="HT448" s="240">
        <f t="shared" ca="1" si="1077"/>
        <v>1.2074168831396399E-4</v>
      </c>
      <c r="HU448" s="240">
        <f t="shared" ca="1" si="1078"/>
        <v>4.8467636842186546E-4</v>
      </c>
      <c r="HV448" s="240">
        <f t="shared" ca="1" si="1079"/>
        <v>-6.3934309535638978E-4</v>
      </c>
      <c r="HW448" s="240">
        <f t="shared" ca="1" si="1080"/>
        <v>1.9941770019198777E-4</v>
      </c>
      <c r="HX448" s="240">
        <f t="shared" ca="1" si="1081"/>
        <v>4.2596710542426076E-4</v>
      </c>
      <c r="HY448" s="240">
        <f t="shared" ca="1" si="1082"/>
        <v>-6.5520047529632692E-4</v>
      </c>
      <c r="HZ448" s="240">
        <f t="shared" ca="1" si="1083"/>
        <v>2.7509428424061399E-4</v>
      </c>
      <c r="IA448" s="240">
        <f t="shared" ca="1" si="1084"/>
        <v>3.6085090066979381E-4</v>
      </c>
      <c r="IB448" s="240">
        <f t="shared" ca="1" si="1085"/>
        <v>-6.6120303022551357E-4</v>
      </c>
      <c r="IC448" s="240">
        <f t="shared" ca="1" si="1086"/>
        <v>3.4663319419579139E-4</v>
      </c>
      <c r="ID448" s="240">
        <f t="shared" ca="1" si="1087"/>
        <v>2.9030716248830331E-4</v>
      </c>
      <c r="IE448" s="240">
        <f t="shared" ca="1" si="1088"/>
        <v>4.2274587113037246E-4</v>
      </c>
      <c r="IF448" s="240">
        <f t="shared" ca="1" si="1089"/>
        <v>4.1295841826316287E-4</v>
      </c>
      <c r="IG448" s="240">
        <f t="shared" ca="1" si="1090"/>
        <v>2.1539693436433248E-4</v>
      </c>
      <c r="IH448" s="240">
        <f t="shared" ca="1" si="1091"/>
        <v>-6.4343211269497639E-4</v>
      </c>
      <c r="II448" s="240">
        <f t="shared" ca="1" si="1092"/>
        <v>4.7307236333712661E-4</v>
      </c>
      <c r="IJ448" s="240">
        <f t="shared" ca="1" si="1093"/>
        <v>1.3724693585549964E-4</v>
      </c>
      <c r="IK448" s="240">
        <f t="shared" ca="1" si="1094"/>
        <v>-6.1992593137612782E-4</v>
      </c>
      <c r="IL448" s="240">
        <f t="shared" ca="1" si="1095"/>
        <v>5.2607085972954581E-4</v>
      </c>
      <c r="IM448" s="240">
        <f t="shared" ca="1" si="1096"/>
        <v>5.7032615681635332E-5</v>
      </c>
      <c r="IN448" s="240">
        <f t="shared" ca="1" si="1097"/>
        <v>-5.8709548702072501E-4</v>
      </c>
      <c r="IO448" s="240">
        <f t="shared" ca="1" si="1098"/>
        <v>5.7115676072349219E-4</v>
      </c>
      <c r="IP448" s="240">
        <f t="shared" ca="1" si="1099"/>
        <v>-2.403952811822342E-5</v>
      </c>
      <c r="IQ448" s="240">
        <f t="shared" ca="1" si="1100"/>
        <v>-5.4543458007053568E-4</v>
      </c>
      <c r="IR448" s="240">
        <f t="shared" ca="1" si="1101"/>
        <v>6.0765193240196994E-4</v>
      </c>
      <c r="IS448" s="240">
        <f t="shared" ca="1" si="1102"/>
        <v>-1.0475009503912934E-4</v>
      </c>
      <c r="IT448" s="240">
        <f t="shared" ca="1" si="1103"/>
        <v>-4.9556982934417044E-4</v>
      </c>
      <c r="IU448" s="240">
        <f t="shared" ca="1" si="1104"/>
        <v>6.3500745341311384E-4</v>
      </c>
      <c r="IV448" s="240">
        <f t="shared" ca="1" si="1105"/>
        <v>-1.8388512302898783E-4</v>
      </c>
      <c r="IW448" s="240">
        <f t="shared" ca="1" si="1106"/>
        <v>-4.3825124710679246E-4</v>
      </c>
      <c r="IX448" s="240">
        <f t="shared" ca="1" si="1107"/>
        <v>6.528118712583774E-4</v>
      </c>
      <c r="IY448" s="240">
        <f t="shared" ca="1" si="1108"/>
        <v>-2.6025434760774317E-4</v>
      </c>
      <c r="IZ448" s="240">
        <f t="shared" ca="1" si="1109"/>
        <v>-3.7434095818753628E-4</v>
      </c>
      <c r="JA448" s="240">
        <f t="shared" ca="1" si="1110"/>
        <v>6.6079739092094012E-4</v>
      </c>
      <c r="JB448" s="240">
        <f t="shared" ca="1" si="1111"/>
        <v>-3.327091045530595E-4</v>
      </c>
    </row>
    <row r="449" spans="2:262">
      <c r="B449" s="248">
        <v>88</v>
      </c>
      <c r="C449" s="247">
        <f t="shared" si="1112"/>
        <v>1.7187500000000011E-3</v>
      </c>
      <c r="D449" s="244">
        <f t="shared" ca="1" si="855"/>
        <v>11.252409455113316</v>
      </c>
      <c r="E449" s="243">
        <f ca="1">CP361</f>
        <v>-0.74759054488668408</v>
      </c>
      <c r="F449" s="242">
        <v>88</v>
      </c>
      <c r="G449" s="240">
        <f t="shared" ca="1" si="856"/>
        <v>-2.2762174275532289E-4</v>
      </c>
      <c r="H449" s="240">
        <f t="shared" ca="1" si="857"/>
        <v>4.4352000714203586E-4</v>
      </c>
      <c r="I449" s="240">
        <f t="shared" ca="1" si="858"/>
        <v>-2.6519128467818989E-4</v>
      </c>
      <c r="J449" s="240">
        <f t="shared" ca="1" si="859"/>
        <v>-1.4885523949517671E-4</v>
      </c>
      <c r="K449" s="240">
        <f t="shared" ca="1" si="860"/>
        <v>4.3059036486323794E-4</v>
      </c>
      <c r="L449" s="240">
        <f t="shared" ca="1" si="861"/>
        <v>-3.2959113919095223E-4</v>
      </c>
      <c r="M449" s="240">
        <f t="shared" ca="1" si="862"/>
        <v>-6.4368312860211023E-5</v>
      </c>
      <c r="N449" s="240">
        <f t="shared" ca="1" si="863"/>
        <v>4.0111337634060449E-4</v>
      </c>
      <c r="O449" s="240">
        <f t="shared" ca="1" si="864"/>
        <v>-3.8132499106144683E-4</v>
      </c>
      <c r="P449" s="240">
        <f t="shared" ca="1" si="865"/>
        <v>2.2592251939806816E-5</v>
      </c>
      <c r="Q449" s="240">
        <f t="shared" ca="1" si="866"/>
        <v>3.5622182571217473E-4</v>
      </c>
      <c r="R449" s="240">
        <f t="shared" ca="1" si="867"/>
        <v>-4.1840473737496874E-4</v>
      </c>
      <c r="S449" s="240">
        <f t="shared" ca="1" si="868"/>
        <v>1.0868460916765874E-4</v>
      </c>
      <c r="T449" s="240">
        <f t="shared" ca="1" si="869"/>
        <v>2.976408700931277E-4</v>
      </c>
      <c r="U449" s="241">
        <f t="shared" ca="1" si="870"/>
        <v>-4.3940542427525081E-4</v>
      </c>
      <c r="V449" s="240">
        <f t="shared" ca="1" si="871"/>
        <v>1.9060027781622862E-4</v>
      </c>
      <c r="W449" s="240">
        <f t="shared" ca="1" si="872"/>
        <v>2.2762174275532476E-4</v>
      </c>
      <c r="X449" s="240">
        <f t="shared" ca="1" si="873"/>
        <v>-4.4352000714203597E-4</v>
      </c>
      <c r="Y449" s="240">
        <f t="shared" ca="1" si="874"/>
        <v>2.6519128467818816E-4</v>
      </c>
      <c r="Z449" s="240">
        <f t="shared" ca="1" si="875"/>
        <v>1.4885523949517883E-4</v>
      </c>
      <c r="AA449" s="240">
        <f t="shared" ca="1" si="876"/>
        <v>-4.3059036486323843E-4</v>
      </c>
      <c r="AB449" s="240">
        <f t="shared" ca="1" si="877"/>
        <v>3.2959113919095082E-4</v>
      </c>
      <c r="AC449" s="240">
        <f t="shared" ca="1" si="878"/>
        <v>6.4368312860213191E-5</v>
      </c>
      <c r="AD449" s="240">
        <f t="shared" ca="1" si="879"/>
        <v>-4.0111337634060541E-4</v>
      </c>
      <c r="AE449" s="240">
        <f t="shared" ca="1" si="880"/>
        <v>3.8132499106144569E-4</v>
      </c>
      <c r="AF449" s="240">
        <f t="shared" ca="1" si="881"/>
        <v>-2.2592251939804674E-5</v>
      </c>
      <c r="AG449" s="240">
        <f t="shared" ca="1" si="882"/>
        <v>-3.5622182571217603E-4</v>
      </c>
      <c r="AH449" s="240">
        <f t="shared" ca="1" si="883"/>
        <v>4.1840473737496798E-4</v>
      </c>
      <c r="AI449" s="240">
        <f t="shared" ca="1" si="884"/>
        <v>-1.0868460916765664E-4</v>
      </c>
      <c r="AJ449" s="240">
        <f t="shared" ca="1" si="885"/>
        <v>-2.9764087009312933E-4</v>
      </c>
      <c r="AK449" s="240">
        <f t="shared" ca="1" si="886"/>
        <v>4.3940542427525048E-4</v>
      </c>
      <c r="AL449" s="240">
        <f t="shared" ca="1" si="887"/>
        <v>-1.9060027781622667E-4</v>
      </c>
      <c r="AM449" s="240">
        <f t="shared" ca="1" si="888"/>
        <v>-2.2762174275532665E-4</v>
      </c>
      <c r="AN449" s="240">
        <f t="shared" ca="1" si="889"/>
        <v>4.4352000714203608E-4</v>
      </c>
      <c r="AO449" s="240">
        <f t="shared" ca="1" si="890"/>
        <v>-2.6519128467818642E-4</v>
      </c>
      <c r="AP449" s="240">
        <f t="shared" ca="1" si="891"/>
        <v>-1.4885523949518086E-4</v>
      </c>
      <c r="AQ449" s="240">
        <f t="shared" ca="1" si="892"/>
        <v>4.3059036486323897E-4</v>
      </c>
      <c r="AR449" s="240">
        <f t="shared" ca="1" si="893"/>
        <v>-3.2959113919094936E-4</v>
      </c>
      <c r="AS449" s="240">
        <f t="shared" ca="1" si="894"/>
        <v>-6.4368312860215332E-5</v>
      </c>
      <c r="AT449" s="240">
        <f t="shared" ca="1" si="895"/>
        <v>4.0111337634060634E-4</v>
      </c>
      <c r="AU449" s="240">
        <f t="shared" ca="1" si="896"/>
        <v>-3.8132499106144455E-4</v>
      </c>
      <c r="AV449" s="240">
        <f t="shared" ca="1" si="897"/>
        <v>2.2592251939802452E-5</v>
      </c>
      <c r="AW449" s="240">
        <f t="shared" ca="1" si="898"/>
        <v>3.5622182571217733E-4</v>
      </c>
      <c r="AX449" s="240">
        <f t="shared" ca="1" si="899"/>
        <v>-4.1840473737496733E-4</v>
      </c>
      <c r="AY449" s="240">
        <f t="shared" ca="1" si="900"/>
        <v>1.0868460916765453E-4</v>
      </c>
      <c r="AZ449" s="240">
        <f t="shared" ca="1" si="901"/>
        <v>2.9764087009313096E-4</v>
      </c>
      <c r="BA449" s="240">
        <f t="shared" ca="1" si="902"/>
        <v>-4.3940542427525016E-4</v>
      </c>
      <c r="BB449" s="240">
        <f t="shared" ca="1" si="903"/>
        <v>1.9060027781622469E-4</v>
      </c>
      <c r="BC449" s="240">
        <f t="shared" ca="1" si="904"/>
        <v>2.2762174275532847E-4</v>
      </c>
      <c r="BD449" s="240">
        <f t="shared" ca="1" si="905"/>
        <v>-4.4352000714203618E-4</v>
      </c>
      <c r="BE449" s="240">
        <f t="shared" ca="1" si="906"/>
        <v>2.6519128467818469E-4</v>
      </c>
      <c r="BF449" s="240">
        <f t="shared" ca="1" si="907"/>
        <v>1.4885523949518292E-4</v>
      </c>
      <c r="BG449" s="240">
        <f t="shared" ca="1" si="908"/>
        <v>-4.3059036486323951E-4</v>
      </c>
      <c r="BH449" s="240">
        <f t="shared" ca="1" si="909"/>
        <v>3.2959113919094789E-4</v>
      </c>
      <c r="BI449" s="240">
        <f t="shared" ca="1" si="910"/>
        <v>6.4368312860217501E-5</v>
      </c>
      <c r="BJ449" s="240">
        <f t="shared" ca="1" si="911"/>
        <v>-4.0111337634060726E-4</v>
      </c>
      <c r="BK449" s="240">
        <f t="shared" ca="1" si="912"/>
        <v>3.8132499106144347E-4</v>
      </c>
      <c r="BL449" s="240">
        <f t="shared" ca="1" si="913"/>
        <v>-2.2592251939800311E-5</v>
      </c>
      <c r="BM449" s="240">
        <f t="shared" ca="1" si="914"/>
        <v>-3.5622182571217863E-4</v>
      </c>
      <c r="BN449" s="240">
        <f t="shared" ca="1" si="915"/>
        <v>4.1840473737496657E-4</v>
      </c>
      <c r="BO449" s="240">
        <f t="shared" ca="1" si="916"/>
        <v>-1.0868460916765242E-4</v>
      </c>
      <c r="BP449" s="240">
        <f t="shared" ca="1" si="917"/>
        <v>-2.9764087009313253E-4</v>
      </c>
      <c r="BQ449" s="240">
        <f t="shared" ca="1" si="918"/>
        <v>4.3940542427524983E-4</v>
      </c>
      <c r="BR449" s="240">
        <f t="shared" ca="1" si="919"/>
        <v>-1.9060027781622274E-4</v>
      </c>
      <c r="BS449" s="240">
        <f t="shared" ca="1" si="920"/>
        <v>-2.2762174275533039E-4</v>
      </c>
      <c r="BT449" s="240">
        <f t="shared" ca="1" si="921"/>
        <v>4.4352000714203629E-4</v>
      </c>
      <c r="BU449" s="240">
        <f t="shared" ca="1" si="922"/>
        <v>-2.6519128467818295E-4</v>
      </c>
      <c r="BV449" s="240">
        <f t="shared" ca="1" si="923"/>
        <v>-1.4885523949518492E-4</v>
      </c>
      <c r="BW449" s="240">
        <f t="shared" ca="1" si="924"/>
        <v>4.3059036486324005E-4</v>
      </c>
      <c r="BX449" s="240">
        <f t="shared" ca="1" si="925"/>
        <v>-3.2959113919094648E-4</v>
      </c>
      <c r="BY449" s="240">
        <f t="shared" ca="1" si="926"/>
        <v>-6.4368312860219642E-5</v>
      </c>
      <c r="BZ449" s="240">
        <f t="shared" ca="1" si="927"/>
        <v>4.0111337634060823E-4</v>
      </c>
      <c r="CA449" s="240">
        <f t="shared" ca="1" si="928"/>
        <v>-3.8132499106144238E-4</v>
      </c>
      <c r="CB449" s="240">
        <f t="shared" ca="1" si="929"/>
        <v>2.2592251939798115E-5</v>
      </c>
      <c r="CC449" s="240">
        <f t="shared" ca="1" si="930"/>
        <v>3.5622182571217999E-4</v>
      </c>
      <c r="CD449" s="240">
        <f t="shared" ca="1" si="931"/>
        <v>-4.1840473737496582E-4</v>
      </c>
      <c r="CE449" s="240">
        <f t="shared" ca="1" si="932"/>
        <v>1.0868460916765033E-4</v>
      </c>
      <c r="CF449" s="240">
        <f t="shared" ca="1" si="933"/>
        <v>2.9764087009313416E-4</v>
      </c>
      <c r="CG449" s="240">
        <f t="shared" ca="1" si="934"/>
        <v>-4.3940542427524951E-4</v>
      </c>
      <c r="CH449" s="240">
        <f t="shared" ca="1" si="935"/>
        <v>1.9060027781622076E-4</v>
      </c>
      <c r="CI449" s="240">
        <f t="shared" ca="1" si="936"/>
        <v>2.2762174275533224E-4</v>
      </c>
      <c r="CJ449" s="240">
        <f t="shared" ca="1" si="937"/>
        <v>-4.4352000714203646E-4</v>
      </c>
      <c r="CK449" s="240">
        <f t="shared" ca="1" si="938"/>
        <v>2.6519128467818116E-4</v>
      </c>
      <c r="CL449" s="240">
        <f t="shared" ca="1" si="939"/>
        <v>1.4885523949518693E-4</v>
      </c>
      <c r="CM449" s="240">
        <f t="shared" ca="1" si="940"/>
        <v>-4.3059036486324054E-4</v>
      </c>
      <c r="CN449" s="240">
        <f t="shared" ca="1" si="941"/>
        <v>3.2959113919094497E-4</v>
      </c>
      <c r="CO449" s="240">
        <f t="shared" ca="1" si="942"/>
        <v>6.4368312860221783E-5</v>
      </c>
      <c r="CP449" s="240">
        <f t="shared" ca="1" si="943"/>
        <v>-4.0111337634060915E-4</v>
      </c>
      <c r="CQ449" s="240">
        <f t="shared" ca="1" si="944"/>
        <v>3.8132499106144119E-4</v>
      </c>
      <c r="CR449" s="240">
        <f t="shared" ca="1" si="945"/>
        <v>-2.2592251939795947E-5</v>
      </c>
      <c r="CS449" s="240">
        <f t="shared" ca="1" si="946"/>
        <v>-3.5622182571218124E-4</v>
      </c>
      <c r="CT449" s="240">
        <f t="shared" ca="1" si="947"/>
        <v>4.1840473737496511E-4</v>
      </c>
      <c r="CU449" s="240">
        <f t="shared" ca="1" si="948"/>
        <v>-1.0868460916764821E-4</v>
      </c>
      <c r="CV449" s="240">
        <f t="shared" ca="1" si="949"/>
        <v>-2.9764087009313573E-4</v>
      </c>
      <c r="CW449" s="240">
        <f t="shared" ca="1" si="950"/>
        <v>4.3940542427524918E-4</v>
      </c>
      <c r="CX449" s="240">
        <f t="shared" ca="1" si="951"/>
        <v>-1.9060027781621881E-4</v>
      </c>
      <c r="CY449" s="240">
        <f t="shared" ca="1" si="952"/>
        <v>-2.2762174275533411E-4</v>
      </c>
      <c r="CZ449" s="240">
        <f t="shared" ca="1" si="953"/>
        <v>4.4352000714203656E-4</v>
      </c>
      <c r="DA449" s="240">
        <f t="shared" ca="1" si="954"/>
        <v>-2.6519128467817943E-4</v>
      </c>
      <c r="DB449" s="240">
        <f t="shared" ca="1" si="955"/>
        <v>-1.4885523949518907E-4</v>
      </c>
      <c r="DC449" s="240">
        <f t="shared" ca="1" si="956"/>
        <v>4.3059036486324114E-4</v>
      </c>
      <c r="DD449" s="240">
        <f t="shared" ca="1" si="957"/>
        <v>-3.2959113919094356E-4</v>
      </c>
      <c r="DE449" s="240">
        <f t="shared" ca="1" si="958"/>
        <v>-6.4368312860223979E-5</v>
      </c>
      <c r="DF449" s="240">
        <f t="shared" ca="1" si="959"/>
        <v>4.0111337634061008E-4</v>
      </c>
      <c r="DG449" s="240">
        <f t="shared" ca="1" si="960"/>
        <v>-3.8132499106144011E-4</v>
      </c>
      <c r="DH449" s="240">
        <f t="shared" ca="1" si="961"/>
        <v>2.2592251939793778E-5</v>
      </c>
      <c r="DI449" s="240">
        <f t="shared" ca="1" si="962"/>
        <v>3.5622182571218259E-4</v>
      </c>
      <c r="DJ449" s="240">
        <f t="shared" ca="1" si="963"/>
        <v>-4.1840473737496441E-4</v>
      </c>
      <c r="DK449" s="240">
        <f t="shared" ca="1" si="964"/>
        <v>1.0868460916764613E-4</v>
      </c>
      <c r="DL449" s="240">
        <f t="shared" ca="1" si="965"/>
        <v>2.9764087009313735E-4</v>
      </c>
      <c r="DM449" s="240">
        <f t="shared" ca="1" si="966"/>
        <v>-4.3940542427524891E-4</v>
      </c>
      <c r="DN449" s="240">
        <f t="shared" ca="1" si="967"/>
        <v>1.9060027781621683E-4</v>
      </c>
      <c r="DO449" s="240">
        <f t="shared" ca="1" si="968"/>
        <v>2.2762174275533598E-4</v>
      </c>
      <c r="DP449" s="240">
        <f t="shared" ca="1" si="969"/>
        <v>-4.4352000714203667E-4</v>
      </c>
      <c r="DQ449" s="240">
        <f t="shared" ca="1" si="970"/>
        <v>2.6519128467817769E-4</v>
      </c>
      <c r="DR449" s="240">
        <f t="shared" ca="1" si="971"/>
        <v>1.4885523949519108E-4</v>
      </c>
      <c r="DS449" s="240">
        <f t="shared" ca="1" si="972"/>
        <v>-4.3059036486324163E-4</v>
      </c>
      <c r="DT449" s="240">
        <f t="shared" ca="1" si="973"/>
        <v>3.2959113919094204E-4</v>
      </c>
      <c r="DU449" s="240">
        <f t="shared" ca="1" si="974"/>
        <v>6.4368312860226093E-5</v>
      </c>
      <c r="DV449" s="240">
        <f t="shared" ca="1" si="975"/>
        <v>-4.01113376340611E-4</v>
      </c>
      <c r="DW449" s="240">
        <f t="shared" ca="1" si="976"/>
        <v>3.8132499106143902E-4</v>
      </c>
      <c r="DX449" s="240">
        <f t="shared" ca="1" si="977"/>
        <v>-2.2592251939791583E-5</v>
      </c>
      <c r="DY449" s="240">
        <f t="shared" ca="1" si="978"/>
        <v>-3.5622182571218384E-4</v>
      </c>
      <c r="DZ449" s="240">
        <f t="shared" ca="1" si="979"/>
        <v>4.1840473737496365E-4</v>
      </c>
      <c r="EA449" s="240">
        <f t="shared" ca="1" si="980"/>
        <v>-1.08684609167644E-4</v>
      </c>
      <c r="EB449" s="240">
        <f t="shared" ca="1" si="981"/>
        <v>-2.9764087009313898E-4</v>
      </c>
      <c r="EC449" s="240">
        <f t="shared" ca="1" si="982"/>
        <v>4.3940542427524859E-4</v>
      </c>
      <c r="ED449" s="240">
        <f t="shared" ca="1" si="983"/>
        <v>-1.9060027781621488E-4</v>
      </c>
      <c r="EE449" s="240">
        <f t="shared" ca="1" si="984"/>
        <v>-2.2762174275533782E-4</v>
      </c>
      <c r="EF449" s="240">
        <f t="shared" ca="1" si="985"/>
        <v>4.4352000714203678E-4</v>
      </c>
      <c r="EG449" s="240">
        <f t="shared" ca="1" si="986"/>
        <v>-2.6519128467817596E-4</v>
      </c>
      <c r="EH449" s="240">
        <f t="shared" ca="1" si="987"/>
        <v>-1.4885523949519316E-4</v>
      </c>
      <c r="EI449" s="240">
        <f t="shared" ca="1" si="988"/>
        <v>4.3059036486324222E-4</v>
      </c>
      <c r="EJ449" s="240">
        <f t="shared" ca="1" si="989"/>
        <v>-3.2959113919094063E-4</v>
      </c>
      <c r="EK449" s="240">
        <f t="shared" ca="1" si="990"/>
        <v>-6.4368312860228261E-5</v>
      </c>
      <c r="EL449" s="240">
        <f t="shared" ca="1" si="991"/>
        <v>4.0111337634061192E-4</v>
      </c>
      <c r="EM449" s="240">
        <f t="shared" ca="1" si="992"/>
        <v>-3.8132499106143788E-4</v>
      </c>
      <c r="EN449" s="240">
        <f t="shared" ca="1" si="993"/>
        <v>2.2592251939789441E-5</v>
      </c>
      <c r="EO449" s="240">
        <f t="shared" ca="1" si="994"/>
        <v>3.5622182571218519E-4</v>
      </c>
      <c r="EP449" s="240">
        <f t="shared" ca="1" si="995"/>
        <v>-4.1840473737496289E-4</v>
      </c>
      <c r="EQ449" s="240">
        <f t="shared" ca="1" si="996"/>
        <v>1.0868460916764189E-4</v>
      </c>
      <c r="ER449" s="240">
        <f t="shared" ca="1" si="997"/>
        <v>2.9764087009314061E-4</v>
      </c>
      <c r="ES449" s="240">
        <f t="shared" ca="1" si="998"/>
        <v>-4.3940542427524826E-4</v>
      </c>
      <c r="ET449" s="240">
        <f t="shared" ca="1" si="999"/>
        <v>1.906002778162129E-4</v>
      </c>
      <c r="EU449" s="240">
        <f t="shared" ca="1" si="1000"/>
        <v>2.2762174275533969E-4</v>
      </c>
      <c r="EV449" s="240">
        <f t="shared" ca="1" si="1001"/>
        <v>-4.4352000714203689E-4</v>
      </c>
      <c r="EW449" s="240">
        <f t="shared" ca="1" si="1002"/>
        <v>2.6519128467817422E-4</v>
      </c>
      <c r="EX449" s="240">
        <f t="shared" ca="1" si="1003"/>
        <v>1.4885523949519517E-4</v>
      </c>
      <c r="EY449" s="240">
        <f t="shared" ca="1" si="1004"/>
        <v>-4.3059036486324271E-4</v>
      </c>
      <c r="EZ449" s="240">
        <f t="shared" ca="1" si="1005"/>
        <v>3.2959113919093917E-4</v>
      </c>
      <c r="FA449" s="240">
        <f t="shared" ca="1" si="1006"/>
        <v>6.436831286023043E-5</v>
      </c>
      <c r="FB449" s="240">
        <f t="shared" ca="1" si="1007"/>
        <v>-4.011133763406129E-4</v>
      </c>
      <c r="FC449" s="240">
        <f t="shared" ca="1" si="1008"/>
        <v>3.8132499106143674E-4</v>
      </c>
      <c r="FD449" s="240">
        <f t="shared" ca="1" si="1009"/>
        <v>-2.2592251939787246E-5</v>
      </c>
      <c r="FE449" s="240">
        <f t="shared" ca="1" si="1010"/>
        <v>-3.5622182571218649E-4</v>
      </c>
      <c r="FF449" s="240">
        <f t="shared" ca="1" si="1011"/>
        <v>4.1840473737496218E-4</v>
      </c>
      <c r="FG449" s="240">
        <f t="shared" ca="1" si="1012"/>
        <v>-1.0868460916763977E-4</v>
      </c>
      <c r="FH449" s="240">
        <f t="shared" ca="1" si="1013"/>
        <v>-2.9764087009314223E-4</v>
      </c>
      <c r="FI449" s="240">
        <f t="shared" ca="1" si="1014"/>
        <v>4.3940542427524794E-4</v>
      </c>
      <c r="FJ449" s="240">
        <f t="shared" ca="1" si="1015"/>
        <v>-1.9060027781621095E-4</v>
      </c>
      <c r="FK449" s="240">
        <f t="shared" ca="1" si="1016"/>
        <v>-2.2762174275534161E-4</v>
      </c>
      <c r="FL449" s="240">
        <f t="shared" ca="1" si="1017"/>
        <v>4.43520007142037E-4</v>
      </c>
      <c r="FM449" s="240">
        <f t="shared" ca="1" si="1018"/>
        <v>-2.6519128467817249E-4</v>
      </c>
      <c r="FN449" s="240">
        <f t="shared" ca="1" si="1019"/>
        <v>-1.4885523949519723E-4</v>
      </c>
      <c r="FO449" s="240">
        <f t="shared" ca="1" si="1020"/>
        <v>4.305903648632432E-4</v>
      </c>
      <c r="FP449" s="240">
        <f t="shared" ca="1" si="1021"/>
        <v>-3.295911391909377E-4</v>
      </c>
      <c r="FQ449" s="240">
        <f t="shared" ca="1" si="1022"/>
        <v>-6.4368312860232544E-5</v>
      </c>
      <c r="FR449" s="240">
        <f t="shared" ca="1" si="1023"/>
        <v>4.0111337634061382E-4</v>
      </c>
      <c r="FS449" s="240">
        <f t="shared" ca="1" si="1024"/>
        <v>-3.8132499106143566E-4</v>
      </c>
      <c r="FT449" s="240">
        <f t="shared" ca="1" si="1025"/>
        <v>2.2592251939785105E-5</v>
      </c>
      <c r="FU449" s="240">
        <f t="shared" ca="1" si="1026"/>
        <v>3.5622182571218774E-4</v>
      </c>
      <c r="FV449" s="240">
        <f t="shared" ca="1" si="1027"/>
        <v>-4.1840473737496148E-4</v>
      </c>
      <c r="FW449" s="240">
        <f t="shared" ca="1" si="1028"/>
        <v>1.0868460916763766E-4</v>
      </c>
      <c r="FX449" s="240">
        <f t="shared" ca="1" si="1029"/>
        <v>2.9764087009314386E-4</v>
      </c>
      <c r="FY449" s="240">
        <f t="shared" ca="1" si="1030"/>
        <v>-4.3940542427524766E-4</v>
      </c>
      <c r="FZ449" s="240">
        <f t="shared" ca="1" si="1031"/>
        <v>1.9060027781620897E-4</v>
      </c>
      <c r="GA449" s="240">
        <f t="shared" ca="1" si="1032"/>
        <v>2.276217427553434E-4</v>
      </c>
      <c r="GB449" s="240">
        <f t="shared" ca="1" si="1033"/>
        <v>-4.4352000714203705E-4</v>
      </c>
      <c r="GC449" s="240">
        <f t="shared" ca="1" si="1034"/>
        <v>2.651912846781707E-4</v>
      </c>
      <c r="GD449" s="240">
        <f t="shared" ca="1" si="1035"/>
        <v>1.4885523949519932E-4</v>
      </c>
      <c r="GE449" s="240">
        <f t="shared" ca="1" si="1036"/>
        <v>-4.3059036486324374E-4</v>
      </c>
      <c r="GF449" s="240">
        <f t="shared" ca="1" si="1037"/>
        <v>3.2959113919093624E-4</v>
      </c>
      <c r="GG449" s="240">
        <f t="shared" ca="1" si="1038"/>
        <v>6.4368312860234712E-5</v>
      </c>
      <c r="GH449" s="240">
        <f t="shared" ca="1" si="1039"/>
        <v>-4.0111337634061474E-4</v>
      </c>
      <c r="GI449" s="240">
        <f t="shared" ca="1" si="1040"/>
        <v>3.8132499106143458E-4</v>
      </c>
      <c r="GJ449" s="240">
        <f t="shared" ca="1" si="1041"/>
        <v>-2.2592251939782909E-5</v>
      </c>
      <c r="GK449" s="240">
        <f t="shared" ca="1" si="1042"/>
        <v>-3.5622182571218904E-4</v>
      </c>
      <c r="GL449" s="240">
        <f t="shared" ca="1" si="1043"/>
        <v>4.1840473737496072E-4</v>
      </c>
      <c r="GM449" s="240">
        <f t="shared" ca="1" si="1044"/>
        <v>-1.0868460916763553E-4</v>
      </c>
      <c r="GN449" s="240">
        <f t="shared" ca="1" si="1045"/>
        <v>-2.9764087009314549E-4</v>
      </c>
      <c r="GO449" s="240">
        <f t="shared" ca="1" si="1046"/>
        <v>4.3940542427524734E-4</v>
      </c>
      <c r="GP449" s="240">
        <f t="shared" ca="1" si="1047"/>
        <v>-1.9060027781620702E-4</v>
      </c>
      <c r="GQ449" s="240">
        <f t="shared" ca="1" si="1048"/>
        <v>-2.276217427553453E-4</v>
      </c>
      <c r="GR449" s="240">
        <f t="shared" ca="1" si="1049"/>
        <v>4.4352000714203716E-4</v>
      </c>
      <c r="GS449" s="240">
        <f t="shared" ca="1" si="1050"/>
        <v>-2.6519128467816897E-4</v>
      </c>
      <c r="GT449" s="240">
        <f t="shared" ca="1" si="1051"/>
        <v>-1.4885523949520132E-4</v>
      </c>
      <c r="GU449" s="240">
        <f t="shared" ca="1" si="1052"/>
        <v>4.3059036486324428E-4</v>
      </c>
      <c r="GV449" s="240">
        <f t="shared" ca="1" si="1053"/>
        <v>-3.2959113919093477E-4</v>
      </c>
      <c r="GW449" s="240">
        <f t="shared" ca="1" si="1054"/>
        <v>-6.4368312860236881E-5</v>
      </c>
      <c r="GX449" s="240">
        <f t="shared" ca="1" si="1055"/>
        <v>4.0111337634061566E-4</v>
      </c>
      <c r="GY449" s="240">
        <f t="shared" ca="1" si="1056"/>
        <v>-3.8132499106143338E-4</v>
      </c>
      <c r="GZ449" s="240">
        <f t="shared" ca="1" si="1057"/>
        <v>2.2592251939780741E-5</v>
      </c>
      <c r="HA449" s="240">
        <f t="shared" ca="1" si="1058"/>
        <v>3.5622182571219034E-4</v>
      </c>
      <c r="HB449" s="240">
        <f t="shared" ca="1" si="1059"/>
        <v>-4.1840473737496007E-4</v>
      </c>
      <c r="HC449" s="240">
        <f t="shared" ca="1" si="1060"/>
        <v>1.0868460916763344E-4</v>
      </c>
      <c r="HD449" s="240">
        <f t="shared" ca="1" si="1061"/>
        <v>2.9764087009314711E-4</v>
      </c>
      <c r="HE449" s="240">
        <f t="shared" ca="1" si="1062"/>
        <v>-4.3940542427524701E-4</v>
      </c>
      <c r="HF449" s="240">
        <f t="shared" ca="1" si="1063"/>
        <v>1.9060027781620504E-4</v>
      </c>
      <c r="HG449" s="240">
        <f t="shared" ca="1" si="1064"/>
        <v>2.276217427553472E-4</v>
      </c>
      <c r="HH449" s="240">
        <f t="shared" ca="1" si="1065"/>
        <v>-4.4352000714203727E-4</v>
      </c>
      <c r="HI449" s="240">
        <f t="shared" ca="1" si="1066"/>
        <v>2.6519128467816723E-4</v>
      </c>
      <c r="HJ449" s="240">
        <f t="shared" ca="1" si="1067"/>
        <v>1.4885523949520338E-4</v>
      </c>
      <c r="HK449" s="240">
        <f t="shared" ca="1" si="1068"/>
        <v>-4.3059036486324482E-4</v>
      </c>
      <c r="HL449" s="240">
        <f t="shared" ca="1" si="1069"/>
        <v>3.2959113919093337E-4</v>
      </c>
      <c r="HM449" s="240">
        <f t="shared" ca="1" si="1070"/>
        <v>6.4368312860239049E-5</v>
      </c>
      <c r="HN449" s="240">
        <f t="shared" ca="1" si="1071"/>
        <v>-4.0111337634061664E-4</v>
      </c>
      <c r="HO449" s="240">
        <f t="shared" ca="1" si="1072"/>
        <v>3.813249910614323E-4</v>
      </c>
      <c r="HP449" s="240">
        <f t="shared" ca="1" si="1073"/>
        <v>-2.2592251939778572E-5</v>
      </c>
      <c r="HQ449" s="240">
        <f t="shared" ca="1" si="1074"/>
        <v>-3.5622182571219164E-4</v>
      </c>
      <c r="HR449" s="240">
        <f t="shared" ca="1" si="1075"/>
        <v>4.1840473737495926E-4</v>
      </c>
      <c r="HS449" s="240">
        <f t="shared" ca="1" si="1076"/>
        <v>-1.0868460916763131E-4</v>
      </c>
      <c r="HT449" s="240">
        <f t="shared" ca="1" si="1077"/>
        <v>-2.9764087009314874E-4</v>
      </c>
      <c r="HU449" s="240">
        <f t="shared" ca="1" si="1078"/>
        <v>4.3940542427524669E-4</v>
      </c>
      <c r="HV449" s="240">
        <f t="shared" ca="1" si="1079"/>
        <v>-1.9060027781620309E-4</v>
      </c>
      <c r="HW449" s="240">
        <f t="shared" ca="1" si="1080"/>
        <v>-2.2762174275534904E-4</v>
      </c>
      <c r="HX449" s="240">
        <f t="shared" ca="1" si="1081"/>
        <v>4.4352000714203743E-4</v>
      </c>
      <c r="HY449" s="240">
        <f t="shared" ca="1" si="1082"/>
        <v>-2.6519128467816544E-4</v>
      </c>
      <c r="HZ449" s="240">
        <f t="shared" ca="1" si="1083"/>
        <v>-1.4885523949520542E-4</v>
      </c>
      <c r="IA449" s="240">
        <f t="shared" ca="1" si="1084"/>
        <v>4.3059036486324537E-4</v>
      </c>
      <c r="IB449" s="240">
        <f t="shared" ca="1" si="1085"/>
        <v>-3.2959113919093185E-4</v>
      </c>
      <c r="IC449" s="240">
        <f t="shared" ca="1" si="1086"/>
        <v>-6.4368312860241163E-5</v>
      </c>
      <c r="ID449" s="240">
        <f t="shared" ca="1" si="1087"/>
        <v>4.0111337634061756E-4</v>
      </c>
      <c r="IE449" s="240">
        <f t="shared" ca="1" si="1088"/>
        <v>1.7503524441464549E-4</v>
      </c>
      <c r="IF449" s="240">
        <f t="shared" ca="1" si="1089"/>
        <v>2.2592251939776377E-5</v>
      </c>
      <c r="IG449" s="240">
        <f t="shared" ca="1" si="1090"/>
        <v>3.5622182571219295E-4</v>
      </c>
      <c r="IH449" s="240">
        <f t="shared" ca="1" si="1091"/>
        <v>-4.1840473737495855E-4</v>
      </c>
      <c r="II449" s="240">
        <f t="shared" ca="1" si="1092"/>
        <v>1.0868460916762923E-4</v>
      </c>
      <c r="IJ449" s="240">
        <f t="shared" ca="1" si="1093"/>
        <v>2.9764087009315026E-4</v>
      </c>
      <c r="IK449" s="240">
        <f t="shared" ca="1" si="1094"/>
        <v>-4.3940542427524636E-4</v>
      </c>
      <c r="IL449" s="240">
        <f t="shared" ca="1" si="1095"/>
        <v>1.9060027781620111E-4</v>
      </c>
      <c r="IM449" s="240">
        <f t="shared" ca="1" si="1096"/>
        <v>2.2762174275535088E-4</v>
      </c>
      <c r="IN449" s="240">
        <f t="shared" ca="1" si="1097"/>
        <v>-4.4352000714203754E-4</v>
      </c>
      <c r="IO449" s="240">
        <f t="shared" ca="1" si="1098"/>
        <v>2.6519128467816371E-4</v>
      </c>
      <c r="IP449" s="240">
        <f t="shared" ca="1" si="1099"/>
        <v>1.4885523949520753E-4</v>
      </c>
      <c r="IQ449" s="240">
        <f t="shared" ca="1" si="1100"/>
        <v>-4.3059036486324591E-4</v>
      </c>
      <c r="IR449" s="240">
        <f t="shared" ca="1" si="1101"/>
        <v>3.2959113919093044E-4</v>
      </c>
      <c r="IS449" s="240">
        <f t="shared" ca="1" si="1102"/>
        <v>6.4368312860243332E-5</v>
      </c>
      <c r="IT449" s="240">
        <f t="shared" ca="1" si="1103"/>
        <v>-4.0111337634061848E-4</v>
      </c>
      <c r="IU449" s="240">
        <f t="shared" ca="1" si="1104"/>
        <v>3.8132499106143008E-4</v>
      </c>
      <c r="IV449" s="240">
        <f t="shared" ca="1" si="1105"/>
        <v>-2.2592251939774235E-5</v>
      </c>
      <c r="IW449" s="240">
        <f t="shared" ca="1" si="1106"/>
        <v>-3.5622182571219425E-4</v>
      </c>
      <c r="IX449" s="240">
        <f t="shared" ca="1" si="1107"/>
        <v>4.1840473737495779E-4</v>
      </c>
      <c r="IY449" s="240">
        <f t="shared" ca="1" si="1108"/>
        <v>-1.0868460916762711E-4</v>
      </c>
      <c r="IZ449" s="240">
        <f t="shared" ca="1" si="1109"/>
        <v>-2.9764087009315188E-4</v>
      </c>
      <c r="JA449" s="240">
        <f t="shared" ca="1" si="1110"/>
        <v>4.3940542427524604E-4</v>
      </c>
      <c r="JB449" s="240">
        <f t="shared" ca="1" si="1111"/>
        <v>-1.9060027781619916E-4</v>
      </c>
    </row>
    <row r="450" spans="2:262">
      <c r="B450" s="248">
        <v>89</v>
      </c>
      <c r="C450" s="247">
        <f t="shared" si="1112"/>
        <v>1.7382812500000011E-3</v>
      </c>
      <c r="D450" s="244">
        <f t="shared" ca="1" si="855"/>
        <v>11.247785359063908</v>
      </c>
      <c r="E450" s="243">
        <f ca="1">CQ361</f>
        <v>-0.75221464093609136</v>
      </c>
      <c r="F450" s="242">
        <v>89</v>
      </c>
      <c r="G450" s="240">
        <f t="shared" ca="1" si="856"/>
        <v>-6.6926653635178497E-5</v>
      </c>
      <c r="H450" s="240">
        <f t="shared" ca="1" si="857"/>
        <v>5.0424676328975582E-5</v>
      </c>
      <c r="I450" s="240">
        <f t="shared" ca="1" si="858"/>
        <v>8.8567702755431865E-6</v>
      </c>
      <c r="J450" s="240">
        <f t="shared" ca="1" si="859"/>
        <v>-6.0624278077303257E-5</v>
      </c>
      <c r="K450" s="240">
        <f t="shared" ca="1" si="860"/>
        <v>6.0959141555865903E-5</v>
      </c>
      <c r="L450" s="240">
        <f t="shared" ca="1" si="861"/>
        <v>-9.5772680220317909E-6</v>
      </c>
      <c r="M450" s="240">
        <f t="shared" ca="1" si="862"/>
        <v>-4.9929802798885653E-5</v>
      </c>
      <c r="N450" s="240">
        <f t="shared" ca="1" si="863"/>
        <v>6.707724691698387E-5</v>
      </c>
      <c r="O450" s="240">
        <f t="shared" ca="1" si="864"/>
        <v>-2.7317453666227732E-5</v>
      </c>
      <c r="P450" s="240">
        <f t="shared" ca="1" si="865"/>
        <v>-3.5618019737600968E-5</v>
      </c>
      <c r="Q450" s="240">
        <f t="shared" ca="1" si="866"/>
        <v>6.8335748720214126E-5</v>
      </c>
      <c r="R450" s="240">
        <f t="shared" ca="1" si="867"/>
        <v>-4.3078548021940568E-5</v>
      </c>
      <c r="S450" s="240">
        <f t="shared" ca="1" si="868"/>
        <v>-1.8725787069373198E-5</v>
      </c>
      <c r="T450" s="240">
        <f t="shared" ca="1" si="869"/>
        <v>6.4643471192523636E-5</v>
      </c>
      <c r="U450" s="241">
        <f t="shared" ca="1" si="870"/>
        <v>-5.5718693399303888E-5</v>
      </c>
      <c r="V450" s="240">
        <f t="shared" ca="1" si="871"/>
        <v>-4.7691104368628216E-7</v>
      </c>
      <c r="W450" s="240">
        <f t="shared" ca="1" si="872"/>
        <v>5.626791197036829E-5</v>
      </c>
      <c r="X450" s="240">
        <f t="shared" ca="1" si="873"/>
        <v>-6.4322138209346337E-5</v>
      </c>
      <c r="Y450" s="240">
        <f t="shared" ca="1" si="874"/>
        <v>1.7806516170536474E-5</v>
      </c>
      <c r="Z450" s="240">
        <f t="shared" ca="1" si="875"/>
        <v>4.3815862466127826E-5</v>
      </c>
      <c r="AA450" s="240">
        <f t="shared" ca="1" si="876"/>
        <v>-6.826558121460483E-5</v>
      </c>
      <c r="AB450" s="240">
        <f t="shared" ca="1" si="877"/>
        <v>3.4799899244411332E-5</v>
      </c>
      <c r="AC450" s="240">
        <f t="shared" ca="1" si="878"/>
        <v>2.8189447123709233E-5</v>
      </c>
      <c r="AD450" s="240">
        <f t="shared" ca="1" si="879"/>
        <v>-6.7263328375155514E-5</v>
      </c>
      <c r="AE450" s="240">
        <f t="shared" ca="1" si="880"/>
        <v>4.9272103797176446E-5</v>
      </c>
      <c r="AF450" s="240">
        <f t="shared" ca="1" si="881"/>
        <v>1.0520766425546306E-5</v>
      </c>
      <c r="AG450" s="240">
        <f t="shared" ca="1" si="882"/>
        <v>-6.1387990772823295E-5</v>
      </c>
      <c r="AH450" s="240">
        <f t="shared" ca="1" si="883"/>
        <v>6.0174649457803207E-5</v>
      </c>
      <c r="AI450" s="240">
        <f t="shared" ca="1" si="884"/>
        <v>-7.9101213741776903E-6</v>
      </c>
      <c r="AJ450" s="240">
        <f t="shared" ca="1" si="885"/>
        <v>-5.106522409308171E-5</v>
      </c>
      <c r="AK450" s="240">
        <f t="shared" ca="1" si="886"/>
        <v>6.671767003294611E-5</v>
      </c>
      <c r="AL450" s="240">
        <f t="shared" ca="1" si="887"/>
        <v>-2.5767937741485092E-5</v>
      </c>
      <c r="AM450" s="240">
        <f t="shared" ca="1" si="888"/>
        <v>-3.7042890777961676E-5</v>
      </c>
      <c r="AN450" s="240">
        <f t="shared" ca="1" si="889"/>
        <v>6.8427137628979028E-5</v>
      </c>
      <c r="AO450" s="240">
        <f t="shared" ca="1" si="890"/>
        <v>-4.1758921946123376E-5</v>
      </c>
      <c r="AP450" s="240">
        <f t="shared" ca="1" si="891"/>
        <v>-2.0336878986267262E-5</v>
      </c>
      <c r="AQ450" s="240">
        <f t="shared" ca="1" si="892"/>
        <v>6.5179204962454947E-5</v>
      </c>
      <c r="AR450" s="240">
        <f t="shared" ca="1" si="893"/>
        <v>-5.4724561268701437E-5</v>
      </c>
      <c r="AS450" s="240">
        <f t="shared" ca="1" si="894"/>
        <v>-2.1575036619226608E-6</v>
      </c>
      <c r="AT450" s="240">
        <f t="shared" ca="1" si="895"/>
        <v>5.720917783179958E-5</v>
      </c>
      <c r="AU450" s="240">
        <f t="shared" ca="1" si="896"/>
        <v>-6.3725522777738353E-5</v>
      </c>
      <c r="AV450" s="240">
        <f t="shared" ca="1" si="897"/>
        <v>1.6178178203812173E-5</v>
      </c>
      <c r="AW450" s="240">
        <f t="shared" ca="1" si="898"/>
        <v>4.5094467713792554E-5</v>
      </c>
      <c r="AX450" s="240">
        <f t="shared" ca="1" si="899"/>
        <v>-6.8109705998270961E-5</v>
      </c>
      <c r="AY450" s="240">
        <f t="shared" ca="1" si="900"/>
        <v>3.3341785543938842E-5</v>
      </c>
      <c r="AZ450" s="240">
        <f t="shared" ca="1" si="901"/>
        <v>2.9712759532876673E-5</v>
      </c>
      <c r="BA450" s="240">
        <f t="shared" ca="1" si="902"/>
        <v>-6.7559486201257065E-5</v>
      </c>
      <c r="BB450" s="240">
        <f t="shared" ca="1" si="903"/>
        <v>4.8089851592452304E-5</v>
      </c>
      <c r="BC450" s="240">
        <f t="shared" ca="1" si="904"/>
        <v>1.2178425259251954E-5</v>
      </c>
      <c r="BD450" s="240">
        <f t="shared" ca="1" si="905"/>
        <v>-6.2114725638146896E-5</v>
      </c>
      <c r="BE450" s="240">
        <f t="shared" ca="1" si="906"/>
        <v>5.9353910400982336E-5</v>
      </c>
      <c r="BF450" s="240">
        <f t="shared" ca="1" si="907"/>
        <v>-6.2382099649862818E-6</v>
      </c>
      <c r="BG450" s="240">
        <f t="shared" ca="1" si="908"/>
        <v>-5.2169885605735252E-5</v>
      </c>
      <c r="BH450" s="240">
        <f t="shared" ca="1" si="909"/>
        <v>6.6317904919215064E-5</v>
      </c>
      <c r="BI450" s="240">
        <f t="shared" ca="1" si="910"/>
        <v>-2.4202900174571781E-5</v>
      </c>
      <c r="BJ450" s="240">
        <f t="shared" ca="1" si="911"/>
        <v>-3.8445448566041057E-5</v>
      </c>
      <c r="BK450" s="240">
        <f t="shared" ca="1" si="912"/>
        <v>6.8477308588691725E-5</v>
      </c>
      <c r="BL450" s="240">
        <f t="shared" ca="1" si="913"/>
        <v>-4.041414185719172E-5</v>
      </c>
      <c r="BM450" s="240">
        <f t="shared" ca="1" si="914"/>
        <v>-2.1935720727703957E-5</v>
      </c>
      <c r="BN450" s="240">
        <f t="shared" ca="1" si="915"/>
        <v>6.5675677216524406E-5</v>
      </c>
      <c r="BO450" s="240">
        <f t="shared" ca="1" si="916"/>
        <v>-5.3697465108674174E-5</v>
      </c>
      <c r="BP450" s="240">
        <f t="shared" ca="1" si="917"/>
        <v>-3.8367966806278421E-6</v>
      </c>
      <c r="BQ450" s="240">
        <f t="shared" ca="1" si="918"/>
        <v>5.8115983023693691E-5</v>
      </c>
      <c r="BR450" s="240">
        <f t="shared" ca="1" si="919"/>
        <v>-6.3090521474059498E-5</v>
      </c>
      <c r="BS450" s="240">
        <f t="shared" ca="1" si="920"/>
        <v>1.4540095107478943E-5</v>
      </c>
      <c r="BT450" s="240">
        <f t="shared" ca="1" si="921"/>
        <v>4.6345909740296527E-5</v>
      </c>
      <c r="BU450" s="240">
        <f t="shared" ca="1" si="922"/>
        <v>-6.7912804041829627E-5</v>
      </c>
      <c r="BV450" s="240">
        <f t="shared" ca="1" si="923"/>
        <v>3.1863587998584769E-5</v>
      </c>
      <c r="BW450" s="240">
        <f t="shared" ca="1" si="924"/>
        <v>3.1218174086733579E-5</v>
      </c>
      <c r="BX450" s="240">
        <f t="shared" ca="1" si="925"/>
        <v>-6.7814948719082906E-5</v>
      </c>
      <c r="BY450" s="240">
        <f t="shared" ca="1" si="926"/>
        <v>4.6878631859324927E-5</v>
      </c>
      <c r="BZ450" s="240">
        <f t="shared" ca="1" si="927"/>
        <v>1.3828748264962079E-5</v>
      </c>
      <c r="CA450" s="240">
        <f t="shared" ca="1" si="928"/>
        <v>-6.2804044915364848E-5</v>
      </c>
      <c r="CB450" s="240">
        <f t="shared" ca="1" si="929"/>
        <v>5.8497418767921319E-5</v>
      </c>
      <c r="CC450" s="240">
        <f t="shared" ca="1" si="930"/>
        <v>-4.562540891374138E-6</v>
      </c>
      <c r="CD450" s="240">
        <f t="shared" ca="1" si="931"/>
        <v>-5.3243121930058205E-5</v>
      </c>
      <c r="CE450" s="240">
        <f t="shared" ca="1" si="932"/>
        <v>6.5878192379346362E-5</v>
      </c>
      <c r="CF450" s="240">
        <f t="shared" ca="1" si="933"/>
        <v>-2.2623283685598958E-5</v>
      </c>
      <c r="CG450" s="240">
        <f t="shared" ca="1" si="934"/>
        <v>-3.9824848253472167E-5</v>
      </c>
      <c r="CH450" s="240">
        <f t="shared" ca="1" si="935"/>
        <v>6.8486231378242081E-5</v>
      </c>
      <c r="CI450" s="240">
        <f t="shared" ca="1" si="936"/>
        <v>-3.9045017800387401E-5</v>
      </c>
      <c r="CJ450" s="240">
        <f t="shared" ca="1" si="937"/>
        <v>-2.3521349211203724E-5</v>
      </c>
      <c r="CK450" s="240">
        <f t="shared" ca="1" si="938"/>
        <v>6.6132588898410095E-5</v>
      </c>
      <c r="CL450" s="240">
        <f t="shared" ca="1" si="939"/>
        <v>-5.2638023603541776E-5</v>
      </c>
      <c r="CM450" s="240">
        <f t="shared" ca="1" si="940"/>
        <v>-5.5137785564787059E-6</v>
      </c>
      <c r="CN450" s="240">
        <f t="shared" ca="1" si="941"/>
        <v>5.8987781320511913E-5</v>
      </c>
      <c r="CO450" s="240">
        <f t="shared" ca="1" si="942"/>
        <v>-6.24175167993516E-5</v>
      </c>
      <c r="CP450" s="240">
        <f t="shared" ca="1" si="943"/>
        <v>1.2893253601543089E-5</v>
      </c>
      <c r="CQ450" s="240">
        <f t="shared" ca="1" si="944"/>
        <v>4.7569434723758156E-5</v>
      </c>
      <c r="CR450" s="240">
        <f t="shared" ca="1" si="945"/>
        <v>-6.7674993951656931E-5</v>
      </c>
      <c r="CS450" s="240">
        <f t="shared" ca="1" si="946"/>
        <v>3.0366197019274922E-5</v>
      </c>
      <c r="CT450" s="240">
        <f t="shared" ca="1" si="947"/>
        <v>3.2704783979842502E-5</v>
      </c>
      <c r="CU450" s="240">
        <f t="shared" ca="1" si="948"/>
        <v>-6.8029562047564897E-5</v>
      </c>
      <c r="CV450" s="240">
        <f t="shared" ca="1" si="949"/>
        <v>4.5639174191270486E-5</v>
      </c>
      <c r="CW450" s="240">
        <f t="shared" ca="1" si="950"/>
        <v>1.5470741349806643E-5</v>
      </c>
      <c r="CX450" s="240">
        <f t="shared" ca="1" si="951"/>
        <v>-6.3455533384321053E-5</v>
      </c>
      <c r="CY450" s="240">
        <f t="shared" ca="1" si="952"/>
        <v>5.760569047715439E-5</v>
      </c>
      <c r="CZ450" s="240">
        <f t="shared" ca="1" si="953"/>
        <v>-2.8841235137314876E-6</v>
      </c>
      <c r="DA450" s="240">
        <f t="shared" ca="1" si="954"/>
        <v>-5.4284286588618448E-5</v>
      </c>
      <c r="DB450" s="240">
        <f t="shared" ca="1" si="955"/>
        <v>6.5398797279733146E-5</v>
      </c>
      <c r="DC450" s="240">
        <f t="shared" ca="1" si="956"/>
        <v>-2.1030039776473006E-5</v>
      </c>
      <c r="DD450" s="240">
        <f t="shared" ca="1" si="957"/>
        <v>-4.1180258941461584E-5</v>
      </c>
      <c r="DE450" s="240">
        <f t="shared" ca="1" si="958"/>
        <v>6.8453900622875299E-5</v>
      </c>
      <c r="DF450" s="240">
        <f t="shared" ca="1" si="959"/>
        <v>-3.7652374484848186E-5</v>
      </c>
      <c r="DG450" s="240">
        <f t="shared" ca="1" si="960"/>
        <v>-2.5092809313460378E-5</v>
      </c>
      <c r="DH450" s="240">
        <f t="shared" ca="1" si="961"/>
        <v>6.65496647816002E-5</v>
      </c>
      <c r="DI450" s="240">
        <f t="shared" ca="1" si="962"/>
        <v>-5.1546874921254313E-5</v>
      </c>
      <c r="DJ450" s="240">
        <f t="shared" ca="1" si="963"/>
        <v>-7.187439138300614E-6</v>
      </c>
      <c r="DK450" s="240">
        <f t="shared" ca="1" si="964"/>
        <v>5.9824047583556875E-5</v>
      </c>
      <c r="DL450" s="240">
        <f t="shared" ca="1" si="965"/>
        <v>-6.1706914146464223E-5</v>
      </c>
      <c r="DM450" s="240">
        <f t="shared" ca="1" si="966"/>
        <v>1.1238645681747479E-5</v>
      </c>
      <c r="DN450" s="240">
        <f t="shared" ca="1" si="967"/>
        <v>4.8764305658479304E-5</v>
      </c>
      <c r="DO450" s="240">
        <f t="shared" ca="1" si="968"/>
        <v>-6.7396418975658817E-5</v>
      </c>
      <c r="DP450" s="240">
        <f t="shared" ca="1" si="969"/>
        <v>2.8850514578347645E-5</v>
      </c>
      <c r="DQ450" s="240">
        <f t="shared" ca="1" si="970"/>
        <v>3.417169373399261E-5</v>
      </c>
      <c r="DR450" s="240">
        <f t="shared" ca="1" si="971"/>
        <v>-6.8203196911658349E-5</v>
      </c>
      <c r="DS450" s="240">
        <f t="shared" ca="1" si="972"/>
        <v>4.4372225191240385E-5</v>
      </c>
      <c r="DT450" s="240">
        <f t="shared" ca="1" si="973"/>
        <v>1.7103415438550364E-5</v>
      </c>
      <c r="DU450" s="240">
        <f t="shared" ca="1" si="974"/>
        <v>-6.4068798612720331E-5</v>
      </c>
      <c r="DV450" s="240">
        <f t="shared" ca="1" si="975"/>
        <v>5.6679262672458468E-5</v>
      </c>
      <c r="DW450" s="240">
        <f t="shared" ca="1" si="976"/>
        <v>-1.2039688479304293E-6</v>
      </c>
      <c r="DX450" s="240">
        <f t="shared" ca="1" si="977"/>
        <v>-5.5292752422757941E-5</v>
      </c>
      <c r="DY450" s="240">
        <f t="shared" ca="1" si="978"/>
        <v>6.4880008390056542E-5</v>
      </c>
      <c r="DZ450" s="240">
        <f t="shared" ca="1" si="979"/>
        <v>-1.9424128157747685E-5</v>
      </c>
      <c r="EA450" s="240">
        <f t="shared" ca="1" si="980"/>
        <v>-4.251086418129375E-5</v>
      </c>
      <c r="EB450" s="240">
        <f t="shared" ca="1" si="981"/>
        <v>6.838033579742965E-5</v>
      </c>
      <c r="EC450" s="240">
        <f t="shared" ca="1" si="982"/>
        <v>-3.6237050786830618E-5</v>
      </c>
      <c r="ED450" s="240">
        <f t="shared" ca="1" si="983"/>
        <v>-2.6649154445665365E-5</v>
      </c>
      <c r="EE450" s="240">
        <f t="shared" ca="1" si="984"/>
        <v>6.6926653635178158E-5</v>
      </c>
      <c r="EF450" s="240">
        <f t="shared" ca="1" si="985"/>
        <v>-5.0424676328974789E-5</v>
      </c>
      <c r="EG450" s="240">
        <f t="shared" ca="1" si="986"/>
        <v>-8.8567702755432034E-6</v>
      </c>
      <c r="EH450" s="240">
        <f t="shared" ca="1" si="987"/>
        <v>6.0624278077302756E-5</v>
      </c>
      <c r="EI450" s="240">
        <f t="shared" ca="1" si="988"/>
        <v>-6.0959141555866879E-5</v>
      </c>
      <c r="EJ450" s="240">
        <f t="shared" ca="1" si="989"/>
        <v>9.5772680220312894E-6</v>
      </c>
      <c r="EK450" s="240">
        <f t="shared" ca="1" si="990"/>
        <v>4.9929802798885246E-5</v>
      </c>
      <c r="EL450" s="240">
        <f t="shared" ca="1" si="991"/>
        <v>-6.7077246916984209E-5</v>
      </c>
      <c r="EM450" s="240">
        <f t="shared" ca="1" si="992"/>
        <v>2.7317453666226814E-5</v>
      </c>
      <c r="EN450" s="240">
        <f t="shared" ca="1" si="993"/>
        <v>3.5618019737600982E-5</v>
      </c>
      <c r="EO450" s="240">
        <f t="shared" ca="1" si="994"/>
        <v>-6.8335748720214058E-5</v>
      </c>
      <c r="EP450" s="240">
        <f t="shared" ca="1" si="995"/>
        <v>4.3078548021942445E-5</v>
      </c>
      <c r="EQ450" s="240">
        <f t="shared" ca="1" si="996"/>
        <v>1.8725787069373683E-5</v>
      </c>
      <c r="ER450" s="240">
        <f t="shared" ca="1" si="997"/>
        <v>-6.4643471192523392E-5</v>
      </c>
      <c r="ES450" s="240">
        <f t="shared" ca="1" si="998"/>
        <v>5.5718693399305019E-5</v>
      </c>
      <c r="ET450" s="240">
        <f t="shared" ca="1" si="999"/>
        <v>4.7691104368727488E-7</v>
      </c>
      <c r="EU450" s="240">
        <f t="shared" ca="1" si="1000"/>
        <v>-5.6267911970368297E-5</v>
      </c>
      <c r="EV450" s="240">
        <f t="shared" ca="1" si="1001"/>
        <v>6.4322138209346838E-5</v>
      </c>
      <c r="EW450" s="240">
        <f t="shared" ca="1" si="1002"/>
        <v>-1.7806516170538805E-5</v>
      </c>
      <c r="EX450" s="240">
        <f t="shared" ca="1" si="1003"/>
        <v>-4.3815862466128219E-5</v>
      </c>
      <c r="EY450" s="240">
        <f t="shared" ca="1" si="1004"/>
        <v>6.8265581214604912E-5</v>
      </c>
      <c r="EZ450" s="240">
        <f t="shared" ca="1" si="1005"/>
        <v>-3.4799899244412993E-5</v>
      </c>
      <c r="FA450" s="240">
        <f t="shared" ca="1" si="1006"/>
        <v>-2.8189447123710134E-5</v>
      </c>
      <c r="FB450" s="240">
        <f t="shared" ca="1" si="1007"/>
        <v>6.7263328375155433E-5</v>
      </c>
      <c r="FC450" s="240">
        <f t="shared" ca="1" si="1008"/>
        <v>-4.9272103797177449E-5</v>
      </c>
      <c r="FD450" s="240">
        <f t="shared" ca="1" si="1009"/>
        <v>-1.0520766425547763E-5</v>
      </c>
      <c r="FE450" s="240">
        <f t="shared" ca="1" si="1010"/>
        <v>6.1387990772823525E-5</v>
      </c>
      <c r="FF450" s="240">
        <f t="shared" ca="1" si="1011"/>
        <v>-6.0174649457803668E-5</v>
      </c>
      <c r="FG450" s="240">
        <f t="shared" ca="1" si="1012"/>
        <v>7.9101213741796046E-6</v>
      </c>
      <c r="FH450" s="240">
        <f t="shared" ca="1" si="1013"/>
        <v>5.1065224093082049E-5</v>
      </c>
      <c r="FI450" s="240">
        <f t="shared" ca="1" si="1014"/>
        <v>-6.6717670032946232E-5</v>
      </c>
      <c r="FJ450" s="240">
        <f t="shared" ca="1" si="1015"/>
        <v>2.5767937741486434E-5</v>
      </c>
      <c r="FK450" s="240">
        <f t="shared" ca="1" si="1016"/>
        <v>3.7042890777962923E-5</v>
      </c>
      <c r="FL450" s="240">
        <f t="shared" ca="1" si="1017"/>
        <v>-6.8427137628979042E-5</v>
      </c>
      <c r="FM450" s="240">
        <f t="shared" ca="1" si="1018"/>
        <v>4.1758921946123742E-5</v>
      </c>
      <c r="FN450" s="240">
        <f t="shared" ca="1" si="1019"/>
        <v>2.0336878986264955E-5</v>
      </c>
      <c r="FO450" s="240">
        <f t="shared" ca="1" si="1020"/>
        <v>-6.517920496245511E-5</v>
      </c>
      <c r="FP450" s="240">
        <f t="shared" ca="1" si="1021"/>
        <v>5.4724561268701722E-5</v>
      </c>
      <c r="FQ450" s="240">
        <f t="shared" ca="1" si="1022"/>
        <v>2.1575036619212209E-6</v>
      </c>
      <c r="FR450" s="240">
        <f t="shared" ca="1" si="1023"/>
        <v>-5.7209177831800393E-5</v>
      </c>
      <c r="FS450" s="240">
        <f t="shared" ca="1" si="1024"/>
        <v>6.3725522777738176E-5</v>
      </c>
      <c r="FT450" s="240">
        <f t="shared" ca="1" si="1025"/>
        <v>-1.617817820381358E-5</v>
      </c>
      <c r="FU450" s="240">
        <f t="shared" ca="1" si="1026"/>
        <v>-4.5094467713790738E-5</v>
      </c>
      <c r="FV450" s="240">
        <f t="shared" ca="1" si="1027"/>
        <v>6.8109705998270907E-5</v>
      </c>
      <c r="FW450" s="240">
        <f t="shared" ca="1" si="1028"/>
        <v>-3.3341785543939248E-5</v>
      </c>
      <c r="FX450" s="240">
        <f t="shared" ca="1" si="1029"/>
        <v>-2.9712759532875372E-5</v>
      </c>
      <c r="FY450" s="240">
        <f t="shared" ca="1" si="1030"/>
        <v>6.7559486201257309E-5</v>
      </c>
      <c r="FZ450" s="240">
        <f t="shared" ca="1" si="1031"/>
        <v>-4.8089851592452629E-5</v>
      </c>
      <c r="GA450" s="240">
        <f t="shared" ca="1" si="1032"/>
        <v>-1.2178425259250536E-5</v>
      </c>
      <c r="GB450" s="240">
        <f t="shared" ca="1" si="1033"/>
        <v>6.2114725638145866E-5</v>
      </c>
      <c r="GC450" s="240">
        <f t="shared" ca="1" si="1034"/>
        <v>-5.9353910400982072E-5</v>
      </c>
      <c r="GD450" s="240">
        <f t="shared" ca="1" si="1035"/>
        <v>6.2382099649867459E-6</v>
      </c>
      <c r="GE450" s="240">
        <f t="shared" ca="1" si="1036"/>
        <v>5.2169885605734317E-5</v>
      </c>
      <c r="GF450" s="240">
        <f t="shared" ca="1" si="1037"/>
        <v>-6.6317904919214684E-5</v>
      </c>
      <c r="GG450" s="240">
        <f t="shared" ca="1" si="1038"/>
        <v>2.4202900174572228E-5</v>
      </c>
      <c r="GH450" s="240">
        <f t="shared" ca="1" si="1039"/>
        <v>3.8445448566039865E-5</v>
      </c>
      <c r="GI450" s="240">
        <f t="shared" ca="1" si="1040"/>
        <v>-6.8477308588691684E-5</v>
      </c>
      <c r="GJ450" s="240">
        <f t="shared" ca="1" si="1041"/>
        <v>4.0414141857191314E-5</v>
      </c>
      <c r="GK450" s="240">
        <f t="shared" ca="1" si="1042"/>
        <v>2.1935720727703514E-5</v>
      </c>
      <c r="GL450" s="240">
        <f t="shared" ca="1" si="1043"/>
        <v>-6.5675677216523714E-5</v>
      </c>
      <c r="GM450" s="240">
        <f t="shared" ca="1" si="1044"/>
        <v>5.3697465108673253E-5</v>
      </c>
      <c r="GN450" s="240">
        <f t="shared" ca="1" si="1045"/>
        <v>3.8367966806273711E-6</v>
      </c>
      <c r="GO450" s="240">
        <f t="shared" ca="1" si="1046"/>
        <v>-5.8115983023693433E-5</v>
      </c>
      <c r="GP450" s="240">
        <f t="shared" ca="1" si="1047"/>
        <v>6.3090521474058915E-5</v>
      </c>
      <c r="GQ450" s="240">
        <f t="shared" ca="1" si="1048"/>
        <v>-1.45400951074794E-5</v>
      </c>
      <c r="GR450" s="240">
        <f t="shared" ca="1" si="1049"/>
        <v>-4.6345909740296182E-5</v>
      </c>
      <c r="GS450" s="240">
        <f t="shared" ca="1" si="1050"/>
        <v>6.7912804041829938E-5</v>
      </c>
      <c r="GT450" s="240">
        <f t="shared" ca="1" si="1051"/>
        <v>-3.1863587998583461E-5</v>
      </c>
      <c r="GU450" s="240">
        <f t="shared" ca="1" si="1052"/>
        <v>-3.1218174086733159E-5</v>
      </c>
      <c r="GV450" s="240">
        <f t="shared" ca="1" si="1053"/>
        <v>6.7814948719082839E-5</v>
      </c>
      <c r="GW450" s="240">
        <f t="shared" ca="1" si="1054"/>
        <v>-4.6878631859323863E-5</v>
      </c>
      <c r="GX450" s="240">
        <f t="shared" ca="1" si="1055"/>
        <v>-1.3828748264961616E-5</v>
      </c>
      <c r="GY450" s="240">
        <f t="shared" ca="1" si="1056"/>
        <v>6.2804044915364658E-5</v>
      </c>
      <c r="GZ450" s="240">
        <f t="shared" ca="1" si="1057"/>
        <v>-5.8497418767922566E-5</v>
      </c>
      <c r="HA450" s="240">
        <f t="shared" ca="1" si="1058"/>
        <v>4.5625408913726641E-6</v>
      </c>
      <c r="HB450" s="240">
        <f t="shared" ca="1" si="1059"/>
        <v>5.3243121930057906E-5</v>
      </c>
      <c r="HC450" s="240">
        <f t="shared" ca="1" si="1060"/>
        <v>-6.5878192379347026E-5</v>
      </c>
      <c r="HD450" s="240">
        <f t="shared" ca="1" si="1061"/>
        <v>2.2623283685597562E-5</v>
      </c>
      <c r="HE450" s="240">
        <f t="shared" ca="1" si="1062"/>
        <v>3.982484825347178E-5</v>
      </c>
      <c r="HF450" s="240">
        <f t="shared" ca="1" si="1063"/>
        <v>-6.8486231378242081E-5</v>
      </c>
      <c r="HG450" s="240">
        <f t="shared" ca="1" si="1064"/>
        <v>3.9045017800389394E-5</v>
      </c>
      <c r="HH450" s="240">
        <f t="shared" ca="1" si="1065"/>
        <v>2.3521349211205109E-5</v>
      </c>
      <c r="HI450" s="240">
        <f t="shared" ca="1" si="1066"/>
        <v>-6.6132588898409973E-5</v>
      </c>
      <c r="HJ450" s="240">
        <f t="shared" ca="1" si="1067"/>
        <v>5.2638023603543321E-5</v>
      </c>
      <c r="HK450" s="240">
        <f t="shared" ca="1" si="1068"/>
        <v>5.5137785564801764E-6</v>
      </c>
      <c r="HL450" s="240">
        <f t="shared" ca="1" si="1069"/>
        <v>-5.8987781320511676E-5</v>
      </c>
      <c r="HM450" s="240">
        <f t="shared" ca="1" si="1070"/>
        <v>6.2417516799351776E-5</v>
      </c>
      <c r="HN450" s="240">
        <f t="shared" ca="1" si="1071"/>
        <v>-1.2893253601545457E-5</v>
      </c>
      <c r="HO450" s="240">
        <f t="shared" ca="1" si="1072"/>
        <v>-4.7569434723759213E-5</v>
      </c>
      <c r="HP450" s="240">
        <f t="shared" ca="1" si="1073"/>
        <v>6.7674993951657013E-5</v>
      </c>
      <c r="HQ450" s="240">
        <f t="shared" ca="1" si="1074"/>
        <v>-3.0366197019277093E-5</v>
      </c>
      <c r="HR450" s="240">
        <f t="shared" ca="1" si="1075"/>
        <v>-3.2704783979843796E-5</v>
      </c>
      <c r="HS450" s="240">
        <f t="shared" ca="1" si="1076"/>
        <v>6.8029562047564843E-5</v>
      </c>
      <c r="HT450" s="240">
        <f t="shared" ca="1" si="1077"/>
        <v>-4.5639174191270825E-5</v>
      </c>
      <c r="HU450" s="240">
        <f t="shared" ca="1" si="1078"/>
        <v>-1.5470741349804285E-5</v>
      </c>
      <c r="HV450" s="240">
        <f t="shared" ca="1" si="1079"/>
        <v>6.3455533384320877E-5</v>
      </c>
      <c r="HW450" s="240">
        <f t="shared" ca="1" si="1080"/>
        <v>-5.7605690477154648E-5</v>
      </c>
      <c r="HX450" s="240">
        <f t="shared" ca="1" si="1081"/>
        <v>2.8841235137338999E-6</v>
      </c>
      <c r="HY450" s="240">
        <f t="shared" ca="1" si="1082"/>
        <v>5.4284286588619343E-5</v>
      </c>
      <c r="HZ450" s="240">
        <f t="shared" ca="1" si="1083"/>
        <v>-6.5398797279733281E-5</v>
      </c>
      <c r="IA450" s="240">
        <f t="shared" ca="1" si="1084"/>
        <v>2.103003977647346E-5</v>
      </c>
      <c r="IB450" s="240">
        <f t="shared" ca="1" si="1085"/>
        <v>4.118025894145966E-5</v>
      </c>
      <c r="IC450" s="240">
        <f t="shared" ca="1" si="1086"/>
        <v>-6.8453900622875312E-5</v>
      </c>
      <c r="ID450" s="240">
        <f t="shared" ca="1" si="1087"/>
        <v>3.7652374484848572E-5</v>
      </c>
      <c r="IE450" s="240">
        <f t="shared" ca="1" si="1088"/>
        <v>3.742720293266469E-5</v>
      </c>
      <c r="IF450" s="240">
        <f t="shared" ca="1" si="1089"/>
        <v>-6.6549664781600552E-5</v>
      </c>
      <c r="IG450" s="240">
        <f t="shared" ca="1" si="1090"/>
        <v>5.1546874921257186E-5</v>
      </c>
      <c r="IH450" s="240">
        <f t="shared" ca="1" si="1091"/>
        <v>7.1874391383001464E-6</v>
      </c>
      <c r="II450" s="240">
        <f t="shared" ca="1" si="1092"/>
        <v>-5.9824047583557593E-5</v>
      </c>
      <c r="IJ450" s="240">
        <f t="shared" ca="1" si="1093"/>
        <v>6.170691414646612E-5</v>
      </c>
      <c r="IK450" s="240">
        <f t="shared" ca="1" si="1094"/>
        <v>-1.1238645681747943E-5</v>
      </c>
      <c r="IL450" s="240">
        <f t="shared" ca="1" si="1095"/>
        <v>-4.8764305658480347E-5</v>
      </c>
      <c r="IM450" s="240">
        <f t="shared" ca="1" si="1096"/>
        <v>6.7396418975659237E-5</v>
      </c>
      <c r="IN450" s="240">
        <f t="shared" ca="1" si="1097"/>
        <v>-2.8850514578348065E-5</v>
      </c>
      <c r="IO450" s="240">
        <f t="shared" ca="1" si="1098"/>
        <v>-3.4171693733995578E-5</v>
      </c>
      <c r="IP450" s="240">
        <f t="shared" ca="1" si="1099"/>
        <v>6.8203196911658133E-5</v>
      </c>
      <c r="IQ450" s="240">
        <f t="shared" ca="1" si="1100"/>
        <v>-4.4372225191240744E-5</v>
      </c>
      <c r="IR450" s="240">
        <f t="shared" ca="1" si="1101"/>
        <v>-1.7103415438553681E-5</v>
      </c>
      <c r="IS450" s="240">
        <f t="shared" ca="1" si="1102"/>
        <v>6.4068798612720154E-5</v>
      </c>
      <c r="IT450" s="240">
        <f t="shared" ca="1" si="1103"/>
        <v>-5.6679262672458732E-5</v>
      </c>
      <c r="IU450" s="240">
        <f t="shared" ca="1" si="1104"/>
        <v>1.2039688479347898E-6</v>
      </c>
      <c r="IV450" s="240">
        <f t="shared" ca="1" si="1105"/>
        <v>5.529275242275767E-5</v>
      </c>
      <c r="IW450" s="240">
        <f t="shared" ca="1" si="1106"/>
        <v>-6.4880008390056691E-5</v>
      </c>
      <c r="IX450" s="240">
        <f t="shared" ca="1" si="1107"/>
        <v>1.9424128157751866E-5</v>
      </c>
      <c r="IY450" s="240">
        <f t="shared" ca="1" si="1108"/>
        <v>4.2510864181293384E-5</v>
      </c>
      <c r="IZ450" s="240">
        <f t="shared" ca="1" si="1109"/>
        <v>-6.838033579742946E-5</v>
      </c>
      <c r="JA450" s="240">
        <f t="shared" ca="1" si="1110"/>
        <v>3.6237050786834325E-5</v>
      </c>
      <c r="JB450" s="240">
        <f t="shared" ca="1" si="1111"/>
        <v>2.6649154445664935E-5</v>
      </c>
    </row>
    <row r="451" spans="2:262">
      <c r="B451" s="248">
        <v>90</v>
      </c>
      <c r="C451" s="247">
        <f t="shared" si="1112"/>
        <v>1.7578125000000011E-3</v>
      </c>
      <c r="D451" s="244">
        <f t="shared" ca="1" si="855"/>
        <v>11.243363278526765</v>
      </c>
      <c r="E451" s="243">
        <f ca="1">CR361</f>
        <v>-0.75663672147323568</v>
      </c>
      <c r="F451" s="242">
        <v>90</v>
      </c>
      <c r="G451" s="240">
        <f t="shared" ca="1" si="856"/>
        <v>-1.0592435944739616E-4</v>
      </c>
      <c r="H451" s="240">
        <f t="shared" ca="1" si="857"/>
        <v>2.2794879397317459E-4</v>
      </c>
      <c r="I451" s="240">
        <f t="shared" ca="1" si="858"/>
        <v>-1.6565351661202208E-4</v>
      </c>
      <c r="J451" s="240">
        <f t="shared" ca="1" si="859"/>
        <v>-3.0589424708160081E-5</v>
      </c>
      <c r="K451" s="240">
        <f t="shared" ca="1" si="860"/>
        <v>2.0209771465897128E-4</v>
      </c>
      <c r="L451" s="240">
        <f t="shared" ca="1" si="861"/>
        <v>-2.1018951141555883E-4</v>
      </c>
      <c r="M451" s="240">
        <f t="shared" ca="1" si="862"/>
        <v>4.8321776864734306E-5</v>
      </c>
      <c r="N451" s="240">
        <f t="shared" ca="1" si="863"/>
        <v>1.5261901367523732E-4</v>
      </c>
      <c r="O451" s="240">
        <f t="shared" ca="1" si="864"/>
        <v>-2.3015185746205427E-4</v>
      </c>
      <c r="P451" s="240">
        <f t="shared" ca="1" si="865"/>
        <v>1.2158358916033727E-4</v>
      </c>
      <c r="Q451" s="240">
        <f t="shared" ca="1" si="866"/>
        <v>8.5297338461040641E-5</v>
      </c>
      <c r="R451" s="240">
        <f t="shared" ca="1" si="867"/>
        <v>-2.2320671955293264E-4</v>
      </c>
      <c r="S451" s="240">
        <f t="shared" ca="1" si="868"/>
        <v>1.8063083673039849E-4</v>
      </c>
      <c r="T451" s="240">
        <f t="shared" ca="1" si="869"/>
        <v>8.0033919325631162E-6</v>
      </c>
      <c r="U451" s="241">
        <f t="shared" ca="1" si="870"/>
        <v>-1.9016606674601493E-4</v>
      </c>
      <c r="V451" s="240">
        <f t="shared" ca="1" si="871"/>
        <v>2.1856019546476251E-4</v>
      </c>
      <c r="W451" s="240">
        <f t="shared" ca="1" si="872"/>
        <v>-7.0226246110162904E-5</v>
      </c>
      <c r="X451" s="240">
        <f t="shared" ca="1" si="873"/>
        <v>-1.3489274353488444E-4</v>
      </c>
      <c r="Y451" s="240">
        <f t="shared" ca="1" si="874"/>
        <v>2.3093727311977765E-4</v>
      </c>
      <c r="Z451" s="240">
        <f t="shared" ca="1" si="875"/>
        <v>-1.4024560242277608E-4</v>
      </c>
      <c r="AA451" s="240">
        <f t="shared" ca="1" si="876"/>
        <v>-6.3848857477036508E-5</v>
      </c>
      <c r="AB451" s="240">
        <f t="shared" ca="1" si="877"/>
        <v>2.1631504240619148E-4</v>
      </c>
      <c r="AC451" s="240">
        <f t="shared" ca="1" si="878"/>
        <v>-1.9386858314820166E-4</v>
      </c>
      <c r="AD451" s="240">
        <f t="shared" ca="1" si="879"/>
        <v>1.4659717882443903E-5</v>
      </c>
      <c r="AE451" s="240">
        <f t="shared" ca="1" si="880"/>
        <v>1.7640301565494839E-4</v>
      </c>
      <c r="AF451" s="240">
        <f t="shared" ca="1" si="881"/>
        <v>-2.2482602535448443E-4</v>
      </c>
      <c r="AG451" s="240">
        <f t="shared" ca="1" si="882"/>
        <v>9.1454398215979921E-5</v>
      </c>
      <c r="AH451" s="240">
        <f t="shared" ca="1" si="883"/>
        <v>1.1586738253441677E-4</v>
      </c>
      <c r="AI451" s="240">
        <f t="shared" ca="1" si="884"/>
        <v>-2.2949863659420261E-4</v>
      </c>
      <c r="AJ451" s="240">
        <f t="shared" ca="1" si="885"/>
        <v>1.5755697386783999E-4</v>
      </c>
      <c r="AK451" s="240">
        <f t="shared" ca="1" si="886"/>
        <v>4.1785477092195049E-5</v>
      </c>
      <c r="AL451" s="240">
        <f t="shared" ca="1" si="887"/>
        <v>-2.0734013315124811E-4</v>
      </c>
      <c r="AM451" s="240">
        <f t="shared" ca="1" si="888"/>
        <v>2.0523926913094059E-4</v>
      </c>
      <c r="AN451" s="240">
        <f t="shared" ca="1" si="889"/>
        <v>-3.7181646600423576E-5</v>
      </c>
      <c r="AO451" s="240">
        <f t="shared" ca="1" si="890"/>
        <v>-1.6094110709142725E-4</v>
      </c>
      <c r="AP451" s="240">
        <f t="shared" ca="1" si="891"/>
        <v>2.2892665771763574E-4</v>
      </c>
      <c r="AQ451" s="240">
        <f t="shared" ca="1" si="892"/>
        <v>-1.1180179447291756E-4</v>
      </c>
      <c r="AR451" s="240">
        <f t="shared" ca="1" si="893"/>
        <v>-9.5726155300588468E-5</v>
      </c>
      <c r="AS451" s="240">
        <f t="shared" ca="1" si="894"/>
        <v>2.2584980274150876E-4</v>
      </c>
      <c r="AT451" s="240">
        <f t="shared" ca="1" si="895"/>
        <v>-1.7335098552515116E-4</v>
      </c>
      <c r="AU451" s="240">
        <f t="shared" ca="1" si="896"/>
        <v>-1.9319679720687229E-5</v>
      </c>
      <c r="AV451" s="240">
        <f t="shared" ca="1" si="897"/>
        <v>1.9636842507041123E-4</v>
      </c>
      <c r="AW451" s="240">
        <f t="shared" ca="1" si="898"/>
        <v>-2.1463338875675003E-4</v>
      </c>
      <c r="AX451" s="240">
        <f t="shared" ca="1" si="899"/>
        <v>5.9345495736088852E-5</v>
      </c>
      <c r="AY451" s="240">
        <f t="shared" ca="1" si="900"/>
        <v>1.4392924768725601E-4</v>
      </c>
      <c r="AZ451" s="240">
        <f t="shared" ca="1" si="901"/>
        <v>-2.3082260122292498E-4</v>
      </c>
      <c r="BA451" s="240">
        <f t="shared" ca="1" si="902"/>
        <v>1.3107247833200466E-4</v>
      </c>
      <c r="BB451" s="240">
        <f t="shared" ca="1" si="903"/>
        <v>7.4663032861974535E-5</v>
      </c>
      <c r="BC451" s="240">
        <f t="shared" ca="1" si="904"/>
        <v>-2.2002591182635411E-4</v>
      </c>
      <c r="BD451" s="240">
        <f t="shared" ca="1" si="905"/>
        <v>1.8747553242856927E-4</v>
      </c>
      <c r="BE451" s="240">
        <f t="shared" ca="1" si="906"/>
        <v>-3.3321767277387813E-6</v>
      </c>
      <c r="BF451" s="240">
        <f t="shared" ca="1" si="907"/>
        <v>-1.8350558171024758E-4</v>
      </c>
      <c r="BG451" s="240">
        <f t="shared" ca="1" si="908"/>
        <v>2.2196047151828801E-4</v>
      </c>
      <c r="BH451" s="240">
        <f t="shared" ca="1" si="909"/>
        <v>-8.0937815306264492E-5</v>
      </c>
      <c r="BI451" s="240">
        <f t="shared" ca="1" si="910"/>
        <v>-1.2553127094812888E-4</v>
      </c>
      <c r="BJ451" s="240">
        <f t="shared" ca="1" si="911"/>
        <v>2.304955968979686E-4</v>
      </c>
      <c r="BK451" s="240">
        <f t="shared" ca="1" si="912"/>
        <v>-1.4908086257324677E-4</v>
      </c>
      <c r="BL451" s="240">
        <f t="shared" ca="1" si="913"/>
        <v>-5.288086460193739E-5</v>
      </c>
      <c r="BM451" s="240">
        <f t="shared" ca="1" si="914"/>
        <v>2.1208305110191248E-4</v>
      </c>
      <c r="BN451" s="240">
        <f t="shared" ca="1" si="915"/>
        <v>-1.9979458747014918E-4</v>
      </c>
      <c r="BO451" s="240">
        <f t="shared" ca="1" si="916"/>
        <v>2.595194249273011E-5</v>
      </c>
      <c r="BP451" s="240">
        <f t="shared" ca="1" si="917"/>
        <v>1.6887547928385959E-4</v>
      </c>
      <c r="BQ451" s="240">
        <f t="shared" ca="1" si="918"/>
        <v>-2.2714995360316784E-4</v>
      </c>
      <c r="BR451" s="240">
        <f t="shared" ca="1" si="919"/>
        <v>1.0175065946993339E-4</v>
      </c>
      <c r="BS451" s="240">
        <f t="shared" ca="1" si="920"/>
        <v>1.0592435944739554E-4</v>
      </c>
      <c r="BT451" s="240">
        <f t="shared" ca="1" si="921"/>
        <v>-2.2794879397317432E-4</v>
      </c>
      <c r="BU451" s="240">
        <f t="shared" ca="1" si="922"/>
        <v>1.6565351661201947E-4</v>
      </c>
      <c r="BV451" s="240">
        <f t="shared" ca="1" si="923"/>
        <v>3.0589424708162574E-5</v>
      </c>
      <c r="BW451" s="240">
        <f t="shared" ca="1" si="924"/>
        <v>-2.0209771465897191E-4</v>
      </c>
      <c r="BX451" s="240">
        <f t="shared" ca="1" si="925"/>
        <v>2.1018951141555867E-4</v>
      </c>
      <c r="BY451" s="240">
        <f t="shared" ca="1" si="926"/>
        <v>-4.8321776864735065E-5</v>
      </c>
      <c r="BZ451" s="240">
        <f t="shared" ca="1" si="927"/>
        <v>-1.526190136752358E-4</v>
      </c>
      <c r="CA451" s="240">
        <f t="shared" ca="1" si="928"/>
        <v>2.30151857462054E-4</v>
      </c>
      <c r="CB451" s="240">
        <f t="shared" ca="1" si="929"/>
        <v>-1.215835891603355E-4</v>
      </c>
      <c r="CC451" s="240">
        <f t="shared" ca="1" si="930"/>
        <v>-8.5297338461041807E-5</v>
      </c>
      <c r="CD451" s="240">
        <f t="shared" ca="1" si="931"/>
        <v>2.2320671955293274E-4</v>
      </c>
      <c r="CE451" s="240">
        <f t="shared" ca="1" si="932"/>
        <v>-1.8063083673039925E-4</v>
      </c>
      <c r="CF451" s="240">
        <f t="shared" ca="1" si="933"/>
        <v>-8.0033919325611105E-6</v>
      </c>
      <c r="CG451" s="240">
        <f t="shared" ca="1" si="934"/>
        <v>1.9016606674601705E-4</v>
      </c>
      <c r="CH451" s="240">
        <f t="shared" ca="1" si="935"/>
        <v>-2.1856019546476183E-4</v>
      </c>
      <c r="CI451" s="240">
        <f t="shared" ca="1" si="936"/>
        <v>7.022624611016247E-5</v>
      </c>
      <c r="CJ451" s="240">
        <f t="shared" ca="1" si="937"/>
        <v>1.3489274353488482E-4</v>
      </c>
      <c r="CK451" s="240">
        <f t="shared" ca="1" si="938"/>
        <v>-2.3093727311977765E-4</v>
      </c>
      <c r="CL451" s="240">
        <f t="shared" ca="1" si="939"/>
        <v>1.4024560242277832E-4</v>
      </c>
      <c r="CM451" s="240">
        <f t="shared" ca="1" si="940"/>
        <v>6.3848857477040113E-5</v>
      </c>
      <c r="CN451" s="240">
        <f t="shared" ca="1" si="941"/>
        <v>-2.1631504240619221E-4</v>
      </c>
      <c r="CO451" s="240">
        <f t="shared" ca="1" si="942"/>
        <v>1.9386858314820142E-4</v>
      </c>
      <c r="CP451" s="240">
        <f t="shared" ca="1" si="943"/>
        <v>-1.4659717882443442E-5</v>
      </c>
      <c r="CQ451" s="240">
        <f t="shared" ca="1" si="944"/>
        <v>-1.7640301565494761E-4</v>
      </c>
      <c r="CR451" s="240">
        <f t="shared" ca="1" si="945"/>
        <v>2.2482602535448508E-4</v>
      </c>
      <c r="CS451" s="240">
        <f t="shared" ca="1" si="946"/>
        <v>-9.1454398215977997E-5</v>
      </c>
      <c r="CT451" s="240">
        <f t="shared" ca="1" si="947"/>
        <v>-1.158673825344186E-4</v>
      </c>
      <c r="CU451" s="240">
        <f t="shared" ca="1" si="948"/>
        <v>2.2949863659420266E-4</v>
      </c>
      <c r="CV451" s="240">
        <f t="shared" ca="1" si="949"/>
        <v>-1.5755697386783966E-4</v>
      </c>
      <c r="CW451" s="240">
        <f t="shared" ca="1" si="950"/>
        <v>-4.1785477092192271E-5</v>
      </c>
      <c r="CX451" s="240">
        <f t="shared" ca="1" si="951"/>
        <v>2.0734013315124687E-4</v>
      </c>
      <c r="CY451" s="240">
        <f t="shared" ca="1" si="952"/>
        <v>-2.0523926913093891E-4</v>
      </c>
      <c r="CZ451" s="240">
        <f t="shared" ca="1" si="953"/>
        <v>3.7181646600423136E-5</v>
      </c>
      <c r="DA451" s="240">
        <f t="shared" ca="1" si="954"/>
        <v>1.6094110709142758E-4</v>
      </c>
      <c r="DB451" s="240">
        <f t="shared" ca="1" si="955"/>
        <v>-2.2892665771763568E-4</v>
      </c>
      <c r="DC451" s="240">
        <f t="shared" ca="1" si="956"/>
        <v>1.1180179447292004E-4</v>
      </c>
      <c r="DD451" s="240">
        <f t="shared" ca="1" si="957"/>
        <v>9.5726155300591883E-5</v>
      </c>
      <c r="DE451" s="240">
        <f t="shared" ca="1" si="958"/>
        <v>-2.2584980274150952E-4</v>
      </c>
      <c r="DF451" s="240">
        <f t="shared" ca="1" si="959"/>
        <v>1.7335098552515087E-4</v>
      </c>
      <c r="DG451" s="240">
        <f t="shared" ca="1" si="960"/>
        <v>1.9319679720687676E-5</v>
      </c>
      <c r="DH451" s="240">
        <f t="shared" ca="1" si="961"/>
        <v>-1.9636842507041145E-4</v>
      </c>
      <c r="DI451" s="240">
        <f t="shared" ca="1" si="962"/>
        <v>2.1463338875675109E-4</v>
      </c>
      <c r="DJ451" s="240">
        <f t="shared" ca="1" si="963"/>
        <v>-5.9345495736085241E-5</v>
      </c>
      <c r="DK451" s="240">
        <f t="shared" ca="1" si="964"/>
        <v>-1.4392924768725891E-4</v>
      </c>
      <c r="DL451" s="240">
        <f t="shared" ca="1" si="965"/>
        <v>2.3082260122292495E-4</v>
      </c>
      <c r="DM451" s="240">
        <f t="shared" ca="1" si="966"/>
        <v>-1.3107247833200428E-4</v>
      </c>
      <c r="DN451" s="240">
        <f t="shared" ca="1" si="967"/>
        <v>-7.4663032861974968E-5</v>
      </c>
      <c r="DO451" s="240">
        <f t="shared" ca="1" si="968"/>
        <v>2.2002591182635321E-4</v>
      </c>
      <c r="DP451" s="240">
        <f t="shared" ca="1" si="969"/>
        <v>-1.874755324285671E-4</v>
      </c>
      <c r="DQ451" s="240">
        <f t="shared" ca="1" si="970"/>
        <v>3.3321767277383341E-6</v>
      </c>
      <c r="DR451" s="240">
        <f t="shared" ca="1" si="971"/>
        <v>1.8350558171024788E-4</v>
      </c>
      <c r="DS451" s="240">
        <f t="shared" ca="1" si="972"/>
        <v>-2.2196047151828605E-4</v>
      </c>
      <c r="DT451" s="240">
        <f t="shared" ca="1" si="973"/>
        <v>8.0937815306267134E-5</v>
      </c>
      <c r="DU451" s="240">
        <f t="shared" ca="1" si="974"/>
        <v>1.25531270948132E-4</v>
      </c>
      <c r="DV451" s="240">
        <f t="shared" ca="1" si="975"/>
        <v>-2.3049559689796844E-4</v>
      </c>
      <c r="DW451" s="240">
        <f t="shared" ca="1" si="976"/>
        <v>1.4908086257324645E-4</v>
      </c>
      <c r="DX451" s="240">
        <f t="shared" ca="1" si="977"/>
        <v>5.2880864601931413E-5</v>
      </c>
      <c r="DY451" s="240">
        <f t="shared" ca="1" si="978"/>
        <v>-2.1208305110191264E-4</v>
      </c>
      <c r="DZ451" s="240">
        <f t="shared" ca="1" si="979"/>
        <v>1.9979458747014568E-4</v>
      </c>
      <c r="EA451" s="240">
        <f t="shared" ca="1" si="980"/>
        <v>-2.5951942492729663E-5</v>
      </c>
      <c r="EB451" s="240">
        <f t="shared" ca="1" si="981"/>
        <v>-1.6887547928385986E-4</v>
      </c>
      <c r="EC451" s="240">
        <f t="shared" ca="1" si="982"/>
        <v>2.2714995360316895E-4</v>
      </c>
      <c r="ED451" s="240">
        <f t="shared" ca="1" si="983"/>
        <v>-1.0175065946993299E-4</v>
      </c>
      <c r="EE451" s="240">
        <f t="shared" ca="1" si="984"/>
        <v>-1.059243594474018E-4</v>
      </c>
      <c r="EF451" s="240">
        <f t="shared" ca="1" si="985"/>
        <v>2.2794879397317438E-4</v>
      </c>
      <c r="EG451" s="240">
        <f t="shared" ca="1" si="986"/>
        <v>-1.6565351661201915E-4</v>
      </c>
      <c r="EH451" s="240">
        <f t="shared" ca="1" si="987"/>
        <v>-3.0589424708156489E-5</v>
      </c>
      <c r="EI451" s="240">
        <f t="shared" ca="1" si="988"/>
        <v>2.020977146589721E-4</v>
      </c>
      <c r="EJ451" s="240">
        <f t="shared" ca="1" si="989"/>
        <v>-2.1018951141555574E-4</v>
      </c>
      <c r="EK451" s="240">
        <f t="shared" ca="1" si="990"/>
        <v>4.8321776864734624E-5</v>
      </c>
      <c r="EL451" s="240">
        <f t="shared" ca="1" si="991"/>
        <v>1.5261901367524106E-4</v>
      </c>
      <c r="EM451" s="240">
        <f t="shared" ca="1" si="992"/>
        <v>-2.3015185746205448E-4</v>
      </c>
      <c r="EN451" s="240">
        <f t="shared" ca="1" si="993"/>
        <v>1.2158358916033511E-4</v>
      </c>
      <c r="EO451" s="240">
        <f t="shared" ca="1" si="994"/>
        <v>8.5297338461036155E-5</v>
      </c>
      <c r="EP451" s="240">
        <f t="shared" ca="1" si="995"/>
        <v>-2.2320671955293288E-4</v>
      </c>
      <c r="EQ451" s="240">
        <f t="shared" ca="1" si="996"/>
        <v>1.8063083673039486E-4</v>
      </c>
      <c r="ER451" s="240">
        <f t="shared" ca="1" si="997"/>
        <v>8.0033919325615713E-6</v>
      </c>
      <c r="ES451" s="240">
        <f t="shared" ca="1" si="998"/>
        <v>-1.9016606674601729E-4</v>
      </c>
      <c r="ET451" s="240">
        <f t="shared" ca="1" si="999"/>
        <v>2.1856019546476381E-4</v>
      </c>
      <c r="EU451" s="240">
        <f t="shared" ca="1" si="1000"/>
        <v>-7.022624611016205E-5</v>
      </c>
      <c r="EV451" s="240">
        <f t="shared" ca="1" si="1001"/>
        <v>-1.3489274353489049E-4</v>
      </c>
      <c r="EW451" s="240">
        <f t="shared" ca="1" si="1002"/>
        <v>2.3093727311977768E-4</v>
      </c>
      <c r="EX451" s="240">
        <f t="shared" ca="1" si="1003"/>
        <v>-1.4024560242277277E-4</v>
      </c>
      <c r="EY451" s="240">
        <f t="shared" ca="1" si="1004"/>
        <v>-6.3848857477034258E-5</v>
      </c>
      <c r="EZ451" s="240">
        <f t="shared" ca="1" si="1005"/>
        <v>2.1631504240619235E-4</v>
      </c>
      <c r="FA451" s="240">
        <f t="shared" ca="1" si="1006"/>
        <v>-1.9386858314820473E-4</v>
      </c>
      <c r="FB451" s="240">
        <f t="shared" ca="1" si="1007"/>
        <v>1.4659717882442981E-5</v>
      </c>
      <c r="FC451" s="240">
        <f t="shared" ca="1" si="1008"/>
        <v>1.7640301565495213E-4</v>
      </c>
      <c r="FD451" s="240">
        <f t="shared" ca="1" si="1009"/>
        <v>-2.2482602535448497E-4</v>
      </c>
      <c r="FE451" s="240">
        <f t="shared" ca="1" si="1010"/>
        <v>9.1454398215977577E-5</v>
      </c>
      <c r="FF451" s="240">
        <f t="shared" ca="1" si="1011"/>
        <v>1.1586738253441329E-4</v>
      </c>
      <c r="FG451" s="240">
        <f t="shared" ca="1" si="1012"/>
        <v>-2.2949863659420272E-4</v>
      </c>
      <c r="FH451" s="240">
        <f t="shared" ca="1" si="1013"/>
        <v>1.5755697386783451E-4</v>
      </c>
      <c r="FI451" s="240">
        <f t="shared" ca="1" si="1014"/>
        <v>4.1785477092192705E-5</v>
      </c>
      <c r="FJ451" s="240">
        <f t="shared" ca="1" si="1015"/>
        <v>-2.0734013315124996E-4</v>
      </c>
      <c r="FK451" s="240">
        <f t="shared" ca="1" si="1016"/>
        <v>2.0523926913094167E-4</v>
      </c>
      <c r="FL451" s="240">
        <f t="shared" ca="1" si="1017"/>
        <v>-3.7181646600422688E-5</v>
      </c>
      <c r="FM451" s="240">
        <f t="shared" ca="1" si="1018"/>
        <v>-1.6094110709143262E-4</v>
      </c>
      <c r="FN451" s="240">
        <f t="shared" ca="1" si="1019"/>
        <v>2.2892665771763563E-4</v>
      </c>
      <c r="FO451" s="240">
        <f t="shared" ca="1" si="1020"/>
        <v>-1.118017944729139E-4</v>
      </c>
      <c r="FP451" s="240">
        <f t="shared" ca="1" si="1021"/>
        <v>-9.5726155300586299E-5</v>
      </c>
      <c r="FQ451" s="240">
        <f t="shared" ca="1" si="1022"/>
        <v>2.2584980274150963E-4</v>
      </c>
      <c r="FR451" s="240">
        <f t="shared" ca="1" si="1023"/>
        <v>-1.733509855251549E-4</v>
      </c>
      <c r="FS451" s="240">
        <f t="shared" ca="1" si="1024"/>
        <v>-1.9319679720688124E-5</v>
      </c>
      <c r="FT451" s="240">
        <f t="shared" ca="1" si="1025"/>
        <v>1.9636842507041516E-4</v>
      </c>
      <c r="FU451" s="240">
        <f t="shared" ca="1" si="1026"/>
        <v>-2.1463338875675093E-4</v>
      </c>
      <c r="FV451" s="240">
        <f t="shared" ca="1" si="1027"/>
        <v>5.9345495736084807E-5</v>
      </c>
      <c r="FW451" s="240">
        <f t="shared" ca="1" si="1028"/>
        <v>1.4392924768725411E-4</v>
      </c>
      <c r="FX451" s="240">
        <f t="shared" ca="1" si="1029"/>
        <v>-2.3082260122292495E-4</v>
      </c>
      <c r="FY451" s="240">
        <f t="shared" ca="1" si="1030"/>
        <v>1.310724783319985E-4</v>
      </c>
      <c r="FZ451" s="240">
        <f t="shared" ca="1" si="1031"/>
        <v>7.4663032861975416E-5</v>
      </c>
      <c r="GA451" s="240">
        <f t="shared" ca="1" si="1032"/>
        <v>-2.2002591182635536E-4</v>
      </c>
      <c r="GB451" s="240">
        <f t="shared" ca="1" si="1033"/>
        <v>1.8747553242857065E-4</v>
      </c>
      <c r="GC451" s="240">
        <f t="shared" ca="1" si="1034"/>
        <v>-3.3321767277378733E-6</v>
      </c>
      <c r="GD451" s="240">
        <f t="shared" ca="1" si="1035"/>
        <v>-1.8350558171024417E-4</v>
      </c>
      <c r="GE451" s="240">
        <f t="shared" ca="1" si="1036"/>
        <v>2.2196047151828774E-4</v>
      </c>
      <c r="GF451" s="240">
        <f t="shared" ca="1" si="1037"/>
        <v>-8.0937815306260575E-5</v>
      </c>
      <c r="GG451" s="240">
        <f t="shared" ca="1" si="1038"/>
        <v>-1.2553127094812688E-4</v>
      </c>
      <c r="GH451" s="240">
        <f t="shared" ca="1" si="1039"/>
        <v>2.3049559689796887E-4</v>
      </c>
      <c r="GI451" s="240">
        <f t="shared" ca="1" si="1040"/>
        <v>-1.4908086257325111E-4</v>
      </c>
      <c r="GJ451" s="240">
        <f t="shared" ca="1" si="1041"/>
        <v>-5.2880864601938257E-5</v>
      </c>
      <c r="GK451" s="240">
        <f t="shared" ca="1" si="1042"/>
        <v>2.1208305110191543E-4</v>
      </c>
      <c r="GL451" s="240">
        <f t="shared" ca="1" si="1043"/>
        <v>-1.9979458747014875E-4</v>
      </c>
      <c r="GM451" s="240">
        <f t="shared" ca="1" si="1044"/>
        <v>2.5951942492722683E-5</v>
      </c>
      <c r="GN451" s="240">
        <f t="shared" ca="1" si="1045"/>
        <v>1.6887547928385568E-4</v>
      </c>
      <c r="GO451" s="240">
        <f t="shared" ca="1" si="1046"/>
        <v>-2.2714995360316771E-4</v>
      </c>
      <c r="GP451" s="240">
        <f t="shared" ca="1" si="1047"/>
        <v>1.0175065946993848E-4</v>
      </c>
      <c r="GQ451" s="240">
        <f t="shared" ca="1" si="1048"/>
        <v>1.0592435944739635E-4</v>
      </c>
      <c r="GR451" s="240">
        <f t="shared" ca="1" si="1049"/>
        <v>-2.2794879397317552E-4</v>
      </c>
      <c r="GS451" s="240">
        <f t="shared" ca="1" si="1050"/>
        <v>1.656535166120234E-4</v>
      </c>
      <c r="GT451" s="240">
        <f t="shared" ca="1" si="1051"/>
        <v>3.0589424708163442E-5</v>
      </c>
      <c r="GU451" s="240">
        <f t="shared" ca="1" si="1052"/>
        <v>-2.0209771465896917E-4</v>
      </c>
      <c r="GV451" s="240">
        <f t="shared" ca="1" si="1053"/>
        <v>2.1018951141555829E-4</v>
      </c>
      <c r="GW451" s="240">
        <f t="shared" ca="1" si="1054"/>
        <v>-4.8321776864727753E-5</v>
      </c>
      <c r="GX451" s="240">
        <f t="shared" ca="1" si="1055"/>
        <v>-1.526190136752365E-4</v>
      </c>
      <c r="GY451" s="240">
        <f t="shared" ca="1" si="1056"/>
        <v>2.3015185746205389E-4</v>
      </c>
      <c r="GZ451" s="240">
        <f t="shared" ca="1" si="1057"/>
        <v>-1.215835891603403E-4</v>
      </c>
      <c r="HA451" s="240">
        <f t="shared" ca="1" si="1058"/>
        <v>-8.5297338461042647E-5</v>
      </c>
      <c r="HB451" s="240">
        <f t="shared" ca="1" si="1059"/>
        <v>2.2320671955293467E-4</v>
      </c>
      <c r="HC451" s="240">
        <f t="shared" ca="1" si="1060"/>
        <v>-1.8063083673039866E-4</v>
      </c>
      <c r="HD451" s="240">
        <f t="shared" ca="1" si="1061"/>
        <v>-8.0033919325685779E-6</v>
      </c>
      <c r="HE451" s="240">
        <f t="shared" ca="1" si="1062"/>
        <v>1.9016606674601382E-4</v>
      </c>
      <c r="HF451" s="240">
        <f t="shared" ca="1" si="1063"/>
        <v>-2.1856019546476153E-4</v>
      </c>
      <c r="HG451" s="240">
        <f t="shared" ca="1" si="1064"/>
        <v>7.0226246110167864E-5</v>
      </c>
      <c r="HH451" s="240">
        <f t="shared" ca="1" si="1065"/>
        <v>1.3489274353488555E-4</v>
      </c>
      <c r="HI451" s="240">
        <f t="shared" ca="1" si="1066"/>
        <v>-2.3093727311977776E-4</v>
      </c>
      <c r="HJ451" s="240">
        <f t="shared" ca="1" si="1067"/>
        <v>1.4024560242277762E-4</v>
      </c>
      <c r="HK451" s="240">
        <f t="shared" ca="1" si="1068"/>
        <v>6.384885747704098E-5</v>
      </c>
      <c r="HL451" s="240">
        <f t="shared" ca="1" si="1069"/>
        <v>-2.163150424061902E-4</v>
      </c>
      <c r="HM451" s="240">
        <f t="shared" ca="1" si="1070"/>
        <v>1.9386858314820093E-4</v>
      </c>
      <c r="HN451" s="240">
        <f t="shared" ca="1" si="1071"/>
        <v>-1.4659717882436002E-5</v>
      </c>
      <c r="HO451" s="240">
        <f t="shared" ca="1" si="1072"/>
        <v>-1.7640301565494817E-4</v>
      </c>
      <c r="HP451" s="240">
        <f t="shared" ca="1" si="1073"/>
        <v>2.2482602535448334E-4</v>
      </c>
      <c r="HQ451" s="240">
        <f t="shared" ca="1" si="1074"/>
        <v>-9.1454398215983187E-5</v>
      </c>
      <c r="HR451" s="240">
        <f t="shared" ca="1" si="1075"/>
        <v>-1.1586738253441936E-4</v>
      </c>
      <c r="HS451" s="240">
        <f t="shared" ca="1" si="1076"/>
        <v>2.2949863659420201E-4</v>
      </c>
      <c r="HT451" s="240">
        <f t="shared" ca="1" si="1077"/>
        <v>-1.5755697386783901E-4</v>
      </c>
      <c r="HU451" s="240">
        <f t="shared" ca="1" si="1078"/>
        <v>-4.1785477092199589E-5</v>
      </c>
      <c r="HV451" s="240">
        <f t="shared" ca="1" si="1079"/>
        <v>2.0734013315124725E-4</v>
      </c>
      <c r="HW451" s="240">
        <f t="shared" ca="1" si="1080"/>
        <v>-2.0523926913093847E-4</v>
      </c>
      <c r="HX451" s="240">
        <f t="shared" ca="1" si="1081"/>
        <v>3.7181646600428706E-5</v>
      </c>
      <c r="HY451" s="240">
        <f t="shared" ca="1" si="1082"/>
        <v>1.6094110709142826E-4</v>
      </c>
      <c r="HZ451" s="240">
        <f t="shared" ca="1" si="1083"/>
        <v>-2.2892665771763471E-4</v>
      </c>
      <c r="IA451" s="240">
        <f t="shared" ca="1" si="1084"/>
        <v>1.1180179447291924E-4</v>
      </c>
      <c r="IB451" s="240">
        <f t="shared" ca="1" si="1085"/>
        <v>9.572615530059271E-5</v>
      </c>
      <c r="IC451" s="240">
        <f t="shared" ca="1" si="1086"/>
        <v>-2.2584980274150833E-4</v>
      </c>
      <c r="ID451" s="240">
        <f t="shared" ca="1" si="1087"/>
        <v>1.7335098552515027E-4</v>
      </c>
      <c r="IE451" s="240">
        <f t="shared" ca="1" si="1088"/>
        <v>-2.1078682482532975E-4</v>
      </c>
      <c r="IF451" s="240">
        <f t="shared" ca="1" si="1089"/>
        <v>-1.9636842507041885E-4</v>
      </c>
      <c r="IG451" s="240">
        <f t="shared" ca="1" si="1090"/>
        <v>2.146333887567483E-4</v>
      </c>
      <c r="IH451" s="240">
        <f t="shared" ca="1" si="1091"/>
        <v>-5.9345495736090716E-5</v>
      </c>
      <c r="II451" s="240">
        <f t="shared" ca="1" si="1092"/>
        <v>-1.4392924768724934E-4</v>
      </c>
      <c r="IJ451" s="240">
        <f t="shared" ca="1" si="1093"/>
        <v>2.3082260122292471E-4</v>
      </c>
      <c r="IK451" s="240">
        <f t="shared" ca="1" si="1094"/>
        <v>-1.3107247833200354E-4</v>
      </c>
      <c r="IL451" s="240">
        <f t="shared" ca="1" si="1095"/>
        <v>-7.4663032861969602E-5</v>
      </c>
      <c r="IM451" s="240">
        <f t="shared" ca="1" si="1096"/>
        <v>2.200259118263575E-4</v>
      </c>
      <c r="IN451" s="240">
        <f t="shared" ca="1" si="1097"/>
        <v>-1.8747553242856656E-4</v>
      </c>
      <c r="IO451" s="240">
        <f t="shared" ca="1" si="1098"/>
        <v>3.3321767277439855E-6</v>
      </c>
      <c r="IP451" s="240">
        <f t="shared" ca="1" si="1099"/>
        <v>1.8350558171024046E-4</v>
      </c>
      <c r="IQ451" s="240">
        <f t="shared" ca="1" si="1100"/>
        <v>-2.2196047151828578E-4</v>
      </c>
      <c r="IR451" s="240">
        <f t="shared" ca="1" si="1101"/>
        <v>8.0937815306266294E-5</v>
      </c>
      <c r="IS451" s="240">
        <f t="shared" ca="1" si="1102"/>
        <v>1.2553127094812176E-4</v>
      </c>
      <c r="IT451" s="240">
        <f t="shared" ca="1" si="1103"/>
        <v>-2.3049559689796933E-4</v>
      </c>
      <c r="IU451" s="240">
        <f t="shared" ca="1" si="1104"/>
        <v>1.4908086257324574E-4</v>
      </c>
      <c r="IV451" s="240">
        <f t="shared" ca="1" si="1105"/>
        <v>5.2880864601932321E-5</v>
      </c>
      <c r="IW451" s="240">
        <f t="shared" ca="1" si="1106"/>
        <v>-2.120830511019182E-4</v>
      </c>
      <c r="IX451" s="240">
        <f t="shared" ca="1" si="1107"/>
        <v>1.9979458747014522E-4</v>
      </c>
      <c r="IY451" s="240">
        <f t="shared" ca="1" si="1108"/>
        <v>-2.5951942492728755E-5</v>
      </c>
      <c r="IZ451" s="240">
        <f t="shared" ca="1" si="1109"/>
        <v>-1.6887547928385154E-4</v>
      </c>
      <c r="JA451" s="240">
        <f t="shared" ca="1" si="1110"/>
        <v>2.2714995360316641E-4</v>
      </c>
      <c r="JB451" s="240">
        <f t="shared" ca="1" si="1111"/>
        <v>-1.0175065946993217E-4</v>
      </c>
    </row>
    <row r="452" spans="2:262">
      <c r="B452" s="248">
        <v>91</v>
      </c>
      <c r="C452" s="247">
        <f t="shared" si="1112"/>
        <v>1.7773437500000011E-3</v>
      </c>
      <c r="D452" s="244">
        <f t="shared" ca="1" si="855"/>
        <v>11.244330740505774</v>
      </c>
      <c r="E452" s="243">
        <f ca="1">CS361</f>
        <v>-0.75566925949422703</v>
      </c>
      <c r="F452" s="242">
        <v>91</v>
      </c>
      <c r="G452" s="240">
        <f t="shared" ca="1" si="856"/>
        <v>-2.1989987339297065E-4</v>
      </c>
      <c r="H452" s="240">
        <f t="shared" ca="1" si="857"/>
        <v>5.7508059902821554E-4</v>
      </c>
      <c r="I452" s="240">
        <f t="shared" ca="1" si="858"/>
        <v>-4.8771562991140657E-4</v>
      </c>
      <c r="J452" s="240">
        <f t="shared" ca="1" si="859"/>
        <v>2.5035526454638611E-5</v>
      </c>
      <c r="K452" s="240">
        <f t="shared" ca="1" si="860"/>
        <v>4.5691033638798522E-4</v>
      </c>
      <c r="L452" s="240">
        <f t="shared" ca="1" si="861"/>
        <v>-5.8724687247205742E-4</v>
      </c>
      <c r="M452" s="240">
        <f t="shared" ca="1" si="862"/>
        <v>2.6567531844097925E-4</v>
      </c>
      <c r="N452" s="240">
        <f t="shared" ca="1" si="863"/>
        <v>2.6034317498714095E-4</v>
      </c>
      <c r="O452" s="240">
        <f t="shared" ca="1" si="864"/>
        <v>-5.8601800972927771E-4</v>
      </c>
      <c r="P452" s="240">
        <f t="shared" ca="1" si="865"/>
        <v>4.60730409482133E-4</v>
      </c>
      <c r="Q452" s="240">
        <f t="shared" ca="1" si="866"/>
        <v>1.9106204420165111E-5</v>
      </c>
      <c r="R452" s="240">
        <f t="shared" ca="1" si="867"/>
        <v>-4.8423989055288775E-4</v>
      </c>
      <c r="S452" s="240">
        <f t="shared" ca="1" si="868"/>
        <v>5.767331517547166E-4</v>
      </c>
      <c r="T452" s="240">
        <f t="shared" ca="1" si="869"/>
        <v>-2.254090180363772E-4</v>
      </c>
      <c r="U452" s="241">
        <f t="shared" ca="1" si="870"/>
        <v>-2.9937565435924138E-4</v>
      </c>
      <c r="V452" s="240">
        <f t="shared" ca="1" si="871"/>
        <v>5.9377973806148151E-4</v>
      </c>
      <c r="W452" s="240">
        <f t="shared" ca="1" si="872"/>
        <v>-4.3124845104498539E-4</v>
      </c>
      <c r="X452" s="240">
        <f t="shared" ca="1" si="873"/>
        <v>-6.3144397117805386E-5</v>
      </c>
      <c r="Y452" s="240">
        <f t="shared" ca="1" si="874"/>
        <v>5.0894530679506972E-4</v>
      </c>
      <c r="Z452" s="240">
        <f t="shared" ca="1" si="875"/>
        <v>-5.6309406411834658E-4</v>
      </c>
      <c r="AA452" s="240">
        <f t="shared" ca="1" si="876"/>
        <v>1.8392120663301024E-4</v>
      </c>
      <c r="AB452" s="240">
        <f t="shared" ca="1" si="877"/>
        <v>3.367857911216764E-4</v>
      </c>
      <c r="AC452" s="240">
        <f t="shared" ca="1" si="878"/>
        <v>-5.9832372254649789E-4</v>
      </c>
      <c r="AD452" s="240">
        <f t="shared" ca="1" si="879"/>
        <v>3.994295198871279E-4</v>
      </c>
      <c r="AE452" s="240">
        <f t="shared" ca="1" si="880"/>
        <v>1.0684040485647037E-4</v>
      </c>
      <c r="AF452" s="240">
        <f t="shared" ca="1" si="881"/>
        <v>-5.3089270432337668E-4</v>
      </c>
      <c r="AG452" s="240">
        <f t="shared" ca="1" si="882"/>
        <v>5.4640352096057285E-4</v>
      </c>
      <c r="AH452" s="240">
        <f t="shared" ca="1" si="883"/>
        <v>-1.4143671027547986E-4</v>
      </c>
      <c r="AI452" s="240">
        <f t="shared" ca="1" si="884"/>
        <v>-3.7237085650201993E-4</v>
      </c>
      <c r="AJ452" s="240">
        <f t="shared" ca="1" si="885"/>
        <v>5.9962533893870035E-4</v>
      </c>
      <c r="AK452" s="240">
        <f t="shared" ca="1" si="886"/>
        <v>-3.654460455533886E-4</v>
      </c>
      <c r="AL452" s="240">
        <f t="shared" ca="1" si="887"/>
        <v>-1.4995743518428137E-4</v>
      </c>
      <c r="AM452" s="240">
        <f t="shared" ca="1" si="888"/>
        <v>5.4996314828902038E-4</v>
      </c>
      <c r="AN452" s="240">
        <f t="shared" ca="1" si="889"/>
        <v>-5.2675196978088309E-4</v>
      </c>
      <c r="AO452" s="240">
        <f t="shared" ca="1" si="890"/>
        <v>9.8185756130519426E-5</v>
      </c>
      <c r="AP452" s="240">
        <f t="shared" ca="1" si="891"/>
        <v>4.0593801194779594E-4</v>
      </c>
      <c r="AQ452" s="240">
        <f t="shared" ca="1" si="892"/>
        <v>-5.9767753366608335E-4</v>
      </c>
      <c r="AR452" s="240">
        <f t="shared" ca="1" si="893"/>
        <v>3.2948218743558612E-4</v>
      </c>
      <c r="AS452" s="240">
        <f t="shared" ca="1" si="894"/>
        <v>1.9226183317812788E-4</v>
      </c>
      <c r="AT452" s="240">
        <f t="shared" ca="1" si="895"/>
        <v>-5.6605329430383473E-4</v>
      </c>
      <c r="AU452" s="240">
        <f t="shared" ca="1" si="896"/>
        <v>5.0424590403777797E-4</v>
      </c>
      <c r="AV452" s="240">
        <f t="shared" ca="1" si="897"/>
        <v>-5.440272486602495E-5</v>
      </c>
      <c r="AW452" s="240">
        <f t="shared" ca="1" si="898"/>
        <v>-4.3730535413529376E-4</v>
      </c>
      <c r="AX452" s="240">
        <f t="shared" ca="1" si="899"/>
        <v>5.9249086205418367E-4</v>
      </c>
      <c r="AY452" s="240">
        <f t="shared" ca="1" si="900"/>
        <v>-2.9173283679687019E-4</v>
      </c>
      <c r="AZ452" s="240">
        <f t="shared" ca="1" si="901"/>
        <v>-2.3352434763990523E-4</v>
      </c>
      <c r="BA452" s="240">
        <f t="shared" ca="1" si="902"/>
        <v>5.7907594847247945E-4</v>
      </c>
      <c r="BB452" s="240">
        <f t="shared" ca="1" si="903"/>
        <v>-4.7900728605150588E-4</v>
      </c>
      <c r="BC452" s="240">
        <f t="shared" ca="1" si="904"/>
        <v>1.0324880521878532E-5</v>
      </c>
      <c r="BD452" s="240">
        <f t="shared" ca="1" si="905"/>
        <v>4.6630290071945056E-4</v>
      </c>
      <c r="BE452" s="240">
        <f t="shared" ca="1" si="906"/>
        <v>-5.8409343112585089E-4</v>
      </c>
      <c r="BF452" s="240">
        <f t="shared" ca="1" si="907"/>
        <v>2.524025606390547E-4</v>
      </c>
      <c r="BG452" s="240">
        <f t="shared" ca="1" si="908"/>
        <v>2.7352137342866862E-4</v>
      </c>
      <c r="BH452" s="240">
        <f t="shared" ca="1" si="909"/>
        <v>-5.8896053990369415E-4</v>
      </c>
      <c r="BI452" s="240">
        <f t="shared" ca="1" si="910"/>
        <v>4.511728860796798E-4</v>
      </c>
      <c r="BJ452" s="240">
        <f t="shared" ca="1" si="911"/>
        <v>3.3808915244390718E-5</v>
      </c>
      <c r="BK452" s="240">
        <f t="shared" ca="1" si="912"/>
        <v>-4.9277351148289885E-4</v>
      </c>
      <c r="BL452" s="240">
        <f t="shared" ca="1" si="913"/>
        <v>5.7253074728686425E-4</v>
      </c>
      <c r="BM452" s="240">
        <f t="shared" ca="1" si="914"/>
        <v>-2.117044931363248E-4</v>
      </c>
      <c r="BN452" s="240">
        <f t="shared" ca="1" si="915"/>
        <v>-3.1203616319621356E-4</v>
      </c>
      <c r="BO452" s="240">
        <f t="shared" ca="1" si="916"/>
        <v>5.9565350314008648E-4</v>
      </c>
      <c r="BP452" s="240">
        <f t="shared" ca="1" si="917"/>
        <v>-4.2089354114738784E-4</v>
      </c>
      <c r="BQ452" s="240">
        <f t="shared" ca="1" si="918"/>
        <v>-7.7759497569649083E-5</v>
      </c>
      <c r="BR452" s="240">
        <f t="shared" ca="1" si="919"/>
        <v>5.1657373989243832E-4</v>
      </c>
      <c r="BS452" s="240">
        <f t="shared" ca="1" si="920"/>
        <v>-5.5786546972276096E-4</v>
      </c>
      <c r="BT452" s="240">
        <f t="shared" ca="1" si="921"/>
        <v>1.698591806426413E-4</v>
      </c>
      <c r="BU452" s="240">
        <f t="shared" ca="1" si="922"/>
        <v>3.4886000195976047E-4</v>
      </c>
      <c r="BV452" s="240">
        <f t="shared" ca="1" si="923"/>
        <v>-5.9911856843398201E-4</v>
      </c>
      <c r="BW452" s="240">
        <f t="shared" ca="1" si="924"/>
        <v>3.8833333764828686E-4</v>
      </c>
      <c r="BX452" s="240">
        <f t="shared" ca="1" si="925"/>
        <v>1.2128869444030785E-4</v>
      </c>
      <c r="BY452" s="240">
        <f t="shared" ca="1" si="926"/>
        <v>-5.3757461044819446E-4</v>
      </c>
      <c r="BZ452" s="240">
        <f t="shared" ca="1" si="927"/>
        <v>5.4017707084331014E-4</v>
      </c>
      <c r="CA452" s="240">
        <f t="shared" ca="1" si="928"/>
        <v>-1.2709338653202711E-4</v>
      </c>
      <c r="CB452" s="240">
        <f t="shared" ca="1" si="929"/>
        <v>-3.837933381465566E-4</v>
      </c>
      <c r="CC452" s="240">
        <f t="shared" ca="1" si="930"/>
        <v>5.9933695829633238E-4</v>
      </c>
      <c r="CD452" s="240">
        <f t="shared" ca="1" si="931"/>
        <v>-3.5366872214626484E-4</v>
      </c>
      <c r="CE452" s="240">
        <f t="shared" ca="1" si="932"/>
        <v>-1.6416061736700756E-4</v>
      </c>
      <c r="CF452" s="240">
        <f t="shared" ca="1" si="933"/>
        <v>5.5566231761306655E-4</v>
      </c>
      <c r="CG452" s="240">
        <f t="shared" ca="1" si="934"/>
        <v>-5.1956140561460384E-4</v>
      </c>
      <c r="CH452" s="240">
        <f t="shared" ca="1" si="935"/>
        <v>8.363886234809216E-5</v>
      </c>
      <c r="CI452" s="240">
        <f t="shared" ca="1" si="936"/>
        <v>4.1664686498106313E-4</v>
      </c>
      <c r="CJ452" s="240">
        <f t="shared" ca="1" si="937"/>
        <v>-5.9630748925354991E-4</v>
      </c>
      <c r="CK452" s="240">
        <f t="shared" ca="1" si="938"/>
        <v>3.170875451961337E-4</v>
      </c>
      <c r="CL452" s="240">
        <f t="shared" ca="1" si="939"/>
        <v>2.061429396848898E-4</v>
      </c>
      <c r="CM452" s="240">
        <f t="shared" ca="1" si="940"/>
        <v>-5.7073884253474791E-4</v>
      </c>
      <c r="CN452" s="240">
        <f t="shared" ca="1" si="941"/>
        <v>4.9613019211270184E-4</v>
      </c>
      <c r="CO452" s="240">
        <f t="shared" ca="1" si="942"/>
        <v>-3.973109192238579E-5</v>
      </c>
      <c r="CP452" s="240">
        <f t="shared" ca="1" si="943"/>
        <v>-4.4724254635486189E-4</v>
      </c>
      <c r="CQ452" s="240">
        <f t="shared" ca="1" si="944"/>
        <v>5.9004657826086085E-4</v>
      </c>
      <c r="CR452" s="240">
        <f t="shared" ca="1" si="945"/>
        <v>-2.7878804336530329E-4</v>
      </c>
      <c r="CS452" s="240">
        <f t="shared" ca="1" si="946"/>
        <v>-2.4700815555187114E-4</v>
      </c>
      <c r="CT452" s="240">
        <f t="shared" ca="1" si="947"/>
        <v>5.8272248421842581E-4</v>
      </c>
      <c r="CU452" s="240">
        <f t="shared" ca="1" si="948"/>
        <v>-4.7001040611373084E-4</v>
      </c>
      <c r="CV452" s="240">
        <f t="shared" ca="1" si="949"/>
        <v>-4.3919847328369047E-6</v>
      </c>
      <c r="CW452" s="240">
        <f t="shared" ca="1" si="950"/>
        <v>4.7541458161970884E-4</v>
      </c>
      <c r="CX452" s="240">
        <f t="shared" ca="1" si="951"/>
        <v>-5.8058815373739157E-4</v>
      </c>
      <c r="CY452" s="240">
        <f t="shared" ca="1" si="952"/>
        <v>2.3897776497255034E-4</v>
      </c>
      <c r="CZ452" s="240">
        <f t="shared" ca="1" si="953"/>
        <v>2.8653481282246766E-4</v>
      </c>
      <c r="DA452" s="240">
        <f t="shared" ca="1" si="954"/>
        <v>-5.915483022715252E-4</v>
      </c>
      <c r="DB452" s="240">
        <f t="shared" ca="1" si="955"/>
        <v>4.4134359300108581E-4</v>
      </c>
      <c r="DC452" s="240">
        <f t="shared" ca="1" si="956"/>
        <v>4.8491260842259203E-5</v>
      </c>
      <c r="DD452" s="240">
        <f t="shared" ca="1" si="957"/>
        <v>-5.0101030407558326E-4</v>
      </c>
      <c r="DE452" s="240">
        <f t="shared" ca="1" si="958"/>
        <v>5.6798347170514466E-4</v>
      </c>
      <c r="DF452" s="240">
        <f t="shared" ca="1" si="959"/>
        <v>-1.9787244536573581E-4</v>
      </c>
      <c r="DG452" s="240">
        <f t="shared" ca="1" si="960"/>
        <v>-3.2450871311625273E-4</v>
      </c>
      <c r="DH452" s="240">
        <f t="shared" ca="1" si="961"/>
        <v>5.9716846882131741E-4</v>
      </c>
      <c r="DI452" s="240">
        <f t="shared" ca="1" si="962"/>
        <v>-4.1028510071881413E-4</v>
      </c>
      <c r="DJ452" s="240">
        <f t="shared" ca="1" si="963"/>
        <v>-9.2327758607784431E-5</v>
      </c>
      <c r="DK452" s="240">
        <f t="shared" ca="1" si="964"/>
        <v>5.2389100828482754E-4</v>
      </c>
      <c r="DL452" s="240">
        <f t="shared" ca="1" si="965"/>
        <v>-5.5230083802815244E-4</v>
      </c>
      <c r="DM452" s="240">
        <f t="shared" ca="1" si="966"/>
        <v>1.5569483783331334E-4</v>
      </c>
      <c r="DN452" s="240">
        <f t="shared" ca="1" si="967"/>
        <v>3.6072407257738994E-4</v>
      </c>
      <c r="DO452" s="240">
        <f t="shared" ca="1" si="968"/>
        <v>-5.9955252769832768E-4</v>
      </c>
      <c r="DP452" s="240">
        <f t="shared" ca="1" si="969"/>
        <v>3.7700323792757179E-4</v>
      </c>
      <c r="DQ452" s="240">
        <f t="shared" ca="1" si="970"/>
        <v>1.3566392424989499E-4</v>
      </c>
      <c r="DR452" s="240">
        <f t="shared" ca="1" si="971"/>
        <v>-5.439327017288879E-4</v>
      </c>
      <c r="DS452" s="240">
        <f t="shared" ca="1" si="972"/>
        <v>5.3362523825709507E-4</v>
      </c>
      <c r="DT452" s="240">
        <f t="shared" ca="1" si="973"/>
        <v>-1.1267350648486364E-4</v>
      </c>
      <c r="DU452" s="240">
        <f t="shared" ca="1" si="974"/>
        <v>-3.9498463703513777E-4</v>
      </c>
      <c r="DV452" s="240">
        <f t="shared" ca="1" si="975"/>
        <v>5.9868755948093823E-4</v>
      </c>
      <c r="DW452" s="240">
        <f t="shared" ca="1" si="976"/>
        <v>-3.4167836192543834E-4</v>
      </c>
      <c r="DX452" s="240">
        <f t="shared" ca="1" si="977"/>
        <v>-1.7826491533220093E-4</v>
      </c>
      <c r="DY452" s="240">
        <f t="shared" ca="1" si="978"/>
        <v>5.6102677673453786E-4</v>
      </c>
      <c r="DZ452" s="240">
        <f t="shared" ca="1" si="979"/>
        <v>-5.1205787708523474E-4</v>
      </c>
      <c r="EA452" s="240">
        <f t="shared" ca="1" si="980"/>
        <v>6.9041587642444896E-5</v>
      </c>
      <c r="EB452" s="240">
        <f t="shared" ca="1" si="981"/>
        <v>4.2710474552228923E-4</v>
      </c>
      <c r="EC452" s="240">
        <f t="shared" ca="1" si="982"/>
        <v>-5.9457825150686407E-4</v>
      </c>
      <c r="ED452" s="240">
        <f t="shared" ca="1" si="983"/>
        <v>3.045019012761364E-4</v>
      </c>
      <c r="EE452" s="240">
        <f t="shared" ca="1" si="984"/>
        <v>2.1989987339298255E-4</v>
      </c>
      <c r="EF452" s="240">
        <f t="shared" ca="1" si="985"/>
        <v>-5.7508059902822031E-4</v>
      </c>
      <c r="EG452" s="240">
        <f t="shared" ca="1" si="986"/>
        <v>4.8771562991139464E-4</v>
      </c>
      <c r="EH452" s="240">
        <f t="shared" ca="1" si="987"/>
        <v>-2.503552645461381E-5</v>
      </c>
      <c r="EI452" s="240">
        <f t="shared" ca="1" si="988"/>
        <v>-4.5691033638798191E-4</v>
      </c>
      <c r="EJ452" s="240">
        <f t="shared" ca="1" si="989"/>
        <v>5.8724687247205785E-4</v>
      </c>
      <c r="EK452" s="240">
        <f t="shared" ca="1" si="990"/>
        <v>-2.6567531844097709E-4</v>
      </c>
      <c r="EL452" s="240">
        <f t="shared" ca="1" si="991"/>
        <v>-2.6034317498714691E-4</v>
      </c>
      <c r="EM452" s="240">
        <f t="shared" ca="1" si="992"/>
        <v>5.860180097292801E-4</v>
      </c>
      <c r="EN452" s="240">
        <f t="shared" ca="1" si="993"/>
        <v>-4.6073040948212325E-4</v>
      </c>
      <c r="EO452" s="240">
        <f t="shared" ca="1" si="994"/>
        <v>-1.9106204420184572E-5</v>
      </c>
      <c r="EP452" s="240">
        <f t="shared" ca="1" si="995"/>
        <v>4.8423989055290049E-4</v>
      </c>
      <c r="EQ452" s="240">
        <f t="shared" ca="1" si="996"/>
        <v>-5.7673315175471888E-4</v>
      </c>
      <c r="ER452" s="240">
        <f t="shared" ca="1" si="997"/>
        <v>2.2540901803638091E-4</v>
      </c>
      <c r="ES452" s="240">
        <f t="shared" ca="1" si="998"/>
        <v>2.9937565435924165E-4</v>
      </c>
      <c r="ET452" s="240">
        <f t="shared" ca="1" si="999"/>
        <v>-5.9377973806148216E-4</v>
      </c>
      <c r="EU452" s="240">
        <f t="shared" ca="1" si="1000"/>
        <v>4.3124845104497921E-4</v>
      </c>
      <c r="EV452" s="240">
        <f t="shared" ca="1" si="1001"/>
        <v>6.3144397117818397E-5</v>
      </c>
      <c r="EW452" s="240">
        <f t="shared" ca="1" si="1002"/>
        <v>-5.0894530679507883E-4</v>
      </c>
      <c r="EX452" s="240">
        <f t="shared" ca="1" si="1003"/>
        <v>5.630940641183392E-4</v>
      </c>
      <c r="EY452" s="240">
        <f t="shared" ca="1" si="1004"/>
        <v>-1.8392120663298565E-4</v>
      </c>
      <c r="EZ452" s="240">
        <f t="shared" ca="1" si="1005"/>
        <v>-3.3678579112167309E-4</v>
      </c>
      <c r="FA452" s="240">
        <f t="shared" ca="1" si="1006"/>
        <v>5.9832372254649789E-4</v>
      </c>
      <c r="FB452" s="240">
        <f t="shared" ca="1" si="1007"/>
        <v>-3.9942951988712768E-4</v>
      </c>
      <c r="FC452" s="240">
        <f t="shared" ca="1" si="1008"/>
        <v>-1.068404048564749E-4</v>
      </c>
      <c r="FD452" s="240">
        <f t="shared" ca="1" si="1009"/>
        <v>5.3089270432338091E-4</v>
      </c>
      <c r="FE452" s="240">
        <f t="shared" ca="1" si="1010"/>
        <v>-5.4640352096056754E-4</v>
      </c>
      <c r="FF452" s="240">
        <f t="shared" ca="1" si="1011"/>
        <v>1.4143671027546303E-4</v>
      </c>
      <c r="FG452" s="240">
        <f t="shared" ca="1" si="1012"/>
        <v>3.7237085650204026E-4</v>
      </c>
      <c r="FH452" s="240">
        <f t="shared" ca="1" si="1013"/>
        <v>-5.9962533893870035E-4</v>
      </c>
      <c r="FI452" s="240">
        <f t="shared" ca="1" si="1014"/>
        <v>3.6544604555338833E-4</v>
      </c>
      <c r="FJ452" s="240">
        <f t="shared" ca="1" si="1015"/>
        <v>1.4995743518428164E-4</v>
      </c>
      <c r="FK452" s="240">
        <f t="shared" ca="1" si="1016"/>
        <v>-5.4996314828902049E-4</v>
      </c>
      <c r="FL452" s="240">
        <f t="shared" ca="1" si="1017"/>
        <v>5.2675196978087886E-4</v>
      </c>
      <c r="FM452" s="240">
        <f t="shared" ca="1" si="1018"/>
        <v>-9.8185756130510725E-5</v>
      </c>
      <c r="FN452" s="240">
        <f t="shared" ca="1" si="1019"/>
        <v>-4.0593801194780868E-4</v>
      </c>
      <c r="FO452" s="240">
        <f t="shared" ca="1" si="1020"/>
        <v>5.9767753366608205E-4</v>
      </c>
      <c r="FP452" s="240">
        <f t="shared" ca="1" si="1021"/>
        <v>-3.2948218743556455E-4</v>
      </c>
      <c r="FQ452" s="240">
        <f t="shared" ca="1" si="1022"/>
        <v>-1.9226183317812005E-4</v>
      </c>
      <c r="FR452" s="240">
        <f t="shared" ca="1" si="1023"/>
        <v>5.6605329430383484E-4</v>
      </c>
      <c r="FS452" s="240">
        <f t="shared" ca="1" si="1024"/>
        <v>-5.0424590403777786E-4</v>
      </c>
      <c r="FT452" s="240">
        <f t="shared" ca="1" si="1025"/>
        <v>5.4402724866016168E-5</v>
      </c>
      <c r="FU452" s="240">
        <f t="shared" ca="1" si="1026"/>
        <v>4.3730535413529973E-4</v>
      </c>
      <c r="FV452" s="240">
        <f t="shared" ca="1" si="1027"/>
        <v>-5.9249086205418106E-4</v>
      </c>
      <c r="FW452" s="240">
        <f t="shared" ca="1" si="1028"/>
        <v>2.9173283679685507E-4</v>
      </c>
      <c r="FX452" s="240">
        <f t="shared" ca="1" si="1029"/>
        <v>2.3352434763992901E-4</v>
      </c>
      <c r="FY452" s="240">
        <f t="shared" ca="1" si="1030"/>
        <v>-5.7907594847247728E-4</v>
      </c>
      <c r="FZ452" s="240">
        <f t="shared" ca="1" si="1031"/>
        <v>4.7900728605151086E-4</v>
      </c>
      <c r="GA452" s="240">
        <f t="shared" ca="1" si="1032"/>
        <v>-1.0324880521878207E-5</v>
      </c>
      <c r="GB452" s="240">
        <f t="shared" ca="1" si="1033"/>
        <v>-4.6630290071945083E-4</v>
      </c>
      <c r="GC452" s="240">
        <f t="shared" ca="1" si="1034"/>
        <v>5.8409343112584894E-4</v>
      </c>
      <c r="GD452" s="240">
        <f t="shared" ca="1" si="1035"/>
        <v>-2.5240256063904668E-4</v>
      </c>
      <c r="GE452" s="240">
        <f t="shared" ca="1" si="1036"/>
        <v>-2.7352137342868407E-4</v>
      </c>
      <c r="GF452" s="240">
        <f t="shared" ca="1" si="1037"/>
        <v>5.8896053990369751E-4</v>
      </c>
      <c r="GG452" s="240">
        <f t="shared" ca="1" si="1038"/>
        <v>-4.5117288607966278E-4</v>
      </c>
      <c r="GH452" s="240">
        <f t="shared" ca="1" si="1039"/>
        <v>-3.3808915244382478E-5</v>
      </c>
      <c r="GI452" s="240">
        <f t="shared" ca="1" si="1040"/>
        <v>4.9277351148289896E-4</v>
      </c>
      <c r="GJ452" s="240">
        <f t="shared" ca="1" si="1041"/>
        <v>-5.7253074728686165E-4</v>
      </c>
      <c r="GK452" s="240">
        <f t="shared" ca="1" si="1042"/>
        <v>2.1170449313631656E-4</v>
      </c>
      <c r="GL452" s="240">
        <f t="shared" ca="1" si="1043"/>
        <v>3.120361631962211E-4</v>
      </c>
      <c r="GM452" s="240">
        <f t="shared" ca="1" si="1044"/>
        <v>-5.9565350314008756E-4</v>
      </c>
      <c r="GN452" s="240">
        <f t="shared" ca="1" si="1045"/>
        <v>4.2089354114736947E-4</v>
      </c>
      <c r="GO452" s="240">
        <f t="shared" ca="1" si="1046"/>
        <v>7.7759497569674805E-5</v>
      </c>
      <c r="GP452" s="240">
        <f t="shared" ca="1" si="1047"/>
        <v>-5.1657373989245144E-4</v>
      </c>
      <c r="GQ452" s="240">
        <f t="shared" ca="1" si="1048"/>
        <v>5.5786546972276399E-4</v>
      </c>
      <c r="GR452" s="240">
        <f t="shared" ca="1" si="1049"/>
        <v>-1.6985918064264916E-4</v>
      </c>
      <c r="GS452" s="240">
        <f t="shared" ca="1" si="1050"/>
        <v>-3.4886000195976768E-4</v>
      </c>
      <c r="GT452" s="240">
        <f t="shared" ca="1" si="1051"/>
        <v>5.9911856843398244E-4</v>
      </c>
      <c r="GU452" s="240">
        <f t="shared" ca="1" si="1052"/>
        <v>-3.8833333764828014E-4</v>
      </c>
      <c r="GV452" s="240">
        <f t="shared" ca="1" si="1053"/>
        <v>-1.212886944403165E-4</v>
      </c>
      <c r="GW452" s="240">
        <f t="shared" ca="1" si="1054"/>
        <v>5.3757461044820595E-4</v>
      </c>
      <c r="GX452" s="240">
        <f t="shared" ca="1" si="1055"/>
        <v>-5.4017707084329898E-4</v>
      </c>
      <c r="GY452" s="240">
        <f t="shared" ca="1" si="1056"/>
        <v>1.2709338653203516E-4</v>
      </c>
      <c r="GZ452" s="240">
        <f t="shared" ca="1" si="1057"/>
        <v>3.8379333814655037E-4</v>
      </c>
      <c r="HA452" s="240">
        <f t="shared" ca="1" si="1058"/>
        <v>-5.9933695829633205E-4</v>
      </c>
      <c r="HB452" s="240">
        <f t="shared" ca="1" si="1059"/>
        <v>3.5366872214625774E-4</v>
      </c>
      <c r="HC452" s="240">
        <f t="shared" ca="1" si="1060"/>
        <v>1.641606173670161E-4</v>
      </c>
      <c r="HD452" s="240">
        <f t="shared" ca="1" si="1061"/>
        <v>-5.5566231761306991E-4</v>
      </c>
      <c r="HE452" s="240">
        <f t="shared" ca="1" si="1062"/>
        <v>5.1956140561459094E-4</v>
      </c>
      <c r="HF452" s="240">
        <f t="shared" ca="1" si="1063"/>
        <v>-8.3638862348066545E-5</v>
      </c>
      <c r="HG452" s="240">
        <f t="shared" ca="1" si="1064"/>
        <v>-4.1664686498108162E-4</v>
      </c>
      <c r="HH452" s="240">
        <f t="shared" ca="1" si="1065"/>
        <v>5.9630748925355078E-4</v>
      </c>
      <c r="HI452" s="240">
        <f t="shared" ca="1" si="1066"/>
        <v>-3.1708754519614064E-4</v>
      </c>
      <c r="HJ452" s="240">
        <f t="shared" ca="1" si="1067"/>
        <v>-2.0614293968489812E-4</v>
      </c>
      <c r="HK452" s="240">
        <f t="shared" ca="1" si="1068"/>
        <v>5.7073884253475062E-4</v>
      </c>
      <c r="HL452" s="240">
        <f t="shared" ca="1" si="1069"/>
        <v>-4.9613019211269685E-4</v>
      </c>
      <c r="HM452" s="240">
        <f t="shared" ca="1" si="1070"/>
        <v>3.9731091922377035E-5</v>
      </c>
      <c r="HN452" s="240">
        <f t="shared" ca="1" si="1071"/>
        <v>4.4724254635487907E-4</v>
      </c>
      <c r="HO452" s="240">
        <f t="shared" ca="1" si="1072"/>
        <v>-5.9004657826085619E-4</v>
      </c>
      <c r="HP452" s="240">
        <f t="shared" ca="1" si="1073"/>
        <v>2.7878804336531061E-4</v>
      </c>
      <c r="HQ452" s="240">
        <f t="shared" ca="1" si="1074"/>
        <v>2.4700815555186366E-4</v>
      </c>
      <c r="HR452" s="240">
        <f t="shared" ca="1" si="1075"/>
        <v>-5.8272248421842798E-4</v>
      </c>
      <c r="HS452" s="240">
        <f t="shared" ca="1" si="1076"/>
        <v>4.7001040611372537E-4</v>
      </c>
      <c r="HT452" s="240">
        <f t="shared" ca="1" si="1077"/>
        <v>4.3919847328456325E-6</v>
      </c>
      <c r="HU452" s="240">
        <f t="shared" ca="1" si="1078"/>
        <v>-4.7541458161971426E-4</v>
      </c>
      <c r="HV452" s="240">
        <f t="shared" ca="1" si="1079"/>
        <v>5.8058815373738929E-4</v>
      </c>
      <c r="HW452" s="240">
        <f t="shared" ca="1" si="1080"/>
        <v>-2.3897776497252665E-4</v>
      </c>
      <c r="HX452" s="240">
        <f t="shared" ca="1" si="1081"/>
        <v>-2.8653481282249038E-4</v>
      </c>
      <c r="HY452" s="240">
        <f t="shared" ca="1" si="1082"/>
        <v>5.9154830227152379E-4</v>
      </c>
      <c r="HZ452" s="240">
        <f t="shared" ca="1" si="1083"/>
        <v>-4.4134359300109134E-4</v>
      </c>
      <c r="IA452" s="240">
        <f t="shared" ca="1" si="1084"/>
        <v>-4.849126084226804E-5</v>
      </c>
      <c r="IB452" s="240">
        <f t="shared" ca="1" si="1085"/>
        <v>5.0101030407560679E-4</v>
      </c>
      <c r="IC452" s="240">
        <f t="shared" ca="1" si="1086"/>
        <v>-5.6798347170515279E-4</v>
      </c>
      <c r="ID452" s="240">
        <f t="shared" ca="1" si="1087"/>
        <v>1.9787244536575971E-4</v>
      </c>
      <c r="IE452" s="240">
        <f t="shared" ca="1" si="1088"/>
        <v>-6.4959636966948849E-4</v>
      </c>
      <c r="IF452" s="240">
        <f t="shared" ca="1" si="1089"/>
        <v>-5.9716846882131676E-4</v>
      </c>
      <c r="IG452" s="240">
        <f t="shared" ca="1" si="1090"/>
        <v>4.1028510071882009E-4</v>
      </c>
      <c r="IH452" s="240">
        <f t="shared" ca="1" si="1091"/>
        <v>9.2327758607776354E-5</v>
      </c>
      <c r="II452" s="240">
        <f t="shared" ca="1" si="1092"/>
        <v>-5.2389100828483198E-4</v>
      </c>
      <c r="IJ452" s="240">
        <f t="shared" ca="1" si="1093"/>
        <v>5.5230083802814897E-4</v>
      </c>
      <c r="IK452" s="240">
        <f t="shared" ca="1" si="1094"/>
        <v>-1.5569483783330477E-4</v>
      </c>
      <c r="IL452" s="240">
        <f t="shared" ca="1" si="1095"/>
        <v>-3.6072407257739698E-4</v>
      </c>
      <c r="IM452" s="240">
        <f t="shared" ca="1" si="1096"/>
        <v>5.9955252769832779E-4</v>
      </c>
      <c r="IN452" s="240">
        <f t="shared" ca="1" si="1097"/>
        <v>-3.7700323792755168E-4</v>
      </c>
      <c r="IO452" s="240">
        <f t="shared" ca="1" si="1098"/>
        <v>-1.3566392424990353E-4</v>
      </c>
      <c r="IP452" s="240">
        <f t="shared" ca="1" si="1099"/>
        <v>5.439327017289059E-4</v>
      </c>
      <c r="IQ452" s="240">
        <f t="shared" ca="1" si="1100"/>
        <v>-5.3362523825707556E-4</v>
      </c>
      <c r="IR452" s="240">
        <f t="shared" ca="1" si="1101"/>
        <v>1.1267350648482149E-4</v>
      </c>
      <c r="IS452" s="240">
        <f t="shared" ca="1" si="1102"/>
        <v>3.9498463703517008E-4</v>
      </c>
      <c r="IT452" s="240">
        <f t="shared" ca="1" si="1103"/>
        <v>-5.9868755948093975E-4</v>
      </c>
      <c r="IU452" s="240">
        <f t="shared" ca="1" si="1104"/>
        <v>3.416783619254591E-4</v>
      </c>
      <c r="IV452" s="240">
        <f t="shared" ca="1" si="1105"/>
        <v>1.7826491533217675E-4</v>
      </c>
      <c r="IW452" s="240">
        <f t="shared" ca="1" si="1106"/>
        <v>-5.6102677673452897E-4</v>
      </c>
      <c r="IX452" s="240">
        <f t="shared" ca="1" si="1107"/>
        <v>5.1205787708523019E-4</v>
      </c>
      <c r="IY452" s="240">
        <f t="shared" ca="1" si="1108"/>
        <v>-6.9041587642436168E-5</v>
      </c>
      <c r="IZ452" s="240">
        <f t="shared" ca="1" si="1109"/>
        <v>-4.2710474552229541E-4</v>
      </c>
      <c r="JA452" s="240">
        <f t="shared" ca="1" si="1110"/>
        <v>5.9457825150686298E-4</v>
      </c>
      <c r="JB452" s="240">
        <f t="shared" ca="1" si="1111"/>
        <v>-3.0450190127612881E-4</v>
      </c>
    </row>
    <row r="453" spans="2:262">
      <c r="B453" s="248">
        <v>92</v>
      </c>
      <c r="C453" s="247">
        <f t="shared" si="1112"/>
        <v>1.7968750000000012E-3</v>
      </c>
      <c r="D453" s="244">
        <f t="shared" ca="1" si="855"/>
        <v>11.245321667769701</v>
      </c>
      <c r="E453" s="243">
        <f ca="1">CT361</f>
        <v>-0.75467833223029845</v>
      </c>
      <c r="F453" s="242">
        <v>92</v>
      </c>
      <c r="G453" s="240">
        <f t="shared" ca="1" si="856"/>
        <v>-1.810117179887962E-4</v>
      </c>
      <c r="H453" s="240">
        <f t="shared" ca="1" si="857"/>
        <v>4.1317240736125704E-4</v>
      </c>
      <c r="I453" s="240">
        <f t="shared" ca="1" si="858"/>
        <v>-3.432158828746187E-4</v>
      </c>
      <c r="J453" s="240">
        <f t="shared" ca="1" si="859"/>
        <v>2.2295294866651552E-5</v>
      </c>
      <c r="K453" s="240">
        <f t="shared" ca="1" si="860"/>
        <v>3.1492791221091477E-4</v>
      </c>
      <c r="L453" s="240">
        <f t="shared" ca="1" si="861"/>
        <v>-4.2187159987121627E-4</v>
      </c>
      <c r="M453" s="240">
        <f t="shared" ca="1" si="862"/>
        <v>2.2033710726442982E-4</v>
      </c>
      <c r="N453" s="240">
        <f t="shared" ca="1" si="863"/>
        <v>1.423108376700184E-4</v>
      </c>
      <c r="O453" s="240">
        <f t="shared" ca="1" si="864"/>
        <v>-4.0089918662755447E-4</v>
      </c>
      <c r="P453" s="240">
        <f t="shared" ca="1" si="865"/>
        <v>3.6634466557635824E-4</v>
      </c>
      <c r="Q453" s="240">
        <f t="shared" ca="1" si="866"/>
        <v>-6.3914004434081816E-5</v>
      </c>
      <c r="R453" s="240">
        <f t="shared" ca="1" si="867"/>
        <v>-2.8525143522238324E-4</v>
      </c>
      <c r="S453" s="240">
        <f t="shared" ca="1" si="868"/>
        <v>4.2583719404032519E-4</v>
      </c>
      <c r="T453" s="240">
        <f t="shared" ca="1" si="869"/>
        <v>-2.5504507687016331E-4</v>
      </c>
      <c r="U453" s="241">
        <f t="shared" ca="1" si="870"/>
        <v>-1.0223942618946234E-4</v>
      </c>
      <c r="V453" s="240">
        <f t="shared" ca="1" si="871"/>
        <v>3.847650875728406E-4</v>
      </c>
      <c r="W453" s="240">
        <f t="shared" ca="1" si="872"/>
        <v>-3.8594534888423341E-4</v>
      </c>
      <c r="X453" s="240">
        <f t="shared" ca="1" si="873"/>
        <v>1.0491718719986379E-4</v>
      </c>
      <c r="Y453" s="240">
        <f t="shared" ca="1" si="874"/>
        <v>2.5282783097836447E-4</v>
      </c>
      <c r="Z453" s="240">
        <f t="shared" ca="1" si="875"/>
        <v>-4.2570174324453651E-4</v>
      </c>
      <c r="AA453" s="240">
        <f t="shared" ca="1" si="876"/>
        <v>2.8729682296381605E-4</v>
      </c>
      <c r="AB453" s="240">
        <f t="shared" ca="1" si="877"/>
        <v>6.1183393144944849E-5</v>
      </c>
      <c r="AC453" s="240">
        <f t="shared" ca="1" si="878"/>
        <v>-3.6492549039080814E-4</v>
      </c>
      <c r="AD453" s="240">
        <f t="shared" ca="1" si="879"/>
        <v>4.0182916750316404E-4</v>
      </c>
      <c r="AE453" s="240">
        <f t="shared" ca="1" si="880"/>
        <v>-1.4490996009934256E-4</v>
      </c>
      <c r="AF453" s="240">
        <f t="shared" ca="1" si="881"/>
        <v>-2.179693565122729E-4</v>
      </c>
      <c r="AG453" s="240">
        <f t="shared" ca="1" si="882"/>
        <v>4.2146655194905857E-4</v>
      </c>
      <c r="AH453" s="240">
        <f t="shared" ca="1" si="883"/>
        <v>-3.1678174359990835E-4</v>
      </c>
      <c r="AI453" s="240">
        <f t="shared" ca="1" si="884"/>
        <v>-1.9538130578196708E-5</v>
      </c>
      <c r="AJ453" s="240">
        <f t="shared" ca="1" si="885"/>
        <v>3.4157146124774897E-4</v>
      </c>
      <c r="AK453" s="240">
        <f t="shared" ca="1" si="886"/>
        <v>-4.1384315157687215E-4</v>
      </c>
      <c r="AL453" s="240">
        <f t="shared" ca="1" si="887"/>
        <v>1.8350717086722257E-4</v>
      </c>
      <c r="AM453" s="240">
        <f t="shared" ca="1" si="888"/>
        <v>1.8101171798880016E-4</v>
      </c>
      <c r="AN453" s="240">
        <f t="shared" ca="1" si="889"/>
        <v>-4.1317240736125709E-4</v>
      </c>
      <c r="AO453" s="240">
        <f t="shared" ca="1" si="890"/>
        <v>3.432158828746175E-4</v>
      </c>
      <c r="AP453" s="240">
        <f t="shared" ca="1" si="891"/>
        <v>-2.2295294866648082E-5</v>
      </c>
      <c r="AQ453" s="240">
        <f t="shared" ca="1" si="892"/>
        <v>-3.1492791221091813E-4</v>
      </c>
      <c r="AR453" s="240">
        <f t="shared" ca="1" si="893"/>
        <v>4.2187159987121611E-4</v>
      </c>
      <c r="AS453" s="240">
        <f t="shared" ca="1" si="894"/>
        <v>-2.2033710726442751E-4</v>
      </c>
      <c r="AT453" s="240">
        <f t="shared" ca="1" si="895"/>
        <v>-1.4231083767002233E-4</v>
      </c>
      <c r="AU453" s="240">
        <f t="shared" ca="1" si="896"/>
        <v>4.0089918662755431E-4</v>
      </c>
      <c r="AV453" s="240">
        <f t="shared" ca="1" si="897"/>
        <v>-3.6634466557635765E-4</v>
      </c>
      <c r="AW453" s="240">
        <f t="shared" ca="1" si="898"/>
        <v>6.3914004434079146E-5</v>
      </c>
      <c r="AX453" s="240">
        <f t="shared" ca="1" si="899"/>
        <v>2.8525143522238752E-4</v>
      </c>
      <c r="AY453" s="240">
        <f t="shared" ca="1" si="900"/>
        <v>-4.2583719404032524E-4</v>
      </c>
      <c r="AZ453" s="240">
        <f t="shared" ca="1" si="901"/>
        <v>2.5504507687016114E-4</v>
      </c>
      <c r="BA453" s="240">
        <f t="shared" ca="1" si="902"/>
        <v>1.0223942618946497E-4</v>
      </c>
      <c r="BB453" s="240">
        <f t="shared" ca="1" si="903"/>
        <v>-3.8476508757284044E-4</v>
      </c>
      <c r="BC453" s="240">
        <f t="shared" ca="1" si="904"/>
        <v>3.8594534888423227E-4</v>
      </c>
      <c r="BD453" s="240">
        <f t="shared" ca="1" si="905"/>
        <v>-1.0491718719986117E-4</v>
      </c>
      <c r="BE453" s="240">
        <f t="shared" ca="1" si="906"/>
        <v>-2.5282783097836908E-4</v>
      </c>
      <c r="BF453" s="240">
        <f t="shared" ca="1" si="907"/>
        <v>4.2570174324453651E-4</v>
      </c>
      <c r="BG453" s="240">
        <f t="shared" ca="1" si="908"/>
        <v>-2.8729682296381399E-4</v>
      </c>
      <c r="BH453" s="240">
        <f t="shared" ca="1" si="909"/>
        <v>-6.1183393144947532E-5</v>
      </c>
      <c r="BI453" s="240">
        <f t="shared" ca="1" si="910"/>
        <v>3.6492549039081112E-4</v>
      </c>
      <c r="BJ453" s="240">
        <f t="shared" ca="1" si="911"/>
        <v>-4.0182916750316317E-4</v>
      </c>
      <c r="BK453" s="240">
        <f t="shared" ca="1" si="912"/>
        <v>1.4490996009934571E-4</v>
      </c>
      <c r="BL453" s="240">
        <f t="shared" ca="1" si="913"/>
        <v>2.1796935651227783E-4</v>
      </c>
      <c r="BM453" s="240">
        <f t="shared" ca="1" si="914"/>
        <v>-4.2146655194905857E-4</v>
      </c>
      <c r="BN453" s="240">
        <f t="shared" ca="1" si="915"/>
        <v>3.1678174359990249E-4</v>
      </c>
      <c r="BO453" s="240">
        <f t="shared" ca="1" si="916"/>
        <v>1.9538130578199391E-5</v>
      </c>
      <c r="BP453" s="240">
        <f t="shared" ca="1" si="917"/>
        <v>-3.4157146124774696E-4</v>
      </c>
      <c r="BQ453" s="240">
        <f t="shared" ca="1" si="918"/>
        <v>4.1384315157687004E-4</v>
      </c>
      <c r="BR453" s="240">
        <f t="shared" ca="1" si="919"/>
        <v>-1.835071708672201E-4</v>
      </c>
      <c r="BS453" s="240">
        <f t="shared" ca="1" si="920"/>
        <v>-1.8101171798879718E-4</v>
      </c>
      <c r="BT453" s="240">
        <f t="shared" ca="1" si="921"/>
        <v>4.1317240736125921E-4</v>
      </c>
      <c r="BU453" s="240">
        <f t="shared" ca="1" si="922"/>
        <v>-3.4321588287461588E-4</v>
      </c>
      <c r="BV453" s="240">
        <f t="shared" ca="1" si="923"/>
        <v>2.2295294866651443E-5</v>
      </c>
      <c r="BW453" s="240">
        <f t="shared" ca="1" si="924"/>
        <v>3.1492791221091998E-4</v>
      </c>
      <c r="BX453" s="240">
        <f t="shared" ca="1" si="925"/>
        <v>-4.2187159987121573E-4</v>
      </c>
      <c r="BY453" s="240">
        <f t="shared" ca="1" si="926"/>
        <v>2.2033710726441998E-4</v>
      </c>
      <c r="BZ453" s="240">
        <f t="shared" ca="1" si="927"/>
        <v>1.4231083767002488E-4</v>
      </c>
      <c r="CA453" s="240">
        <f t="shared" ca="1" si="928"/>
        <v>-4.0089918662755529E-4</v>
      </c>
      <c r="CB453" s="240">
        <f t="shared" ca="1" si="929"/>
        <v>3.6634466557635315E-4</v>
      </c>
      <c r="CC453" s="240">
        <f t="shared" ca="1" si="930"/>
        <v>-6.3914004434076463E-5</v>
      </c>
      <c r="CD453" s="240">
        <f t="shared" ca="1" si="931"/>
        <v>-2.8525143522238502E-4</v>
      </c>
      <c r="CE453" s="240">
        <f t="shared" ca="1" si="932"/>
        <v>4.2583719404032475E-4</v>
      </c>
      <c r="CF453" s="240">
        <f t="shared" ca="1" si="933"/>
        <v>-2.5504507687015897E-4</v>
      </c>
      <c r="CG453" s="240">
        <f t="shared" ca="1" si="934"/>
        <v>-1.0223942618946171E-4</v>
      </c>
      <c r="CH453" s="240">
        <f t="shared" ca="1" si="935"/>
        <v>3.8476508757284423E-4</v>
      </c>
      <c r="CI453" s="240">
        <f t="shared" ca="1" si="936"/>
        <v>-3.8594534888423108E-4</v>
      </c>
      <c r="CJ453" s="240">
        <f t="shared" ca="1" si="937"/>
        <v>1.049171871998644E-4</v>
      </c>
      <c r="CK453" s="240">
        <f t="shared" ca="1" si="938"/>
        <v>2.5282783097837136E-4</v>
      </c>
      <c r="CL453" s="240">
        <f t="shared" ca="1" si="939"/>
        <v>-4.2570174324453667E-4</v>
      </c>
      <c r="CM453" s="240">
        <f t="shared" ca="1" si="940"/>
        <v>2.8729682296380754E-4</v>
      </c>
      <c r="CN453" s="240">
        <f t="shared" ca="1" si="941"/>
        <v>6.1183393144950243E-5</v>
      </c>
      <c r="CO453" s="240">
        <f t="shared" ca="1" si="942"/>
        <v>-3.6492549039080939E-4</v>
      </c>
      <c r="CP453" s="240">
        <f t="shared" ca="1" si="943"/>
        <v>4.0182916750316025E-4</v>
      </c>
      <c r="CQ453" s="240">
        <f t="shared" ca="1" si="944"/>
        <v>-1.4490996009933744E-4</v>
      </c>
      <c r="CR453" s="240">
        <f t="shared" ca="1" si="945"/>
        <v>-2.1796935651227498E-4</v>
      </c>
      <c r="CS453" s="240">
        <f t="shared" ca="1" si="946"/>
        <v>4.2146655194905981E-4</v>
      </c>
      <c r="CT453" s="240">
        <f t="shared" ca="1" si="947"/>
        <v>-3.1678174359990466E-4</v>
      </c>
      <c r="CU453" s="240">
        <f t="shared" ca="1" si="948"/>
        <v>-1.9538130578196085E-5</v>
      </c>
      <c r="CV453" s="240">
        <f t="shared" ca="1" si="949"/>
        <v>3.4157146124775216E-4</v>
      </c>
      <c r="CW453" s="240">
        <f t="shared" ca="1" si="950"/>
        <v>-4.1384315157687079E-4</v>
      </c>
      <c r="CX453" s="240">
        <f t="shared" ca="1" si="951"/>
        <v>1.8350717086722311E-4</v>
      </c>
      <c r="CY453" s="240">
        <f t="shared" ca="1" si="952"/>
        <v>1.8101171798880515E-4</v>
      </c>
      <c r="CZ453" s="240">
        <f t="shared" ca="1" si="953"/>
        <v>-4.1317240736125839E-4</v>
      </c>
      <c r="DA453" s="240">
        <f t="shared" ca="1" si="954"/>
        <v>3.4321588287461067E-4</v>
      </c>
      <c r="DB453" s="240">
        <f t="shared" ca="1" si="955"/>
        <v>-2.2295294866642661E-5</v>
      </c>
      <c r="DC453" s="240">
        <f t="shared" ca="1" si="956"/>
        <v>-3.149279122109177E-4</v>
      </c>
      <c r="DD453" s="240">
        <f t="shared" ca="1" si="957"/>
        <v>4.2187159987121448E-4</v>
      </c>
      <c r="DE453" s="240">
        <f t="shared" ca="1" si="958"/>
        <v>-2.2033710726442285E-4</v>
      </c>
      <c r="DF453" s="240">
        <f t="shared" ca="1" si="959"/>
        <v>-1.4231083767002174E-4</v>
      </c>
      <c r="DG453" s="240">
        <f t="shared" ca="1" si="960"/>
        <v>4.0089918662755821E-4</v>
      </c>
      <c r="DH453" s="240">
        <f t="shared" ca="1" si="961"/>
        <v>-3.6634466557635488E-4</v>
      </c>
      <c r="DI453" s="240">
        <f t="shared" ca="1" si="962"/>
        <v>6.3914004434079756E-5</v>
      </c>
      <c r="DJ453" s="240">
        <f t="shared" ca="1" si="963"/>
        <v>2.8525143522239158E-4</v>
      </c>
      <c r="DK453" s="240">
        <f t="shared" ca="1" si="964"/>
        <v>-4.2583719404032491E-4</v>
      </c>
      <c r="DL453" s="240">
        <f t="shared" ca="1" si="965"/>
        <v>2.5504507687015192E-4</v>
      </c>
      <c r="DM453" s="240">
        <f t="shared" ca="1" si="966"/>
        <v>1.0223942618947023E-4</v>
      </c>
      <c r="DN453" s="240">
        <f t="shared" ca="1" si="967"/>
        <v>-3.8476508757284277E-4</v>
      </c>
      <c r="DO453" s="240">
        <f t="shared" ca="1" si="968"/>
        <v>3.8594534888422739E-4</v>
      </c>
      <c r="DP453" s="240">
        <f t="shared" ca="1" si="969"/>
        <v>-1.0491718719986765E-4</v>
      </c>
      <c r="DQ453" s="240">
        <f t="shared" ca="1" si="970"/>
        <v>-2.5282783097837835E-4</v>
      </c>
      <c r="DR453" s="240">
        <f t="shared" ca="1" si="971"/>
        <v>4.2570174324453711E-4</v>
      </c>
      <c r="DS453" s="240">
        <f t="shared" ca="1" si="972"/>
        <v>-2.8729682296381004E-4</v>
      </c>
      <c r="DT453" s="240">
        <f t="shared" ca="1" si="973"/>
        <v>-6.1183393144946936E-5</v>
      </c>
      <c r="DU453" s="240">
        <f t="shared" ca="1" si="974"/>
        <v>3.6492549039080765E-4</v>
      </c>
      <c r="DV453" s="240">
        <f t="shared" ca="1" si="975"/>
        <v>-4.0182916750315732E-4</v>
      </c>
      <c r="DW453" s="240">
        <f t="shared" ca="1" si="976"/>
        <v>1.4490996009932917E-4</v>
      </c>
      <c r="DX453" s="240">
        <f t="shared" ca="1" si="977"/>
        <v>2.1796935651228255E-4</v>
      </c>
      <c r="DY453" s="240">
        <f t="shared" ca="1" si="978"/>
        <v>-4.2146655194905933E-4</v>
      </c>
      <c r="DZ453" s="240">
        <f t="shared" ca="1" si="979"/>
        <v>3.1678174359990694E-4</v>
      </c>
      <c r="EA453" s="240">
        <f t="shared" ca="1" si="980"/>
        <v>1.9538130578192751E-5</v>
      </c>
      <c r="EB453" s="240">
        <f t="shared" ca="1" si="981"/>
        <v>-3.4157146124775737E-4</v>
      </c>
      <c r="EC453" s="240">
        <f t="shared" ca="1" si="982"/>
        <v>4.1384315157686873E-4</v>
      </c>
      <c r="ED453" s="240">
        <f t="shared" ca="1" si="983"/>
        <v>-1.835071708672152E-4</v>
      </c>
      <c r="EE453" s="240">
        <f t="shared" ca="1" si="984"/>
        <v>-1.8101171798880206E-4</v>
      </c>
      <c r="EF453" s="240">
        <f t="shared" ca="1" si="985"/>
        <v>4.1317240736125758E-4</v>
      </c>
      <c r="EG453" s="240">
        <f t="shared" ca="1" si="986"/>
        <v>-3.4321588287460552E-4</v>
      </c>
      <c r="EH453" s="240">
        <f t="shared" ca="1" si="987"/>
        <v>2.2295294866633906E-5</v>
      </c>
      <c r="EI453" s="240">
        <f t="shared" ca="1" si="988"/>
        <v>3.1492791221092366E-4</v>
      </c>
      <c r="EJ453" s="240">
        <f t="shared" ca="1" si="989"/>
        <v>-4.2187159987121497E-4</v>
      </c>
      <c r="EK453" s="240">
        <f t="shared" ca="1" si="990"/>
        <v>2.2033710726442572E-4</v>
      </c>
      <c r="EL453" s="240">
        <f t="shared" ca="1" si="991"/>
        <v>1.4231083767001862E-4</v>
      </c>
      <c r="EM453" s="240">
        <f t="shared" ca="1" si="992"/>
        <v>-4.008991866275612E-4</v>
      </c>
      <c r="EN453" s="240">
        <f t="shared" ca="1" si="993"/>
        <v>3.6634466557635033E-4</v>
      </c>
      <c r="EO453" s="240">
        <f t="shared" ca="1" si="994"/>
        <v>-6.3914004434071096E-5</v>
      </c>
      <c r="EP453" s="240">
        <f t="shared" ca="1" si="995"/>
        <v>-2.8525143522238909E-4</v>
      </c>
      <c r="EQ453" s="240">
        <f t="shared" ca="1" si="996"/>
        <v>4.2583719404032508E-4</v>
      </c>
      <c r="ER453" s="240">
        <f t="shared" ca="1" si="997"/>
        <v>-2.5504507687014487E-4</v>
      </c>
      <c r="ES453" s="240">
        <f t="shared" ca="1" si="998"/>
        <v>-1.0223942618947874E-4</v>
      </c>
      <c r="ET453" s="240">
        <f t="shared" ca="1" si="999"/>
        <v>3.8476508757284656E-4</v>
      </c>
      <c r="EU453" s="240">
        <f t="shared" ca="1" si="1000"/>
        <v>-3.859453488842288E-4</v>
      </c>
      <c r="EV453" s="240">
        <f t="shared" ca="1" si="1001"/>
        <v>1.0491718719985917E-4</v>
      </c>
      <c r="EW453" s="240">
        <f t="shared" ca="1" si="1002"/>
        <v>2.5282783097836594E-4</v>
      </c>
      <c r="EX453" s="240">
        <f t="shared" ca="1" si="1003"/>
        <v>-4.2570174324453759E-4</v>
      </c>
      <c r="EY453" s="240">
        <f t="shared" ca="1" si="1004"/>
        <v>2.8729682296380353E-4</v>
      </c>
      <c r="EZ453" s="240">
        <f t="shared" ca="1" si="1005"/>
        <v>6.118339314495561E-5</v>
      </c>
      <c r="FA453" s="240">
        <f t="shared" ca="1" si="1006"/>
        <v>-3.6492549039081221E-4</v>
      </c>
      <c r="FB453" s="240">
        <f t="shared" ca="1" si="1007"/>
        <v>4.0182916750316247E-4</v>
      </c>
      <c r="FC453" s="240">
        <f t="shared" ca="1" si="1008"/>
        <v>-1.449099600993437E-4</v>
      </c>
      <c r="FD453" s="240">
        <f t="shared" ca="1" si="1009"/>
        <v>-2.1796935651229008E-4</v>
      </c>
      <c r="FE453" s="240">
        <f t="shared" ca="1" si="1010"/>
        <v>4.2146655194906068E-4</v>
      </c>
      <c r="FF453" s="240">
        <f t="shared" ca="1" si="1011"/>
        <v>-3.1678174359990108E-4</v>
      </c>
      <c r="FG453" s="240">
        <f t="shared" ca="1" si="1012"/>
        <v>-1.9538130578201506E-5</v>
      </c>
      <c r="FH453" s="240">
        <f t="shared" ca="1" si="1013"/>
        <v>3.4157146124774815E-4</v>
      </c>
      <c r="FI453" s="240">
        <f t="shared" ca="1" si="1014"/>
        <v>-4.1384315157686662E-4</v>
      </c>
      <c r="FJ453" s="240">
        <f t="shared" ca="1" si="1015"/>
        <v>1.8350717086720728E-4</v>
      </c>
      <c r="FK453" s="240">
        <f t="shared" ca="1" si="1016"/>
        <v>1.8101171798881003E-4</v>
      </c>
      <c r="FL453" s="240">
        <f t="shared" ca="1" si="1017"/>
        <v>-4.131724073612597E-4</v>
      </c>
      <c r="FM453" s="240">
        <f t="shared" ca="1" si="1018"/>
        <v>3.4321588287461468E-4</v>
      </c>
      <c r="FN453" s="240">
        <f t="shared" ca="1" si="1019"/>
        <v>-2.2295294866649329E-5</v>
      </c>
      <c r="FO453" s="240">
        <f t="shared" ca="1" si="1020"/>
        <v>-3.1492791221092957E-4</v>
      </c>
      <c r="FP453" s="240">
        <f t="shared" ca="1" si="1021"/>
        <v>4.2187159987121372E-4</v>
      </c>
      <c r="FQ453" s="240">
        <f t="shared" ca="1" si="1022"/>
        <v>-2.2033710726441821E-4</v>
      </c>
      <c r="FR453" s="240">
        <f t="shared" ca="1" si="1023"/>
        <v>-1.4231083767002689E-4</v>
      </c>
      <c r="FS453" s="240">
        <f t="shared" ca="1" si="1024"/>
        <v>4.0089918662755594E-4</v>
      </c>
      <c r="FT453" s="240">
        <f t="shared" ca="1" si="1025"/>
        <v>-3.6634466557634588E-4</v>
      </c>
      <c r="FU453" s="240">
        <f t="shared" ca="1" si="1026"/>
        <v>6.3914004434062423E-5</v>
      </c>
      <c r="FV453" s="240">
        <f t="shared" ca="1" si="1027"/>
        <v>2.852514352223956E-4</v>
      </c>
      <c r="FW453" s="240">
        <f t="shared" ca="1" si="1028"/>
        <v>-4.258371940403247E-4</v>
      </c>
      <c r="FX453" s="240">
        <f t="shared" ca="1" si="1029"/>
        <v>2.5504507687015729E-4</v>
      </c>
      <c r="FY453" s="240">
        <f t="shared" ca="1" si="1030"/>
        <v>1.0223942618946375E-4</v>
      </c>
      <c r="FZ453" s="240">
        <f t="shared" ca="1" si="1031"/>
        <v>-3.8476508757285036E-4</v>
      </c>
      <c r="GA453" s="240">
        <f t="shared" ca="1" si="1032"/>
        <v>3.8594534888422506E-4</v>
      </c>
      <c r="GB453" s="240">
        <f t="shared" ca="1" si="1033"/>
        <v>-1.0491718719985064E-4</v>
      </c>
      <c r="GC453" s="240">
        <f t="shared" ca="1" si="1034"/>
        <v>-2.5282783097837298E-4</v>
      </c>
      <c r="GD453" s="240">
        <f t="shared" ca="1" si="1035"/>
        <v>4.2570174324453678E-4</v>
      </c>
      <c r="GE453" s="240">
        <f t="shared" ca="1" si="1036"/>
        <v>-2.8729682296379708E-4</v>
      </c>
      <c r="GF453" s="240">
        <f t="shared" ca="1" si="1037"/>
        <v>-6.1183393144964256E-5</v>
      </c>
      <c r="GG453" s="240">
        <f t="shared" ca="1" si="1038"/>
        <v>3.6492549039081676E-4</v>
      </c>
      <c r="GH453" s="240">
        <f t="shared" ca="1" si="1039"/>
        <v>-4.0182916750315949E-4</v>
      </c>
      <c r="GI453" s="240">
        <f t="shared" ca="1" si="1040"/>
        <v>1.4490996009933546E-4</v>
      </c>
      <c r="GJ453" s="240">
        <f t="shared" ca="1" si="1041"/>
        <v>2.1796935651227672E-4</v>
      </c>
      <c r="GK453" s="240">
        <f t="shared" ca="1" si="1042"/>
        <v>-4.2146655194906198E-4</v>
      </c>
      <c r="GL453" s="240">
        <f t="shared" ca="1" si="1043"/>
        <v>3.1678174359989523E-4</v>
      </c>
      <c r="GM453" s="240">
        <f t="shared" ca="1" si="1044"/>
        <v>1.9538130578210234E-5</v>
      </c>
      <c r="GN453" s="240">
        <f t="shared" ca="1" si="1045"/>
        <v>-3.4157146124775341E-4</v>
      </c>
      <c r="GO453" s="240">
        <f t="shared" ca="1" si="1046"/>
        <v>4.1384315157687031E-4</v>
      </c>
      <c r="GP453" s="240">
        <f t="shared" ca="1" si="1047"/>
        <v>-1.8350717086722124E-4</v>
      </c>
      <c r="GQ453" s="240">
        <f t="shared" ca="1" si="1048"/>
        <v>-1.8101171798881794E-4</v>
      </c>
      <c r="GR453" s="240">
        <f t="shared" ca="1" si="1049"/>
        <v>4.1317240736126192E-4</v>
      </c>
      <c r="GS453" s="240">
        <f t="shared" ca="1" si="1050"/>
        <v>-3.4321588287460948E-4</v>
      </c>
      <c r="GT453" s="240">
        <f t="shared" ca="1" si="1051"/>
        <v>2.2295294866640601E-5</v>
      </c>
      <c r="GU453" s="240">
        <f t="shared" ca="1" si="1052"/>
        <v>3.1492791221091911E-4</v>
      </c>
      <c r="GV453" s="240">
        <f t="shared" ca="1" si="1053"/>
        <v>-4.2187159987121242E-4</v>
      </c>
      <c r="GW453" s="240">
        <f t="shared" ca="1" si="1054"/>
        <v>2.2033710726441071E-4</v>
      </c>
      <c r="GX453" s="240">
        <f t="shared" ca="1" si="1055"/>
        <v>1.4231083767003513E-4</v>
      </c>
      <c r="GY453" s="240">
        <f t="shared" ca="1" si="1056"/>
        <v>-4.0089918662755897E-4</v>
      </c>
      <c r="GZ453" s="240">
        <f t="shared" ca="1" si="1057"/>
        <v>3.663446655763538E-4</v>
      </c>
      <c r="HA453" s="240">
        <f t="shared" ca="1" si="1058"/>
        <v>-6.3914004434077723E-5</v>
      </c>
      <c r="HB453" s="240">
        <f t="shared" ca="1" si="1059"/>
        <v>-2.852514352224021E-4</v>
      </c>
      <c r="HC453" s="240">
        <f t="shared" ca="1" si="1060"/>
        <v>4.2583719404032426E-4</v>
      </c>
      <c r="HD453" s="240">
        <f t="shared" ca="1" si="1061"/>
        <v>-2.5504507687015024E-4</v>
      </c>
      <c r="HE453" s="240">
        <f t="shared" ca="1" si="1062"/>
        <v>-1.0223942618947229E-4</v>
      </c>
      <c r="HF453" s="240">
        <f t="shared" ca="1" si="1063"/>
        <v>3.8476508757284369E-4</v>
      </c>
      <c r="HG453" s="240">
        <f t="shared" ca="1" si="1064"/>
        <v>-3.8594534888422138E-4</v>
      </c>
      <c r="HH453" s="240">
        <f t="shared" ca="1" si="1065"/>
        <v>1.0491718719984213E-4</v>
      </c>
      <c r="HI453" s="240">
        <f t="shared" ca="1" si="1066"/>
        <v>2.5282783097838003E-4</v>
      </c>
      <c r="HJ453" s="240">
        <f t="shared" ca="1" si="1067"/>
        <v>-4.2570174324453721E-4</v>
      </c>
      <c r="HK453" s="240">
        <f t="shared" ca="1" si="1068"/>
        <v>2.8729682296380846E-4</v>
      </c>
      <c r="HL453" s="240">
        <f t="shared" ca="1" si="1069"/>
        <v>6.1183393144948996E-5</v>
      </c>
      <c r="HM453" s="240">
        <f t="shared" ca="1" si="1070"/>
        <v>-3.6492549039082126E-4</v>
      </c>
      <c r="HN453" s="240">
        <f t="shared" ca="1" si="1071"/>
        <v>4.0182916750315656E-4</v>
      </c>
      <c r="HO453" s="240">
        <f t="shared" ca="1" si="1072"/>
        <v>-1.4490996009932722E-4</v>
      </c>
      <c r="HP453" s="240">
        <f t="shared" ca="1" si="1073"/>
        <v>-2.1796935651228431E-4</v>
      </c>
      <c r="HQ453" s="240">
        <f t="shared" ca="1" si="1074"/>
        <v>4.2146655194905971E-4</v>
      </c>
      <c r="HR453" s="240">
        <f t="shared" ca="1" si="1075"/>
        <v>-3.1678174359988932E-4</v>
      </c>
      <c r="HS453" s="240">
        <f t="shared" ca="1" si="1076"/>
        <v>-1.9538130578219043E-5</v>
      </c>
      <c r="HT453" s="240">
        <f t="shared" ca="1" si="1077"/>
        <v>3.4157146124775872E-4</v>
      </c>
      <c r="HU453" s="240">
        <f t="shared" ca="1" si="1078"/>
        <v>-4.1384315157686825E-4</v>
      </c>
      <c r="HV453" s="240">
        <f t="shared" ca="1" si="1079"/>
        <v>1.8350717086721333E-4</v>
      </c>
      <c r="HW453" s="240">
        <f t="shared" ca="1" si="1080"/>
        <v>1.8101171798880396E-4</v>
      </c>
      <c r="HX453" s="240">
        <f t="shared" ca="1" si="1081"/>
        <v>-4.1317240736126403E-4</v>
      </c>
      <c r="HY453" s="240">
        <f t="shared" ca="1" si="1082"/>
        <v>3.4321588287460428E-4</v>
      </c>
      <c r="HZ453" s="240">
        <f t="shared" ca="1" si="1083"/>
        <v>-2.2295294866656024E-5</v>
      </c>
      <c r="IA453" s="240">
        <f t="shared" ca="1" si="1084"/>
        <v>-3.1492791221092507E-4</v>
      </c>
      <c r="IB453" s="240">
        <f t="shared" ca="1" si="1085"/>
        <v>4.2187159987121118E-4</v>
      </c>
      <c r="IC453" s="240">
        <f t="shared" ca="1" si="1086"/>
        <v>-2.2033710726442396E-4</v>
      </c>
      <c r="ID453" s="240">
        <f t="shared" ca="1" si="1087"/>
        <v>-1.4231083767004339E-4</v>
      </c>
      <c r="IE453" s="240">
        <f t="shared" ca="1" si="1088"/>
        <v>-2.794405866644515E-4</v>
      </c>
      <c r="IF453" s="240">
        <f t="shared" ca="1" si="1089"/>
        <v>-3.663446655763493E-4</v>
      </c>
      <c r="IG453" s="240">
        <f t="shared" ca="1" si="1090"/>
        <v>6.3914004434045062E-5</v>
      </c>
      <c r="IH453" s="240">
        <f t="shared" ca="1" si="1091"/>
        <v>2.8525143522239061E-4</v>
      </c>
      <c r="II453" s="240">
        <f t="shared" ca="1" si="1092"/>
        <v>-4.2583719404032394E-4</v>
      </c>
      <c r="IJ453" s="240">
        <f t="shared" ca="1" si="1093"/>
        <v>2.550450768701626E-4</v>
      </c>
      <c r="IK453" s="240">
        <f t="shared" ca="1" si="1094"/>
        <v>1.0223942618948077E-4</v>
      </c>
      <c r="IL453" s="240">
        <f t="shared" ca="1" si="1095"/>
        <v>-3.8476508757285789E-4</v>
      </c>
      <c r="IM453" s="240">
        <f t="shared" ca="1" si="1096"/>
        <v>3.8594534888422794E-4</v>
      </c>
      <c r="IN453" s="240">
        <f t="shared" ca="1" si="1097"/>
        <v>-1.0491718719983364E-4</v>
      </c>
      <c r="IO453" s="240">
        <f t="shared" ca="1" si="1098"/>
        <v>-2.5282783097836756E-4</v>
      </c>
      <c r="IP453" s="240">
        <f t="shared" ca="1" si="1099"/>
        <v>4.257017432445377E-4</v>
      </c>
      <c r="IQ453" s="240">
        <f t="shared" ca="1" si="1100"/>
        <v>-2.8729682296378407E-4</v>
      </c>
      <c r="IR453" s="240">
        <f t="shared" ca="1" si="1101"/>
        <v>-6.118339314495767E-5</v>
      </c>
      <c r="IS453" s="240">
        <f t="shared" ca="1" si="1102"/>
        <v>3.6492549039082581E-4</v>
      </c>
      <c r="IT453" s="240">
        <f t="shared" ca="1" si="1103"/>
        <v>-4.0182916750316176E-4</v>
      </c>
      <c r="IU453" s="240">
        <f t="shared" ca="1" si="1104"/>
        <v>1.4490996009931898E-4</v>
      </c>
      <c r="IV453" s="240">
        <f t="shared" ca="1" si="1105"/>
        <v>2.1796935651227103E-4</v>
      </c>
      <c r="IW453" s="240">
        <f t="shared" ca="1" si="1106"/>
        <v>-4.2146655194906101E-4</v>
      </c>
      <c r="IX453" s="240">
        <f t="shared" ca="1" si="1107"/>
        <v>3.1678174359988347E-4</v>
      </c>
      <c r="IY453" s="240">
        <f t="shared" ca="1" si="1108"/>
        <v>1.9538130578203593E-5</v>
      </c>
      <c r="IZ453" s="240">
        <f t="shared" ca="1" si="1109"/>
        <v>-3.4157146124776393E-4</v>
      </c>
      <c r="JA453" s="240">
        <f t="shared" ca="1" si="1110"/>
        <v>4.1384315157687193E-4</v>
      </c>
      <c r="JB453" s="240">
        <f t="shared" ca="1" si="1111"/>
        <v>-1.8350717086720541E-4</v>
      </c>
    </row>
    <row r="454" spans="2:262">
      <c r="B454" s="248">
        <v>93</v>
      </c>
      <c r="C454" s="247">
        <f t="shared" si="1112"/>
        <v>1.8164062500000012E-3</v>
      </c>
      <c r="D454" s="244">
        <f t="shared" ca="1" si="855"/>
        <v>11.249139756829829</v>
      </c>
      <c r="E454" s="243">
        <f ca="1">CU361</f>
        <v>-0.7508602431701713</v>
      </c>
      <c r="F454" s="242">
        <v>93</v>
      </c>
      <c r="G454" s="240">
        <f t="shared" ca="1" si="856"/>
        <v>-7.5893542447832529E-5</v>
      </c>
      <c r="H454" s="240">
        <f t="shared" ca="1" si="857"/>
        <v>8.8195125326522386E-5</v>
      </c>
      <c r="I454" s="240">
        <f t="shared" ca="1" si="858"/>
        <v>-3.9319779040545934E-5</v>
      </c>
      <c r="J454" s="240">
        <f t="shared" ca="1" si="859"/>
        <v>-3.6829901606066941E-5</v>
      </c>
      <c r="K454" s="240">
        <f t="shared" ca="1" si="860"/>
        <v>8.7432362116031157E-5</v>
      </c>
      <c r="L454" s="240">
        <f t="shared" ca="1" si="861"/>
        <v>-7.738698745291732E-5</v>
      </c>
      <c r="M454" s="240">
        <f t="shared" ca="1" si="862"/>
        <v>1.3661795088469323E-5</v>
      </c>
      <c r="N454" s="240">
        <f t="shared" ca="1" si="863"/>
        <v>5.9539960377342417E-5</v>
      </c>
      <c r="O454" s="240">
        <f t="shared" ca="1" si="864"/>
        <v>-9.1441565466517273E-5</v>
      </c>
      <c r="P454" s="240">
        <f t="shared" ca="1" si="865"/>
        <v>5.9914334182475579E-5</v>
      </c>
      <c r="Q454" s="240">
        <f t="shared" ca="1" si="866"/>
        <v>1.3172733483216982E-5</v>
      </c>
      <c r="R454" s="240">
        <f t="shared" ca="1" si="867"/>
        <v>-7.7122477739886033E-5</v>
      </c>
      <c r="S454" s="240">
        <f t="shared" ca="1" si="868"/>
        <v>8.7575882598784355E-5</v>
      </c>
      <c r="T454" s="240">
        <f t="shared" ca="1" si="869"/>
        <v>-3.7281898682582274E-5</v>
      </c>
      <c r="U454" s="241">
        <f t="shared" ca="1" si="870"/>
        <v>-3.8872835092350302E-5</v>
      </c>
      <c r="V454" s="240">
        <f t="shared" ca="1" si="871"/>
        <v>8.8063259104470044E-5</v>
      </c>
      <c r="W454" s="240">
        <f t="shared" ca="1" si="872"/>
        <v>-7.6168223525733018E-5</v>
      </c>
      <c r="X454" s="240">
        <f t="shared" ca="1" si="873"/>
        <v>1.1438771101613317E-5</v>
      </c>
      <c r="Y454" s="240">
        <f t="shared" ca="1" si="874"/>
        <v>6.1225234245056008E-5</v>
      </c>
      <c r="Z454" s="240">
        <f t="shared" ca="1" si="875"/>
        <v>-9.1420091726322151E-5</v>
      </c>
      <c r="AA454" s="240">
        <f t="shared" ca="1" si="876"/>
        <v>5.8201008186897531E-5</v>
      </c>
      <c r="AB454" s="240">
        <f t="shared" ca="1" si="877"/>
        <v>1.5389455765898503E-5</v>
      </c>
      <c r="AC454" s="240">
        <f t="shared" ca="1" si="878"/>
        <v>-7.8304957335144116E-5</v>
      </c>
      <c r="AD454" s="240">
        <f t="shared" ca="1" si="879"/>
        <v>8.6903887434041865E-5</v>
      </c>
      <c r="AE454" s="240">
        <f t="shared" ca="1" si="880"/>
        <v>-3.5221561102912513E-5</v>
      </c>
      <c r="AF454" s="240">
        <f t="shared" ca="1" si="881"/>
        <v>-4.089235303632311E-5</v>
      </c>
      <c r="AG454" s="240">
        <f t="shared" ca="1" si="882"/>
        <v>8.8641110078521745E-5</v>
      </c>
      <c r="AH454" s="240">
        <f t="shared" ca="1" si="883"/>
        <v>-7.4903578708810132E-5</v>
      </c>
      <c r="AI454" s="240">
        <f t="shared" ca="1" si="884"/>
        <v>9.2088568267697055E-6</v>
      </c>
      <c r="AJ454" s="240">
        <f t="shared" ca="1" si="885"/>
        <v>6.2873628321019596E-5</v>
      </c>
      <c r="AK454" s="240">
        <f t="shared" ca="1" si="886"/>
        <v>-9.1343549941288481E-5</v>
      </c>
      <c r="AL454" s="240">
        <f t="shared" ca="1" si="887"/>
        <v>5.6452624080263549E-5</v>
      </c>
      <c r="AM454" s="240">
        <f t="shared" ca="1" si="888"/>
        <v>1.7596908015875457E-5</v>
      </c>
      <c r="AN454" s="240">
        <f t="shared" ca="1" si="889"/>
        <v>-7.9440268952114457E-5</v>
      </c>
      <c r="AO454" s="240">
        <f t="shared" ca="1" si="890"/>
        <v>8.6179544617054839E-5</v>
      </c>
      <c r="AP454" s="240">
        <f t="shared" ca="1" si="891"/>
        <v>-3.3140007371852441E-5</v>
      </c>
      <c r="AQ454" s="240">
        <f t="shared" ca="1" si="892"/>
        <v>-4.2887238955890954E-5</v>
      </c>
      <c r="AR454" s="240">
        <f t="shared" ca="1" si="893"/>
        <v>8.9165566962366586E-5</v>
      </c>
      <c r="AS454" s="240">
        <f t="shared" ca="1" si="894"/>
        <v>-7.3593814776898618E-5</v>
      </c>
      <c r="AT454" s="240">
        <f t="shared" ca="1" si="895"/>
        <v>6.9733954809143345E-6</v>
      </c>
      <c r="AU454" s="240">
        <f t="shared" ca="1" si="896"/>
        <v>6.4484149674278981E-5</v>
      </c>
      <c r="AV454" s="240">
        <f t="shared" ca="1" si="897"/>
        <v>-9.1211986217325488E-5</v>
      </c>
      <c r="AW454" s="240">
        <f t="shared" ca="1" si="898"/>
        <v>5.467023502378318E-5</v>
      </c>
      <c r="AX454" s="240">
        <f t="shared" ca="1" si="899"/>
        <v>1.979376054645442E-5</v>
      </c>
      <c r="AY454" s="240">
        <f t="shared" ca="1" si="900"/>
        <v>-8.0527728721531004E-5</v>
      </c>
      <c r="AZ454" s="240">
        <f t="shared" ca="1" si="901"/>
        <v>8.5403290464851196E-5</v>
      </c>
      <c r="BA454" s="240">
        <f t="shared" ca="1" si="902"/>
        <v>-3.1038491339536857E-5</v>
      </c>
      <c r="BB454" s="240">
        <f t="shared" ca="1" si="903"/>
        <v>-4.4856291206368344E-5</v>
      </c>
      <c r="BC454" s="240">
        <f t="shared" ca="1" si="904"/>
        <v>8.9636313842788706E-5</v>
      </c>
      <c r="BD454" s="240">
        <f t="shared" ca="1" si="905"/>
        <v>-7.2239720682815126E-5</v>
      </c>
      <c r="BE454" s="240">
        <f t="shared" ca="1" si="906"/>
        <v>4.7337336223733097E-6</v>
      </c>
      <c r="BF454" s="240">
        <f t="shared" ca="1" si="907"/>
        <v>6.6055828186992215E-5</v>
      </c>
      <c r="BG454" s="240">
        <f t="shared" ca="1" si="908"/>
        <v>-9.1025479803501011E-5</v>
      </c>
      <c r="BH454" s="240">
        <f t="shared" ca="1" si="909"/>
        <v>5.2854914661976244E-5</v>
      </c>
      <c r="BI454" s="240">
        <f t="shared" ca="1" si="910"/>
        <v>2.1978690055816574E-5</v>
      </c>
      <c r="BJ454" s="240">
        <f t="shared" ca="1" si="911"/>
        <v>-8.156668159829141E-5</v>
      </c>
      <c r="BK454" s="240">
        <f t="shared" ca="1" si="912"/>
        <v>8.4575592563906752E-5</v>
      </c>
      <c r="BL454" s="240">
        <f t="shared" ca="1" si="913"/>
        <v>-2.891827888064351E-5</v>
      </c>
      <c r="BM454" s="240">
        <f t="shared" ca="1" si="914"/>
        <v>-4.6798323704306661E-5</v>
      </c>
      <c r="BN454" s="240">
        <f t="shared" ca="1" si="915"/>
        <v>9.0053067159469595E-5</v>
      </c>
      <c r="BO454" s="240">
        <f t="shared" ca="1" si="916"/>
        <v>-7.084211208220941E-5</v>
      </c>
      <c r="BP454" s="240">
        <f t="shared" ca="1" si="917"/>
        <v>2.4912203397038718E-6</v>
      </c>
      <c r="BQ454" s="240">
        <f t="shared" ca="1" si="918"/>
        <v>6.7587717138792118E-5</v>
      </c>
      <c r="BR454" s="240">
        <f t="shared" ca="1" si="919"/>
        <v>-9.0784143044304798E-5</v>
      </c>
      <c r="BS454" s="240">
        <f t="shared" ca="1" si="920"/>
        <v>5.1007756475949469E-5</v>
      </c>
      <c r="BT454" s="240">
        <f t="shared" ca="1" si="921"/>
        <v>2.4150380424125257E-5</v>
      </c>
      <c r="BU454" s="240">
        <f t="shared" ca="1" si="922"/>
        <v>-8.2556501756031675E-5</v>
      </c>
      <c r="BV454" s="240">
        <f t="shared" ca="1" si="923"/>
        <v>8.3696949488485888E-5</v>
      </c>
      <c r="BW454" s="240">
        <f t="shared" ca="1" si="924"/>
        <v>-2.6780647131874083E-5</v>
      </c>
      <c r="BX454" s="240">
        <f t="shared" ca="1" si="925"/>
        <v>-4.8712166641949755E-5</v>
      </c>
      <c r="BY454" s="240">
        <f t="shared" ca="1" si="926"/>
        <v>9.0415575875794866E-5</v>
      </c>
      <c r="BZ454" s="240">
        <f t="shared" ca="1" si="927"/>
        <v>-6.9401830842241721E-5</v>
      </c>
      <c r="CA454" s="240">
        <f t="shared" ca="1" si="928"/>
        <v>2.4720643905322258E-7</v>
      </c>
      <c r="CB454" s="240">
        <f t="shared" ca="1" si="929"/>
        <v>6.9078893777055965E-5</v>
      </c>
      <c r="CC454" s="240">
        <f t="shared" ca="1" si="930"/>
        <v>-9.0488121311976623E-5</v>
      </c>
      <c r="CD454" s="240">
        <f t="shared" ca="1" si="931"/>
        <v>4.9129873124725545E-5</v>
      </c>
      <c r="CE454" s="240">
        <f t="shared" ca="1" si="932"/>
        <v>2.6307523506306085E-5</v>
      </c>
      <c r="CF454" s="240">
        <f t="shared" ca="1" si="933"/>
        <v>-8.3496592964099983E-5</v>
      </c>
      <c r="CG454" s="240">
        <f t="shared" ca="1" si="934"/>
        <v>8.2767890500324727E-5</v>
      </c>
      <c r="CH454" s="240">
        <f t="shared" ca="1" si="935"/>
        <v>-2.4626883722667792E-5</v>
      </c>
      <c r="CI454" s="240">
        <f t="shared" ca="1" si="936"/>
        <v>-5.0596667191870763E-5</v>
      </c>
      <c r="CJ454" s="240">
        <f t="shared" ca="1" si="937"/>
        <v>9.0723621630068281E-5</v>
      </c>
      <c r="CK454" s="240">
        <f t="shared" ca="1" si="938"/>
        <v>-6.7919744534477932E-5</v>
      </c>
      <c r="CL454" s="240">
        <f t="shared" ca="1" si="939"/>
        <v>-1.9969563695100707E-6</v>
      </c>
      <c r="CM454" s="240">
        <f t="shared" ca="1" si="940"/>
        <v>7.052845987273302E-5</v>
      </c>
      <c r="CN454" s="240">
        <f t="shared" ca="1" si="941"/>
        <v>-9.0137592918938537E-5</v>
      </c>
      <c r="CO454" s="240">
        <f t="shared" ca="1" si="942"/>
        <v>4.7222395775013358E-5</v>
      </c>
      <c r="CP454" s="240">
        <f t="shared" ca="1" si="943"/>
        <v>2.844881992003086E-5</v>
      </c>
      <c r="CQ454" s="240">
        <f t="shared" ca="1" si="944"/>
        <v>-8.4386388946706482E-5</v>
      </c>
      <c r="CR454" s="240">
        <f t="shared" ca="1" si="945"/>
        <v>8.1788975229815818E-5</v>
      </c>
      <c r="CS454" s="240">
        <f t="shared" ca="1" si="946"/>
        <v>-2.2458285999562951E-5</v>
      </c>
      <c r="CT454" s="240">
        <f t="shared" ca="1" si="947"/>
        <v>-5.245069020140879E-5</v>
      </c>
      <c r="CU454" s="240">
        <f t="shared" ca="1" si="948"/>
        <v>9.097701886704678E-5</v>
      </c>
      <c r="CV454" s="240">
        <f t="shared" ca="1" si="949"/>
        <v>-6.6396745912287658E-5</v>
      </c>
      <c r="CW454" s="240">
        <f t="shared" ca="1" si="950"/>
        <v>-4.2399162862299744E-6</v>
      </c>
      <c r="CX454" s="240">
        <f t="shared" ca="1" si="951"/>
        <v>7.1935542261413352E-5</v>
      </c>
      <c r="CY454" s="240">
        <f t="shared" ca="1" si="952"/>
        <v>-8.9732769010388179E-5</v>
      </c>
      <c r="CZ454" s="240">
        <f t="shared" ca="1" si="953"/>
        <v>4.5286473419847642E-5</v>
      </c>
      <c r="DA454" s="240">
        <f t="shared" ca="1" si="954"/>
        <v>3.0572979828403233E-5</v>
      </c>
      <c r="DB454" s="240">
        <f t="shared" ca="1" si="955"/>
        <v>-8.5225353724020789E-5</v>
      </c>
      <c r="DC454" s="240">
        <f t="shared" ca="1" si="956"/>
        <v>8.0760793338916349E-5</v>
      </c>
      <c r="DD454" s="240">
        <f t="shared" ca="1" si="957"/>
        <v>-2.027616024474389E-5</v>
      </c>
      <c r="DE454" s="240">
        <f t="shared" ca="1" si="958"/>
        <v>-5.427311887642498E-5</v>
      </c>
      <c r="DF454" s="240">
        <f t="shared" ca="1" si="959"/>
        <v>9.1175614949709353E-5</v>
      </c>
      <c r="DG454" s="240">
        <f t="shared" ca="1" si="960"/>
        <v>-6.4833752373095839E-5</v>
      </c>
      <c r="DH454" s="240">
        <f t="shared" ca="1" si="961"/>
        <v>-6.4803222359171409E-6</v>
      </c>
      <c r="DI454" s="240">
        <f t="shared" ca="1" si="962"/>
        <v>7.3299293369276968E-5</v>
      </c>
      <c r="DJ454" s="240">
        <f t="shared" ca="1" si="963"/>
        <v>-8.9273893437109787E-5</v>
      </c>
      <c r="DK454" s="240">
        <f t="shared" ca="1" si="964"/>
        <v>4.3323272186461844E-5</v>
      </c>
      <c r="DL454" s="240">
        <f t="shared" ca="1" si="965"/>
        <v>3.2678723716926761E-5</v>
      </c>
      <c r="DM454" s="240">
        <f t="shared" ca="1" si="966"/>
        <v>-8.601298193503391E-5</v>
      </c>
      <c r="DN454" s="240">
        <f t="shared" ca="1" si="967"/>
        <v>7.9683964165948892E-5</v>
      </c>
      <c r="DO454" s="240">
        <f t="shared" ca="1" si="968"/>
        <v>-1.808182088916533E-5</v>
      </c>
      <c r="DP454" s="240">
        <f t="shared" ca="1" si="969"/>
        <v>-5.606285545403267E-5</v>
      </c>
      <c r="DQ454" s="240">
        <f t="shared" ca="1" si="970"/>
        <v>9.1319290251202207E-5</v>
      </c>
      <c r="DR454" s="240">
        <f t="shared" ca="1" si="971"/>
        <v>-6.3231705405764649E-5</v>
      </c>
      <c r="DS454" s="240">
        <f t="shared" ca="1" si="972"/>
        <v>-8.7168246818068346E-6</v>
      </c>
      <c r="DT454" s="240">
        <f t="shared" ca="1" si="973"/>
        <v>7.4618891723652095E-5</v>
      </c>
      <c r="DU454" s="240">
        <f t="shared" ca="1" si="974"/>
        <v>-8.8761242608590701E-5</v>
      </c>
      <c r="DV454" s="240">
        <f t="shared" ca="1" si="975"/>
        <v>4.1333974633874697E-5</v>
      </c>
      <c r="DW454" s="240">
        <f t="shared" ca="1" si="976"/>
        <v>3.4764783164219376E-5</v>
      </c>
      <c r="DX454" s="240">
        <f t="shared" ca="1" si="977"/>
        <v>-8.6748799141960997E-5</v>
      </c>
      <c r="DY454" s="240">
        <f t="shared" ca="1" si="978"/>
        <v>7.8559136352543125E-5</v>
      </c>
      <c r="DZ454" s="240">
        <f t="shared" ca="1" si="979"/>
        <v>-1.5876589720808517E-5</v>
      </c>
      <c r="EA454" s="240">
        <f t="shared" ca="1" si="980"/>
        <v>-5.7818821863844098E-5</v>
      </c>
      <c r="EB454" s="240">
        <f t="shared" ca="1" si="981"/>
        <v>9.1407958226895808E-5</v>
      </c>
      <c r="EC454" s="240">
        <f t="shared" ca="1" si="982"/>
        <v>-6.159157002347898E-5</v>
      </c>
      <c r="ED454" s="240">
        <f t="shared" ca="1" si="983"/>
        <v>-1.0948076438448691E-5</v>
      </c>
      <c r="EE454" s="240">
        <f t="shared" ca="1" si="984"/>
        <v>7.5893542447833003E-5</v>
      </c>
      <c r="EF454" s="240">
        <f t="shared" ca="1" si="985"/>
        <v>-8.819512532652145E-5</v>
      </c>
      <c r="EG454" s="240">
        <f t="shared" ca="1" si="986"/>
        <v>3.9319779040544992E-5</v>
      </c>
      <c r="EH454" s="240">
        <f t="shared" ca="1" si="987"/>
        <v>3.6829901606070424E-5</v>
      </c>
      <c r="EI454" s="240">
        <f t="shared" ca="1" si="988"/>
        <v>-8.7432362116031563E-5</v>
      </c>
      <c r="EJ454" s="240">
        <f t="shared" ca="1" si="989"/>
        <v>7.7386987452915219E-5</v>
      </c>
      <c r="EK454" s="240">
        <f t="shared" ca="1" si="990"/>
        <v>-1.3661795088467814E-5</v>
      </c>
      <c r="EL454" s="240">
        <f t="shared" ca="1" si="991"/>
        <v>-5.953996037734567E-5</v>
      </c>
      <c r="EM454" s="240">
        <f t="shared" ca="1" si="992"/>
        <v>9.1441565466517287E-5</v>
      </c>
      <c r="EN454" s="240">
        <f t="shared" ca="1" si="993"/>
        <v>-5.9914334182472096E-5</v>
      </c>
      <c r="EO454" s="240">
        <f t="shared" ca="1" si="994"/>
        <v>-1.3172733483218978E-5</v>
      </c>
      <c r="EP454" s="240">
        <f t="shared" ca="1" si="995"/>
        <v>7.7122477739888513E-5</v>
      </c>
      <c r="EQ454" s="240">
        <f t="shared" ca="1" si="996"/>
        <v>-8.7575882598783691E-5</v>
      </c>
      <c r="ER454" s="240">
        <f t="shared" ca="1" si="997"/>
        <v>3.7281898682577774E-5</v>
      </c>
      <c r="ES454" s="240">
        <f t="shared" ca="1" si="998"/>
        <v>3.8872835092352721E-5</v>
      </c>
      <c r="ET454" s="240">
        <f t="shared" ca="1" si="999"/>
        <v>-8.8063259104471481E-5</v>
      </c>
      <c r="EU454" s="240">
        <f t="shared" ca="1" si="1000"/>
        <v>7.6168223525731541E-5</v>
      </c>
      <c r="EV454" s="240">
        <f t="shared" ca="1" si="1001"/>
        <v>-1.1438771101608096E-5</v>
      </c>
      <c r="EW454" s="240">
        <f t="shared" ca="1" si="1002"/>
        <v>-6.1225234245058474E-5</v>
      </c>
      <c r="EX454" s="240">
        <f t="shared" ca="1" si="1003"/>
        <v>9.1420091726322029E-5</v>
      </c>
      <c r="EY454" s="240">
        <f t="shared" ca="1" si="1004"/>
        <v>-5.820100818689497E-5</v>
      </c>
      <c r="EZ454" s="240">
        <f t="shared" ca="1" si="1005"/>
        <v>-1.5389455765899208E-5</v>
      </c>
      <c r="FA454" s="240">
        <f t="shared" ca="1" si="1006"/>
        <v>7.8304957335145837E-5</v>
      </c>
      <c r="FB454" s="240">
        <f t="shared" ca="1" si="1007"/>
        <v>-8.6903887434041648E-5</v>
      </c>
      <c r="FC454" s="240">
        <f t="shared" ca="1" si="1008"/>
        <v>3.5221561102908853E-5</v>
      </c>
      <c r="FD454" s="240">
        <f t="shared" ca="1" si="1009"/>
        <v>4.0892353036324323E-5</v>
      </c>
      <c r="FE454" s="240">
        <f t="shared" ca="1" si="1010"/>
        <v>-8.864111007852272E-5</v>
      </c>
      <c r="FF454" s="240">
        <f t="shared" ca="1" si="1011"/>
        <v>7.4903578708809346E-5</v>
      </c>
      <c r="FG454" s="240">
        <f t="shared" ca="1" si="1012"/>
        <v>-9.2088568267651112E-6</v>
      </c>
      <c r="FH454" s="240">
        <f t="shared" ca="1" si="1013"/>
        <v>-6.2873628321021073E-5</v>
      </c>
      <c r="FI454" s="240">
        <f t="shared" ca="1" si="1014"/>
        <v>9.1343549941288264E-5</v>
      </c>
      <c r="FJ454" s="240">
        <f t="shared" ca="1" si="1015"/>
        <v>-5.6452624080261957E-5</v>
      </c>
      <c r="FK454" s="240">
        <f t="shared" ca="1" si="1016"/>
        <v>-1.759690801587999E-5</v>
      </c>
      <c r="FL454" s="240">
        <f t="shared" ca="1" si="1017"/>
        <v>7.944026895211546E-5</v>
      </c>
      <c r="FM454" s="240">
        <f t="shared" ca="1" si="1018"/>
        <v>-8.6179544617053294E-5</v>
      </c>
      <c r="FN454" s="240">
        <f t="shared" ca="1" si="1019"/>
        <v>3.3140007371850564E-5</v>
      </c>
      <c r="FO454" s="240">
        <f t="shared" ca="1" si="1020"/>
        <v>4.2887238955895033E-5</v>
      </c>
      <c r="FP454" s="240">
        <f t="shared" ca="1" si="1021"/>
        <v>-8.9165566962367304E-5</v>
      </c>
      <c r="FQ454" s="240">
        <f t="shared" ca="1" si="1022"/>
        <v>7.3593814776895121E-5</v>
      </c>
      <c r="FR454" s="240">
        <f t="shared" ca="1" si="1023"/>
        <v>-6.9733954809110243E-6</v>
      </c>
      <c r="FS454" s="240">
        <f t="shared" ca="1" si="1024"/>
        <v>-6.4484149674283168E-5</v>
      </c>
      <c r="FT454" s="240">
        <f t="shared" ca="1" si="1025"/>
        <v>9.1211986217325258E-5</v>
      </c>
      <c r="FU454" s="240">
        <f t="shared" ca="1" si="1026"/>
        <v>-5.4670235023782611E-5</v>
      </c>
      <c r="FV454" s="240">
        <f t="shared" ca="1" si="1027"/>
        <v>-1.9793760546457659E-5</v>
      </c>
      <c r="FW454" s="240">
        <f t="shared" ca="1" si="1028"/>
        <v>8.0527728721531343E-5</v>
      </c>
      <c r="FX454" s="240">
        <f t="shared" ca="1" si="1029"/>
        <v>-8.540329046485003E-5</v>
      </c>
      <c r="FY454" s="240">
        <f t="shared" ca="1" si="1030"/>
        <v>3.1038491339536186E-5</v>
      </c>
      <c r="FZ454" s="240">
        <f t="shared" ca="1" si="1031"/>
        <v>4.4856291206371238E-5</v>
      </c>
      <c r="GA454" s="240">
        <f t="shared" ca="1" si="1032"/>
        <v>-8.9636313842789099E-5</v>
      </c>
      <c r="GB454" s="240">
        <f t="shared" ca="1" si="1033"/>
        <v>7.223972068281228E-5</v>
      </c>
      <c r="GC454" s="240">
        <f t="shared" ca="1" si="1034"/>
        <v>-4.7337336223712972E-6</v>
      </c>
      <c r="GD454" s="240">
        <f t="shared" ca="1" si="1035"/>
        <v>-6.6055828186995414E-5</v>
      </c>
      <c r="GE454" s="240">
        <f t="shared" ca="1" si="1036"/>
        <v>9.1025479803500821E-5</v>
      </c>
      <c r="GF454" s="240">
        <f t="shared" ca="1" si="1037"/>
        <v>-5.2854914661972484E-5</v>
      </c>
      <c r="GG454" s="240">
        <f t="shared" ca="1" si="1038"/>
        <v>-2.1978690055818529E-5</v>
      </c>
      <c r="GH454" s="240">
        <f t="shared" ca="1" si="1039"/>
        <v>8.1566681598293497E-5</v>
      </c>
      <c r="GI454" s="240">
        <f t="shared" ca="1" si="1040"/>
        <v>-8.4575592563905492E-5</v>
      </c>
      <c r="GJ454" s="240">
        <f t="shared" ca="1" si="1041"/>
        <v>2.8918278880637892E-5</v>
      </c>
      <c r="GK454" s="240">
        <f t="shared" ca="1" si="1042"/>
        <v>4.6798323704309507E-5</v>
      </c>
      <c r="GL454" s="240">
        <f t="shared" ca="1" si="1043"/>
        <v>-9.0053067159470625E-5</v>
      </c>
      <c r="GM454" s="240">
        <f t="shared" ca="1" si="1044"/>
        <v>7.0842112082207309E-5</v>
      </c>
      <c r="GN454" s="240">
        <f t="shared" ca="1" si="1045"/>
        <v>-2.4912203396979579E-6</v>
      </c>
      <c r="GO454" s="240">
        <f t="shared" ca="1" si="1046"/>
        <v>-6.7587717138794354E-5</v>
      </c>
      <c r="GP454" s="240">
        <f t="shared" ca="1" si="1047"/>
        <v>9.0784143044304094E-5</v>
      </c>
      <c r="GQ454" s="240">
        <f t="shared" ca="1" si="1048"/>
        <v>-5.1007756475946725E-5</v>
      </c>
      <c r="GR454" s="240">
        <f t="shared" ca="1" si="1049"/>
        <v>-2.4150380424125948E-5</v>
      </c>
      <c r="GS454" s="240">
        <f t="shared" ca="1" si="1050"/>
        <v>8.2556501756033098E-5</v>
      </c>
      <c r="GT454" s="240">
        <f t="shared" ca="1" si="1051"/>
        <v>-8.3696949488485604E-5</v>
      </c>
      <c r="GU454" s="240">
        <f t="shared" ca="1" si="1052"/>
        <v>2.6780647131870908E-5</v>
      </c>
      <c r="GV454" s="240">
        <f t="shared" ca="1" si="1053"/>
        <v>4.8712166641950365E-5</v>
      </c>
      <c r="GW454" s="240">
        <f t="shared" ca="1" si="1054"/>
        <v>-9.0415575875795354E-5</v>
      </c>
      <c r="GX454" s="240">
        <f t="shared" ca="1" si="1055"/>
        <v>6.9401830842241247E-5</v>
      </c>
      <c r="GY454" s="240">
        <f t="shared" ca="1" si="1056"/>
        <v>-2.4720643904990559E-7</v>
      </c>
      <c r="GZ454" s="240">
        <f t="shared" ca="1" si="1057"/>
        <v>-6.907889377705644E-5</v>
      </c>
      <c r="HA454" s="240">
        <f t="shared" ca="1" si="1058"/>
        <v>9.0488121311975783E-5</v>
      </c>
      <c r="HB454" s="240">
        <f t="shared" ca="1" si="1059"/>
        <v>-4.9129873124722747E-5</v>
      </c>
      <c r="HC454" s="240">
        <f t="shared" ca="1" si="1060"/>
        <v>-2.630752350631175E-5</v>
      </c>
      <c r="HD454" s="240">
        <f t="shared" ca="1" si="1061"/>
        <v>8.3496592964101338E-5</v>
      </c>
      <c r="HE454" s="240">
        <f t="shared" ca="1" si="1062"/>
        <v>-8.2767890500322206E-5</v>
      </c>
      <c r="HF454" s="240">
        <f t="shared" ca="1" si="1063"/>
        <v>2.462688372266459E-5</v>
      </c>
      <c r="HG454" s="240">
        <f t="shared" ca="1" si="1064"/>
        <v>5.0596667191875689E-5</v>
      </c>
      <c r="HH454" s="240">
        <f t="shared" ca="1" si="1065"/>
        <v>-9.0723621630068714E-5</v>
      </c>
      <c r="HI454" s="240">
        <f t="shared" ca="1" si="1066"/>
        <v>6.7919744534473975E-5</v>
      </c>
      <c r="HJ454" s="240">
        <f t="shared" ca="1" si="1067"/>
        <v>1.9969563695133859E-6</v>
      </c>
      <c r="HK454" s="240">
        <f t="shared" ca="1" si="1068"/>
        <v>-7.0528459872736787E-5</v>
      </c>
      <c r="HL454" s="240">
        <f t="shared" ca="1" si="1069"/>
        <v>9.0137592918937981E-5</v>
      </c>
      <c r="HM454" s="240">
        <f t="shared" ca="1" si="1070"/>
        <v>-4.7222395775012755E-5</v>
      </c>
      <c r="HN454" s="240">
        <f t="shared" ca="1" si="1071"/>
        <v>-2.8448819920034011E-5</v>
      </c>
      <c r="HO454" s="240">
        <f t="shared" ca="1" si="1072"/>
        <v>8.4386388946706753E-5</v>
      </c>
      <c r="HP454" s="240">
        <f t="shared" ca="1" si="1073"/>
        <v>-8.1788975229814314E-5</v>
      </c>
      <c r="HQ454" s="240">
        <f t="shared" ca="1" si="1074"/>
        <v>2.2458285999562257E-5</v>
      </c>
      <c r="HR454" s="240">
        <f t="shared" ca="1" si="1075"/>
        <v>5.2450690201411501E-5</v>
      </c>
      <c r="HS454" s="240">
        <f t="shared" ca="1" si="1076"/>
        <v>-9.0977018867046848E-5</v>
      </c>
      <c r="HT454" s="240">
        <f t="shared" ca="1" si="1077"/>
        <v>6.6396745912285381E-5</v>
      </c>
      <c r="HU454" s="240">
        <f t="shared" ca="1" si="1078"/>
        <v>4.239916286230691E-6</v>
      </c>
      <c r="HV454" s="240">
        <f t="shared" ca="1" si="1079"/>
        <v>-7.1935542261415385E-5</v>
      </c>
      <c r="HW454" s="240">
        <f t="shared" ca="1" si="1080"/>
        <v>8.9732769010386553E-5</v>
      </c>
      <c r="HX454" s="240">
        <f t="shared" ca="1" si="1081"/>
        <v>-4.5286473419842506E-5</v>
      </c>
      <c r="HY454" s="240">
        <f t="shared" ca="1" si="1082"/>
        <v>-3.0572979828406357E-5</v>
      </c>
      <c r="HZ454" s="240">
        <f t="shared" ca="1" si="1083"/>
        <v>8.5225353724021046E-5</v>
      </c>
      <c r="IA454" s="240">
        <f t="shared" ca="1" si="1084"/>
        <v>-8.0760793338912365E-5</v>
      </c>
      <c r="IB454" s="240">
        <f t="shared" ca="1" si="1085"/>
        <v>2.0276160244738127E-5</v>
      </c>
      <c r="IC454" s="240">
        <f t="shared" ca="1" si="1086"/>
        <v>5.427311887642765E-5</v>
      </c>
      <c r="ID454" s="240">
        <f t="shared" ca="1" si="1087"/>
        <v>-9.1175614949709393E-5</v>
      </c>
      <c r="IE454" s="240">
        <f t="shared" ca="1" si="1088"/>
        <v>-1.3414098345843856E-5</v>
      </c>
      <c r="IF454" s="240">
        <f t="shared" ca="1" si="1089"/>
        <v>6.4803222359230397E-6</v>
      </c>
      <c r="IG454" s="240">
        <f t="shared" ca="1" si="1090"/>
        <v>-7.3299293369278961E-5</v>
      </c>
      <c r="IH454" s="240">
        <f t="shared" ca="1" si="1091"/>
        <v>8.9273893437109638E-5</v>
      </c>
      <c r="II454" s="240">
        <f t="shared" ca="1" si="1092"/>
        <v>-4.3323272186463504E-5</v>
      </c>
      <c r="IJ454" s="240">
        <f t="shared" ca="1" si="1093"/>
        <v>-3.267872371693229E-5</v>
      </c>
      <c r="IK454" s="240">
        <f t="shared" ca="1" si="1094"/>
        <v>8.6012981935035021E-5</v>
      </c>
      <c r="IL454" s="240">
        <f t="shared" ca="1" si="1095"/>
        <v>-7.968396416594854E-5</v>
      </c>
      <c r="IM454" s="240">
        <f t="shared" ca="1" si="1096"/>
        <v>1.8081820889167173E-5</v>
      </c>
      <c r="IN454" s="240">
        <f t="shared" ca="1" si="1097"/>
        <v>5.6062855454039392E-5</v>
      </c>
      <c r="IO454" s="240">
        <f t="shared" ca="1" si="1098"/>
        <v>-9.1319290251202384E-5</v>
      </c>
      <c r="IP454" s="240">
        <f t="shared" ca="1" si="1099"/>
        <v>6.323170540576225E-5</v>
      </c>
      <c r="IQ454" s="240">
        <f t="shared" ca="1" si="1100"/>
        <v>8.7168246818049627E-6</v>
      </c>
      <c r="IR454" s="240">
        <f t="shared" ca="1" si="1101"/>
        <v>-7.4618891723657015E-5</v>
      </c>
      <c r="IS454" s="240">
        <f t="shared" ca="1" si="1102"/>
        <v>8.8761242608589915E-5</v>
      </c>
      <c r="IT454" s="240">
        <f t="shared" ca="1" si="1103"/>
        <v>-4.1333974633871743E-5</v>
      </c>
      <c r="IU454" s="240">
        <f t="shared" ca="1" si="1104"/>
        <v>-3.4764783164217635E-5</v>
      </c>
      <c r="IV454" s="240">
        <f t="shared" ca="1" si="1105"/>
        <v>8.6748799141963694E-5</v>
      </c>
      <c r="IW454" s="240">
        <f t="shared" ca="1" si="1106"/>
        <v>-7.8559136352541431E-5</v>
      </c>
      <c r="IX454" s="240">
        <f t="shared" ca="1" si="1107"/>
        <v>1.5876589720805248E-5</v>
      </c>
      <c r="IY454" s="240">
        <f t="shared" ca="1" si="1108"/>
        <v>5.7818821863842635E-5</v>
      </c>
      <c r="IZ454" s="240">
        <f t="shared" ca="1" si="1109"/>
        <v>-9.1407958226896038E-5</v>
      </c>
      <c r="JA454" s="240">
        <f t="shared" ca="1" si="1110"/>
        <v>6.1591570023476527E-5</v>
      </c>
      <c r="JB454" s="240">
        <f t="shared" ca="1" si="1111"/>
        <v>1.0948076438451984E-5</v>
      </c>
    </row>
    <row r="455" spans="2:262">
      <c r="B455" s="248">
        <v>94</v>
      </c>
      <c r="C455" s="247">
        <f t="shared" si="1112"/>
        <v>1.8359375000000012E-3</v>
      </c>
      <c r="D455" s="244">
        <f t="shared" ca="1" si="855"/>
        <v>11.250669518270088</v>
      </c>
      <c r="E455" s="243">
        <f ca="1">CV361</f>
        <v>-0.74933048172991201</v>
      </c>
      <c r="F455" s="242">
        <v>94</v>
      </c>
      <c r="G455" s="240">
        <f t="shared" ca="1" si="856"/>
        <v>-8.1714211667549222E-5</v>
      </c>
      <c r="H455" s="240">
        <f t="shared" ca="1" si="857"/>
        <v>2.0757089714705681E-4</v>
      </c>
      <c r="I455" s="240">
        <f t="shared" ca="1" si="858"/>
        <v>-1.9707797782192162E-4</v>
      </c>
      <c r="J455" s="240">
        <f t="shared" ca="1" si="859"/>
        <v>5.712806447185035E-5</v>
      </c>
      <c r="K455" s="240">
        <f t="shared" ca="1" si="860"/>
        <v>1.2034825128362366E-4</v>
      </c>
      <c r="L455" s="240">
        <f t="shared" ca="1" si="861"/>
        <v>-2.1876995617124386E-4</v>
      </c>
      <c r="M455" s="240">
        <f t="shared" ca="1" si="862"/>
        <v>1.7348559495295319E-4</v>
      </c>
      <c r="N455" s="240">
        <f t="shared" ca="1" si="863"/>
        <v>-1.4241653483993143E-5</v>
      </c>
      <c r="O455" s="240">
        <f t="shared" ca="1" si="864"/>
        <v>-1.5435737509494549E-4</v>
      </c>
      <c r="P455" s="240">
        <f t="shared" ca="1" si="865"/>
        <v>2.2156180846737494E-4</v>
      </c>
      <c r="Q455" s="240">
        <f t="shared" ca="1" si="866"/>
        <v>-1.4322625796178538E-4</v>
      </c>
      <c r="R455" s="240">
        <f t="shared" ca="1" si="867"/>
        <v>-2.9192056260442608E-5</v>
      </c>
      <c r="S455" s="240">
        <f t="shared" ca="1" si="868"/>
        <v>1.8243463154598183E-4</v>
      </c>
      <c r="T455" s="240">
        <f t="shared" ca="1" si="869"/>
        <v>-2.1583916471739836E-4</v>
      </c>
      <c r="U455" s="241">
        <f t="shared" ca="1" si="870"/>
        <v>1.0746281619935704E-4</v>
      </c>
      <c r="V455" s="240">
        <f t="shared" ca="1" si="871"/>
        <v>7.1503931653883336E-5</v>
      </c>
      <c r="W455" s="240">
        <f t="shared" ca="1" si="872"/>
        <v>-2.0350102741722618E-4</v>
      </c>
      <c r="X455" s="240">
        <f t="shared" ca="1" si="873"/>
        <v>2.018219429113307E-4</v>
      </c>
      <c r="Y455" s="240">
        <f t="shared" ca="1" si="874"/>
        <v>-6.7569638676229785E-5</v>
      </c>
      <c r="Z455" s="240">
        <f t="shared" ca="1" si="875"/>
        <v>-1.1106795105373151E-4</v>
      </c>
      <c r="AA455" s="240">
        <f t="shared" ca="1" si="876"/>
        <v>2.1674699292951772E-4</v>
      </c>
      <c r="AB455" s="240">
        <f t="shared" ca="1" si="877"/>
        <v>-1.8004881702222942E-4</v>
      </c>
      <c r="AC455" s="240">
        <f t="shared" ca="1" si="878"/>
        <v>2.507979783226348E-5</v>
      </c>
      <c r="AD455" s="240">
        <f t="shared" ca="1" si="879"/>
        <v>1.4636369138221065E-4</v>
      </c>
      <c r="AE455" s="240">
        <f t="shared" ca="1" si="880"/>
        <v>-2.2166349305664156E-4</v>
      </c>
      <c r="AF455" s="240">
        <f t="shared" ca="1" si="881"/>
        <v>1.5135651606750474E-4</v>
      </c>
      <c r="AG455" s="240">
        <f t="shared" ca="1" si="882"/>
        <v>1.8373845577482513E-5</v>
      </c>
      <c r="AH455" s="240">
        <f t="shared" ca="1" si="883"/>
        <v>-1.7603475713257505E-4</v>
      </c>
      <c r="AI455" s="240">
        <f t="shared" ca="1" si="884"/>
        <v>2.1806158945591775E-4</v>
      </c>
      <c r="AJ455" s="240">
        <f t="shared" ca="1" si="885"/>
        <v>-1.1684766908201679E-4</v>
      </c>
      <c r="AK455" s="240">
        <f t="shared" ca="1" si="886"/>
        <v>-6.1121392405858688E-5</v>
      </c>
      <c r="AL455" s="240">
        <f t="shared" ca="1" si="887"/>
        <v>1.9894090588776277E-4</v>
      </c>
      <c r="AM455" s="240">
        <f t="shared" ca="1" si="888"/>
        <v>-2.0607970126275161E-4</v>
      </c>
      <c r="AN455" s="240">
        <f t="shared" ca="1" si="889"/>
        <v>7.7848431702636059E-5</v>
      </c>
      <c r="AO455" s="240">
        <f t="shared" ca="1" si="890"/>
        <v>1.0152007840134799E-4</v>
      </c>
      <c r="AP455" s="240">
        <f t="shared" ca="1" si="891"/>
        <v>-2.1420186719702945E-4</v>
      </c>
      <c r="AQ455" s="240">
        <f t="shared" ca="1" si="892"/>
        <v>1.8617828572088619E-4</v>
      </c>
      <c r="AR455" s="240">
        <f t="shared" ca="1" si="893"/>
        <v>-3.58575227508266E-5</v>
      </c>
      <c r="AS455" s="240">
        <f t="shared" ca="1" si="894"/>
        <v>-1.3801740471698954E-4</v>
      </c>
      <c r="AT455" s="240">
        <f t="shared" ca="1" si="895"/>
        <v>2.2123117087570569E-4</v>
      </c>
      <c r="AU455" s="240">
        <f t="shared" ca="1" si="896"/>
        <v>-1.5912214306875068E-4</v>
      </c>
      <c r="AV455" s="240">
        <f t="shared" ca="1" si="897"/>
        <v>-7.5113706911697931E-6</v>
      </c>
      <c r="AW455" s="240">
        <f t="shared" ca="1" si="898"/>
        <v>1.6921079957041171E-4</v>
      </c>
      <c r="AX455" s="240">
        <f t="shared" ca="1" si="899"/>
        <v>-2.1975868472549843E-4</v>
      </c>
      <c r="AY455" s="240">
        <f t="shared" ca="1" si="900"/>
        <v>1.2595102569521092E-4</v>
      </c>
      <c r="AZ455" s="240">
        <f t="shared" ca="1" si="901"/>
        <v>5.0591606369926646E-5</v>
      </c>
      <c r="BA455" s="240">
        <f t="shared" ca="1" si="902"/>
        <v>-1.9390151829085041E-4</v>
      </c>
      <c r="BB455" s="240">
        <f t="shared" ca="1" si="903"/>
        <v>2.0984099556338063E-4</v>
      </c>
      <c r="BC455" s="240">
        <f t="shared" ca="1" si="904"/>
        <v>-8.7939681038353383E-5</v>
      </c>
      <c r="BD455" s="240">
        <f t="shared" ca="1" si="905"/>
        <v>-9.1727634987987008E-5</v>
      </c>
      <c r="BE455" s="240">
        <f t="shared" ca="1" si="906"/>
        <v>2.1114071040459619E-4</v>
      </c>
      <c r="BF455" s="240">
        <f t="shared" ca="1" si="907"/>
        <v>-1.9185923462194853E-4</v>
      </c>
      <c r="BG455" s="240">
        <f t="shared" ca="1" si="908"/>
        <v>4.6548863756333353E-5</v>
      </c>
      <c r="BH455" s="240">
        <f t="shared" ca="1" si="909"/>
        <v>1.2933862203490953E-4</v>
      </c>
      <c r="BI455" s="240">
        <f t="shared" ca="1" si="910"/>
        <v>-2.2026588342656826E-4</v>
      </c>
      <c r="BJ455" s="240">
        <f t="shared" ca="1" si="911"/>
        <v>1.6650443088989152E-4</v>
      </c>
      <c r="BK455" s="240">
        <f t="shared" ca="1" si="912"/>
        <v>-3.3691997450610415E-6</v>
      </c>
      <c r="BL455" s="240">
        <f t="shared" ca="1" si="913"/>
        <v>-1.6197919837096768E-4</v>
      </c>
      <c r="BM455" s="240">
        <f t="shared" ca="1" si="914"/>
        <v>2.2092636207498819E-4</v>
      </c>
      <c r="BN455" s="240">
        <f t="shared" ca="1" si="915"/>
        <v>-1.3475095525549837E-4</v>
      </c>
      <c r="BO455" s="240">
        <f t="shared" ca="1" si="916"/>
        <v>-3.9939940722944988E-5</v>
      </c>
      <c r="BP455" s="240">
        <f t="shared" ca="1" si="917"/>
        <v>1.883950049526082E-4</v>
      </c>
      <c r="BQ455" s="240">
        <f t="shared" ca="1" si="918"/>
        <v>-2.1309676452579789E-4</v>
      </c>
      <c r="BR455" s="240">
        <f t="shared" ca="1" si="919"/>
        <v>9.7819075979842975E-5</v>
      </c>
      <c r="BS455" s="240">
        <f t="shared" ca="1" si="920"/>
        <v>8.1714211667550943E-5</v>
      </c>
      <c r="BT455" s="240">
        <f t="shared" ca="1" si="921"/>
        <v>-2.0757089714705629E-4</v>
      </c>
      <c r="BU455" s="240">
        <f t="shared" ca="1" si="922"/>
        <v>1.9707797782192094E-4</v>
      </c>
      <c r="BV455" s="240">
        <f t="shared" ca="1" si="923"/>
        <v>-5.7128064471852166E-5</v>
      </c>
      <c r="BW455" s="240">
        <f t="shared" ca="1" si="924"/>
        <v>-1.2034825128362471E-4</v>
      </c>
      <c r="BX455" s="240">
        <f t="shared" ca="1" si="925"/>
        <v>2.1876995617124348E-4</v>
      </c>
      <c r="BY455" s="240">
        <f t="shared" ca="1" si="926"/>
        <v>-1.7348559495295289E-4</v>
      </c>
      <c r="BZ455" s="240">
        <f t="shared" ca="1" si="927"/>
        <v>1.4241653483995813E-5</v>
      </c>
      <c r="CA455" s="240">
        <f t="shared" ca="1" si="928"/>
        <v>1.5435737509494587E-4</v>
      </c>
      <c r="CB455" s="240">
        <f t="shared" ca="1" si="929"/>
        <v>-2.2156180846737503E-4</v>
      </c>
      <c r="CC455" s="240">
        <f t="shared" ca="1" si="930"/>
        <v>1.432262579617856E-4</v>
      </c>
      <c r="CD455" s="240">
        <f t="shared" ca="1" si="931"/>
        <v>2.9192056260439193E-5</v>
      </c>
      <c r="CE455" s="240">
        <f t="shared" ca="1" si="932"/>
        <v>-1.8243463154598167E-4</v>
      </c>
      <c r="CF455" s="240">
        <f t="shared" ca="1" si="933"/>
        <v>2.1583916471739934E-4</v>
      </c>
      <c r="CG455" s="240">
        <f t="shared" ca="1" si="934"/>
        <v>-1.0746281619935799E-4</v>
      </c>
      <c r="CH455" s="240">
        <f t="shared" ca="1" si="935"/>
        <v>-7.1503931653879325E-5</v>
      </c>
      <c r="CI455" s="240">
        <f t="shared" ca="1" si="936"/>
        <v>2.0350102741722575E-4</v>
      </c>
      <c r="CJ455" s="240">
        <f t="shared" ca="1" si="937"/>
        <v>-2.0182194291132983E-4</v>
      </c>
      <c r="CK455" s="240">
        <f t="shared" ca="1" si="938"/>
        <v>6.7569638676230815E-5</v>
      </c>
      <c r="CL455" s="240">
        <f t="shared" ca="1" si="939"/>
        <v>1.1106795105373326E-4</v>
      </c>
      <c r="CM455" s="240">
        <f t="shared" ca="1" si="940"/>
        <v>-2.1674699292951712E-4</v>
      </c>
      <c r="CN455" s="240">
        <f t="shared" ca="1" si="941"/>
        <v>1.8004881702222915E-4</v>
      </c>
      <c r="CO455" s="240">
        <f t="shared" ca="1" si="942"/>
        <v>-2.5079797832266122E-5</v>
      </c>
      <c r="CP455" s="240">
        <f t="shared" ca="1" si="943"/>
        <v>-1.46363691382211E-4</v>
      </c>
      <c r="CQ455" s="240">
        <f t="shared" ca="1" si="944"/>
        <v>2.2166349305664153E-4</v>
      </c>
      <c r="CR455" s="240">
        <f t="shared" ca="1" si="945"/>
        <v>-1.5135651606750438E-4</v>
      </c>
      <c r="CS455" s="240">
        <f t="shared" ca="1" si="946"/>
        <v>-1.8373845577479843E-5</v>
      </c>
      <c r="CT455" s="240">
        <f t="shared" ca="1" si="947"/>
        <v>1.7603475713257434E-4</v>
      </c>
      <c r="CU455" s="240">
        <f t="shared" ca="1" si="948"/>
        <v>-2.1806158945591854E-4</v>
      </c>
      <c r="CV455" s="240">
        <f t="shared" ca="1" si="949"/>
        <v>1.1684766908201771E-4</v>
      </c>
      <c r="CW455" s="240">
        <f t="shared" ca="1" si="950"/>
        <v>6.1121392405854622E-5</v>
      </c>
      <c r="CX455" s="240">
        <f t="shared" ca="1" si="951"/>
        <v>-1.9894090588776228E-4</v>
      </c>
      <c r="CY455" s="240">
        <f t="shared" ca="1" si="952"/>
        <v>2.060797012627509E-4</v>
      </c>
      <c r="CZ455" s="240">
        <f t="shared" ca="1" si="953"/>
        <v>-7.7848431702637075E-5</v>
      </c>
      <c r="DA455" s="240">
        <f t="shared" ca="1" si="954"/>
        <v>-1.0152007840134984E-4</v>
      </c>
      <c r="DB455" s="240">
        <f t="shared" ca="1" si="955"/>
        <v>2.1420186719702918E-4</v>
      </c>
      <c r="DC455" s="240">
        <f t="shared" ca="1" si="956"/>
        <v>-1.8617828572088505E-4</v>
      </c>
      <c r="DD455" s="240">
        <f t="shared" ca="1" si="957"/>
        <v>3.5857522750827671E-5</v>
      </c>
      <c r="DE455" s="240">
        <f t="shared" ca="1" si="958"/>
        <v>1.3801740471699114E-4</v>
      </c>
      <c r="DF455" s="240">
        <f t="shared" ca="1" si="959"/>
        <v>-2.212311708757056E-4</v>
      </c>
      <c r="DG455" s="240">
        <f t="shared" ca="1" si="960"/>
        <v>1.5912214306875144E-4</v>
      </c>
      <c r="DH455" s="240">
        <f t="shared" ca="1" si="961"/>
        <v>7.5113706911655647E-6</v>
      </c>
      <c r="DI455" s="240">
        <f t="shared" ca="1" si="962"/>
        <v>-1.6921079957041101E-4</v>
      </c>
      <c r="DJ455" s="240">
        <f t="shared" ca="1" si="963"/>
        <v>2.19758684725499E-4</v>
      </c>
      <c r="DK455" s="240">
        <f t="shared" ca="1" si="964"/>
        <v>-1.2595102569521181E-4</v>
      </c>
      <c r="DL455" s="240">
        <f t="shared" ca="1" si="965"/>
        <v>-5.0591606369922512E-5</v>
      </c>
      <c r="DM455" s="240">
        <f t="shared" ca="1" si="966"/>
        <v>1.9390151829084987E-4</v>
      </c>
      <c r="DN455" s="240">
        <f t="shared" ca="1" si="967"/>
        <v>-2.0984099556337998E-4</v>
      </c>
      <c r="DO455" s="240">
        <f t="shared" ca="1" si="968"/>
        <v>8.7939681038348599E-5</v>
      </c>
      <c r="DP455" s="240">
        <f t="shared" ca="1" si="969"/>
        <v>9.1727634987983132E-5</v>
      </c>
      <c r="DQ455" s="240">
        <f t="shared" ca="1" si="970"/>
        <v>-2.111407104045959E-4</v>
      </c>
      <c r="DR455" s="240">
        <f t="shared" ca="1" si="971"/>
        <v>1.918592346219475E-4</v>
      </c>
      <c r="DS455" s="240">
        <f t="shared" ca="1" si="972"/>
        <v>-4.6548863756328244E-5</v>
      </c>
      <c r="DT455" s="240">
        <f t="shared" ca="1" si="973"/>
        <v>-1.2933862203490606E-4</v>
      </c>
      <c r="DU455" s="240">
        <f t="shared" ca="1" si="974"/>
        <v>2.2026588342656815E-4</v>
      </c>
      <c r="DV455" s="240">
        <f t="shared" ca="1" si="975"/>
        <v>-1.6650443088989222E-4</v>
      </c>
      <c r="DW455" s="240">
        <f t="shared" ca="1" si="976"/>
        <v>3.3691997450558238E-6</v>
      </c>
      <c r="DX455" s="240">
        <f t="shared" ca="1" si="977"/>
        <v>1.6197919837096264E-4</v>
      </c>
      <c r="DY455" s="240">
        <f t="shared" ca="1" si="978"/>
        <v>-2.2092636207498827E-4</v>
      </c>
      <c r="DZ455" s="240">
        <f t="shared" ca="1" si="979"/>
        <v>1.3475095525549924E-4</v>
      </c>
      <c r="EA455" s="240">
        <f t="shared" ca="1" si="980"/>
        <v>3.9939940722950111E-5</v>
      </c>
      <c r="EB455" s="240">
        <f t="shared" ca="1" si="981"/>
        <v>-1.8839500495260433E-4</v>
      </c>
      <c r="EC455" s="240">
        <f t="shared" ca="1" si="982"/>
        <v>2.1309676452579821E-4</v>
      </c>
      <c r="ED455" s="240">
        <f t="shared" ca="1" si="983"/>
        <v>-9.7819075979843951E-5</v>
      </c>
      <c r="EE455" s="240">
        <f t="shared" ca="1" si="984"/>
        <v>-8.1714211667549953E-5</v>
      </c>
      <c r="EF455" s="240">
        <f t="shared" ca="1" si="985"/>
        <v>2.0757089714705808E-4</v>
      </c>
      <c r="EG455" s="240">
        <f t="shared" ca="1" si="986"/>
        <v>-1.9707797782192435E-4</v>
      </c>
      <c r="EH455" s="240">
        <f t="shared" ca="1" si="987"/>
        <v>5.7128064471853203E-5</v>
      </c>
      <c r="EI455" s="240">
        <f t="shared" ca="1" si="988"/>
        <v>1.2034825128362381E-4</v>
      </c>
      <c r="EJ455" s="240">
        <f t="shared" ca="1" si="989"/>
        <v>-2.1876995617124432E-4</v>
      </c>
      <c r="EK455" s="240">
        <f t="shared" ca="1" si="990"/>
        <v>1.7348559495295747E-4</v>
      </c>
      <c r="EL455" s="240">
        <f t="shared" ca="1" si="991"/>
        <v>-1.4241653483996911E-5</v>
      </c>
      <c r="EM455" s="240">
        <f t="shared" ca="1" si="992"/>
        <v>-1.5435737509494505E-4</v>
      </c>
      <c r="EN455" s="240">
        <f t="shared" ca="1" si="993"/>
        <v>2.2156180846737486E-4</v>
      </c>
      <c r="EO455" s="240">
        <f t="shared" ca="1" si="994"/>
        <v>-1.4322625796179126E-4</v>
      </c>
      <c r="EP455" s="240">
        <f t="shared" ca="1" si="995"/>
        <v>-2.9192056260438109E-5</v>
      </c>
      <c r="EQ455" s="240">
        <f t="shared" ca="1" si="996"/>
        <v>1.8243463154598105E-4</v>
      </c>
      <c r="ER455" s="240">
        <f t="shared" ca="1" si="997"/>
        <v>-2.1583916471739815E-4</v>
      </c>
      <c r="ES455" s="240">
        <f t="shared" ca="1" si="998"/>
        <v>1.0746281619936445E-4</v>
      </c>
      <c r="ET455" s="240">
        <f t="shared" ca="1" si="999"/>
        <v>7.1503931653878281E-5</v>
      </c>
      <c r="EU455" s="240">
        <f t="shared" ca="1" si="1000"/>
        <v>-2.0350102741722531E-4</v>
      </c>
      <c r="EV455" s="240">
        <f t="shared" ca="1" si="1001"/>
        <v>2.0182194291133026E-4</v>
      </c>
      <c r="EW455" s="240">
        <f t="shared" ca="1" si="1002"/>
        <v>-6.7569638676225841E-5</v>
      </c>
      <c r="EX455" s="240">
        <f t="shared" ca="1" si="1003"/>
        <v>-1.1106795105372686E-4</v>
      </c>
      <c r="EY455" s="240">
        <f t="shared" ca="1" si="1004"/>
        <v>2.167469929295169E-4</v>
      </c>
      <c r="EZ455" s="240">
        <f t="shared" ca="1" si="1005"/>
        <v>-1.800488170222298E-4</v>
      </c>
      <c r="FA455" s="240">
        <f t="shared" ca="1" si="1006"/>
        <v>2.5079797832260932E-5</v>
      </c>
      <c r="FB455" s="240">
        <f t="shared" ca="1" si="1007"/>
        <v>1.4636369138220547E-4</v>
      </c>
      <c r="FC455" s="240">
        <f t="shared" ca="1" si="1008"/>
        <v>-2.216634930566415E-4</v>
      </c>
      <c r="FD455" s="240">
        <f t="shared" ca="1" si="1009"/>
        <v>1.5135651606750514E-4</v>
      </c>
      <c r="FE455" s="240">
        <f t="shared" ca="1" si="1010"/>
        <v>1.8373845577485047E-5</v>
      </c>
      <c r="FF455" s="240">
        <f t="shared" ca="1" si="1011"/>
        <v>-1.7603475713256984E-4</v>
      </c>
      <c r="FG455" s="240">
        <f t="shared" ca="1" si="1012"/>
        <v>2.1806158945591875E-4</v>
      </c>
      <c r="FH455" s="240">
        <f t="shared" ca="1" si="1013"/>
        <v>-1.1684766908201865E-4</v>
      </c>
      <c r="FI455" s="240">
        <f t="shared" ca="1" si="1014"/>
        <v>-6.1121392405859637E-5</v>
      </c>
      <c r="FJ455" s="240">
        <f t="shared" ca="1" si="1015"/>
        <v>1.9894090588775903E-4</v>
      </c>
      <c r="FK455" s="240">
        <f t="shared" ca="1" si="1016"/>
        <v>-2.0607970126275361E-4</v>
      </c>
      <c r="FL455" s="240">
        <f t="shared" ca="1" si="1017"/>
        <v>7.7848431702638092E-5</v>
      </c>
      <c r="FM455" s="240">
        <f t="shared" ca="1" si="1018"/>
        <v>1.0152007840134888E-4</v>
      </c>
      <c r="FN455" s="240">
        <f t="shared" ca="1" si="1019"/>
        <v>-2.1420186719703054E-4</v>
      </c>
      <c r="FO455" s="240">
        <f t="shared" ca="1" si="1020"/>
        <v>1.8617828572088907E-4</v>
      </c>
      <c r="FP455" s="240">
        <f t="shared" ca="1" si="1021"/>
        <v>-3.5857522750828734E-5</v>
      </c>
      <c r="FQ455" s="240">
        <f t="shared" ca="1" si="1022"/>
        <v>-1.3801740471699033E-4</v>
      </c>
      <c r="FR455" s="240">
        <f t="shared" ca="1" si="1023"/>
        <v>2.2123117087570596E-4</v>
      </c>
      <c r="FS455" s="240">
        <f t="shared" ca="1" si="1024"/>
        <v>-1.5912214306875659E-4</v>
      </c>
      <c r="FT455" s="240">
        <f t="shared" ca="1" si="1025"/>
        <v>-7.511370691164467E-6</v>
      </c>
      <c r="FU455" s="240">
        <f t="shared" ca="1" si="1026"/>
        <v>1.692107995704103E-4</v>
      </c>
      <c r="FV455" s="240">
        <f t="shared" ca="1" si="1027"/>
        <v>-2.197586847254983E-4</v>
      </c>
      <c r="FW455" s="240">
        <f t="shared" ca="1" si="1028"/>
        <v>1.2595102569521789E-4</v>
      </c>
      <c r="FX455" s="240">
        <f t="shared" ca="1" si="1029"/>
        <v>5.0591606369921468E-5</v>
      </c>
      <c r="FY455" s="240">
        <f t="shared" ca="1" si="1030"/>
        <v>-1.9390151829084932E-4</v>
      </c>
      <c r="FZ455" s="240">
        <f t="shared" ca="1" si="1031"/>
        <v>2.0984099556338036E-4</v>
      </c>
      <c r="GA455" s="240">
        <f t="shared" ca="1" si="1032"/>
        <v>-8.7939681038349602E-5</v>
      </c>
      <c r="GB455" s="240">
        <f t="shared" ca="1" si="1033"/>
        <v>-9.1727634987982169E-5</v>
      </c>
      <c r="GC455" s="240">
        <f t="shared" ca="1" si="1034"/>
        <v>2.1114071040459554E-4</v>
      </c>
      <c r="GD455" s="240">
        <f t="shared" ca="1" si="1035"/>
        <v>-1.9185923462194804E-4</v>
      </c>
      <c r="GE455" s="240">
        <f t="shared" ca="1" si="1036"/>
        <v>4.6548863756329315E-5</v>
      </c>
      <c r="GF455" s="240">
        <f t="shared" ca="1" si="1037"/>
        <v>1.2933862203490519E-4</v>
      </c>
      <c r="GG455" s="240">
        <f t="shared" ca="1" si="1038"/>
        <v>-2.2026588342656804E-4</v>
      </c>
      <c r="GH455" s="240">
        <f t="shared" ca="1" si="1039"/>
        <v>1.6650443088989293E-4</v>
      </c>
      <c r="GI455" s="240">
        <f t="shared" ca="1" si="1040"/>
        <v>-3.369199745056908E-6</v>
      </c>
      <c r="GJ455" s="240">
        <f t="shared" ca="1" si="1041"/>
        <v>-1.6197919837096188E-4</v>
      </c>
      <c r="GK455" s="240">
        <f t="shared" ca="1" si="1042"/>
        <v>2.2092636207498838E-4</v>
      </c>
      <c r="GL455" s="240">
        <f t="shared" ca="1" si="1043"/>
        <v>-1.347509552555001E-4</v>
      </c>
      <c r="GM455" s="240">
        <f t="shared" ca="1" si="1044"/>
        <v>-3.9939940722949041E-5</v>
      </c>
      <c r="GN455" s="240">
        <f t="shared" ca="1" si="1045"/>
        <v>1.8839500495260376E-4</v>
      </c>
      <c r="GO455" s="240">
        <f t="shared" ca="1" si="1046"/>
        <v>-2.1309676452579848E-4</v>
      </c>
      <c r="GP455" s="240">
        <f t="shared" ca="1" si="1047"/>
        <v>9.7819075979844927E-5</v>
      </c>
      <c r="GQ455" s="240">
        <f t="shared" ca="1" si="1048"/>
        <v>8.1714211667548937E-5</v>
      </c>
      <c r="GR455" s="240">
        <f t="shared" ca="1" si="1049"/>
        <v>-2.0757089714705773E-4</v>
      </c>
      <c r="GS455" s="240">
        <f t="shared" ca="1" si="1050"/>
        <v>1.9707797782192484E-4</v>
      </c>
      <c r="GT455" s="240">
        <f t="shared" ca="1" si="1051"/>
        <v>-5.7128064471854266E-5</v>
      </c>
      <c r="GU455" s="240">
        <f t="shared" ca="1" si="1052"/>
        <v>-1.2034825128362289E-4</v>
      </c>
      <c r="GV455" s="240">
        <f t="shared" ca="1" si="1053"/>
        <v>2.1876995617124416E-4</v>
      </c>
      <c r="GW455" s="240">
        <f t="shared" ca="1" si="1054"/>
        <v>-1.7348559495295815E-4</v>
      </c>
      <c r="GX455" s="240">
        <f t="shared" ca="1" si="1055"/>
        <v>1.4241653483997968E-5</v>
      </c>
      <c r="GY455" s="240">
        <f t="shared" ca="1" si="1056"/>
        <v>1.5435737509494427E-4</v>
      </c>
      <c r="GZ455" s="240">
        <f t="shared" ca="1" si="1057"/>
        <v>-2.2156180846737489E-4</v>
      </c>
      <c r="HA455" s="240">
        <f t="shared" ca="1" si="1058"/>
        <v>1.4322625796179211E-4</v>
      </c>
      <c r="HB455" s="240">
        <f t="shared" ca="1" si="1059"/>
        <v>2.9192056260437052E-5</v>
      </c>
      <c r="HC455" s="240">
        <f t="shared" ca="1" si="1060"/>
        <v>-1.8243463154598042E-4</v>
      </c>
      <c r="HD455" s="240">
        <f t="shared" ca="1" si="1061"/>
        <v>2.1583916471739842E-4</v>
      </c>
      <c r="HE455" s="240">
        <f t="shared" ca="1" si="1062"/>
        <v>-1.0746281619936539E-4</v>
      </c>
      <c r="HF455" s="240">
        <f t="shared" ca="1" si="1063"/>
        <v>-7.1503931653877251E-5</v>
      </c>
      <c r="HG455" s="240">
        <f t="shared" ca="1" si="1064"/>
        <v>2.0350102741722488E-4</v>
      </c>
      <c r="HH455" s="240">
        <f t="shared" ca="1" si="1065"/>
        <v>-2.018219429113307E-4</v>
      </c>
      <c r="HI455" s="240">
        <f t="shared" ca="1" si="1066"/>
        <v>6.7569638676226885E-5</v>
      </c>
      <c r="HJ455" s="240">
        <f t="shared" ca="1" si="1067"/>
        <v>1.1106795105372592E-4</v>
      </c>
      <c r="HK455" s="240">
        <f t="shared" ca="1" si="1068"/>
        <v>-2.1674699292951669E-4</v>
      </c>
      <c r="HL455" s="240">
        <f t="shared" ca="1" si="1069"/>
        <v>1.8004881702223042E-4</v>
      </c>
      <c r="HM455" s="240">
        <f t="shared" ca="1" si="1070"/>
        <v>-2.5079797832262029E-5</v>
      </c>
      <c r="HN455" s="240">
        <f t="shared" ca="1" si="1071"/>
        <v>-1.4636369138220463E-4</v>
      </c>
      <c r="HO455" s="240">
        <f t="shared" ca="1" si="1072"/>
        <v>2.216634930566415E-4</v>
      </c>
      <c r="HP455" s="240">
        <f t="shared" ca="1" si="1073"/>
        <v>-1.5135651606750595E-4</v>
      </c>
      <c r="HQ455" s="240">
        <f t="shared" ca="1" si="1074"/>
        <v>-1.8373845577483963E-5</v>
      </c>
      <c r="HR455" s="240">
        <f t="shared" ca="1" si="1075"/>
        <v>1.7603475713256922E-4</v>
      </c>
      <c r="HS455" s="240">
        <f t="shared" ca="1" si="1076"/>
        <v>-2.1806158945591894E-4</v>
      </c>
      <c r="HT455" s="240">
        <f t="shared" ca="1" si="1077"/>
        <v>1.1684766908201957E-4</v>
      </c>
      <c r="HU455" s="240">
        <f t="shared" ca="1" si="1078"/>
        <v>6.112139240585858E-5</v>
      </c>
      <c r="HV455" s="240">
        <f t="shared" ca="1" si="1079"/>
        <v>-1.9894090588776412E-4</v>
      </c>
      <c r="HW455" s="240">
        <f t="shared" ca="1" si="1080"/>
        <v>2.0607970126274936E-4</v>
      </c>
      <c r="HX455" s="240">
        <f t="shared" ca="1" si="1081"/>
        <v>-7.7848431702627304E-5</v>
      </c>
      <c r="HY455" s="240">
        <f t="shared" ca="1" si="1082"/>
        <v>-1.0152007840133668E-4</v>
      </c>
      <c r="HZ455" s="240">
        <f t="shared" ca="1" si="1083"/>
        <v>2.1420186719702699E-4</v>
      </c>
      <c r="IA455" s="240">
        <f t="shared" ca="1" si="1084"/>
        <v>-1.8617828572088966E-4</v>
      </c>
      <c r="IB455" s="240">
        <f t="shared" ca="1" si="1085"/>
        <v>3.5857522750829812E-5</v>
      </c>
      <c r="IC455" s="240">
        <f t="shared" ca="1" si="1086"/>
        <v>1.3801740471698946E-4</v>
      </c>
      <c r="ID455" s="240">
        <f t="shared" ca="1" si="1087"/>
        <v>-2.2123117087570587E-4</v>
      </c>
      <c r="IE455" s="240">
        <f t="shared" ca="1" si="1088"/>
        <v>2.2570151728481267E-4</v>
      </c>
      <c r="IF455" s="240">
        <f t="shared" ca="1" si="1089"/>
        <v>7.5113706911759731E-6</v>
      </c>
      <c r="IG455" s="240">
        <f t="shared" ca="1" si="1090"/>
        <v>-1.6921079957040147E-4</v>
      </c>
      <c r="IH455" s="240">
        <f t="shared" ca="1" si="1091"/>
        <v>2.1975868472550011E-4</v>
      </c>
      <c r="II455" s="240">
        <f t="shared" ca="1" si="1092"/>
        <v>-1.2595102569521878E-4</v>
      </c>
      <c r="IJ455" s="240">
        <f t="shared" ca="1" si="1093"/>
        <v>-5.0591606369920411E-5</v>
      </c>
      <c r="IK455" s="240">
        <f t="shared" ca="1" si="1094"/>
        <v>1.9390151829084881E-4</v>
      </c>
      <c r="IL455" s="240">
        <f t="shared" ca="1" si="1095"/>
        <v>-2.0984099556338069E-4</v>
      </c>
      <c r="IM455" s="240">
        <f t="shared" ca="1" si="1096"/>
        <v>8.7939681038350591E-5</v>
      </c>
      <c r="IN455" s="240">
        <f t="shared" ca="1" si="1097"/>
        <v>9.1727634987992645E-5</v>
      </c>
      <c r="IO455" s="240">
        <f t="shared" ca="1" si="1098"/>
        <v>-2.1114071040459907E-4</v>
      </c>
      <c r="IP455" s="240">
        <f t="shared" ca="1" si="1099"/>
        <v>1.918592346219549E-4</v>
      </c>
      <c r="IQ455" s="240">
        <f t="shared" ca="1" si="1100"/>
        <v>-4.6548863756342691E-5</v>
      </c>
      <c r="IR455" s="240">
        <f t="shared" ca="1" si="1101"/>
        <v>-1.293386220349043E-4</v>
      </c>
      <c r="IS455" s="240">
        <f t="shared" ca="1" si="1102"/>
        <v>2.2026588342656791E-4</v>
      </c>
      <c r="IT455" s="240">
        <f t="shared" ca="1" si="1103"/>
        <v>-1.6650443088989366E-4</v>
      </c>
      <c r="IU455" s="240">
        <f t="shared" ca="1" si="1104"/>
        <v>3.3691997450579922E-6</v>
      </c>
      <c r="IV455" s="240">
        <f t="shared" ca="1" si="1105"/>
        <v>1.6197919837096974E-4</v>
      </c>
      <c r="IW455" s="240">
        <f t="shared" ca="1" si="1106"/>
        <v>-2.2092636207498743E-4</v>
      </c>
      <c r="IX455" s="240">
        <f t="shared" ca="1" si="1107"/>
        <v>1.3475095525551097E-4</v>
      </c>
      <c r="IY455" s="240">
        <f t="shared" ca="1" si="1108"/>
        <v>3.9939940722935597E-5</v>
      </c>
      <c r="IZ455" s="240">
        <f t="shared" ca="1" si="1109"/>
        <v>-1.8839500495260316E-4</v>
      </c>
      <c r="JA455" s="240">
        <f t="shared" ca="1" si="1110"/>
        <v>2.1309676452579881E-4</v>
      </c>
      <c r="JB455" s="240">
        <f t="shared" ca="1" si="1111"/>
        <v>-9.7819075979845902E-5</v>
      </c>
    </row>
    <row r="456" spans="2:262">
      <c r="B456" s="248">
        <v>95</v>
      </c>
      <c r="C456" s="247">
        <f t="shared" si="1112"/>
        <v>1.8554687500000012E-3</v>
      </c>
      <c r="D456" s="244">
        <f t="shared" ca="1" si="855"/>
        <v>11.251955395969935</v>
      </c>
      <c r="E456" s="243">
        <f ca="1">CW361</f>
        <v>-0.74804460403006479</v>
      </c>
      <c r="F456" s="242">
        <v>95</v>
      </c>
      <c r="G456" s="240">
        <f t="shared" ca="1" si="856"/>
        <v>-1.4525853459327508E-4</v>
      </c>
      <c r="H456" s="240">
        <f t="shared" ca="1" si="857"/>
        <v>4.7967211496121795E-4</v>
      </c>
      <c r="I456" s="240">
        <f t="shared" ca="1" si="858"/>
        <v>-5.1624820829780334E-4</v>
      </c>
      <c r="J456" s="240">
        <f t="shared" ca="1" si="859"/>
        <v>2.3227602657718626E-4</v>
      </c>
      <c r="K456" s="240">
        <f t="shared" ca="1" si="860"/>
        <v>1.9592073250701444E-4</v>
      </c>
      <c r="L456" s="240">
        <f t="shared" ca="1" si="861"/>
        <v>-5.0246660381353012E-4</v>
      </c>
      <c r="M456" s="240">
        <f t="shared" ca="1" si="862"/>
        <v>4.9702145890451665E-4</v>
      </c>
      <c r="N456" s="240">
        <f t="shared" ca="1" si="863"/>
        <v>-1.8296629122453411E-4</v>
      </c>
      <c r="O456" s="240">
        <f t="shared" ca="1" si="864"/>
        <v>-2.4469610666554443E-4</v>
      </c>
      <c r="P456" s="240">
        <f t="shared" ca="1" si="865"/>
        <v>5.2042206459493204E-4</v>
      </c>
      <c r="Q456" s="240">
        <f t="shared" ca="1" si="866"/>
        <v>-4.7300812116241248E-4</v>
      </c>
      <c r="R456" s="240">
        <f t="shared" ca="1" si="867"/>
        <v>1.3189449046784084E-4</v>
      </c>
      <c r="S456" s="240">
        <f t="shared" ca="1" si="868"/>
        <v>2.9111492355238673E-4</v>
      </c>
      <c r="T456" s="240">
        <f t="shared" ca="1" si="869"/>
        <v>-5.333655764026455E-4</v>
      </c>
      <c r="U456" s="241">
        <f t="shared" ca="1" si="870"/>
        <v>4.4443945664097192E-4</v>
      </c>
      <c r="V456" s="240">
        <f t="shared" ca="1" si="871"/>
        <v>-7.9552473667079585E-5</v>
      </c>
      <c r="W456" s="240">
        <f t="shared" ca="1" si="872"/>
        <v>-3.3473014458581304E-4</v>
      </c>
      <c r="X456" s="240">
        <f t="shared" ca="1" si="873"/>
        <v>5.4117248614231903E-4</v>
      </c>
      <c r="Y456" s="240">
        <f t="shared" ca="1" si="874"/>
        <v>-4.1159059719675915E-4</v>
      </c>
      <c r="Z456" s="240">
        <f t="shared" ca="1" si="875"/>
        <v>2.6444323057098684E-5</v>
      </c>
      <c r="AA456" s="240">
        <f t="shared" ca="1" si="876"/>
        <v>3.7512173134476937E-4</v>
      </c>
      <c r="AB456" s="240">
        <f t="shared" ca="1" si="877"/>
        <v>-5.4376760900546857E-4</v>
      </c>
      <c r="AC456" s="240">
        <f t="shared" ca="1" si="878"/>
        <v>3.7477789530323418E-4</v>
      </c>
      <c r="AD456" s="240">
        <f t="shared" ca="1" si="879"/>
        <v>2.6918500839859537E-5</v>
      </c>
      <c r="AE456" s="240">
        <f t="shared" ca="1" si="880"/>
        <v>-4.1190069076847821E-4</v>
      </c>
      <c r="AF456" s="240">
        <f t="shared" ca="1" si="881"/>
        <v>5.4112595254028346E-4</v>
      </c>
      <c r="AG456" s="240">
        <f t="shared" ca="1" si="882"/>
        <v>-3.3435587740350152E-4</v>
      </c>
      <c r="AH456" s="240">
        <f t="shared" ca="1" si="883"/>
        <v>-8.0022084858580571E-5</v>
      </c>
      <c r="AI456" s="240">
        <f t="shared" ca="1" si="884"/>
        <v>4.4471282137226479E-4</v>
      </c>
      <c r="AJ456" s="240">
        <f t="shared" ca="1" si="885"/>
        <v>-5.3327295734259897E-4</v>
      </c>
      <c r="AK456" s="240">
        <f t="shared" ca="1" si="886"/>
        <v>2.9071382962685827E-4</v>
      </c>
      <c r="AL456" s="240">
        <f t="shared" ca="1" si="887"/>
        <v>1.3235501245559208E-4</v>
      </c>
      <c r="AM456" s="240">
        <f t="shared" ca="1" si="888"/>
        <v>-4.7324212440147937E-4</v>
      </c>
      <c r="AN456" s="240">
        <f t="shared" ca="1" si="889"/>
        <v>5.2028425204905619E-4</v>
      </c>
      <c r="AO456" s="240">
        <f t="shared" ca="1" si="890"/>
        <v>-2.4427204875056361E-4</v>
      </c>
      <c r="AP456" s="240">
        <f t="shared" ca="1" si="891"/>
        <v>-1.8341328893004666E-4</v>
      </c>
      <c r="AQ456" s="240">
        <f t="shared" ca="1" si="892"/>
        <v>4.9721384707224745E-4</v>
      </c>
      <c r="AR456" s="240">
        <f t="shared" ca="1" si="893"/>
        <v>-5.0228492499197318E-4</v>
      </c>
      <c r="AS456" s="240">
        <f t="shared" ca="1" si="894"/>
        <v>1.9547779451211612E-4</v>
      </c>
      <c r="AT456" s="240">
        <f t="shared" ca="1" si="895"/>
        <v>2.3270519516820236E-4</v>
      </c>
      <c r="AU456" s="240">
        <f t="shared" ca="1" si="896"/>
        <v>-5.1639712859097276E-4</v>
      </c>
      <c r="AV456" s="240">
        <f t="shared" ca="1" si="897"/>
        <v>4.794483195303534E-4</v>
      </c>
      <c r="AW456" s="240">
        <f t="shared" ca="1" si="898"/>
        <v>-1.4480098225348471E-4</v>
      </c>
      <c r="AX456" s="240">
        <f t="shared" ca="1" si="899"/>
        <v>-2.797560231672886E-4</v>
      </c>
      <c r="AY456" s="240">
        <f t="shared" ca="1" si="900"/>
        <v>5.3060722346998156E-4</v>
      </c>
      <c r="AZ456" s="240">
        <f t="shared" ca="1" si="901"/>
        <v>-4.5199436465853719E-4</v>
      </c>
      <c r="BA456" s="240">
        <f t="shared" ca="1" si="902"/>
        <v>9.2729657379483503E-5</v>
      </c>
      <c r="BB456" s="240">
        <f t="shared" ca="1" si="903"/>
        <v>3.2411264773307544E-4</v>
      </c>
      <c r="BC456" s="240">
        <f t="shared" ca="1" si="904"/>
        <v>-5.3970728072756104E-4</v>
      </c>
      <c r="BD456" s="240">
        <f t="shared" ca="1" si="905"/>
        <v>4.2018745696981429E-4</v>
      </c>
      <c r="BE456" s="240">
        <f t="shared" ca="1" si="906"/>
        <v>-3.9765295213730695E-5</v>
      </c>
      <c r="BF456" s="240">
        <f t="shared" ca="1" si="907"/>
        <v>-3.6534789032319686E-4</v>
      </c>
      <c r="BG456" s="240">
        <f t="shared" ca="1" si="908"/>
        <v>5.4360966183772332E-4</v>
      </c>
      <c r="BH456" s="240">
        <f t="shared" ca="1" si="909"/>
        <v>-3.8433391437263343E-4</v>
      </c>
      <c r="BI456" s="240">
        <f t="shared" ca="1" si="910"/>
        <v>-1.3582028482851785E-5</v>
      </c>
      <c r="BJ456" s="240">
        <f t="shared" ca="1" si="911"/>
        <v>4.0306463301003346E-4</v>
      </c>
      <c r="BK456" s="240">
        <f t="shared" ca="1" si="912"/>
        <v>-5.4227678473711921E-4</v>
      </c>
      <c r="BL456" s="240">
        <f t="shared" ca="1" si="913"/>
        <v>3.4477902608176601E-4</v>
      </c>
      <c r="BM456" s="240">
        <f t="shared" ca="1" si="914"/>
        <v>6.6798549820444781E-5</v>
      </c>
      <c r="BN456" s="240">
        <f t="shared" ca="1" si="915"/>
        <v>-4.3689964294344667E-4</v>
      </c>
      <c r="BO456" s="240">
        <f t="shared" ca="1" si="916"/>
        <v>5.3572148576085067E-4</v>
      </c>
      <c r="BP456" s="240">
        <f t="shared" ca="1" si="917"/>
        <v>-3.0190372729433165E-4</v>
      </c>
      <c r="BQ456" s="240">
        <f t="shared" ca="1" si="918"/>
        <v>-1.1937176460748034E-4</v>
      </c>
      <c r="BR456" s="240">
        <f t="shared" ca="1" si="919"/>
        <v>4.6652707048166619E-4</v>
      </c>
      <c r="BS456" s="240">
        <f t="shared" ca="1" si="920"/>
        <v>-5.240068960215543E-4</v>
      </c>
      <c r="BT456" s="240">
        <f t="shared" ca="1" si="921"/>
        <v>2.5612093057570068E-4</v>
      </c>
      <c r="BU456" s="240">
        <f t="shared" ca="1" si="922"/>
        <v>1.7079536404608658E-4</v>
      </c>
      <c r="BV456" s="240">
        <f t="shared" ca="1" si="923"/>
        <v>-4.9166158730150995E-4</v>
      </c>
      <c r="BW456" s="240">
        <f t="shared" ca="1" si="924"/>
        <v>5.0724583342225875E-4</v>
      </c>
      <c r="BX456" s="240">
        <f t="shared" ca="1" si="925"/>
        <v>-2.0787154928566962E-4</v>
      </c>
      <c r="BY456" s="240">
        <f t="shared" ca="1" si="926"/>
        <v>-2.2057411076270033E-4</v>
      </c>
      <c r="BZ456" s="240">
        <f t="shared" ca="1" si="927"/>
        <v>5.1206113426608378E-4</v>
      </c>
      <c r="CA456" s="240">
        <f t="shared" ca="1" si="928"/>
        <v>-4.8559971615833383E-4</v>
      </c>
      <c r="CB456" s="240">
        <f t="shared" ca="1" si="929"/>
        <v>1.5762025134188394E-4</v>
      </c>
      <c r="CC456" s="240">
        <f t="shared" ca="1" si="930"/>
        <v>2.6822860821458093E-4</v>
      </c>
      <c r="CD456" s="240">
        <f t="shared" ca="1" si="931"/>
        <v>-5.2752925258658392E-4</v>
      </c>
      <c r="CE456" s="240">
        <f t="shared" ca="1" si="932"/>
        <v>4.5927700817199012E-4</v>
      </c>
      <c r="CF456" s="240">
        <f t="shared" ca="1" si="933"/>
        <v>-1.0585098421366713E-4</v>
      </c>
      <c r="CG456" s="240">
        <f t="shared" ca="1" si="934"/>
        <v>-3.1329991754069605E-4</v>
      </c>
      <c r="CH456" s="240">
        <f t="shared" ca="1" si="935"/>
        <v>5.3791697582784815E-4</v>
      </c>
      <c r="CI456" s="240">
        <f t="shared" ca="1" si="936"/>
        <v>-4.2853121153060689E-4</v>
      </c>
      <c r="CJ456" s="240">
        <f t="shared" ca="1" si="937"/>
        <v>5.3062314243453864E-5</v>
      </c>
      <c r="CK456" s="240">
        <f t="shared" ca="1" si="938"/>
        <v>3.5535397739372545E-4</v>
      </c>
      <c r="CL456" s="240">
        <f t="shared" ca="1" si="939"/>
        <v>-5.4312426453656125E-4</v>
      </c>
      <c r="CM456" s="240">
        <f t="shared" ca="1" si="940"/>
        <v>3.936584250631853E-4</v>
      </c>
      <c r="CN456" s="240">
        <f t="shared" ca="1" si="941"/>
        <v>2.3737481975074888E-7</v>
      </c>
      <c r="CO456" s="240">
        <f t="shared" ca="1" si="942"/>
        <v>-3.9398578418822089E-4</v>
      </c>
      <c r="CP456" s="240">
        <f t="shared" ca="1" si="943"/>
        <v>5.4310096967586394E-4</v>
      </c>
      <c r="CQ456" s="240">
        <f t="shared" ca="1" si="944"/>
        <v>-3.5499449276683084E-4</v>
      </c>
      <c r="CR456" s="240">
        <f t="shared" ca="1" si="945"/>
        <v>-5.3534777833663465E-5</v>
      </c>
      <c r="CS456" s="240">
        <f t="shared" ca="1" si="946"/>
        <v>4.2882329250643541E-4</v>
      </c>
      <c r="CT456" s="240">
        <f t="shared" ca="1" si="947"/>
        <v>-5.3784731558799664E-4</v>
      </c>
      <c r="CU456" s="240">
        <f t="shared" ca="1" si="948"/>
        <v>3.1291176944539051E-4</v>
      </c>
      <c r="CV456" s="240">
        <f t="shared" ca="1" si="949"/>
        <v>1.0631661167196689E-4</v>
      </c>
      <c r="CW456" s="240">
        <f t="shared" ca="1" si="950"/>
        <v>-4.5953099809916559E-4</v>
      </c>
      <c r="CX456" s="240">
        <f t="shared" ca="1" si="951"/>
        <v>5.2741389783376883E-4</v>
      </c>
      <c r="CY456" s="240">
        <f t="shared" ca="1" si="952"/>
        <v>-2.6781553472923059E-4</v>
      </c>
      <c r="CZ456" s="240">
        <f t="shared" ca="1" si="953"/>
        <v>-1.5807455842128241E-4</v>
      </c>
      <c r="DA456" s="240">
        <f t="shared" ca="1" si="954"/>
        <v>4.8581316897499619E-4</v>
      </c>
      <c r="DB456" s="240">
        <f t="shared" ca="1" si="955"/>
        <v>-5.1190119592963931E-4</v>
      </c>
      <c r="DC456" s="240">
        <f t="shared" ca="1" si="956"/>
        <v>2.2014009001075134E-4</v>
      </c>
      <c r="DD456" s="240">
        <f t="shared" ca="1" si="957"/>
        <v>2.083101607606721E-4</v>
      </c>
      <c r="DE456" s="240">
        <f t="shared" ca="1" si="958"/>
        <v>-5.0741669346111211E-4</v>
      </c>
      <c r="DF456" s="240">
        <f t="shared" ca="1" si="959"/>
        <v>4.9145860567504349E-4</v>
      </c>
      <c r="DG456" s="240">
        <f t="shared" ca="1" si="960"/>
        <v>-1.7034457588466825E-4</v>
      </c>
      <c r="DH456" s="240">
        <f t="shared" ca="1" si="961"/>
        <v>-2.5653962237800511E-4</v>
      </c>
      <c r="DI456" s="240">
        <f t="shared" ca="1" si="962"/>
        <v>5.2413351780701176E-4</v>
      </c>
      <c r="DJ456" s="240">
        <f t="shared" ca="1" si="963"/>
        <v>-4.6628300038919373E-4</v>
      </c>
      <c r="DK456" s="240">
        <f t="shared" ca="1" si="964"/>
        <v>1.1890855037298377E-4</v>
      </c>
      <c r="DL456" s="240">
        <f t="shared" ca="1" si="965"/>
        <v>3.0229846719302873E-4</v>
      </c>
      <c r="DM456" s="240">
        <f t="shared" ca="1" si="966"/>
        <v>-5.3580264985590806E-4</v>
      </c>
      <c r="DN456" s="240">
        <f t="shared" ca="1" si="967"/>
        <v>4.3661683491338758E-4</v>
      </c>
      <c r="DO456" s="240">
        <f t="shared" ca="1" si="968"/>
        <v>-6.6327370519196762E-5</v>
      </c>
      <c r="DP456" s="240">
        <f t="shared" ca="1" si="969"/>
        <v>-3.4514601251581879E-4</v>
      </c>
      <c r="DQ456" s="240">
        <f t="shared" ca="1" si="970"/>
        <v>5.4231170948716701E-4</v>
      </c>
      <c r="DR456" s="240">
        <f t="shared" ca="1" si="971"/>
        <v>-4.0274581063832625E-4</v>
      </c>
      <c r="DS456" s="240">
        <f t="shared" ca="1" si="972"/>
        <v>1.3107421829081209E-5</v>
      </c>
      <c r="DT456" s="240">
        <f t="shared" ca="1" si="973"/>
        <v>3.8466961306207981E-4</v>
      </c>
      <c r="DU456" s="240">
        <f t="shared" ca="1" si="974"/>
        <v>-5.4359801089832972E-4</v>
      </c>
      <c r="DV456" s="240">
        <f t="shared" ca="1" si="975"/>
        <v>3.6499612404354071E-4</v>
      </c>
      <c r="DW456" s="240">
        <f t="shared" ca="1" si="976"/>
        <v>4.023875849852487E-5</v>
      </c>
      <c r="DX456" s="240">
        <f t="shared" ca="1" si="977"/>
        <v>-4.204886349527732E-4</v>
      </c>
      <c r="DY456" s="240">
        <f t="shared" ca="1" si="978"/>
        <v>5.3964916630363906E-4</v>
      </c>
      <c r="DZ456" s="240">
        <f t="shared" ca="1" si="979"/>
        <v>-3.237313252470602E-4</v>
      </c>
      <c r="EA456" s="240">
        <f t="shared" ca="1" si="980"/>
        <v>-9.319741758501642E-5</v>
      </c>
      <c r="EB456" s="240">
        <f t="shared" ca="1" si="981"/>
        <v>4.5225812142638092E-4</v>
      </c>
      <c r="EC456" s="240">
        <f t="shared" ca="1" si="982"/>
        <v>-5.3050320523520436E-4</v>
      </c>
      <c r="ED456" s="240">
        <f t="shared" ca="1" si="983"/>
        <v>2.7934881681890755E-4</v>
      </c>
      <c r="EE456" s="240">
        <f t="shared" ca="1" si="984"/>
        <v>1.4525853459327373E-4</v>
      </c>
      <c r="EF456" s="240">
        <f t="shared" ca="1" si="985"/>
        <v>-4.7967211496121638E-4</v>
      </c>
      <c r="EG456" s="240">
        <f t="shared" ca="1" si="986"/>
        <v>5.1624820829780497E-4</v>
      </c>
      <c r="EH456" s="240">
        <f t="shared" ca="1" si="987"/>
        <v>-2.3227602657719277E-4</v>
      </c>
      <c r="EI456" s="240">
        <f t="shared" ca="1" si="988"/>
        <v>-1.9592073250700599E-4</v>
      </c>
      <c r="EJ456" s="240">
        <f t="shared" ca="1" si="989"/>
        <v>5.024666038135259E-4</v>
      </c>
      <c r="EK456" s="240">
        <f t="shared" ca="1" si="990"/>
        <v>-4.9702145890452186E-4</v>
      </c>
      <c r="EL456" s="240">
        <f t="shared" ca="1" si="991"/>
        <v>1.8296629122454812E-4</v>
      </c>
      <c r="EM456" s="240">
        <f t="shared" ca="1" si="992"/>
        <v>2.4469610666555706E-4</v>
      </c>
      <c r="EN456" s="240">
        <f t="shared" ca="1" si="993"/>
        <v>-5.2042206459493551E-4</v>
      </c>
      <c r="EO456" s="240">
        <f t="shared" ca="1" si="994"/>
        <v>4.7300812116240739E-4</v>
      </c>
      <c r="EP456" s="240">
        <f t="shared" ca="1" si="995"/>
        <v>-1.3189449046783279E-4</v>
      </c>
      <c r="EQ456" s="240">
        <f t="shared" ca="1" si="996"/>
        <v>-2.9111492355239209E-4</v>
      </c>
      <c r="ER456" s="240">
        <f t="shared" ca="1" si="997"/>
        <v>5.3336557640264637E-4</v>
      </c>
      <c r="ES456" s="240">
        <f t="shared" ca="1" si="998"/>
        <v>-4.4443945664097165E-4</v>
      </c>
      <c r="ET456" s="240">
        <f t="shared" ca="1" si="999"/>
        <v>7.955247366707907E-5</v>
      </c>
      <c r="EU456" s="240">
        <f t="shared" ca="1" si="1000"/>
        <v>3.3473014458581342E-4</v>
      </c>
      <c r="EV456" s="240">
        <f t="shared" ca="1" si="1001"/>
        <v>-5.411724861423187E-4</v>
      </c>
      <c r="EW456" s="240">
        <f t="shared" ca="1" si="1002"/>
        <v>4.1159059719676386E-4</v>
      </c>
      <c r="EX456" s="240">
        <f t="shared" ca="1" si="1003"/>
        <v>-2.6444323057105867E-5</v>
      </c>
      <c r="EY456" s="240">
        <f t="shared" ca="1" si="1004"/>
        <v>-3.7512173134476422E-4</v>
      </c>
      <c r="EZ456" s="240">
        <f t="shared" ca="1" si="1005"/>
        <v>5.4376760900546857E-4</v>
      </c>
      <c r="FA456" s="240">
        <f t="shared" ca="1" si="1006"/>
        <v>-3.7477789530324503E-4</v>
      </c>
      <c r="FB456" s="240">
        <f t="shared" ca="1" si="1007"/>
        <v>-2.6918500839875502E-5</v>
      </c>
      <c r="FC456" s="240">
        <f t="shared" ca="1" si="1008"/>
        <v>4.1190069076848862E-4</v>
      </c>
      <c r="FD456" s="240">
        <f t="shared" ca="1" si="1009"/>
        <v>-5.4112595254028227E-4</v>
      </c>
      <c r="FE456" s="240">
        <f t="shared" ca="1" si="1010"/>
        <v>3.3435587740349501E-4</v>
      </c>
      <c r="FF456" s="240">
        <f t="shared" ca="1" si="1011"/>
        <v>8.0022084858588676E-5</v>
      </c>
      <c r="FG456" s="240">
        <f t="shared" ca="1" si="1012"/>
        <v>-4.4471282137226951E-4</v>
      </c>
      <c r="FH456" s="240">
        <f t="shared" ca="1" si="1013"/>
        <v>5.3327295734259886E-4</v>
      </c>
      <c r="FI456" s="240">
        <f t="shared" ca="1" si="1014"/>
        <v>-2.9071382962685783E-4</v>
      </c>
      <c r="FJ456" s="240">
        <f t="shared" ca="1" si="1015"/>
        <v>-1.3235501245559256E-4</v>
      </c>
      <c r="FK456" s="240">
        <f t="shared" ca="1" si="1016"/>
        <v>4.7324212440147964E-4</v>
      </c>
      <c r="FL456" s="240">
        <f t="shared" ca="1" si="1017"/>
        <v>-5.2028425204905609E-4</v>
      </c>
      <c r="FM456" s="240">
        <f t="shared" ca="1" si="1018"/>
        <v>2.4427204875057006E-4</v>
      </c>
      <c r="FN456" s="240">
        <f t="shared" ca="1" si="1019"/>
        <v>1.8341328893003997E-4</v>
      </c>
      <c r="FO456" s="240">
        <f t="shared" ca="1" si="1020"/>
        <v>-4.9721384707224453E-4</v>
      </c>
      <c r="FP456" s="240">
        <f t="shared" ca="1" si="1021"/>
        <v>5.0228492499197904E-4</v>
      </c>
      <c r="FQ456" s="240">
        <f t="shared" ca="1" si="1022"/>
        <v>-1.9547779451213008E-4</v>
      </c>
      <c r="FR456" s="240">
        <f t="shared" ca="1" si="1023"/>
        <v>-2.3270519516818881E-4</v>
      </c>
      <c r="FS456" s="240">
        <f t="shared" ca="1" si="1024"/>
        <v>5.1639712859097775E-4</v>
      </c>
      <c r="FT456" s="240">
        <f t="shared" ca="1" si="1025"/>
        <v>-4.7944831953034581E-4</v>
      </c>
      <c r="FU456" s="240">
        <f t="shared" ca="1" si="1026"/>
        <v>1.4480098225347669E-4</v>
      </c>
      <c r="FV456" s="240">
        <f t="shared" ca="1" si="1027"/>
        <v>2.797560231672957E-4</v>
      </c>
      <c r="FW456" s="240">
        <f t="shared" ca="1" si="1028"/>
        <v>-5.3060722346998329E-4</v>
      </c>
      <c r="FX456" s="240">
        <f t="shared" ca="1" si="1029"/>
        <v>4.5199436465853682E-4</v>
      </c>
      <c r="FY456" s="240">
        <f t="shared" ca="1" si="1030"/>
        <v>-9.2729657379482961E-5</v>
      </c>
      <c r="FZ456" s="240">
        <f t="shared" ca="1" si="1031"/>
        <v>-3.2411264773307593E-4</v>
      </c>
      <c r="GA456" s="240">
        <f t="shared" ca="1" si="1032"/>
        <v>5.3970728072756104E-4</v>
      </c>
      <c r="GB456" s="240">
        <f t="shared" ca="1" si="1033"/>
        <v>-4.2018745696981397E-4</v>
      </c>
      <c r="GC456" s="240">
        <f t="shared" ca="1" si="1034"/>
        <v>3.9765295213737905E-5</v>
      </c>
      <c r="GD456" s="240">
        <f t="shared" ca="1" si="1035"/>
        <v>3.6534789032319155E-4</v>
      </c>
      <c r="GE456" s="240">
        <f t="shared" ca="1" si="1036"/>
        <v>-5.436096618377231E-4</v>
      </c>
      <c r="GF456" s="240">
        <f t="shared" ca="1" si="1037"/>
        <v>3.8433391437264395E-4</v>
      </c>
      <c r="GG456" s="240">
        <f t="shared" ca="1" si="1038"/>
        <v>1.3582028482836877E-5</v>
      </c>
      <c r="GH456" s="240">
        <f t="shared" ca="1" si="1039"/>
        <v>-4.0306463301004419E-4</v>
      </c>
      <c r="GI456" s="240">
        <f t="shared" ca="1" si="1040"/>
        <v>5.4227678473711791E-4</v>
      </c>
      <c r="GJ456" s="240">
        <f t="shared" ca="1" si="1041"/>
        <v>-3.4477902608175359E-4</v>
      </c>
      <c r="GK456" s="240">
        <f t="shared" ca="1" si="1042"/>
        <v>-6.6798549820460638E-5</v>
      </c>
      <c r="GL456" s="240">
        <f t="shared" ca="1" si="1043"/>
        <v>4.3689964294344694E-4</v>
      </c>
      <c r="GM456" s="240">
        <f t="shared" ca="1" si="1044"/>
        <v>-5.3572148576085056E-4</v>
      </c>
      <c r="GN456" s="240">
        <f t="shared" ca="1" si="1045"/>
        <v>3.0190372729433127E-4</v>
      </c>
      <c r="GO456" s="240">
        <f t="shared" ca="1" si="1046"/>
        <v>1.1937176460748088E-4</v>
      </c>
      <c r="GP456" s="240">
        <f t="shared" ca="1" si="1047"/>
        <v>-4.6652707048166646E-4</v>
      </c>
      <c r="GQ456" s="240">
        <f t="shared" ca="1" si="1048"/>
        <v>5.2400689602155408E-4</v>
      </c>
      <c r="GR456" s="240">
        <f t="shared" ca="1" si="1049"/>
        <v>-2.5612093057570025E-4</v>
      </c>
      <c r="GS456" s="240">
        <f t="shared" ca="1" si="1050"/>
        <v>-1.7079536404608709E-4</v>
      </c>
      <c r="GT456" s="240">
        <f t="shared" ca="1" si="1051"/>
        <v>4.9166158730151027E-4</v>
      </c>
      <c r="GU456" s="240">
        <f t="shared" ca="1" si="1052"/>
        <v>-5.0724583342226406E-4</v>
      </c>
      <c r="GV456" s="240">
        <f t="shared" ca="1" si="1053"/>
        <v>2.0787154928568344E-4</v>
      </c>
      <c r="GW456" s="240">
        <f t="shared" ca="1" si="1054"/>
        <v>2.2057411076268667E-4</v>
      </c>
      <c r="GX456" s="240">
        <f t="shared" ca="1" si="1055"/>
        <v>-5.1206113426607869E-4</v>
      </c>
      <c r="GY456" s="240">
        <f t="shared" ca="1" si="1056"/>
        <v>4.8559971615832673E-4</v>
      </c>
      <c r="GZ456" s="240">
        <f t="shared" ca="1" si="1057"/>
        <v>-1.5762025134186862E-4</v>
      </c>
      <c r="HA456" s="240">
        <f t="shared" ca="1" si="1058"/>
        <v>-2.6822860821459481E-4</v>
      </c>
      <c r="HB456" s="240">
        <f t="shared" ca="1" si="1059"/>
        <v>5.2752925258658413E-4</v>
      </c>
      <c r="HC456" s="240">
        <f t="shared" ca="1" si="1060"/>
        <v>-4.5927700817198979E-4</v>
      </c>
      <c r="HD456" s="240">
        <f t="shared" ca="1" si="1061"/>
        <v>1.0585098421366662E-4</v>
      </c>
      <c r="HE456" s="240">
        <f t="shared" ca="1" si="1062"/>
        <v>3.1329991754069648E-4</v>
      </c>
      <c r="HF456" s="240">
        <f t="shared" ca="1" si="1063"/>
        <v>-5.3791697582784826E-4</v>
      </c>
      <c r="HG456" s="240">
        <f t="shared" ca="1" si="1064"/>
        <v>4.2853121153060657E-4</v>
      </c>
      <c r="HH456" s="240">
        <f t="shared" ca="1" si="1065"/>
        <v>-5.3062314243453349E-5</v>
      </c>
      <c r="HI456" s="240">
        <f t="shared" ca="1" si="1066"/>
        <v>-3.5535397739372583E-4</v>
      </c>
      <c r="HJ456" s="240">
        <f t="shared" ca="1" si="1067"/>
        <v>5.4312426453656125E-4</v>
      </c>
      <c r="HK456" s="240">
        <f t="shared" ca="1" si="1068"/>
        <v>-3.9365842506319554E-4</v>
      </c>
      <c r="HL456" s="240">
        <f t="shared" ca="1" si="1069"/>
        <v>-2.37374819735814E-7</v>
      </c>
      <c r="HM456" s="240">
        <f t="shared" ca="1" si="1070"/>
        <v>3.9398578418821059E-4</v>
      </c>
      <c r="HN456" s="240">
        <f t="shared" ca="1" si="1071"/>
        <v>-5.4310096967586318E-4</v>
      </c>
      <c r="HO456" s="240">
        <f t="shared" ca="1" si="1072"/>
        <v>3.5499449276681875E-4</v>
      </c>
      <c r="HP456" s="240">
        <f t="shared" ca="1" si="1073"/>
        <v>5.3534777833679349E-5</v>
      </c>
      <c r="HQ456" s="240">
        <f t="shared" ca="1" si="1074"/>
        <v>-4.2882329250644533E-4</v>
      </c>
      <c r="HR456" s="240">
        <f t="shared" ca="1" si="1075"/>
        <v>5.3784731558799653E-4</v>
      </c>
      <c r="HS456" s="240">
        <f t="shared" ca="1" si="1076"/>
        <v>-3.129117694454154E-4</v>
      </c>
      <c r="HT456" s="240">
        <f t="shared" ca="1" si="1077"/>
        <v>-1.0631661167196741E-4</v>
      </c>
      <c r="HU456" s="240">
        <f t="shared" ca="1" si="1078"/>
        <v>4.5953099809914932E-4</v>
      </c>
      <c r="HV456" s="240">
        <f t="shared" ca="1" si="1079"/>
        <v>-5.2741389783376872E-4</v>
      </c>
      <c r="HW456" s="240">
        <f t="shared" ca="1" si="1080"/>
        <v>2.6781553472920327E-4</v>
      </c>
      <c r="HX456" s="240">
        <f t="shared" ca="1" si="1081"/>
        <v>1.5807455842128295E-4</v>
      </c>
      <c r="HY456" s="240">
        <f t="shared" ca="1" si="1082"/>
        <v>-4.8581316897501029E-4</v>
      </c>
      <c r="HZ456" s="240">
        <f t="shared" ca="1" si="1083"/>
        <v>5.119011959296392E-4</v>
      </c>
      <c r="IA456" s="240">
        <f t="shared" ca="1" si="1084"/>
        <v>-2.201400900107367E-4</v>
      </c>
      <c r="IB456" s="240">
        <f t="shared" ca="1" si="1085"/>
        <v>-2.0831016076065838E-4</v>
      </c>
      <c r="IC456" s="240">
        <f t="shared" ca="1" si="1086"/>
        <v>5.0741669346111786E-4</v>
      </c>
      <c r="ID456" s="240">
        <f t="shared" ca="1" si="1087"/>
        <v>-4.9145860567505E-4</v>
      </c>
      <c r="IE456" s="240">
        <f t="shared" ca="1" si="1088"/>
        <v>7.3894779684427134E-4</v>
      </c>
      <c r="IF456" s="240">
        <f t="shared" ca="1" si="1089"/>
        <v>2.5653962237799194E-4</v>
      </c>
      <c r="IG456" s="240">
        <f t="shared" ca="1" si="1090"/>
        <v>-5.2413351780701599E-4</v>
      </c>
      <c r="IH456" s="240">
        <f t="shared" ca="1" si="1091"/>
        <v>4.6628300038920934E-4</v>
      </c>
      <c r="II456" s="240">
        <f t="shared" ca="1" si="1092"/>
        <v>-1.1890855037298328E-4</v>
      </c>
      <c r="IJ456" s="240">
        <f t="shared" ca="1" si="1093"/>
        <v>-3.0229846719300347E-4</v>
      </c>
      <c r="IK456" s="240">
        <f t="shared" ca="1" si="1094"/>
        <v>5.3580264985590817E-4</v>
      </c>
      <c r="IL456" s="240">
        <f t="shared" ca="1" si="1095"/>
        <v>-4.3661683491336882E-4</v>
      </c>
      <c r="IM456" s="240">
        <f t="shared" ca="1" si="1096"/>
        <v>6.6327370519196247E-5</v>
      </c>
      <c r="IN456" s="240">
        <f t="shared" ca="1" si="1097"/>
        <v>3.4514601251584308E-4</v>
      </c>
      <c r="IO456" s="240">
        <f t="shared" ca="1" si="1098"/>
        <v>-5.4231170948716712E-4</v>
      </c>
      <c r="IP456" s="240">
        <f t="shared" ca="1" si="1099"/>
        <v>4.0274581063830511E-4</v>
      </c>
      <c r="IQ456" s="240">
        <f t="shared" ca="1" si="1100"/>
        <v>-1.3107421829080667E-5</v>
      </c>
      <c r="IR456" s="240">
        <f t="shared" ca="1" si="1101"/>
        <v>-3.8466961306210203E-4</v>
      </c>
      <c r="IS456" s="240">
        <f t="shared" ca="1" si="1102"/>
        <v>5.4359801089832972E-4</v>
      </c>
      <c r="IT456" s="240">
        <f t="shared" ca="1" si="1103"/>
        <v>-3.6499612404354028E-4</v>
      </c>
      <c r="IU456" s="240">
        <f t="shared" ca="1" si="1104"/>
        <v>-4.0238758498494566E-5</v>
      </c>
      <c r="IV456" s="240">
        <f t="shared" ca="1" si="1105"/>
        <v>4.2048863495277352E-4</v>
      </c>
      <c r="IW456" s="240">
        <f t="shared" ca="1" si="1106"/>
        <v>-5.3964916630364274E-4</v>
      </c>
      <c r="IX456" s="240">
        <f t="shared" ca="1" si="1107"/>
        <v>3.2373132524705976E-4</v>
      </c>
      <c r="IY456" s="240">
        <f t="shared" ca="1" si="1108"/>
        <v>9.3197417584986496E-5</v>
      </c>
      <c r="IZ456" s="240">
        <f t="shared" ca="1" si="1109"/>
        <v>-4.5225812142638124E-4</v>
      </c>
      <c r="JA456" s="240">
        <f t="shared" ca="1" si="1110"/>
        <v>5.3050320523521108E-4</v>
      </c>
      <c r="JB456" s="240">
        <f t="shared" ca="1" si="1111"/>
        <v>-2.7934881681890706E-4</v>
      </c>
    </row>
    <row r="457" spans="2:262">
      <c r="B457" s="248">
        <v>96</v>
      </c>
      <c r="C457" s="247">
        <f t="shared" si="1112"/>
        <v>1.8750000000000012E-3</v>
      </c>
      <c r="D457" s="244">
        <f t="shared" ca="1" si="855"/>
        <v>11.251093533093773</v>
      </c>
      <c r="E457" s="243">
        <f ca="1">CX361</f>
        <v>-0.7489064669062282</v>
      </c>
      <c r="F457" s="242">
        <v>96</v>
      </c>
      <c r="G457" s="240">
        <f t="shared" ca="1" si="856"/>
        <v>-1.3555457754997917E-4</v>
      </c>
      <c r="H457" s="240">
        <f t="shared" ca="1" si="857"/>
        <v>3.6888323427808806E-4</v>
      </c>
      <c r="I457" s="240">
        <f t="shared" ca="1" si="858"/>
        <v>-3.8612509529814467E-4</v>
      </c>
      <c r="J457" s="240">
        <f t="shared" ca="1" si="859"/>
        <v>1.7718011226515185E-4</v>
      </c>
      <c r="K457" s="240">
        <f t="shared" ca="1" si="860"/>
        <v>1.3555457754997965E-4</v>
      </c>
      <c r="L457" s="240">
        <f t="shared" ca="1" si="861"/>
        <v>-3.6888323427808811E-4</v>
      </c>
      <c r="M457" s="240">
        <f t="shared" ca="1" si="862"/>
        <v>3.8612509529814467E-4</v>
      </c>
      <c r="N457" s="240">
        <f t="shared" ca="1" si="863"/>
        <v>-1.7718011226515172E-4</v>
      </c>
      <c r="O457" s="240">
        <f t="shared" ca="1" si="864"/>
        <v>-1.3555457754997982E-4</v>
      </c>
      <c r="P457" s="240">
        <f t="shared" ca="1" si="865"/>
        <v>3.6888323427808849E-4</v>
      </c>
      <c r="Q457" s="240">
        <f t="shared" ca="1" si="866"/>
        <v>-3.8612509529814467E-4</v>
      </c>
      <c r="R457" s="240">
        <f t="shared" ca="1" si="867"/>
        <v>1.7718011226515158E-4</v>
      </c>
      <c r="S457" s="240">
        <f t="shared" ca="1" si="868"/>
        <v>1.3555457754997998E-4</v>
      </c>
      <c r="T457" s="240">
        <f t="shared" ca="1" si="869"/>
        <v>-3.6888323427808789E-4</v>
      </c>
      <c r="U457" s="241">
        <f t="shared" ca="1" si="870"/>
        <v>3.8612509529814456E-4</v>
      </c>
      <c r="V457" s="240">
        <f t="shared" ca="1" si="871"/>
        <v>-1.7718011226515145E-4</v>
      </c>
      <c r="W457" s="240">
        <f t="shared" ca="1" si="872"/>
        <v>-1.3555457754998011E-4</v>
      </c>
      <c r="X457" s="240">
        <f t="shared" ca="1" si="873"/>
        <v>3.688832342780886E-4</v>
      </c>
      <c r="Y457" s="240">
        <f t="shared" ca="1" si="874"/>
        <v>-3.8612509529814413E-4</v>
      </c>
      <c r="Z457" s="240">
        <f t="shared" ca="1" si="875"/>
        <v>1.7718011226515001E-4</v>
      </c>
      <c r="AA457" s="240">
        <f t="shared" ca="1" si="876"/>
        <v>1.3555457754997892E-4</v>
      </c>
      <c r="AB457" s="240">
        <f t="shared" ca="1" si="877"/>
        <v>-3.6888323427808806E-4</v>
      </c>
      <c r="AC457" s="240">
        <f t="shared" ca="1" si="878"/>
        <v>3.8612509529814445E-4</v>
      </c>
      <c r="AD457" s="240">
        <f t="shared" ca="1" si="879"/>
        <v>-1.7718011226515118E-4</v>
      </c>
      <c r="AE457" s="240">
        <f t="shared" ca="1" si="880"/>
        <v>-1.3555457754998044E-4</v>
      </c>
      <c r="AF457" s="240">
        <f t="shared" ca="1" si="881"/>
        <v>3.6888323427808876E-4</v>
      </c>
      <c r="AG457" s="240">
        <f t="shared" ca="1" si="882"/>
        <v>-3.8612509529814396E-4</v>
      </c>
      <c r="AH457" s="240">
        <f t="shared" ca="1" si="883"/>
        <v>1.7718011226515234E-4</v>
      </c>
      <c r="AI457" s="240">
        <f t="shared" ca="1" si="884"/>
        <v>1.355545775499819E-4</v>
      </c>
      <c r="AJ457" s="240">
        <f t="shared" ca="1" si="885"/>
        <v>-3.6888323427808817E-4</v>
      </c>
      <c r="AK457" s="240">
        <f t="shared" ca="1" si="886"/>
        <v>3.8612509529814347E-4</v>
      </c>
      <c r="AL457" s="240">
        <f t="shared" ca="1" si="887"/>
        <v>-1.7718011226515091E-4</v>
      </c>
      <c r="AM457" s="240">
        <f t="shared" ca="1" si="888"/>
        <v>-1.3555457754997795E-4</v>
      </c>
      <c r="AN457" s="240">
        <f t="shared" ca="1" si="889"/>
        <v>3.6888323427808887E-4</v>
      </c>
      <c r="AO457" s="240">
        <f t="shared" ca="1" si="890"/>
        <v>-3.8612509529814488E-4</v>
      </c>
      <c r="AP457" s="240">
        <f t="shared" ca="1" si="891"/>
        <v>1.7718011226514947E-4</v>
      </c>
      <c r="AQ457" s="240">
        <f t="shared" ca="1" si="892"/>
        <v>1.3555457754997941E-4</v>
      </c>
      <c r="AR457" s="240">
        <f t="shared" ca="1" si="893"/>
        <v>-3.6888323427808958E-4</v>
      </c>
      <c r="AS457" s="240">
        <f t="shared" ca="1" si="894"/>
        <v>3.8612509529814434E-4</v>
      </c>
      <c r="AT457" s="240">
        <f t="shared" ca="1" si="895"/>
        <v>-1.77180112265148E-4</v>
      </c>
      <c r="AU457" s="240">
        <f t="shared" ca="1" si="896"/>
        <v>-1.3555457754998093E-4</v>
      </c>
      <c r="AV457" s="240">
        <f t="shared" ca="1" si="897"/>
        <v>3.6888323427808773E-4</v>
      </c>
      <c r="AW457" s="240">
        <f t="shared" ca="1" si="898"/>
        <v>-3.861250952981438E-4</v>
      </c>
      <c r="AX457" s="240">
        <f t="shared" ca="1" si="899"/>
        <v>1.771801122651518E-4</v>
      </c>
      <c r="AY457" s="240">
        <f t="shared" ca="1" si="900"/>
        <v>1.3555457754998247E-4</v>
      </c>
      <c r="AZ457" s="240">
        <f t="shared" ca="1" si="901"/>
        <v>-3.6888323427808844E-4</v>
      </c>
      <c r="BA457" s="240">
        <f t="shared" ca="1" si="902"/>
        <v>3.8612509529814326E-4</v>
      </c>
      <c r="BB457" s="240">
        <f t="shared" ca="1" si="903"/>
        <v>-1.7718011226515036E-4</v>
      </c>
      <c r="BC457" s="240">
        <f t="shared" ca="1" si="904"/>
        <v>-1.3555457754997851E-4</v>
      </c>
      <c r="BD457" s="240">
        <f t="shared" ca="1" si="905"/>
        <v>3.6888323427808914E-4</v>
      </c>
      <c r="BE457" s="240">
        <f t="shared" ca="1" si="906"/>
        <v>-3.8612509529814467E-4</v>
      </c>
      <c r="BF457" s="240">
        <f t="shared" ca="1" si="907"/>
        <v>1.7718011226514893E-4</v>
      </c>
      <c r="BG457" s="240">
        <f t="shared" ca="1" si="908"/>
        <v>1.3555457754998003E-4</v>
      </c>
      <c r="BH457" s="240">
        <f t="shared" ca="1" si="909"/>
        <v>-3.6888323427808985E-4</v>
      </c>
      <c r="BI457" s="240">
        <f t="shared" ca="1" si="910"/>
        <v>3.8612509529814217E-4</v>
      </c>
      <c r="BJ457" s="240">
        <f t="shared" ca="1" si="911"/>
        <v>-1.7718011226515272E-4</v>
      </c>
      <c r="BK457" s="240">
        <f t="shared" ca="1" si="912"/>
        <v>-1.3555457754998155E-4</v>
      </c>
      <c r="BL457" s="240">
        <f t="shared" ca="1" si="913"/>
        <v>3.688832342780905E-4</v>
      </c>
      <c r="BM457" s="240">
        <f t="shared" ca="1" si="914"/>
        <v>-3.8612509529814553E-4</v>
      </c>
      <c r="BN457" s="240">
        <f t="shared" ca="1" si="915"/>
        <v>1.7718011226515126E-4</v>
      </c>
      <c r="BO457" s="240">
        <f t="shared" ca="1" si="916"/>
        <v>1.3555457754998307E-4</v>
      </c>
      <c r="BP457" s="240">
        <f t="shared" ca="1" si="917"/>
        <v>-3.688832342780912E-4</v>
      </c>
      <c r="BQ457" s="240">
        <f t="shared" ca="1" si="918"/>
        <v>3.8612509529814499E-4</v>
      </c>
      <c r="BR457" s="240">
        <f t="shared" ca="1" si="919"/>
        <v>-1.7718011226514982E-4</v>
      </c>
      <c r="BS457" s="240">
        <f t="shared" ca="1" si="920"/>
        <v>-1.3555457754998459E-4</v>
      </c>
      <c r="BT457" s="240">
        <f t="shared" ca="1" si="921"/>
        <v>3.6888323427808686E-4</v>
      </c>
      <c r="BU457" s="240">
        <f t="shared" ca="1" si="922"/>
        <v>-3.8612509529814445E-4</v>
      </c>
      <c r="BV457" s="240">
        <f t="shared" ca="1" si="923"/>
        <v>1.7718011226514838E-4</v>
      </c>
      <c r="BW457" s="240">
        <f t="shared" ca="1" si="924"/>
        <v>1.3555457754998605E-4</v>
      </c>
      <c r="BX457" s="240">
        <f t="shared" ca="1" si="925"/>
        <v>-3.6888323427808757E-4</v>
      </c>
      <c r="BY457" s="240">
        <f t="shared" ca="1" si="926"/>
        <v>3.8612509529814391E-4</v>
      </c>
      <c r="BZ457" s="240">
        <f t="shared" ca="1" si="927"/>
        <v>-1.7718011226514692E-4</v>
      </c>
      <c r="CA457" s="240">
        <f t="shared" ca="1" si="928"/>
        <v>-1.3555457754997659E-4</v>
      </c>
      <c r="CB457" s="240">
        <f t="shared" ca="1" si="929"/>
        <v>3.6888323427808827E-4</v>
      </c>
      <c r="CC457" s="240">
        <f t="shared" ca="1" si="930"/>
        <v>-3.8612509529814337E-4</v>
      </c>
      <c r="CD457" s="240">
        <f t="shared" ca="1" si="931"/>
        <v>1.7718011226514548E-4</v>
      </c>
      <c r="CE457" s="240">
        <f t="shared" ca="1" si="932"/>
        <v>1.3555457754997811E-4</v>
      </c>
      <c r="CF457" s="240">
        <f t="shared" ca="1" si="933"/>
        <v>-3.6888323427808898E-4</v>
      </c>
      <c r="CG457" s="240">
        <f t="shared" ca="1" si="934"/>
        <v>3.8612509529814282E-4</v>
      </c>
      <c r="CH457" s="240">
        <f t="shared" ca="1" si="935"/>
        <v>-1.7718011226514405E-4</v>
      </c>
      <c r="CI457" s="240">
        <f t="shared" ca="1" si="936"/>
        <v>-1.3555457754997963E-4</v>
      </c>
      <c r="CJ457" s="240">
        <f t="shared" ca="1" si="937"/>
        <v>3.6888323427808963E-4</v>
      </c>
      <c r="CK457" s="240">
        <f t="shared" ca="1" si="938"/>
        <v>-3.8612509529814234E-4</v>
      </c>
      <c r="CL457" s="240">
        <f t="shared" ca="1" si="939"/>
        <v>1.7718011226515307E-4</v>
      </c>
      <c r="CM457" s="240">
        <f t="shared" ca="1" si="940"/>
        <v>1.3555457754998117E-4</v>
      </c>
      <c r="CN457" s="240">
        <f t="shared" ca="1" si="941"/>
        <v>-3.6888323427809033E-4</v>
      </c>
      <c r="CO457" s="240">
        <f t="shared" ca="1" si="942"/>
        <v>3.8612509529814179E-4</v>
      </c>
      <c r="CP457" s="240">
        <f t="shared" ca="1" si="943"/>
        <v>-1.7718011226515164E-4</v>
      </c>
      <c r="CQ457" s="240">
        <f t="shared" ca="1" si="944"/>
        <v>-1.3555457754998263E-4</v>
      </c>
      <c r="CR457" s="240">
        <f t="shared" ca="1" si="945"/>
        <v>3.6888323427809104E-4</v>
      </c>
      <c r="CS457" s="240">
        <f t="shared" ca="1" si="946"/>
        <v>-3.861250952981451E-4</v>
      </c>
      <c r="CT457" s="240">
        <f t="shared" ca="1" si="947"/>
        <v>1.7718011226515017E-4</v>
      </c>
      <c r="CU457" s="240">
        <f t="shared" ca="1" si="948"/>
        <v>1.3555457754998415E-4</v>
      </c>
      <c r="CV457" s="240">
        <f t="shared" ca="1" si="949"/>
        <v>-3.6888323427809174E-4</v>
      </c>
      <c r="CW457" s="240">
        <f t="shared" ca="1" si="950"/>
        <v>3.8612509529814456E-4</v>
      </c>
      <c r="CX457" s="240">
        <f t="shared" ca="1" si="951"/>
        <v>-1.7718011226514874E-4</v>
      </c>
      <c r="CY457" s="240">
        <f t="shared" ca="1" si="952"/>
        <v>-1.3555457754998567E-4</v>
      </c>
      <c r="CZ457" s="240">
        <f t="shared" ca="1" si="953"/>
        <v>3.6888323427808741E-4</v>
      </c>
      <c r="DA457" s="240">
        <f t="shared" ca="1" si="954"/>
        <v>-3.8612509529814402E-4</v>
      </c>
      <c r="DB457" s="240">
        <f t="shared" ca="1" si="955"/>
        <v>1.771801122651473E-4</v>
      </c>
      <c r="DC457" s="240">
        <f t="shared" ca="1" si="956"/>
        <v>1.3555457754998719E-4</v>
      </c>
      <c r="DD457" s="240">
        <f t="shared" ca="1" si="957"/>
        <v>-3.6888323427808811E-4</v>
      </c>
      <c r="DE457" s="240">
        <f t="shared" ca="1" si="958"/>
        <v>3.8612509529814353E-4</v>
      </c>
      <c r="DF457" s="240">
        <f t="shared" ca="1" si="959"/>
        <v>-1.7718011226514584E-4</v>
      </c>
      <c r="DG457" s="240">
        <f t="shared" ca="1" si="960"/>
        <v>-1.3555457754997773E-4</v>
      </c>
      <c r="DH457" s="240">
        <f t="shared" ca="1" si="961"/>
        <v>3.6888323427808876E-4</v>
      </c>
      <c r="DI457" s="240">
        <f t="shared" ca="1" si="962"/>
        <v>-3.8612509529814299E-4</v>
      </c>
      <c r="DJ457" s="240">
        <f t="shared" ca="1" si="963"/>
        <v>1.771801122651444E-4</v>
      </c>
      <c r="DK457" s="240">
        <f t="shared" ca="1" si="964"/>
        <v>1.3555457754997925E-4</v>
      </c>
      <c r="DL457" s="240">
        <f t="shared" ca="1" si="965"/>
        <v>-3.6888323427809451E-4</v>
      </c>
      <c r="DM457" s="240">
        <f t="shared" ca="1" si="966"/>
        <v>3.8612509529814244E-4</v>
      </c>
      <c r="DN457" s="240">
        <f t="shared" ca="1" si="967"/>
        <v>-1.7718011226515343E-4</v>
      </c>
      <c r="DO457" s="240">
        <f t="shared" ca="1" si="968"/>
        <v>-1.3555457754999177E-4</v>
      </c>
      <c r="DP457" s="240">
        <f t="shared" ca="1" si="969"/>
        <v>3.6888323427809017E-4</v>
      </c>
      <c r="DQ457" s="240">
        <f t="shared" ca="1" si="970"/>
        <v>-3.8612509529814575E-4</v>
      </c>
      <c r="DR457" s="240">
        <f t="shared" ca="1" si="971"/>
        <v>1.771801122651415E-4</v>
      </c>
      <c r="DS457" s="240">
        <f t="shared" ca="1" si="972"/>
        <v>1.3555457754998228E-4</v>
      </c>
      <c r="DT457" s="240">
        <f t="shared" ca="1" si="973"/>
        <v>-3.6888323427808583E-4</v>
      </c>
      <c r="DU457" s="240">
        <f t="shared" ca="1" si="974"/>
        <v>3.8612509529814136E-4</v>
      </c>
      <c r="DV457" s="240">
        <f t="shared" ca="1" si="975"/>
        <v>-1.7718011226515055E-4</v>
      </c>
      <c r="DW457" s="240">
        <f t="shared" ca="1" si="976"/>
        <v>-1.3555457754997282E-4</v>
      </c>
      <c r="DX457" s="240">
        <f t="shared" ca="1" si="977"/>
        <v>3.6888323427809158E-4</v>
      </c>
      <c r="DY457" s="240">
        <f t="shared" ca="1" si="978"/>
        <v>-3.8612509529814467E-4</v>
      </c>
      <c r="DZ457" s="240">
        <f t="shared" ca="1" si="979"/>
        <v>1.771801122651386E-4</v>
      </c>
      <c r="EA457" s="240">
        <f t="shared" ca="1" si="980"/>
        <v>1.3555457754998535E-4</v>
      </c>
      <c r="EB457" s="240">
        <f t="shared" ca="1" si="981"/>
        <v>-3.6888323427808724E-4</v>
      </c>
      <c r="EC457" s="240">
        <f t="shared" ca="1" si="982"/>
        <v>3.8612509529814033E-4</v>
      </c>
      <c r="ED457" s="240">
        <f t="shared" ca="1" si="983"/>
        <v>-1.7718011226514765E-4</v>
      </c>
      <c r="EE457" s="240">
        <f t="shared" ca="1" si="984"/>
        <v>-1.3555457754997586E-4</v>
      </c>
      <c r="EF457" s="240">
        <f t="shared" ca="1" si="985"/>
        <v>3.6888323427809294E-4</v>
      </c>
      <c r="EG457" s="240">
        <f t="shared" ca="1" si="986"/>
        <v>-3.8612509529814358E-4</v>
      </c>
      <c r="EH457" s="240">
        <f t="shared" ca="1" si="987"/>
        <v>1.7718011226515668E-4</v>
      </c>
      <c r="EI457" s="240">
        <f t="shared" ca="1" si="988"/>
        <v>1.3555457754998833E-4</v>
      </c>
      <c r="EJ457" s="240">
        <f t="shared" ca="1" si="989"/>
        <v>-3.688832342780886E-4</v>
      </c>
      <c r="EK457" s="240">
        <f t="shared" ca="1" si="990"/>
        <v>3.8612509529813925E-4</v>
      </c>
      <c r="EL457" s="240">
        <f t="shared" ca="1" si="991"/>
        <v>-1.7718011226514475E-4</v>
      </c>
      <c r="EM457" s="240">
        <f t="shared" ca="1" si="992"/>
        <v>-1.3555457754997892E-4</v>
      </c>
      <c r="EN457" s="240">
        <f t="shared" ca="1" si="993"/>
        <v>3.6888323427809435E-4</v>
      </c>
      <c r="EO457" s="240">
        <f t="shared" ca="1" si="994"/>
        <v>-3.8612509529814261E-4</v>
      </c>
      <c r="EP457" s="240">
        <f t="shared" ca="1" si="995"/>
        <v>1.7718011226515381E-4</v>
      </c>
      <c r="EQ457" s="240">
        <f t="shared" ca="1" si="996"/>
        <v>1.3555457754999136E-4</v>
      </c>
      <c r="ER457" s="240">
        <f t="shared" ca="1" si="997"/>
        <v>-3.6888323427809001E-4</v>
      </c>
      <c r="ES457" s="240">
        <f t="shared" ca="1" si="998"/>
        <v>3.8612509529814586E-4</v>
      </c>
      <c r="ET457" s="240">
        <f t="shared" ca="1" si="999"/>
        <v>-1.7718011226514188E-4</v>
      </c>
      <c r="EU457" s="240">
        <f t="shared" ca="1" si="1000"/>
        <v>-1.355545775499819E-4</v>
      </c>
      <c r="EV457" s="240">
        <f t="shared" ca="1" si="1001"/>
        <v>3.6888323427808567E-4</v>
      </c>
      <c r="EW457" s="240">
        <f t="shared" ca="1" si="1002"/>
        <v>-3.8612509529814152E-4</v>
      </c>
      <c r="EX457" s="240">
        <f t="shared" ca="1" si="1003"/>
        <v>1.7718011226515091E-4</v>
      </c>
      <c r="EY457" s="240">
        <f t="shared" ca="1" si="1004"/>
        <v>1.355545775499944E-4</v>
      </c>
      <c r="EZ457" s="240">
        <f t="shared" ca="1" si="1005"/>
        <v>-3.6888323427809136E-4</v>
      </c>
      <c r="FA457" s="240">
        <f t="shared" ca="1" si="1006"/>
        <v>3.8612509529814488E-4</v>
      </c>
      <c r="FB457" s="240">
        <f t="shared" ca="1" si="1007"/>
        <v>-1.7718011226513898E-4</v>
      </c>
      <c r="FC457" s="240">
        <f t="shared" ca="1" si="1008"/>
        <v>-1.3555457754998494E-4</v>
      </c>
      <c r="FD457" s="240">
        <f t="shared" ca="1" si="1009"/>
        <v>3.6888323427808703E-4</v>
      </c>
      <c r="FE457" s="240">
        <f t="shared" ca="1" si="1010"/>
        <v>-3.8612509529814044E-4</v>
      </c>
      <c r="FF457" s="240">
        <f t="shared" ca="1" si="1011"/>
        <v>1.77180112265148E-4</v>
      </c>
      <c r="FG457" s="240">
        <f t="shared" ca="1" si="1012"/>
        <v>1.3555457754997548E-4</v>
      </c>
      <c r="FH457" s="240">
        <f t="shared" ca="1" si="1013"/>
        <v>-3.6888323427809277E-4</v>
      </c>
      <c r="FI457" s="240">
        <f t="shared" ca="1" si="1014"/>
        <v>3.861250952981438E-4</v>
      </c>
      <c r="FJ457" s="240">
        <f t="shared" ca="1" si="1015"/>
        <v>-1.7718011226513608E-4</v>
      </c>
      <c r="FK457" s="240">
        <f t="shared" ca="1" si="1016"/>
        <v>-1.35554577549988E-4</v>
      </c>
      <c r="FL457" s="240">
        <f t="shared" ca="1" si="1017"/>
        <v>3.6888323427808844E-4</v>
      </c>
      <c r="FM457" s="240">
        <f t="shared" ca="1" si="1018"/>
        <v>-3.8612509529813935E-4</v>
      </c>
      <c r="FN457" s="240">
        <f t="shared" ca="1" si="1019"/>
        <v>1.7718011226514513E-4</v>
      </c>
      <c r="FO457" s="240">
        <f t="shared" ca="1" si="1020"/>
        <v>1.3555457754997851E-4</v>
      </c>
      <c r="FP457" s="240">
        <f t="shared" ca="1" si="1021"/>
        <v>-3.6888323427809418E-4</v>
      </c>
      <c r="FQ457" s="240">
        <f t="shared" ca="1" si="1022"/>
        <v>3.8612509529814272E-4</v>
      </c>
      <c r="FR457" s="240">
        <f t="shared" ca="1" si="1023"/>
        <v>-1.7718011226515416E-4</v>
      </c>
      <c r="FS457" s="240">
        <f t="shared" ca="1" si="1024"/>
        <v>-1.3555457754999104E-4</v>
      </c>
      <c r="FT457" s="240">
        <f t="shared" ca="1" si="1025"/>
        <v>3.6888323427808985E-4</v>
      </c>
      <c r="FU457" s="240">
        <f t="shared" ca="1" si="1026"/>
        <v>-3.8612509529814608E-4</v>
      </c>
      <c r="FV457" s="240">
        <f t="shared" ca="1" si="1027"/>
        <v>1.7718011226514223E-4</v>
      </c>
      <c r="FW457" s="240">
        <f t="shared" ca="1" si="1028"/>
        <v>1.3555457754998155E-4</v>
      </c>
      <c r="FX457" s="240">
        <f t="shared" ca="1" si="1029"/>
        <v>-3.6888323427809554E-4</v>
      </c>
      <c r="FY457" s="240">
        <f t="shared" ca="1" si="1030"/>
        <v>3.8612509529814163E-4</v>
      </c>
      <c r="FZ457" s="240">
        <f t="shared" ca="1" si="1031"/>
        <v>-1.7718011226515126E-4</v>
      </c>
      <c r="GA457" s="240">
        <f t="shared" ca="1" si="1032"/>
        <v>-1.3555457754999405E-4</v>
      </c>
      <c r="GB457" s="240">
        <f t="shared" ca="1" si="1033"/>
        <v>3.688832342780912E-4</v>
      </c>
      <c r="GC457" s="240">
        <f t="shared" ca="1" si="1034"/>
        <v>-3.8612509529814499E-4</v>
      </c>
      <c r="GD457" s="240">
        <f t="shared" ca="1" si="1035"/>
        <v>1.7718011226513933E-4</v>
      </c>
      <c r="GE457" s="240">
        <f t="shared" ca="1" si="1036"/>
        <v>1.3555457754998459E-4</v>
      </c>
      <c r="GF457" s="240">
        <f t="shared" ca="1" si="1037"/>
        <v>-3.6888323427808686E-4</v>
      </c>
      <c r="GG457" s="240">
        <f t="shared" ca="1" si="1038"/>
        <v>3.861250952981406E-4</v>
      </c>
      <c r="GH457" s="240">
        <f t="shared" ca="1" si="1039"/>
        <v>-1.7718011226514838E-4</v>
      </c>
      <c r="GI457" s="240">
        <f t="shared" ca="1" si="1040"/>
        <v>-1.3555457754997507E-4</v>
      </c>
      <c r="GJ457" s="240">
        <f t="shared" ca="1" si="1041"/>
        <v>3.6888323427809261E-4</v>
      </c>
      <c r="GK457" s="240">
        <f t="shared" ca="1" si="1042"/>
        <v>-3.8612509529814391E-4</v>
      </c>
      <c r="GL457" s="240">
        <f t="shared" ca="1" si="1043"/>
        <v>1.7718011226513643E-4</v>
      </c>
      <c r="GM457" s="240">
        <f t="shared" ca="1" si="1044"/>
        <v>1.3555457754998757E-4</v>
      </c>
      <c r="GN457" s="240">
        <f t="shared" ca="1" si="1045"/>
        <v>-3.6888323427808827E-4</v>
      </c>
      <c r="GO457" s="240">
        <f t="shared" ca="1" si="1046"/>
        <v>3.8612509529813957E-4</v>
      </c>
      <c r="GP457" s="240">
        <f t="shared" ca="1" si="1047"/>
        <v>-1.7718011226514548E-4</v>
      </c>
      <c r="GQ457" s="240">
        <f t="shared" ca="1" si="1048"/>
        <v>-1.3555457754997811E-4</v>
      </c>
      <c r="GR457" s="240">
        <f t="shared" ca="1" si="1049"/>
        <v>3.6888323427809402E-4</v>
      </c>
      <c r="GS457" s="240">
        <f t="shared" ca="1" si="1050"/>
        <v>-3.8612509529814282E-4</v>
      </c>
      <c r="GT457" s="240">
        <f t="shared" ca="1" si="1051"/>
        <v>1.7718011226515451E-4</v>
      </c>
      <c r="GU457" s="240">
        <f t="shared" ca="1" si="1052"/>
        <v>1.3555457754999058E-4</v>
      </c>
      <c r="GV457" s="240">
        <f t="shared" ca="1" si="1053"/>
        <v>-3.6888323427808963E-4</v>
      </c>
      <c r="GW457" s="240">
        <f t="shared" ca="1" si="1054"/>
        <v>3.8612509529813849E-4</v>
      </c>
      <c r="GX457" s="240">
        <f t="shared" ca="1" si="1055"/>
        <v>-1.7718011226514258E-4</v>
      </c>
      <c r="GY457" s="240">
        <f t="shared" ca="1" si="1056"/>
        <v>-1.3555457754998117E-4</v>
      </c>
      <c r="GZ457" s="240">
        <f t="shared" ca="1" si="1057"/>
        <v>3.6888323427809538E-4</v>
      </c>
      <c r="HA457" s="240">
        <f t="shared" ca="1" si="1058"/>
        <v>-3.8612509529814179E-4</v>
      </c>
      <c r="HB457" s="240">
        <f t="shared" ca="1" si="1059"/>
        <v>1.7718011226515164E-4</v>
      </c>
      <c r="HC457" s="240">
        <f t="shared" ca="1" si="1060"/>
        <v>1.3555457754999361E-4</v>
      </c>
      <c r="HD457" s="240">
        <f t="shared" ca="1" si="1061"/>
        <v>-3.6888323427809104E-4</v>
      </c>
      <c r="HE457" s="240">
        <f t="shared" ca="1" si="1062"/>
        <v>3.861250952981451E-4</v>
      </c>
      <c r="HF457" s="240">
        <f t="shared" ca="1" si="1063"/>
        <v>-1.7718011226513968E-4</v>
      </c>
      <c r="HG457" s="240">
        <f t="shared" ca="1" si="1064"/>
        <v>-1.3555457754998415E-4</v>
      </c>
      <c r="HH457" s="240">
        <f t="shared" ca="1" si="1065"/>
        <v>3.688832342780867E-4</v>
      </c>
      <c r="HI457" s="240">
        <f t="shared" ca="1" si="1066"/>
        <v>-3.8612509529814076E-4</v>
      </c>
      <c r="HJ457" s="240">
        <f t="shared" ca="1" si="1067"/>
        <v>1.7718011226514874E-4</v>
      </c>
      <c r="HK457" s="240">
        <f t="shared" ca="1" si="1068"/>
        <v>1.3555457754999665E-4</v>
      </c>
      <c r="HL457" s="240">
        <f t="shared" ca="1" si="1069"/>
        <v>-3.6888323427809245E-4</v>
      </c>
      <c r="HM457" s="240">
        <f t="shared" ca="1" si="1070"/>
        <v>3.8612509529814402E-4</v>
      </c>
      <c r="HN457" s="240">
        <f t="shared" ca="1" si="1071"/>
        <v>-1.7718011226513681E-4</v>
      </c>
      <c r="HO457" s="240">
        <f t="shared" ca="1" si="1072"/>
        <v>-1.3555457754998719E-4</v>
      </c>
      <c r="HP457" s="240">
        <f t="shared" ca="1" si="1073"/>
        <v>3.6888323427808811E-4</v>
      </c>
      <c r="HQ457" s="240">
        <f t="shared" ca="1" si="1074"/>
        <v>-3.8612509529814738E-4</v>
      </c>
      <c r="HR457" s="240">
        <f t="shared" ca="1" si="1075"/>
        <v>1.7718011226512488E-4</v>
      </c>
      <c r="HS457" s="240">
        <f t="shared" ca="1" si="1076"/>
        <v>1.3555457754999971E-4</v>
      </c>
      <c r="HT457" s="240">
        <f t="shared" ca="1" si="1077"/>
        <v>-3.688832342780938E-4</v>
      </c>
      <c r="HU457" s="240">
        <f t="shared" ca="1" si="1078"/>
        <v>3.8612509529814299E-4</v>
      </c>
      <c r="HV457" s="240">
        <f t="shared" ca="1" si="1079"/>
        <v>-1.7718011226515489E-4</v>
      </c>
      <c r="HW457" s="240">
        <f t="shared" ca="1" si="1080"/>
        <v>-1.3555457754996827E-4</v>
      </c>
      <c r="HX457" s="240">
        <f t="shared" ca="1" si="1081"/>
        <v>3.6888323427809955E-4</v>
      </c>
      <c r="HY457" s="240">
        <f t="shared" ca="1" si="1082"/>
        <v>-3.861250952981386E-4</v>
      </c>
      <c r="HZ457" s="240">
        <f t="shared" ca="1" si="1083"/>
        <v>1.7718011226514296E-4</v>
      </c>
      <c r="IA457" s="240">
        <f t="shared" ca="1" si="1084"/>
        <v>1.3555457754998076E-4</v>
      </c>
      <c r="IB457" s="240">
        <f t="shared" ca="1" si="1085"/>
        <v>-3.6888323427808513E-4</v>
      </c>
      <c r="IC457" s="240">
        <f t="shared" ca="1" si="1086"/>
        <v>3.8612509529813426E-4</v>
      </c>
      <c r="ID457" s="240">
        <f t="shared" ca="1" si="1087"/>
        <v>-1.7718011226513101E-4</v>
      </c>
      <c r="IE457" s="240">
        <f t="shared" ca="1" si="1088"/>
        <v>3.8612509529813686E-4</v>
      </c>
      <c r="IF457" s="240">
        <f t="shared" ca="1" si="1089"/>
        <v>3.6888323427809088E-4</v>
      </c>
      <c r="IG457" s="240">
        <f t="shared" ca="1" si="1090"/>
        <v>-3.8612509529814521E-4</v>
      </c>
      <c r="IH457" s="240">
        <f t="shared" ca="1" si="1091"/>
        <v>1.7718011226516102E-4</v>
      </c>
      <c r="II457" s="240">
        <f t="shared" ca="1" si="1092"/>
        <v>1.3555457755000573E-4</v>
      </c>
      <c r="IJ457" s="240">
        <f t="shared" ca="1" si="1093"/>
        <v>-3.6888323427809662E-4</v>
      </c>
      <c r="IK457" s="240">
        <f t="shared" ca="1" si="1094"/>
        <v>3.8612509529814082E-4</v>
      </c>
      <c r="IL457" s="240">
        <f t="shared" ca="1" si="1095"/>
        <v>-1.7718011226514909E-4</v>
      </c>
      <c r="IM457" s="240">
        <f t="shared" ca="1" si="1096"/>
        <v>-1.3555457754997434E-4</v>
      </c>
      <c r="IN457" s="240">
        <f t="shared" ca="1" si="1097"/>
        <v>3.688832342780822E-4</v>
      </c>
      <c r="IO457" s="240">
        <f t="shared" ca="1" si="1098"/>
        <v>-3.8612509529813648E-4</v>
      </c>
      <c r="IP457" s="240">
        <f t="shared" ca="1" si="1099"/>
        <v>1.7718011226513716E-4</v>
      </c>
      <c r="IQ457" s="240">
        <f t="shared" ca="1" si="1100"/>
        <v>1.3555457754998686E-4</v>
      </c>
      <c r="IR457" s="240">
        <f t="shared" ca="1" si="1101"/>
        <v>-3.6888323427808789E-4</v>
      </c>
      <c r="IS457" s="240">
        <f t="shared" ca="1" si="1102"/>
        <v>3.8612509529814749E-4</v>
      </c>
      <c r="IT457" s="240">
        <f t="shared" ca="1" si="1103"/>
        <v>-1.7718011226512524E-4</v>
      </c>
      <c r="IU457" s="240">
        <f t="shared" ca="1" si="1104"/>
        <v>-1.355545775499993E-4</v>
      </c>
      <c r="IV457" s="240">
        <f t="shared" ca="1" si="1105"/>
        <v>3.6888323427809364E-4</v>
      </c>
      <c r="IW457" s="240">
        <f t="shared" ca="1" si="1106"/>
        <v>-3.8612509529814315E-4</v>
      </c>
      <c r="IX457" s="240">
        <f t="shared" ca="1" si="1107"/>
        <v>1.7718011226515524E-4</v>
      </c>
      <c r="IY457" s="240">
        <f t="shared" ca="1" si="1108"/>
        <v>1.3555457754996792E-4</v>
      </c>
      <c r="IZ457" s="240">
        <f t="shared" ca="1" si="1109"/>
        <v>-3.6888323427809939E-4</v>
      </c>
      <c r="JA457" s="240">
        <f t="shared" ca="1" si="1110"/>
        <v>3.861250952981387E-4</v>
      </c>
      <c r="JB457" s="240">
        <f t="shared" ca="1" si="1111"/>
        <v>-1.7718011226514332E-4</v>
      </c>
    </row>
    <row r="458" spans="2:262">
      <c r="B458" s="248">
        <v>97</v>
      </c>
      <c r="C458" s="247">
        <f t="shared" si="1112"/>
        <v>1.8945312500000012E-3</v>
      </c>
      <c r="D458" s="244">
        <f t="shared" ca="1" si="855"/>
        <v>11.250246140175671</v>
      </c>
      <c r="E458" s="243">
        <f ca="1">CY361</f>
        <v>-0.74975385982432996</v>
      </c>
      <c r="F458" s="242">
        <v>97</v>
      </c>
      <c r="G458" s="240">
        <f t="shared" ca="1" si="856"/>
        <v>-7.6841885552264159E-5</v>
      </c>
      <c r="H458" s="240">
        <f t="shared" ca="1" si="857"/>
        <v>1.1436314106479452E-4</v>
      </c>
      <c r="I458" s="240">
        <f t="shared" ca="1" si="858"/>
        <v>-8.8812457074424915E-5</v>
      </c>
      <c r="J458" s="240">
        <f t="shared" ca="1" si="859"/>
        <v>1.4281184867014684E-5</v>
      </c>
      <c r="K458" s="240">
        <f t="shared" ca="1" si="860"/>
        <v>6.8126244112372872E-5</v>
      </c>
      <c r="L458" s="240">
        <f t="shared" ca="1" si="861"/>
        <v>-1.1296165200866588E-4</v>
      </c>
      <c r="M458" s="240">
        <f t="shared" ca="1" si="862"/>
        <v>9.5498049792936931E-5</v>
      </c>
      <c r="N458" s="240">
        <f t="shared" ca="1" si="863"/>
        <v>-2.536671597151129E-5</v>
      </c>
      <c r="O458" s="240">
        <f t="shared" ca="1" si="864"/>
        <v>-5.8754509700085998E-5</v>
      </c>
      <c r="P458" s="240">
        <f t="shared" ca="1" si="865"/>
        <v>1.1047228049257343E-4</v>
      </c>
      <c r="Q458" s="240">
        <f t="shared" ca="1" si="866"/>
        <v>-1.012639440873988E-4</v>
      </c>
      <c r="R458" s="240">
        <f t="shared" ca="1" si="867"/>
        <v>3.620795173434475E-5</v>
      </c>
      <c r="S458" s="240">
        <f t="shared" ca="1" si="868"/>
        <v>4.881693724090535E-5</v>
      </c>
      <c r="T458" s="240">
        <f t="shared" ca="1" si="869"/>
        <v>-1.069190005250462E-4</v>
      </c>
      <c r="U458" s="241">
        <f t="shared" ca="1" si="870"/>
        <v>1.0605461124379633E-4</v>
      </c>
      <c r="V458" s="240">
        <f t="shared" ca="1" si="871"/>
        <v>-4.6700485128696665E-5</v>
      </c>
      <c r="W458" s="240">
        <f t="shared" ca="1" si="872"/>
        <v>-3.8409230990042365E-5</v>
      </c>
      <c r="X458" s="240">
        <f t="shared" ca="1" si="873"/>
        <v>1.0233603213459128E-4</v>
      </c>
      <c r="Y458" s="240">
        <f t="shared" ca="1" si="874"/>
        <v>-1.0982391451856825E-4</v>
      </c>
      <c r="Z458" s="240">
        <f t="shared" ca="1" si="875"/>
        <v>5.6743267322177227E-5</v>
      </c>
      <c r="AA458" s="240">
        <f t="shared" ca="1" si="876"/>
        <v>2.7631622848123826E-5</v>
      </c>
      <c r="AB458" s="240">
        <f t="shared" ca="1" si="877"/>
        <v>-9.6767511812115303E-5</v>
      </c>
      <c r="AC458" s="240">
        <f t="shared" ca="1" si="878"/>
        <v>1.1253555346066785E-4</v>
      </c>
      <c r="AD458" s="240">
        <f t="shared" ca="1" si="879"/>
        <v>-6.623958083232004E-5</v>
      </c>
      <c r="AE458" s="240">
        <f t="shared" ca="1" si="880"/>
        <v>-1.6587907073196322E-5</v>
      </c>
      <c r="AF458" s="240">
        <f t="shared" ca="1" si="881"/>
        <v>9.0267067452384954E-5</v>
      </c>
      <c r="AG458" s="240">
        <f t="shared" ca="1" si="882"/>
        <v>-1.1416341350475001E-4</v>
      </c>
      <c r="AH458" s="240">
        <f t="shared" ca="1" si="883"/>
        <v>7.509797096880879E-5</v>
      </c>
      <c r="AI458" s="240">
        <f t="shared" ca="1" si="884"/>
        <v>5.3844406852815365E-6</v>
      </c>
      <c r="AJ458" s="240">
        <f t="shared" ca="1" si="885"/>
        <v>-8.289730188809066E-5</v>
      </c>
      <c r="AK458" s="240">
        <f t="shared" ca="1" si="886"/>
        <v>1.1469181746871143E-4</v>
      </c>
      <c r="AL458" s="240">
        <f t="shared" ca="1" si="887"/>
        <v>-8.3233126592142294E-5</v>
      </c>
      <c r="AM458" s="240">
        <f t="shared" ca="1" si="888"/>
        <v>5.8708808098663785E-6</v>
      </c>
      <c r="AN458" s="240">
        <f t="shared" ca="1" si="889"/>
        <v>7.4729189990338155E-5</v>
      </c>
      <c r="AO458" s="240">
        <f t="shared" ca="1" si="890"/>
        <v>-1.1411567653352416E-4</v>
      </c>
      <c r="AP458" s="240">
        <f t="shared" ca="1" si="891"/>
        <v>9.056670170653809E-5</v>
      </c>
      <c r="AQ458" s="240">
        <f t="shared" ca="1" si="892"/>
        <v>-1.7069662513466995E-5</v>
      </c>
      <c r="AR458" s="240">
        <f t="shared" ca="1" si="893"/>
        <v>-6.5841395141849263E-5</v>
      </c>
      <c r="AS458" s="240">
        <f t="shared" ca="1" si="894"/>
        <v>1.124405392513446E-4</v>
      </c>
      <c r="AT458" s="240">
        <f t="shared" ca="1" si="895"/>
        <v>-9.7028069974703705E-5</v>
      </c>
      <c r="AU458" s="240">
        <f t="shared" ca="1" si="896"/>
        <v>2.8104054035834611E-5</v>
      </c>
      <c r="AV458" s="240">
        <f t="shared" ca="1" si="897"/>
        <v>5.6319511665575259E-5</v>
      </c>
      <c r="AW458" s="240">
        <f t="shared" ca="1" si="898"/>
        <v>-1.0968253810992376E-4</v>
      </c>
      <c r="AX458" s="240">
        <f t="shared" ca="1" si="899"/>
        <v>1.0255500488807468E-4</v>
      </c>
      <c r="AY458" s="240">
        <f t="shared" ca="1" si="900"/>
        <v>-3.8867788154600021E-5</v>
      </c>
      <c r="AZ458" s="240">
        <f t="shared" ca="1" si="901"/>
        <v>-4.625524050458641E-5</v>
      </c>
      <c r="BA458" s="240">
        <f t="shared" ca="1" si="902"/>
        <v>1.0586823416792954E-4</v>
      </c>
      <c r="BB458" s="240">
        <f t="shared" ca="1" si="903"/>
        <v>-1.0709427904210586E-4</v>
      </c>
      <c r="BC458" s="240">
        <f t="shared" ca="1" si="904"/>
        <v>4.9257204226140813E-5</v>
      </c>
      <c r="BD458" s="240">
        <f t="shared" ca="1" si="905"/>
        <v>3.5745506091850371E-5</v>
      </c>
      <c r="BE458" s="240">
        <f t="shared" ca="1" si="906"/>
        <v>-1.0103436125743507E-4</v>
      </c>
      <c r="BF458" s="240">
        <f t="shared" ca="1" si="907"/>
        <v>1.1060217674527337E-4</v>
      </c>
      <c r="BG458" s="240">
        <f t="shared" ca="1" si="908"/>
        <v>-5.9172246494258512E-5</v>
      </c>
      <c r="BH458" s="240">
        <f t="shared" ca="1" si="909"/>
        <v>-2.4891522914970049E-5</v>
      </c>
      <c r="BI458" s="240">
        <f t="shared" ca="1" si="910"/>
        <v>9.5227472217030725E-5</v>
      </c>
      <c r="BJ458" s="240">
        <f t="shared" ca="1" si="911"/>
        <v>-1.1304491502508326E-4</v>
      </c>
      <c r="BK458" s="240">
        <f t="shared" ca="1" si="912"/>
        <v>6.8517427681794827E-5</v>
      </c>
      <c r="BL458" s="240">
        <f t="shared" ca="1" si="913"/>
        <v>1.3797820765326445E-5</v>
      </c>
      <c r="BM458" s="240">
        <f t="shared" ca="1" si="914"/>
        <v>-8.8503490562544704E-5</v>
      </c>
      <c r="BN458" s="240">
        <f t="shared" ca="1" si="915"/>
        <v>1.1439896897656574E-4</v>
      </c>
      <c r="BO458" s="240">
        <f t="shared" ca="1" si="916"/>
        <v>-7.7202748585320817E-5</v>
      </c>
      <c r="BP458" s="240">
        <f t="shared" ca="1" si="917"/>
        <v>-2.5712380590566514E-6</v>
      </c>
      <c r="BQ458" s="240">
        <f t="shared" ca="1" si="918"/>
        <v>8.092717191301428E-5</v>
      </c>
      <c r="BR458" s="240">
        <f t="shared" ca="1" si="919"/>
        <v>-1.1465129831996604E-4</v>
      </c>
      <c r="BS458" s="240">
        <f t="shared" ca="1" si="920"/>
        <v>8.514456481665472E-5</v>
      </c>
      <c r="BT458" s="240">
        <f t="shared" ca="1" si="921"/>
        <v>-8.6801070753003101E-6</v>
      </c>
      <c r="BU458" s="240">
        <f t="shared" ca="1" si="922"/>
        <v>-7.2571480358667157E-5</v>
      </c>
      <c r="BV458" s="240">
        <f t="shared" ca="1" si="923"/>
        <v>1.1379947298576992E-4</v>
      </c>
      <c r="BW458" s="240">
        <f t="shared" ca="1" si="924"/>
        <v>-9.2266392344048513E-5</v>
      </c>
      <c r="BX458" s="240">
        <f t="shared" ca="1" si="925"/>
        <v>1.9847858033496181E-5</v>
      </c>
      <c r="BY458" s="240">
        <f t="shared" ca="1" si="926"/>
        <v>6.3516885776859379E-5</v>
      </c>
      <c r="BZ458" s="240">
        <f t="shared" ca="1" si="927"/>
        <v>-1.1185169651760079E-4</v>
      </c>
      <c r="CA458" s="240">
        <f t="shared" ca="1" si="928"/>
        <v>9.8499644075230548E-5</v>
      </c>
      <c r="CB458" s="240">
        <f t="shared" ca="1" si="929"/>
        <v>-3.0824463268886592E-5</v>
      </c>
      <c r="CC458" s="240">
        <f t="shared" ca="1" si="930"/>
        <v>-5.3850588863158669E-5</v>
      </c>
      <c r="CD458" s="240">
        <f t="shared" ca="1" si="931"/>
        <v>1.0882672706761109E-4</v>
      </c>
      <c r="CE458" s="240">
        <f t="shared" ca="1" si="932"/>
        <v>-1.0378429038858534E-4</v>
      </c>
      <c r="CF458" s="240">
        <f t="shared" ca="1" si="933"/>
        <v>4.1504212072631945E-5</v>
      </c>
      <c r="CG458" s="240">
        <f t="shared" ca="1" si="934"/>
        <v>4.3665681340982382E-5</v>
      </c>
      <c r="CH458" s="240">
        <f t="shared" ca="1" si="935"/>
        <v>-1.0475369674521901E-4</v>
      </c>
      <c r="CI458" s="240">
        <f t="shared" ca="1" si="936"/>
        <v>1.0806943725123375E-4</v>
      </c>
      <c r="CJ458" s="240">
        <f t="shared" ca="1" si="937"/>
        <v>-5.1784252625604657E-5</v>
      </c>
      <c r="CK458" s="240">
        <f t="shared" ca="1" si="938"/>
        <v>-3.3060249437399994E-5</v>
      </c>
      <c r="CL458" s="240">
        <f t="shared" ca="1" si="939"/>
        <v>9.9671831058974704E-5</v>
      </c>
      <c r="CM458" s="240">
        <f t="shared" ca="1" si="940"/>
        <v>-1.1131381635638811E-4</v>
      </c>
      <c r="CN458" s="240">
        <f t="shared" ca="1" si="941"/>
        <v>6.1565582517643765E-5</v>
      </c>
      <c r="CO458" s="240">
        <f t="shared" ca="1" si="942"/>
        <v>2.2136429259164705E-5</v>
      </c>
      <c r="CP458" s="240">
        <f t="shared" ca="1" si="943"/>
        <v>-9.3630071153469004E-5</v>
      </c>
      <c r="CQ458" s="240">
        <f t="shared" ca="1" si="944"/>
        <v>1.1348618255970965E-4</v>
      </c>
      <c r="CR458" s="240">
        <f t="shared" ca="1" si="945"/>
        <v>-7.0754002194867071E-5</v>
      </c>
      <c r="CS458" s="240">
        <f t="shared" ca="1" si="946"/>
        <v>-1.0999423166160481E-5</v>
      </c>
      <c r="CT458" s="240">
        <f t="shared" ca="1" si="947"/>
        <v>8.6686602479350361E-5</v>
      </c>
      <c r="CU458" s="240">
        <f t="shared" ca="1" si="948"/>
        <v>-1.1456561478712312E-4</v>
      </c>
      <c r="CV458" s="240">
        <f t="shared" ca="1" si="949"/>
        <v>7.9261022152881728E-5</v>
      </c>
      <c r="CW458" s="240">
        <f t="shared" ca="1" si="950"/>
        <v>-2.4351338482696645E-7</v>
      </c>
      <c r="CX458" s="240">
        <f t="shared" ca="1" si="951"/>
        <v>-7.8908294435638235E-5</v>
      </c>
      <c r="CY458" s="240">
        <f t="shared" ca="1" si="952"/>
        <v>1.1454171751620085E-4</v>
      </c>
      <c r="CZ458" s="240">
        <f t="shared" ca="1" si="953"/>
        <v>-8.7004715139079827E-5</v>
      </c>
      <c r="DA458" s="240">
        <f t="shared" ca="1" si="954"/>
        <v>1.1484104768803817E-5</v>
      </c>
      <c r="DB458" s="240">
        <f t="shared" ca="1" si="955"/>
        <v>7.0370056380849295E-5</v>
      </c>
      <c r="DC458" s="240">
        <f t="shared" ca="1" si="956"/>
        <v>-1.1341472089072588E-4</v>
      </c>
      <c r="DD458" s="240">
        <f t="shared" ca="1" si="957"/>
        <v>9.3910505156875505E-5</v>
      </c>
      <c r="DE458" s="240">
        <f t="shared" ca="1" si="958"/>
        <v>-2.2614097946006819E-5</v>
      </c>
      <c r="DF458" s="240">
        <f t="shared" ca="1" si="959"/>
        <v>-6.1154116214926846E-5</v>
      </c>
      <c r="DG458" s="240">
        <f t="shared" ca="1" si="960"/>
        <v>1.111954785042799E-4</v>
      </c>
      <c r="DH458" s="240">
        <f t="shared" ca="1" si="961"/>
        <v>-9.9911885673306246E-5</v>
      </c>
      <c r="DI458" s="240">
        <f t="shared" ca="1" si="962"/>
        <v>3.3526304997866322E-5</v>
      </c>
      <c r="DJ458" s="240">
        <f t="shared" ca="1" si="963"/>
        <v>5.134922847961702E-5</v>
      </c>
      <c r="DK458" s="240">
        <f t="shared" ca="1" si="964"/>
        <v>-1.0790536287420695E-4</v>
      </c>
      <c r="DL458" s="240">
        <f t="shared" ca="1" si="965"/>
        <v>1.0495106011331048E-4</v>
      </c>
      <c r="DM458" s="240">
        <f t="shared" ca="1" si="966"/>
        <v>-4.4115635405250741E-5</v>
      </c>
      <c r="DN458" s="240">
        <f t="shared" ca="1" si="967"/>
        <v>-4.1049819603705074E-5</v>
      </c>
      <c r="DO458" s="240">
        <f t="shared" ca="1" si="968"/>
        <v>1.0357605961258151E-4</v>
      </c>
      <c r="DP458" s="240">
        <f t="shared" ca="1" si="969"/>
        <v>-1.0897949847233699E-4</v>
      </c>
      <c r="DQ458" s="240">
        <f t="shared" ca="1" si="970"/>
        <v>5.4280108127629106E-5</v>
      </c>
      <c r="DR458" s="240">
        <f t="shared" ca="1" si="971"/>
        <v>3.0355078524889319E-5</v>
      </c>
      <c r="DS458" s="240">
        <f t="shared" ca="1" si="972"/>
        <v>-9.8249262276455898E-5</v>
      </c>
      <c r="DT458" s="240">
        <f t="shared" ca="1" si="973"/>
        <v>1.1195840468682299E-4</v>
      </c>
      <c r="DU458" s="240">
        <f t="shared" ca="1" si="974"/>
        <v>-6.3921833736207216E-5</v>
      </c>
      <c r="DV458" s="240">
        <f t="shared" ca="1" si="975"/>
        <v>-1.9368001446111255E-5</v>
      </c>
      <c r="DW458" s="240">
        <f t="shared" ca="1" si="976"/>
        <v>9.1976270836094533E-5</v>
      </c>
      <c r="DX458" s="240">
        <f t="shared" ca="1" si="977"/>
        <v>-1.1385909026148376E-4</v>
      </c>
      <c r="DY458" s="240">
        <f t="shared" ca="1" si="978"/>
        <v>7.2947957142677146E-5</v>
      </c>
      <c r="DZ458" s="240">
        <f t="shared" ca="1" si="979"/>
        <v>8.194399925774141E-6</v>
      </c>
      <c r="EA458" s="240">
        <f t="shared" ca="1" si="980"/>
        <v>-8.4817497628241238E-5</v>
      </c>
      <c r="EB458" s="240">
        <f t="shared" ca="1" si="981"/>
        <v>1.146632505552169E-4</v>
      </c>
      <c r="EC458" s="240">
        <f t="shared" ca="1" si="982"/>
        <v>-8.1271551844458274E-5</v>
      </c>
      <c r="ED458" s="240">
        <f t="shared" ca="1" si="983"/>
        <v>3.0581181453563756E-6</v>
      </c>
      <c r="EE458" s="240">
        <f t="shared" ca="1" si="984"/>
        <v>7.6841885552267751E-5</v>
      </c>
      <c r="EF458" s="240">
        <f t="shared" ca="1" si="985"/>
        <v>-1.1436314106479456E-4</v>
      </c>
      <c r="EG458" s="240">
        <f t="shared" ca="1" si="986"/>
        <v>8.8812457074423154E-5</v>
      </c>
      <c r="EH458" s="240">
        <f t="shared" ca="1" si="987"/>
        <v>-1.4281184867009693E-5</v>
      </c>
      <c r="EI458" s="240">
        <f t="shared" ca="1" si="988"/>
        <v>-6.8126244112373495E-5</v>
      </c>
      <c r="EJ458" s="240">
        <f t="shared" ca="1" si="989"/>
        <v>1.129616520086664E-4</v>
      </c>
      <c r="EK458" s="240">
        <f t="shared" ca="1" si="990"/>
        <v>-9.5498049792934152E-5</v>
      </c>
      <c r="EL458" s="240">
        <f t="shared" ca="1" si="991"/>
        <v>2.5366715971510361E-5</v>
      </c>
      <c r="EM458" s="240">
        <f t="shared" ca="1" si="992"/>
        <v>5.8754509700088919E-5</v>
      </c>
      <c r="EN458" s="240">
        <f t="shared" ca="1" si="993"/>
        <v>-1.1047228049257491E-4</v>
      </c>
      <c r="EO458" s="240">
        <f t="shared" ca="1" si="994"/>
        <v>1.0126394408739836E-4</v>
      </c>
      <c r="EP458" s="240">
        <f t="shared" ca="1" si="995"/>
        <v>-3.6207951734341525E-5</v>
      </c>
      <c r="EQ458" s="240">
        <f t="shared" ca="1" si="996"/>
        <v>-4.8816937240910635E-5</v>
      </c>
      <c r="ER458" s="240">
        <f t="shared" ca="1" si="997"/>
        <v>1.0691900052504656E-4</v>
      </c>
      <c r="ES458" s="240">
        <f t="shared" ca="1" si="998"/>
        <v>-1.0605461124379501E-4</v>
      </c>
      <c r="ET458" s="240">
        <f t="shared" ca="1" si="999"/>
        <v>4.6700485128697282E-5</v>
      </c>
      <c r="EU458" s="240">
        <f t="shared" ca="1" si="1000"/>
        <v>3.8409230990044039E-5</v>
      </c>
      <c r="EV458" s="240">
        <f t="shared" ca="1" si="1001"/>
        <v>-1.0233603213459318E-4</v>
      </c>
      <c r="EW458" s="240">
        <f t="shared" ca="1" si="1002"/>
        <v>1.0982391451856845E-4</v>
      </c>
      <c r="EX458" s="240">
        <f t="shared" ca="1" si="1003"/>
        <v>-5.6743267322175689E-5</v>
      </c>
      <c r="EY458" s="240">
        <f t="shared" ca="1" si="1004"/>
        <v>-2.7631622848127915E-5</v>
      </c>
      <c r="EZ458" s="240">
        <f t="shared" ca="1" si="1005"/>
        <v>9.6767511812114937E-5</v>
      </c>
      <c r="FA458" s="240">
        <f t="shared" ca="1" si="1006"/>
        <v>-1.1253555346066751E-4</v>
      </c>
      <c r="FB458" s="240">
        <f t="shared" ca="1" si="1007"/>
        <v>6.6239580832316597E-5</v>
      </c>
      <c r="FC458" s="240">
        <f t="shared" ca="1" si="1008"/>
        <v>1.6587907073196457E-5</v>
      </c>
      <c r="FD458" s="240">
        <f t="shared" ca="1" si="1009"/>
        <v>-9.0267067452386539E-5</v>
      </c>
      <c r="FE458" s="240">
        <f t="shared" ca="1" si="1010"/>
        <v>1.1416341350474962E-4</v>
      </c>
      <c r="FF458" s="240">
        <f t="shared" ca="1" si="1011"/>
        <v>-7.5097970968809291E-5</v>
      </c>
      <c r="FG458" s="240">
        <f t="shared" ca="1" si="1012"/>
        <v>-5.38444068528412E-6</v>
      </c>
      <c r="FH458" s="240">
        <f t="shared" ca="1" si="1013"/>
        <v>8.2897301888093601E-5</v>
      </c>
      <c r="FI458" s="240">
        <f t="shared" ca="1" si="1014"/>
        <v>-1.1469181746871143E-4</v>
      </c>
      <c r="FJ458" s="240">
        <f t="shared" ca="1" si="1015"/>
        <v>8.3233126592140505E-5</v>
      </c>
      <c r="FK458" s="240">
        <f t="shared" ca="1" si="1016"/>
        <v>-5.8708808098621687E-6</v>
      </c>
      <c r="FL458" s="240">
        <f t="shared" ca="1" si="1017"/>
        <v>-7.4729189990338873E-5</v>
      </c>
      <c r="FM458" s="240">
        <f t="shared" ca="1" si="1018"/>
        <v>1.1411567653352443E-4</v>
      </c>
      <c r="FN458" s="240">
        <f t="shared" ca="1" si="1019"/>
        <v>-9.0566701706534499E-5</v>
      </c>
      <c r="FO458" s="240">
        <f t="shared" ca="1" si="1020"/>
        <v>1.7069662513466049E-5</v>
      </c>
      <c r="FP458" s="240">
        <f t="shared" ca="1" si="1021"/>
        <v>6.5841395141851377E-5</v>
      </c>
      <c r="FQ458" s="240">
        <f t="shared" ca="1" si="1022"/>
        <v>-1.1244053925134575E-4</v>
      </c>
      <c r="FR458" s="240">
        <f t="shared" ca="1" si="1023"/>
        <v>9.7028069974703203E-5</v>
      </c>
      <c r="FS458" s="240">
        <f t="shared" ca="1" si="1024"/>
        <v>-2.8104054035832101E-5</v>
      </c>
      <c r="FT458" s="240">
        <f t="shared" ca="1" si="1025"/>
        <v>-5.6319511665580355E-5</v>
      </c>
      <c r="FU458" s="240">
        <f t="shared" ca="1" si="1026"/>
        <v>1.0968253810992404E-4</v>
      </c>
      <c r="FV458" s="240">
        <f t="shared" ca="1" si="1027"/>
        <v>-1.025550048880735E-4</v>
      </c>
      <c r="FW458" s="240">
        <f t="shared" ca="1" si="1028"/>
        <v>3.8867788154594519E-5</v>
      </c>
      <c r="FX458" s="240">
        <f t="shared" ca="1" si="1029"/>
        <v>4.6255240504587284E-5</v>
      </c>
      <c r="FY458" s="240">
        <f t="shared" ca="1" si="1030"/>
        <v>-1.0586823416793116E-4</v>
      </c>
      <c r="FZ458" s="240">
        <f t="shared" ca="1" si="1031"/>
        <v>1.0709427904210376E-4</v>
      </c>
      <c r="GA458" s="240">
        <f t="shared" ca="1" si="1032"/>
        <v>-4.9257204226139953E-5</v>
      </c>
      <c r="GB458" s="240">
        <f t="shared" ca="1" si="1033"/>
        <v>-3.5745506091854369E-5</v>
      </c>
      <c r="GC458" s="240">
        <f t="shared" ca="1" si="1034"/>
        <v>1.0103436125743474E-4</v>
      </c>
      <c r="GD458" s="240">
        <f t="shared" ca="1" si="1035"/>
        <v>-1.106021767452727E-4</v>
      </c>
      <c r="GE458" s="240">
        <f t="shared" ca="1" si="1036"/>
        <v>5.9172246494254894E-5</v>
      </c>
      <c r="GF458" s="240">
        <f t="shared" ca="1" si="1037"/>
        <v>2.4891522914969395E-5</v>
      </c>
      <c r="GG458" s="240">
        <f t="shared" ca="1" si="1038"/>
        <v>-9.5227472217032161E-5</v>
      </c>
      <c r="GH458" s="240">
        <f t="shared" ca="1" si="1039"/>
        <v>1.1304491502508281E-4</v>
      </c>
      <c r="GI458" s="240">
        <f t="shared" ca="1" si="1040"/>
        <v>-6.8517427681795369E-5</v>
      </c>
      <c r="GJ458" s="240">
        <f t="shared" ca="1" si="1041"/>
        <v>-1.3797820765329013E-5</v>
      </c>
      <c r="GK458" s="240">
        <f t="shared" ca="1" si="1042"/>
        <v>8.8503490562548417E-5</v>
      </c>
      <c r="GL458" s="240">
        <f t="shared" ca="1" si="1043"/>
        <v>-1.143989689765658E-4</v>
      </c>
      <c r="GM458" s="240">
        <f t="shared" ca="1" si="1044"/>
        <v>7.7202748585318892E-5</v>
      </c>
      <c r="GN458" s="240">
        <f t="shared" ca="1" si="1045"/>
        <v>2.5712380590624951E-6</v>
      </c>
      <c r="GO458" s="240">
        <f t="shared" ca="1" si="1046"/>
        <v>-8.0927171913013819E-5</v>
      </c>
      <c r="GP458" s="240">
        <f t="shared" ca="1" si="1047"/>
        <v>1.1465129831996611E-4</v>
      </c>
      <c r="GQ458" s="240">
        <f t="shared" ca="1" si="1048"/>
        <v>-8.5144564816650817E-5</v>
      </c>
      <c r="GR458" s="240">
        <f t="shared" ca="1" si="1049"/>
        <v>8.6801070753009826E-6</v>
      </c>
      <c r="GS458" s="240">
        <f t="shared" ca="1" si="1050"/>
        <v>7.2571480358669163E-5</v>
      </c>
      <c r="GT458" s="240">
        <f t="shared" ca="1" si="1051"/>
        <v>-1.1379947298577064E-4</v>
      </c>
      <c r="GU458" s="240">
        <f t="shared" ca="1" si="1052"/>
        <v>9.2266392344048919E-5</v>
      </c>
      <c r="GV458" s="240">
        <f t="shared" ca="1" si="1053"/>
        <v>-1.9847858033493636E-5</v>
      </c>
      <c r="GW458" s="240">
        <f t="shared" ca="1" si="1054"/>
        <v>-6.3516885776864257E-5</v>
      </c>
      <c r="GX458" s="240">
        <f t="shared" ca="1" si="1055"/>
        <v>1.1185169651760138E-4</v>
      </c>
      <c r="GY458" s="240">
        <f t="shared" ca="1" si="1056"/>
        <v>-9.8499644075229219E-5</v>
      </c>
      <c r="GZ458" s="240">
        <f t="shared" ca="1" si="1057"/>
        <v>3.0824463268880968E-5</v>
      </c>
      <c r="HA458" s="240">
        <f t="shared" ca="1" si="1058"/>
        <v>5.3850588863160945E-5</v>
      </c>
      <c r="HB458" s="240">
        <f t="shared" ca="1" si="1059"/>
        <v>-1.0882672706761192E-4</v>
      </c>
      <c r="HC458" s="240">
        <f t="shared" ca="1" si="1060"/>
        <v>1.0378429038858286E-4</v>
      </c>
      <c r="HD458" s="240">
        <f t="shared" ca="1" si="1061"/>
        <v>-4.1504212072629525E-5</v>
      </c>
      <c r="HE458" s="240">
        <f t="shared" ca="1" si="1062"/>
        <v>-4.3665681340984767E-5</v>
      </c>
      <c r="HF458" s="240">
        <f t="shared" ca="1" si="1063"/>
        <v>1.0475369674521872E-4</v>
      </c>
      <c r="HG458" s="240">
        <f t="shared" ca="1" si="1064"/>
        <v>-1.0806943725123289E-4</v>
      </c>
      <c r="HH458" s="240">
        <f t="shared" ca="1" si="1065"/>
        <v>5.1784252625602353E-5</v>
      </c>
      <c r="HI458" s="240">
        <f t="shared" ca="1" si="1066"/>
        <v>3.3060249437399343E-5</v>
      </c>
      <c r="HJ458" s="240">
        <f t="shared" ca="1" si="1067"/>
        <v>-9.9671831058975978E-5</v>
      </c>
      <c r="HK458" s="240">
        <f t="shared" ca="1" si="1068"/>
        <v>1.1131381635638747E-4</v>
      </c>
      <c r="HL458" s="240">
        <f t="shared" ca="1" si="1069"/>
        <v>-6.1565582517644348E-5</v>
      </c>
      <c r="HM458" s="240">
        <f t="shared" ca="1" si="1070"/>
        <v>-2.2136429259167247E-5</v>
      </c>
      <c r="HN458" s="240">
        <f t="shared" ca="1" si="1071"/>
        <v>9.3630071153470495E-5</v>
      </c>
      <c r="HO458" s="240">
        <f t="shared" ca="1" si="1072"/>
        <v>-1.134861825597088E-4</v>
      </c>
      <c r="HP458" s="240">
        <f t="shared" ca="1" si="1073"/>
        <v>7.0754002194859915E-5</v>
      </c>
      <c r="HQ458" s="240">
        <f t="shared" ca="1" si="1074"/>
        <v>1.0999423166159808E-5</v>
      </c>
      <c r="HR458" s="240">
        <f t="shared" ca="1" si="1075"/>
        <v>-8.6686602479349914E-5</v>
      </c>
      <c r="HS458" s="240">
        <f t="shared" ca="1" si="1076"/>
        <v>1.14565614787123E-4</v>
      </c>
      <c r="HT458" s="240">
        <f t="shared" ca="1" si="1077"/>
        <v>-7.9261022152877513E-5</v>
      </c>
      <c r="HU458" s="240">
        <f t="shared" ca="1" si="1078"/>
        <v>2.4351338482112108E-7</v>
      </c>
      <c r="HV458" s="240">
        <f t="shared" ca="1" si="1079"/>
        <v>7.8908294435644849E-5</v>
      </c>
      <c r="HW458" s="240">
        <f t="shared" ca="1" si="1080"/>
        <v>-1.1454171751620081E-4</v>
      </c>
      <c r="HX458" s="240">
        <f t="shared" ca="1" si="1081"/>
        <v>8.7004715139080274E-5</v>
      </c>
      <c r="HY458" s="240">
        <f t="shared" ca="1" si="1082"/>
        <v>-1.1484104768801243E-5</v>
      </c>
      <c r="HZ458" s="240">
        <f t="shared" ca="1" si="1083"/>
        <v>-7.0370056380853916E-5</v>
      </c>
      <c r="IA458" s="240">
        <f t="shared" ca="1" si="1084"/>
        <v>1.1341472089072675E-4</v>
      </c>
      <c r="IB458" s="240">
        <f t="shared" ca="1" si="1085"/>
        <v>-9.3910505156877768E-5</v>
      </c>
      <c r="IC458" s="240">
        <f t="shared" ca="1" si="1086"/>
        <v>2.2614097946007476E-5</v>
      </c>
      <c r="ID458" s="240">
        <f t="shared" ca="1" si="1087"/>
        <v>6.1154116214929028E-5</v>
      </c>
      <c r="IE458" s="240">
        <f t="shared" ca="1" si="1088"/>
        <v>-2.1436462343334162E-6</v>
      </c>
      <c r="IF458" s="240">
        <f t="shared" ca="1" si="1089"/>
        <v>9.9911885673303387E-5</v>
      </c>
      <c r="IG458" s="240">
        <f t="shared" ca="1" si="1090"/>
        <v>-3.3526304997857615E-5</v>
      </c>
      <c r="IH458" s="240">
        <f t="shared" ca="1" si="1091"/>
        <v>-5.1349228479613503E-5</v>
      </c>
      <c r="II458" s="240">
        <f t="shared" ca="1" si="1092"/>
        <v>1.0790536287420562E-4</v>
      </c>
      <c r="IJ458" s="240">
        <f t="shared" ca="1" si="1093"/>
        <v>-1.0495106011330945E-4</v>
      </c>
      <c r="IK458" s="240">
        <f t="shared" ca="1" si="1094"/>
        <v>4.4115635405248349E-5</v>
      </c>
      <c r="IL458" s="240">
        <f t="shared" ca="1" si="1095"/>
        <v>4.1049819603707486E-5</v>
      </c>
      <c r="IM458" s="240">
        <f t="shared" ca="1" si="1096"/>
        <v>-1.0357605961258543E-4</v>
      </c>
      <c r="IN458" s="240">
        <f t="shared" ca="1" si="1097"/>
        <v>1.0897949847233824E-4</v>
      </c>
      <c r="IO458" s="240">
        <f t="shared" ca="1" si="1098"/>
        <v>-5.4280108127626829E-5</v>
      </c>
      <c r="IP458" s="240">
        <f t="shared" ca="1" si="1099"/>
        <v>-3.035507852489182E-5</v>
      </c>
      <c r="IQ458" s="240">
        <f t="shared" ca="1" si="1100"/>
        <v>9.8249262276457226E-5</v>
      </c>
      <c r="IR458" s="240">
        <f t="shared" ca="1" si="1101"/>
        <v>-1.1195840468682102E-4</v>
      </c>
      <c r="IS458" s="240">
        <f t="shared" ca="1" si="1102"/>
        <v>6.392183373619964E-5</v>
      </c>
      <c r="IT458" s="240">
        <f t="shared" ca="1" si="1103"/>
        <v>1.9368001446107379E-5</v>
      </c>
      <c r="IU458" s="240">
        <f t="shared" ca="1" si="1104"/>
        <v>-9.1976270836096078E-5</v>
      </c>
      <c r="IV458" s="240">
        <f t="shared" ca="1" si="1105"/>
        <v>1.1385909026148344E-4</v>
      </c>
      <c r="IW458" s="240">
        <f t="shared" ca="1" si="1106"/>
        <v>-7.2947957142675154E-5</v>
      </c>
      <c r="IX458" s="240">
        <f t="shared" ca="1" si="1107"/>
        <v>-8.1943999257832229E-6</v>
      </c>
      <c r="IY458" s="240">
        <f t="shared" ca="1" si="1108"/>
        <v>8.481749762824735E-5</v>
      </c>
      <c r="IZ458" s="240">
        <f t="shared" ca="1" si="1109"/>
        <v>-1.1466325055521698E-4</v>
      </c>
      <c r="JA458" s="240">
        <f t="shared" ca="1" si="1110"/>
        <v>8.1271551844456445E-5</v>
      </c>
      <c r="JB458" s="240">
        <f t="shared" ca="1" si="1111"/>
        <v>-3.0581181453537909E-6</v>
      </c>
    </row>
    <row r="459" spans="2:262">
      <c r="B459" s="248">
        <v>98</v>
      </c>
      <c r="C459" s="247">
        <f t="shared" si="1112"/>
        <v>1.9140625000000013E-3</v>
      </c>
      <c r="D459" s="244">
        <f t="shared" ca="1" si="855"/>
        <v>11.250704042761893</v>
      </c>
      <c r="E459" s="243">
        <f ca="1">CZ361</f>
        <v>-0.74929595723810749</v>
      </c>
      <c r="F459" s="242">
        <v>98</v>
      </c>
      <c r="G459" s="240">
        <f t="shared" ca="1" si="856"/>
        <v>-5.8213631481802362E-5</v>
      </c>
      <c r="H459" s="240">
        <f t="shared" ca="1" si="857"/>
        <v>1.8061782517063562E-4</v>
      </c>
      <c r="I459" s="240">
        <f t="shared" ca="1" si="858"/>
        <v>-2.0944433015689307E-4</v>
      </c>
      <c r="J459" s="240">
        <f t="shared" ca="1" si="859"/>
        <v>1.2975819908729529E-4</v>
      </c>
      <c r="K459" s="240">
        <f t="shared" ca="1" si="860"/>
        <v>1.7155362881364356E-5</v>
      </c>
      <c r="L459" s="240">
        <f t="shared" ca="1" si="861"/>
        <v>-1.5518076995293478E-4</v>
      </c>
      <c r="M459" s="240">
        <f t="shared" ca="1" si="862"/>
        <v>2.1280736937878754E-4</v>
      </c>
      <c r="N459" s="240">
        <f t="shared" ca="1" si="863"/>
        <v>-1.6017894969714728E-4</v>
      </c>
      <c r="O459" s="240">
        <f t="shared" ca="1" si="864"/>
        <v>2.4562176693765914E-5</v>
      </c>
      <c r="P459" s="240">
        <f t="shared" ca="1" si="865"/>
        <v>1.2378020477232083E-4</v>
      </c>
      <c r="Q459" s="240">
        <f t="shared" ca="1" si="866"/>
        <v>-2.0799234073920299E-4</v>
      </c>
      <c r="R459" s="240">
        <f t="shared" ca="1" si="867"/>
        <v>1.8444411309952787E-4</v>
      </c>
      <c r="S459" s="240">
        <f t="shared" ca="1" si="868"/>
        <v>-6.5335805593182166E-5</v>
      </c>
      <c r="T459" s="240">
        <f t="shared" ca="1" si="869"/>
        <v>-8.7622835739046146E-5</v>
      </c>
      <c r="U459" s="241">
        <f t="shared" ca="1" si="870"/>
        <v>1.9518428308845916E-4</v>
      </c>
      <c r="V459" s="240">
        <f t="shared" ca="1" si="871"/>
        <v>-2.0162119267294392E-4</v>
      </c>
      <c r="W459" s="240">
        <f t="shared" ca="1" si="872"/>
        <v>1.0359861612439371E-4</v>
      </c>
      <c r="X459" s="240">
        <f t="shared" ca="1" si="873"/>
        <v>4.8098170267770992E-5</v>
      </c>
      <c r="Y459" s="240">
        <f t="shared" ca="1" si="874"/>
        <v>-1.7487540289923354E-4</v>
      </c>
      <c r="Z459" s="240">
        <f t="shared" ca="1" si="875"/>
        <v>2.1105008288240648E-4</v>
      </c>
      <c r="AA459" s="240">
        <f t="shared" ca="1" si="876"/>
        <v>-1.378801899367194E-4</v>
      </c>
      <c r="AB459" s="240">
        <f t="shared" ca="1" si="877"/>
        <v>-6.7251190868715226E-6</v>
      </c>
      <c r="AC459" s="240">
        <f t="shared" ca="1" si="878"/>
        <v>1.4784615904784543E-4</v>
      </c>
      <c r="AD459" s="240">
        <f t="shared" ca="1" si="879"/>
        <v>-2.123684367649481E-4</v>
      </c>
      <c r="AE459" s="240">
        <f t="shared" ca="1" si="880"/>
        <v>1.6686310537387722E-4</v>
      </c>
      <c r="AF459" s="240">
        <f t="shared" ca="1" si="881"/>
        <v>-3.4906374649047667E-5</v>
      </c>
      <c r="AG459" s="240">
        <f t="shared" ca="1" si="882"/>
        <v>-1.1513527021733095E-4</v>
      </c>
      <c r="AH459" s="240">
        <f t="shared" ca="1" si="883"/>
        <v>2.0552559072020452E-4</v>
      </c>
      <c r="AI459" s="240">
        <f t="shared" ca="1" si="884"/>
        <v>-1.8943356524942485E-4</v>
      </c>
      <c r="AJ459" s="240">
        <f t="shared" ca="1" si="885"/>
        <v>7.5196435982924354E-5</v>
      </c>
      <c r="AK459" s="240">
        <f t="shared" ca="1" si="886"/>
        <v>7.7999797520966635E-5</v>
      </c>
      <c r="AL459" s="240">
        <f t="shared" ca="1" si="887"/>
        <v>-1.9078451148416239E-4</v>
      </c>
      <c r="AM459" s="240">
        <f t="shared" ca="1" si="888"/>
        <v>2.0472419944800514E-4</v>
      </c>
      <c r="AN459" s="240">
        <f t="shared" ca="1" si="889"/>
        <v>-1.1259674045262176E-4</v>
      </c>
      <c r="AO459" s="240">
        <f t="shared" ca="1" si="890"/>
        <v>-3.7866836348661895E-5</v>
      </c>
      <c r="AP459" s="240">
        <f t="shared" ca="1" si="891"/>
        <v>1.6871169046497037E-4</v>
      </c>
      <c r="AQ459" s="240">
        <f t="shared" ca="1" si="892"/>
        <v>-2.1214739747245207E-4</v>
      </c>
      <c r="AR459" s="240">
        <f t="shared" ca="1" si="893"/>
        <v>1.4567001533170716E-4</v>
      </c>
      <c r="AS459" s="240">
        <f t="shared" ca="1" si="894"/>
        <v>-3.7213261085524617E-6</v>
      </c>
      <c r="AT459" s="240">
        <f t="shared" ca="1" si="895"/>
        <v>-1.4015537379581544E-4</v>
      </c>
      <c r="AU459" s="240">
        <f t="shared" ca="1" si="896"/>
        <v>2.1141788998566371E-4</v>
      </c>
      <c r="AV459" s="240">
        <f t="shared" ca="1" si="897"/>
        <v>-1.7314527321428066E-4</v>
      </c>
      <c r="AW459" s="240">
        <f t="shared" ca="1" si="898"/>
        <v>4.5166480090361835E-5</v>
      </c>
      <c r="AX459" s="240">
        <f t="shared" ca="1" si="899"/>
        <v>1.0621296471172894E-4</v>
      </c>
      <c r="AY459" s="240">
        <f t="shared" ca="1" si="900"/>
        <v>-2.0256371155124564E-4</v>
      </c>
      <c r="AZ459" s="240">
        <f t="shared" ca="1" si="901"/>
        <v>1.9396665534821708E-4</v>
      </c>
      <c r="BA459" s="240">
        <f t="shared" ca="1" si="902"/>
        <v>-8.4875911571952393E-5</v>
      </c>
      <c r="BB459" s="240">
        <f t="shared" ca="1" si="903"/>
        <v>-6.8188850958685141E-5</v>
      </c>
      <c r="BC459" s="240">
        <f t="shared" ca="1" si="904"/>
        <v>1.8592512328095083E-4</v>
      </c>
      <c r="BD459" s="240">
        <f t="shared" ca="1" si="905"/>
        <v>-2.0733400769487413E-4</v>
      </c>
      <c r="BE459" s="240">
        <f t="shared" ca="1" si="906"/>
        <v>1.2132360937079234E-4</v>
      </c>
      <c r="BF459" s="240">
        <f t="shared" ca="1" si="907"/>
        <v>2.7544277904047206E-5</v>
      </c>
      <c r="BG459" s="240">
        <f t="shared" ca="1" si="908"/>
        <v>-1.6214153679097924E-4</v>
      </c>
      <c r="BH459" s="240">
        <f t="shared" ca="1" si="909"/>
        <v>2.1273363040006933E-4</v>
      </c>
      <c r="BI459" s="240">
        <f t="shared" ca="1" si="910"/>
        <v>-1.5310890890057454E-4</v>
      </c>
      <c r="BJ459" s="240">
        <f t="shared" ca="1" si="911"/>
        <v>1.4158806303431244E-5</v>
      </c>
      <c r="BK459" s="240">
        <f t="shared" ca="1" si="912"/>
        <v>1.3212694197215399E-4</v>
      </c>
      <c r="BL459" s="240">
        <f t="shared" ca="1" si="913"/>
        <v>-2.0995801899138453E-4</v>
      </c>
      <c r="BM459" s="240">
        <f t="shared" ca="1" si="914"/>
        <v>1.7901031892577691E-4</v>
      </c>
      <c r="BN459" s="240">
        <f t="shared" ca="1" si="915"/>
        <v>-5.531777552502482E-5</v>
      </c>
      <c r="BO459" s="240">
        <f t="shared" ca="1" si="916"/>
        <v>-9.7034782870976806E-5</v>
      </c>
      <c r="BP459" s="240">
        <f t="shared" ca="1" si="917"/>
        <v>1.9911383865867319E-4</v>
      </c>
      <c r="BQ459" s="240">
        <f t="shared" ca="1" si="918"/>
        <v>-1.9803246278480172E-4</v>
      </c>
      <c r="BR459" s="240">
        <f t="shared" ca="1" si="919"/>
        <v>9.435091365575182E-5</v>
      </c>
      <c r="BS459" s="240">
        <f t="shared" ca="1" si="920"/>
        <v>5.8213631481806319E-5</v>
      </c>
      <c r="BT459" s="240">
        <f t="shared" ca="1" si="921"/>
        <v>-1.8061782517063809E-4</v>
      </c>
      <c r="BU459" s="240">
        <f t="shared" ca="1" si="922"/>
        <v>2.094443301568921E-4</v>
      </c>
      <c r="BV459" s="240">
        <f t="shared" ca="1" si="923"/>
        <v>-1.2975819908729068E-4</v>
      </c>
      <c r="BW459" s="240">
        <f t="shared" ca="1" si="924"/>
        <v>-1.7155362881370902E-5</v>
      </c>
      <c r="BX459" s="240">
        <f t="shared" ca="1" si="925"/>
        <v>1.5518076995293541E-4</v>
      </c>
      <c r="BY459" s="240">
        <f t="shared" ca="1" si="926"/>
        <v>-2.1280736937878756E-4</v>
      </c>
      <c r="BZ459" s="240">
        <f t="shared" ca="1" si="927"/>
        <v>1.6017894969714593E-4</v>
      </c>
      <c r="CA459" s="240">
        <f t="shared" ca="1" si="928"/>
        <v>-2.4562176693763163E-5</v>
      </c>
      <c r="CB459" s="240">
        <f t="shared" ca="1" si="929"/>
        <v>-1.237802047723237E-4</v>
      </c>
      <c r="CC459" s="240">
        <f t="shared" ca="1" si="930"/>
        <v>2.0799234073920372E-4</v>
      </c>
      <c r="CD459" s="240">
        <f t="shared" ca="1" si="931"/>
        <v>-1.844441130995257E-4</v>
      </c>
      <c r="CE459" s="240">
        <f t="shared" ca="1" si="932"/>
        <v>6.5335805593177369E-5</v>
      </c>
      <c r="CF459" s="240">
        <f t="shared" ca="1" si="933"/>
        <v>8.7622835739050754E-5</v>
      </c>
      <c r="CG459" s="240">
        <f t="shared" ca="1" si="934"/>
        <v>-1.9518428308846182E-4</v>
      </c>
      <c r="CH459" s="240">
        <f t="shared" ca="1" si="935"/>
        <v>2.0162119267294376E-4</v>
      </c>
      <c r="CI459" s="240">
        <f t="shared" ca="1" si="936"/>
        <v>-1.0359861612439326E-4</v>
      </c>
      <c r="CJ459" s="240">
        <f t="shared" ca="1" si="937"/>
        <v>-4.8098170267772984E-5</v>
      </c>
      <c r="CK459" s="240">
        <f t="shared" ca="1" si="938"/>
        <v>1.7487540289923471E-4</v>
      </c>
      <c r="CL459" s="240">
        <f t="shared" ca="1" si="939"/>
        <v>-2.1105008288240602E-4</v>
      </c>
      <c r="CM459" s="240">
        <f t="shared" ca="1" si="940"/>
        <v>1.3788018993671669E-4</v>
      </c>
      <c r="CN459" s="240">
        <f t="shared" ca="1" si="941"/>
        <v>6.7251190868750733E-6</v>
      </c>
      <c r="CO459" s="240">
        <f t="shared" ca="1" si="942"/>
        <v>-1.4784615904784906E-4</v>
      </c>
      <c r="CP459" s="240">
        <f t="shared" ca="1" si="943"/>
        <v>2.1236843676494842E-4</v>
      </c>
      <c r="CQ459" s="240">
        <f t="shared" ca="1" si="944"/>
        <v>-1.6686310537387407E-4</v>
      </c>
      <c r="CR459" s="240">
        <f t="shared" ca="1" si="945"/>
        <v>3.4906374649041195E-5</v>
      </c>
      <c r="CS459" s="240">
        <f t="shared" ca="1" si="946"/>
        <v>1.1513527021733138E-4</v>
      </c>
      <c r="CT459" s="240">
        <f t="shared" ca="1" si="947"/>
        <v>-2.0552559072020465E-4</v>
      </c>
      <c r="CU459" s="240">
        <f t="shared" ca="1" si="948"/>
        <v>1.8943356524942461E-4</v>
      </c>
      <c r="CV459" s="240">
        <f t="shared" ca="1" si="949"/>
        <v>-7.519643598292106E-5</v>
      </c>
      <c r="CW459" s="240">
        <f t="shared" ca="1" si="950"/>
        <v>-7.7999797520969915E-5</v>
      </c>
      <c r="CX459" s="240">
        <f t="shared" ca="1" si="951"/>
        <v>1.9078451148416396E-4</v>
      </c>
      <c r="CY459" s="240">
        <f t="shared" ca="1" si="952"/>
        <v>-2.0472419944800416E-4</v>
      </c>
      <c r="CZ459" s="240">
        <f t="shared" ca="1" si="953"/>
        <v>1.1259674045261877E-4</v>
      </c>
      <c r="DA459" s="240">
        <f t="shared" ca="1" si="954"/>
        <v>3.7866836348668346E-5</v>
      </c>
      <c r="DB459" s="240">
        <f t="shared" ca="1" si="955"/>
        <v>-1.6871169046497438E-4</v>
      </c>
      <c r="DC459" s="240">
        <f t="shared" ca="1" si="956"/>
        <v>2.1214739747245159E-4</v>
      </c>
      <c r="DD459" s="240">
        <f t="shared" ca="1" si="957"/>
        <v>-1.4567001533170678E-4</v>
      </c>
      <c r="DE459" s="240">
        <f t="shared" ca="1" si="958"/>
        <v>3.7213261085519196E-6</v>
      </c>
      <c r="DF459" s="240">
        <f t="shared" ca="1" si="959"/>
        <v>1.401553737958181E-4</v>
      </c>
      <c r="DG459" s="240">
        <f t="shared" ca="1" si="960"/>
        <v>-2.1141788998566412E-4</v>
      </c>
      <c r="DH459" s="240">
        <f t="shared" ca="1" si="961"/>
        <v>1.7314527321427858E-4</v>
      </c>
      <c r="DI459" s="240">
        <f t="shared" ca="1" si="962"/>
        <v>-4.5166480090358358E-5</v>
      </c>
      <c r="DJ459" s="240">
        <f t="shared" ca="1" si="963"/>
        <v>-1.06212964711732E-4</v>
      </c>
      <c r="DK459" s="240">
        <f t="shared" ca="1" si="964"/>
        <v>2.0256371155124672E-4</v>
      </c>
      <c r="DL459" s="240">
        <f t="shared" ca="1" si="965"/>
        <v>-1.9396665534821437E-4</v>
      </c>
      <c r="DM459" s="240">
        <f t="shared" ca="1" si="966"/>
        <v>8.4875911571946375E-5</v>
      </c>
      <c r="DN459" s="240">
        <f t="shared" ca="1" si="967"/>
        <v>6.8188850958691375E-5</v>
      </c>
      <c r="DO459" s="240">
        <f t="shared" ca="1" si="968"/>
        <v>-1.85925123280954E-4</v>
      </c>
      <c r="DP459" s="240">
        <f t="shared" ca="1" si="969"/>
        <v>2.0733400769487267E-4</v>
      </c>
      <c r="DQ459" s="240">
        <f t="shared" ca="1" si="970"/>
        <v>-1.2132360937078447E-4</v>
      </c>
      <c r="DR459" s="240">
        <f t="shared" ca="1" si="971"/>
        <v>-2.7544277904056734E-5</v>
      </c>
      <c r="DS459" s="240">
        <f t="shared" ca="1" si="972"/>
        <v>1.621415367909855E-4</v>
      </c>
      <c r="DT459" s="240">
        <f t="shared" ca="1" si="973"/>
        <v>-2.1273363040006941E-4</v>
      </c>
      <c r="DU459" s="240">
        <f t="shared" ca="1" si="974"/>
        <v>1.5310890890057625E-4</v>
      </c>
      <c r="DV459" s="240">
        <f t="shared" ca="1" si="975"/>
        <v>-1.4158806303433752E-5</v>
      </c>
      <c r="DW459" s="240">
        <f t="shared" ca="1" si="976"/>
        <v>-1.3212694197215202E-4</v>
      </c>
      <c r="DX459" s="240">
        <f t="shared" ca="1" si="977"/>
        <v>2.0995801899138409E-4</v>
      </c>
      <c r="DY459" s="240">
        <f t="shared" ca="1" si="978"/>
        <v>-1.7901031892577499E-4</v>
      </c>
      <c r="DZ459" s="240">
        <f t="shared" ca="1" si="979"/>
        <v>5.5317775525021405E-5</v>
      </c>
      <c r="EA459" s="240">
        <f t="shared" ca="1" si="980"/>
        <v>9.7034782870979963E-5</v>
      </c>
      <c r="EB459" s="240">
        <f t="shared" ca="1" si="981"/>
        <v>-1.9911383865867444E-4</v>
      </c>
      <c r="EC459" s="240">
        <f t="shared" ca="1" si="982"/>
        <v>1.9803246278480042E-4</v>
      </c>
      <c r="ED459" s="240">
        <f t="shared" ca="1" si="983"/>
        <v>-9.4350913655748649E-5</v>
      </c>
      <c r="EE459" s="240">
        <f t="shared" ca="1" si="984"/>
        <v>-5.8213631481809721E-5</v>
      </c>
      <c r="EF459" s="240">
        <f t="shared" ca="1" si="985"/>
        <v>1.8061782517063998E-4</v>
      </c>
      <c r="EG459" s="240">
        <f t="shared" ca="1" si="986"/>
        <v>-2.094443301568915E-4</v>
      </c>
      <c r="EH459" s="240">
        <f t="shared" ca="1" si="987"/>
        <v>1.2975819908728786E-4</v>
      </c>
      <c r="EI459" s="240">
        <f t="shared" ca="1" si="988"/>
        <v>1.7155362881374453E-5</v>
      </c>
      <c r="EJ459" s="240">
        <f t="shared" ca="1" si="989"/>
        <v>-1.5518076995294199E-4</v>
      </c>
      <c r="EK459" s="240">
        <f t="shared" ca="1" si="990"/>
        <v>2.1280736937878773E-4</v>
      </c>
      <c r="EL459" s="240">
        <f t="shared" ca="1" si="991"/>
        <v>-1.6017894969713964E-4</v>
      </c>
      <c r="EM459" s="240">
        <f t="shared" ca="1" si="992"/>
        <v>2.4562176693753622E-5</v>
      </c>
      <c r="EN459" s="240">
        <f t="shared" ca="1" si="993"/>
        <v>1.2378020477233153E-4</v>
      </c>
      <c r="EO459" s="240">
        <f t="shared" ca="1" si="994"/>
        <v>-2.0799234073920323E-4</v>
      </c>
      <c r="EP459" s="240">
        <f t="shared" ca="1" si="995"/>
        <v>1.8444411309952695E-4</v>
      </c>
      <c r="EQ459" s="240">
        <f t="shared" ca="1" si="996"/>
        <v>-6.533580559317974E-5</v>
      </c>
      <c r="ER459" s="240">
        <f t="shared" ca="1" si="997"/>
        <v>-8.7622835739048477E-5</v>
      </c>
      <c r="ES459" s="240">
        <f t="shared" ca="1" si="998"/>
        <v>1.9518428308846082E-4</v>
      </c>
      <c r="ET459" s="240">
        <f t="shared" ca="1" si="999"/>
        <v>-2.0162119267294262E-4</v>
      </c>
      <c r="EU459" s="240">
        <f t="shared" ca="1" si="1000"/>
        <v>1.0359861612439016E-4</v>
      </c>
      <c r="EV459" s="240">
        <f t="shared" ca="1" si="1001"/>
        <v>4.809817026777644E-5</v>
      </c>
      <c r="EW459" s="240">
        <f t="shared" ca="1" si="1002"/>
        <v>-1.7487540289923674E-4</v>
      </c>
      <c r="EX459" s="240">
        <f t="shared" ca="1" si="1003"/>
        <v>2.1105008288240556E-4</v>
      </c>
      <c r="EY459" s="240">
        <f t="shared" ca="1" si="1004"/>
        <v>-1.3788018993671398E-4</v>
      </c>
      <c r="EZ459" s="240">
        <f t="shared" ca="1" si="1005"/>
        <v>-6.7251190868786241E-6</v>
      </c>
      <c r="FA459" s="240">
        <f t="shared" ca="1" si="1006"/>
        <v>1.4784615904785161E-4</v>
      </c>
      <c r="FB459" s="240">
        <f t="shared" ca="1" si="1007"/>
        <v>-2.1236843676494867E-4</v>
      </c>
      <c r="FC459" s="240">
        <f t="shared" ca="1" si="1008"/>
        <v>1.6686310537387191E-4</v>
      </c>
      <c r="FD459" s="240">
        <f t="shared" ca="1" si="1009"/>
        <v>-3.4906374649037692E-5</v>
      </c>
      <c r="FE459" s="240">
        <f t="shared" ca="1" si="1010"/>
        <v>-1.1513527021733945E-4</v>
      </c>
      <c r="FF459" s="240">
        <f t="shared" ca="1" si="1011"/>
        <v>2.055255907202072E-4</v>
      </c>
      <c r="FG459" s="240">
        <f t="shared" ca="1" si="1012"/>
        <v>-1.8943356524942021E-4</v>
      </c>
      <c r="FH459" s="240">
        <f t="shared" ca="1" si="1013"/>
        <v>7.5196435982912075E-5</v>
      </c>
      <c r="FI459" s="240">
        <f t="shared" ca="1" si="1014"/>
        <v>7.7999797520978846E-5</v>
      </c>
      <c r="FJ459" s="240">
        <f t="shared" ca="1" si="1015"/>
        <v>-1.9078451148416285E-4</v>
      </c>
      <c r="FK459" s="240">
        <f t="shared" ca="1" si="1016"/>
        <v>2.0472419944800481E-4</v>
      </c>
      <c r="FL459" s="240">
        <f t="shared" ca="1" si="1017"/>
        <v>-1.1259674045262088E-4</v>
      </c>
      <c r="FM459" s="240">
        <f t="shared" ca="1" si="1018"/>
        <v>-3.7866836348665893E-5</v>
      </c>
      <c r="FN459" s="240">
        <f t="shared" ca="1" si="1019"/>
        <v>1.6871169046497287E-4</v>
      </c>
      <c r="FO459" s="240">
        <f t="shared" ca="1" si="1020"/>
        <v>-2.121473974724518E-4</v>
      </c>
      <c r="FP459" s="240">
        <f t="shared" ca="1" si="1021"/>
        <v>1.456700153317042E-4</v>
      </c>
      <c r="FQ459" s="240">
        <f t="shared" ca="1" si="1022"/>
        <v>-3.7213261085483959E-6</v>
      </c>
      <c r="FR459" s="240">
        <f t="shared" ca="1" si="1023"/>
        <v>-1.4015537379582076E-4</v>
      </c>
      <c r="FS459" s="240">
        <f t="shared" ca="1" si="1024"/>
        <v>2.1141788998566452E-4</v>
      </c>
      <c r="FT459" s="240">
        <f t="shared" ca="1" si="1025"/>
        <v>-1.7314527321427652E-4</v>
      </c>
      <c r="FU459" s="240">
        <f t="shared" ca="1" si="1026"/>
        <v>4.5166480090354889E-5</v>
      </c>
      <c r="FV459" s="240">
        <f t="shared" ca="1" si="1027"/>
        <v>1.0621296471173509E-4</v>
      </c>
      <c r="FW459" s="240">
        <f t="shared" ca="1" si="1028"/>
        <v>-2.0256371155124781E-4</v>
      </c>
      <c r="FX459" s="240">
        <f t="shared" ca="1" si="1029"/>
        <v>1.939666553482129E-4</v>
      </c>
      <c r="FY459" s="240">
        <f t="shared" ca="1" si="1030"/>
        <v>-8.4875911571943123E-5</v>
      </c>
      <c r="FZ459" s="240">
        <f t="shared" ca="1" si="1031"/>
        <v>-6.8188850958694736E-5</v>
      </c>
      <c r="GA459" s="240">
        <f t="shared" ca="1" si="1032"/>
        <v>1.8592512328095576E-4</v>
      </c>
      <c r="GB459" s="240">
        <f t="shared" ca="1" si="1033"/>
        <v>-2.0733400769487186E-4</v>
      </c>
      <c r="GC459" s="240">
        <f t="shared" ca="1" si="1034"/>
        <v>1.2132360937078155E-4</v>
      </c>
      <c r="GD459" s="240">
        <f t="shared" ca="1" si="1035"/>
        <v>2.7544277904060244E-5</v>
      </c>
      <c r="GE459" s="240">
        <f t="shared" ca="1" si="1036"/>
        <v>-1.621415367909878E-4</v>
      </c>
      <c r="GF459" s="240">
        <f t="shared" ca="1" si="1037"/>
        <v>2.127336304000693E-4</v>
      </c>
      <c r="GG459" s="240">
        <f t="shared" ca="1" si="1038"/>
        <v>-1.5310890890057378E-4</v>
      </c>
      <c r="GH459" s="240">
        <f t="shared" ca="1" si="1039"/>
        <v>1.4158806303430228E-5</v>
      </c>
      <c r="GI459" s="240">
        <f t="shared" ca="1" si="1040"/>
        <v>1.3212694197215483E-4</v>
      </c>
      <c r="GJ459" s="240">
        <f t="shared" ca="1" si="1041"/>
        <v>-2.0995801899138469E-4</v>
      </c>
      <c r="GK459" s="240">
        <f t="shared" ca="1" si="1042"/>
        <v>1.7901031892577306E-4</v>
      </c>
      <c r="GL459" s="240">
        <f t="shared" ca="1" si="1043"/>
        <v>-5.5317775525017976E-5</v>
      </c>
      <c r="GM459" s="240">
        <f t="shared" ca="1" si="1044"/>
        <v>-9.7034782870983121E-5</v>
      </c>
      <c r="GN459" s="240">
        <f t="shared" ca="1" si="1045"/>
        <v>1.9911383865867568E-4</v>
      </c>
      <c r="GO459" s="240">
        <f t="shared" ca="1" si="1046"/>
        <v>-1.9803246278479915E-4</v>
      </c>
      <c r="GP459" s="240">
        <f t="shared" ca="1" si="1047"/>
        <v>9.4350913655745464E-5</v>
      </c>
      <c r="GQ459" s="240">
        <f t="shared" ca="1" si="1048"/>
        <v>5.8213631481813136E-5</v>
      </c>
      <c r="GR459" s="240">
        <f t="shared" ca="1" si="1049"/>
        <v>-1.8061782517064188E-4</v>
      </c>
      <c r="GS459" s="240">
        <f t="shared" ca="1" si="1050"/>
        <v>2.0944433015689085E-4</v>
      </c>
      <c r="GT459" s="240">
        <f t="shared" ca="1" si="1051"/>
        <v>-1.2975819908728507E-4</v>
      </c>
      <c r="GU459" s="240">
        <f t="shared" ca="1" si="1052"/>
        <v>-1.7155362881378003E-5</v>
      </c>
      <c r="GV459" s="240">
        <f t="shared" ca="1" si="1053"/>
        <v>1.5518076995294441E-4</v>
      </c>
      <c r="GW459" s="240">
        <f t="shared" ca="1" si="1054"/>
        <v>-2.1280736937878778E-4</v>
      </c>
      <c r="GX459" s="240">
        <f t="shared" ca="1" si="1055"/>
        <v>1.6017894969713728E-4</v>
      </c>
      <c r="GY459" s="240">
        <f t="shared" ca="1" si="1056"/>
        <v>-2.4562176693750099E-5</v>
      </c>
      <c r="GZ459" s="240">
        <f t="shared" ca="1" si="1057"/>
        <v>-1.2378020477233441E-4</v>
      </c>
      <c r="HA459" s="240">
        <f t="shared" ca="1" si="1058"/>
        <v>2.0799234073920397E-4</v>
      </c>
      <c r="HB459" s="240">
        <f t="shared" ca="1" si="1059"/>
        <v>-1.8444411309952516E-4</v>
      </c>
      <c r="HC459" s="240">
        <f t="shared" ca="1" si="1060"/>
        <v>6.5335805593176366E-5</v>
      </c>
      <c r="HD459" s="240">
        <f t="shared" ca="1" si="1061"/>
        <v>8.7622835739051703E-5</v>
      </c>
      <c r="HE459" s="240">
        <f t="shared" ca="1" si="1062"/>
        <v>-1.9518428308846222E-4</v>
      </c>
      <c r="HF459" s="240">
        <f t="shared" ca="1" si="1063"/>
        <v>2.0162119267294148E-4</v>
      </c>
      <c r="HG459" s="240">
        <f t="shared" ca="1" si="1064"/>
        <v>-1.0359861612438707E-4</v>
      </c>
      <c r="HH459" s="240">
        <f t="shared" ca="1" si="1065"/>
        <v>-4.8098170267779882E-5</v>
      </c>
      <c r="HI459" s="240">
        <f t="shared" ca="1" si="1066"/>
        <v>1.7487540289923877E-4</v>
      </c>
      <c r="HJ459" s="240">
        <f t="shared" ca="1" si="1067"/>
        <v>-2.110500828824051E-4</v>
      </c>
      <c r="HK459" s="240">
        <f t="shared" ca="1" si="1068"/>
        <v>1.3788018993670208E-4</v>
      </c>
      <c r="HL459" s="240">
        <f t="shared" ca="1" si="1069"/>
        <v>6.7251190868821477E-6</v>
      </c>
      <c r="HM459" s="240">
        <f t="shared" ca="1" si="1070"/>
        <v>-1.4784615904784548E-4</v>
      </c>
      <c r="HN459" s="240">
        <f t="shared" ca="1" si="1071"/>
        <v>2.1236843676494888E-4</v>
      </c>
      <c r="HO459" s="240">
        <f t="shared" ca="1" si="1072"/>
        <v>-1.6686310537387722E-4</v>
      </c>
      <c r="HP459" s="240">
        <f t="shared" ca="1" si="1073"/>
        <v>3.4906374649034189E-5</v>
      </c>
      <c r="HQ459" s="240">
        <f t="shared" ca="1" si="1074"/>
        <v>1.1513527021733222E-4</v>
      </c>
      <c r="HR459" s="240">
        <f t="shared" ca="1" si="1075"/>
        <v>-2.0552559072020807E-4</v>
      </c>
      <c r="HS459" s="240">
        <f t="shared" ca="1" si="1076"/>
        <v>1.8943356524942412E-4</v>
      </c>
      <c r="HT459" s="240">
        <f t="shared" ca="1" si="1077"/>
        <v>-7.5196435982908755E-5</v>
      </c>
      <c r="HU459" s="240">
        <f t="shared" ca="1" si="1078"/>
        <v>-7.7999797520970877E-5</v>
      </c>
      <c r="HV459" s="240">
        <f t="shared" ca="1" si="1079"/>
        <v>1.9078451148416979E-4</v>
      </c>
      <c r="HW459" s="240">
        <f t="shared" ca="1" si="1080"/>
        <v>-2.0472419944800383E-4</v>
      </c>
      <c r="HX459" s="240">
        <f t="shared" ca="1" si="1081"/>
        <v>1.125967404526076E-4</v>
      </c>
      <c r="HY459" s="240">
        <f t="shared" ca="1" si="1082"/>
        <v>3.786683634866939E-5</v>
      </c>
      <c r="HZ459" s="240">
        <f t="shared" ca="1" si="1083"/>
        <v>-1.6871169046498241E-4</v>
      </c>
      <c r="IA459" s="240">
        <f t="shared" ca="1" si="1084"/>
        <v>2.1214739747245148E-4</v>
      </c>
      <c r="IB459" s="240">
        <f t="shared" ca="1" si="1085"/>
        <v>-1.4567001533169276E-4</v>
      </c>
      <c r="IC459" s="240">
        <f t="shared" ca="1" si="1086"/>
        <v>3.7213261085448452E-6</v>
      </c>
      <c r="ID459" s="240">
        <f t="shared" ca="1" si="1087"/>
        <v>1.4015537379583255E-4</v>
      </c>
      <c r="IE459" s="240">
        <f t="shared" ca="1" si="1088"/>
        <v>-1.7314786395340341E-4</v>
      </c>
      <c r="IF459" s="240">
        <f t="shared" ca="1" si="1089"/>
        <v>1.7314527321426744E-4</v>
      </c>
      <c r="IG459" s="240">
        <f t="shared" ca="1" si="1090"/>
        <v>-4.5166480090351426E-5</v>
      </c>
      <c r="IH459" s="240">
        <f t="shared" ca="1" si="1091"/>
        <v>-1.0621296471172766E-4</v>
      </c>
      <c r="II459" s="240">
        <f t="shared" ca="1" si="1092"/>
        <v>2.0256371155124889E-4</v>
      </c>
      <c r="IJ459" s="240">
        <f t="shared" ca="1" si="1093"/>
        <v>-1.9396665534821643E-4</v>
      </c>
      <c r="IK459" s="240">
        <f t="shared" ca="1" si="1094"/>
        <v>8.487591157193987E-5</v>
      </c>
      <c r="IL459" s="240">
        <f t="shared" ca="1" si="1095"/>
        <v>6.8188850958686632E-5</v>
      </c>
      <c r="IM459" s="240">
        <f t="shared" ca="1" si="1096"/>
        <v>-1.8592512328095747E-4</v>
      </c>
      <c r="IN459" s="240">
        <f t="shared" ca="1" si="1097"/>
        <v>2.0733400769487378E-4</v>
      </c>
      <c r="IO459" s="240">
        <f t="shared" ca="1" si="1098"/>
        <v>-1.2132360937077864E-4</v>
      </c>
      <c r="IP459" s="240">
        <f t="shared" ca="1" si="1099"/>
        <v>-2.7544277904051773E-5</v>
      </c>
      <c r="IQ459" s="240">
        <f t="shared" ca="1" si="1100"/>
        <v>1.6214153679099008E-4</v>
      </c>
      <c r="IR459" s="240">
        <f t="shared" ca="1" si="1101"/>
        <v>-2.1273363040006917E-4</v>
      </c>
      <c r="IS459" s="240">
        <f t="shared" ca="1" si="1102"/>
        <v>1.5310890890056294E-4</v>
      </c>
      <c r="IT459" s="240">
        <f t="shared" ca="1" si="1103"/>
        <v>-1.4158806303426677E-5</v>
      </c>
      <c r="IU459" s="240">
        <f t="shared" ca="1" si="1104"/>
        <v>-1.3212694197216709E-4</v>
      </c>
      <c r="IV459" s="240">
        <f t="shared" ca="1" si="1105"/>
        <v>2.0995801899138526E-4</v>
      </c>
      <c r="IW459" s="240">
        <f t="shared" ca="1" si="1106"/>
        <v>-1.790103189257646E-4</v>
      </c>
      <c r="IX459" s="240">
        <f t="shared" ca="1" si="1107"/>
        <v>5.5317775525014561E-5</v>
      </c>
      <c r="IY459" s="240">
        <f t="shared" ca="1" si="1108"/>
        <v>9.7034782870997026E-5</v>
      </c>
      <c r="IZ459" s="240">
        <f t="shared" ca="1" si="1109"/>
        <v>-1.9911383865867693E-4</v>
      </c>
      <c r="JA459" s="240">
        <f t="shared" ca="1" si="1110"/>
        <v>1.980324627847934E-4</v>
      </c>
      <c r="JB459" s="240">
        <f t="shared" ca="1" si="1111"/>
        <v>-9.4350913655742293E-5</v>
      </c>
    </row>
    <row r="460" spans="2:262">
      <c r="B460" s="248">
        <v>99</v>
      </c>
      <c r="C460" s="247">
        <f t="shared" si="1112"/>
        <v>1.9335937500000013E-3</v>
      </c>
      <c r="D460" s="244">
        <f t="shared" ca="1" si="855"/>
        <v>11.252655313425677</v>
      </c>
      <c r="E460" s="243">
        <f ca="1">DA361</f>
        <v>-0.74734468657432329</v>
      </c>
      <c r="F460" s="242">
        <v>99</v>
      </c>
      <c r="G460" s="240">
        <f t="shared" ca="1" si="856"/>
        <v>-8.0218242277026441E-5</v>
      </c>
      <c r="H460" s="240">
        <f t="shared" ca="1" si="857"/>
        <v>3.7849646509405981E-4</v>
      </c>
      <c r="I460" s="240">
        <f t="shared" ca="1" si="858"/>
        <v>-4.9298350120428349E-4</v>
      </c>
      <c r="J460" s="240">
        <f t="shared" ca="1" si="859"/>
        <v>3.6808647149318754E-4</v>
      </c>
      <c r="K460" s="240">
        <f t="shared" ca="1" si="860"/>
        <v>-6.4453163783713386E-5</v>
      </c>
      <c r="L460" s="240">
        <f t="shared" ca="1" si="861"/>
        <v>-2.7047745988846854E-4</v>
      </c>
      <c r="M460" s="240">
        <f t="shared" ca="1" si="862"/>
        <v>4.7406901460001659E-4</v>
      </c>
      <c r="N460" s="240">
        <f t="shared" ca="1" si="863"/>
        <v>-4.4746104353101984E-4</v>
      </c>
      <c r="O460" s="240">
        <f t="shared" ca="1" si="864"/>
        <v>2.035739066574061E-4</v>
      </c>
      <c r="P460" s="240">
        <f t="shared" ca="1" si="865"/>
        <v>1.3916511745327349E-4</v>
      </c>
      <c r="Q460" s="240">
        <f t="shared" ca="1" si="866"/>
        <v>-4.1432802277887139E-4</v>
      </c>
      <c r="R460" s="240">
        <f t="shared" ca="1" si="867"/>
        <v>4.8830057095412989E-4</v>
      </c>
      <c r="S460" s="240">
        <f t="shared" ca="1" si="868"/>
        <v>-3.2516300138239832E-4</v>
      </c>
      <c r="T460" s="240">
        <f t="shared" ca="1" si="869"/>
        <v>4.1320314525744931E-6</v>
      </c>
      <c r="U460" s="241">
        <f t="shared" ca="1" si="870"/>
        <v>3.1890537984253337E-4</v>
      </c>
      <c r="V460" s="240">
        <f t="shared" ca="1" si="871"/>
        <v>-4.870879810831284E-4</v>
      </c>
      <c r="W460" s="240">
        <f t="shared" ca="1" si="872"/>
        <v>4.1874927676372245E-4</v>
      </c>
      <c r="X460" s="240">
        <f t="shared" ca="1" si="873"/>
        <v>-1.4707333258423723E-4</v>
      </c>
      <c r="Y460" s="240">
        <f t="shared" ca="1" si="874"/>
        <v>-1.9601881972777278E-4</v>
      </c>
      <c r="Z460" s="240">
        <f t="shared" ca="1" si="875"/>
        <v>4.4392770134349586E-4</v>
      </c>
      <c r="AA460" s="240">
        <f t="shared" ca="1" si="876"/>
        <v>-4.7627314560539443E-4</v>
      </c>
      <c r="AB460" s="240">
        <f t="shared" ca="1" si="877"/>
        <v>2.7734877706825519E-4</v>
      </c>
      <c r="AC460" s="240">
        <f t="shared" ca="1" si="878"/>
        <v>5.6251250477719187E-5</v>
      </c>
      <c r="AD460" s="240">
        <f t="shared" ca="1" si="879"/>
        <v>-3.6253666604581507E-4</v>
      </c>
      <c r="AE460" s="240">
        <f t="shared" ca="1" si="880"/>
        <v>4.9278069094800037E-4</v>
      </c>
      <c r="AF460" s="240">
        <f t="shared" ca="1" si="881"/>
        <v>-3.8373913110099255E-4</v>
      </c>
      <c r="AG460" s="240">
        <f t="shared" ca="1" si="882"/>
        <v>8.8360638692765777E-5</v>
      </c>
      <c r="AH460" s="240">
        <f t="shared" ca="1" si="883"/>
        <v>2.4992421649874173E-4</v>
      </c>
      <c r="AI460" s="240">
        <f t="shared" ca="1" si="884"/>
        <v>-4.6685029407086395E-4</v>
      </c>
      <c r="AJ460" s="240">
        <f t="shared" ca="1" si="885"/>
        <v>4.5708212883048207E-4</v>
      </c>
      <c r="AK460" s="240">
        <f t="shared" ca="1" si="886"/>
        <v>-2.253629689900512E-4</v>
      </c>
      <c r="AL460" s="240">
        <f t="shared" ca="1" si="887"/>
        <v>-1.1578846124201553E-4</v>
      </c>
      <c r="AM460" s="240">
        <f t="shared" ca="1" si="888"/>
        <v>4.0071506334170591E-4</v>
      </c>
      <c r="AN460" s="240">
        <f t="shared" ca="1" si="889"/>
        <v>-4.9106152053947632E-4</v>
      </c>
      <c r="AO460" s="240">
        <f t="shared" ca="1" si="890"/>
        <v>3.4295719172112836E-4</v>
      </c>
      <c r="AP460" s="240">
        <f t="shared" ca="1" si="891"/>
        <v>-2.8318918549041241E-5</v>
      </c>
      <c r="AQ460" s="240">
        <f t="shared" ca="1" si="892"/>
        <v>-3.0007052042346712E-4</v>
      </c>
      <c r="AR460" s="240">
        <f t="shared" ca="1" si="893"/>
        <v>4.827510238299492E-4</v>
      </c>
      <c r="AS460" s="240">
        <f t="shared" ca="1" si="894"/>
        <v>-4.3101617138473322E-4</v>
      </c>
      <c r="AT460" s="240">
        <f t="shared" ca="1" si="895"/>
        <v>1.6998749208980079E-4</v>
      </c>
      <c r="AU460" s="240">
        <f t="shared" ca="1" si="896"/>
        <v>1.7358410577303685E-4</v>
      </c>
      <c r="AV460" s="240">
        <f t="shared" ca="1" si="897"/>
        <v>-4.3286633309832243E-4</v>
      </c>
      <c r="AW460" s="240">
        <f t="shared" ca="1" si="898"/>
        <v>4.8195632778070781E-4</v>
      </c>
      <c r="AX460" s="240">
        <f t="shared" ca="1" si="899"/>
        <v>-2.9701685695233921E-4</v>
      </c>
      <c r="AY460" s="240">
        <f t="shared" ca="1" si="900"/>
        <v>-3.2148744488983284E-5</v>
      </c>
      <c r="AZ460" s="240">
        <f t="shared" ca="1" si="901"/>
        <v>3.4570348441460873E-4</v>
      </c>
      <c r="BA460" s="240">
        <f t="shared" ca="1" si="902"/>
        <v>-4.9139072884473313E-4</v>
      </c>
      <c r="BB460" s="240">
        <f t="shared" ca="1" si="903"/>
        <v>3.9846732953039744E-4</v>
      </c>
      <c r="BC460" s="240">
        <f t="shared" ca="1" si="904"/>
        <v>-1.1205524508373028E-4</v>
      </c>
      <c r="BD460" s="240">
        <f t="shared" ca="1" si="905"/>
        <v>-2.2876888378069187E-4</v>
      </c>
      <c r="BE460" s="240">
        <f t="shared" ca="1" si="906"/>
        <v>4.5850689029203759E-4</v>
      </c>
      <c r="BF460" s="240">
        <f t="shared" ca="1" si="907"/>
        <v>-4.6560206324592598E-4</v>
      </c>
      <c r="BG460" s="240">
        <f t="shared" ca="1" si="908"/>
        <v>2.4660911219092995E-4</v>
      </c>
      <c r="BH460" s="240">
        <f t="shared" ca="1" si="909"/>
        <v>9.2132860485752318E-5</v>
      </c>
      <c r="BI460" s="240">
        <f t="shared" ca="1" si="910"/>
        <v>-3.8613674621845918E-4</v>
      </c>
      <c r="BJ460" s="240">
        <f t="shared" ca="1" si="911"/>
        <v>4.9263945990993415E-4</v>
      </c>
      <c r="BK460" s="240">
        <f t="shared" ca="1" si="912"/>
        <v>-3.5992516814549767E-4</v>
      </c>
      <c r="BL460" s="240">
        <f t="shared" ca="1" si="913"/>
        <v>5.2437582890282522E-5</v>
      </c>
      <c r="BM460" s="240">
        <f t="shared" ca="1" si="914"/>
        <v>2.805127648376302E-4</v>
      </c>
      <c r="BN460" s="240">
        <f t="shared" ca="1" si="915"/>
        <v>-4.7725107707636709E-4</v>
      </c>
      <c r="BO460" s="240">
        <f t="shared" ca="1" si="916"/>
        <v>4.4224471029631884E-4</v>
      </c>
      <c r="BP460" s="240">
        <f t="shared" ca="1" si="917"/>
        <v>-1.9249213683777744E-4</v>
      </c>
      <c r="BQ460" s="240">
        <f t="shared" ca="1" si="918"/>
        <v>-1.5073121250332505E-4</v>
      </c>
      <c r="BR460" s="240">
        <f t="shared" ca="1" si="919"/>
        <v>4.2076215194210038E-4</v>
      </c>
      <c r="BS460" s="240">
        <f t="shared" ca="1" si="920"/>
        <v>-4.8647843494801059E-4</v>
      </c>
      <c r="BT460" s="240">
        <f t="shared" ca="1" si="921"/>
        <v>3.1596939721242369E-4</v>
      </c>
      <c r="BU460" s="240">
        <f t="shared" ca="1" si="922"/>
        <v>7.9687893588655054E-6</v>
      </c>
      <c r="BV460" s="240">
        <f t="shared" ca="1" si="923"/>
        <v>-3.2803747280939362E-4</v>
      </c>
      <c r="BW460" s="240">
        <f t="shared" ca="1" si="924"/>
        <v>4.8881696343493295E-4</v>
      </c>
      <c r="BX460" s="240">
        <f t="shared" ca="1" si="925"/>
        <v>-4.1223558526134351E-4</v>
      </c>
      <c r="BY460" s="240">
        <f t="shared" ca="1" si="926"/>
        <v>1.354799005744077E-4</v>
      </c>
      <c r="BZ460" s="240">
        <f t="shared" ca="1" si="927"/>
        <v>2.0706242678383285E-4</v>
      </c>
      <c r="CA460" s="240">
        <f t="shared" ca="1" si="928"/>
        <v>-4.49058903254037E-4</v>
      </c>
      <c r="CB460" s="240">
        <f t="shared" ca="1" si="929"/>
        <v>4.7300032150908401E-4</v>
      </c>
      <c r="CC460" s="240">
        <f t="shared" ca="1" si="930"/>
        <v>-2.6726115244014555E-4</v>
      </c>
      <c r="CD460" s="240">
        <f t="shared" ca="1" si="931"/>
        <v>-6.8255303598700409E-5</v>
      </c>
      <c r="CE460" s="240">
        <f t="shared" ca="1" si="932"/>
        <v>3.7062819185197866E-4</v>
      </c>
      <c r="CF460" s="240">
        <f t="shared" ca="1" si="933"/>
        <v>-4.930305876713481E-4</v>
      </c>
      <c r="CG460" s="240">
        <f t="shared" ca="1" si="934"/>
        <v>3.7602605331409241E-4</v>
      </c>
      <c r="CH460" s="240">
        <f t="shared" ca="1" si="935"/>
        <v>-7.6429920501344374E-5</v>
      </c>
      <c r="CI460" s="240">
        <f t="shared" ca="1" si="936"/>
        <v>-2.6027922943127132E-4</v>
      </c>
      <c r="CJ460" s="240">
        <f t="shared" ca="1" si="937"/>
        <v>4.7060139067585252E-4</v>
      </c>
      <c r="CK460" s="240">
        <f t="shared" ca="1" si="938"/>
        <v>-4.5240784296474482E-4</v>
      </c>
      <c r="CL460" s="240">
        <f t="shared" ca="1" si="939"/>
        <v>2.1453305116778554E-4</v>
      </c>
      <c r="CM460" s="240">
        <f t="shared" ca="1" si="940"/>
        <v>1.2751519454018431E-4</v>
      </c>
      <c r="CN460" s="240">
        <f t="shared" ca="1" si="941"/>
        <v>-4.0764431790744161E-4</v>
      </c>
      <c r="CO460" s="240">
        <f t="shared" ca="1" si="942"/>
        <v>4.8982857295504266E-4</v>
      </c>
      <c r="CP460" s="240">
        <f t="shared" ca="1" si="943"/>
        <v>-3.3416073951896751E-4</v>
      </c>
      <c r="CQ460" s="240">
        <f t="shared" ca="1" si="944"/>
        <v>1.6230363282787369E-5</v>
      </c>
      <c r="CR460" s="240">
        <f t="shared" ca="1" si="945"/>
        <v>3.0958119019949685E-4</v>
      </c>
      <c r="CS460" s="240">
        <f t="shared" ca="1" si="946"/>
        <v>-4.8506559514491015E-4</v>
      </c>
      <c r="CT460" s="240">
        <f t="shared" ca="1" si="947"/>
        <v>4.2501072935982256E-4</v>
      </c>
      <c r="CU460" s="240">
        <f t="shared" ca="1" si="948"/>
        <v>-1.5857817311795686E-4</v>
      </c>
      <c r="CV460" s="240">
        <f t="shared" ca="1" si="949"/>
        <v>-1.8485713826432522E-4</v>
      </c>
      <c r="CW460" s="240">
        <f t="shared" ca="1" si="950"/>
        <v>4.3852909398518579E-4</v>
      </c>
      <c r="CX460" s="240">
        <f t="shared" ca="1" si="951"/>
        <v>-4.7925908056779527E-4</v>
      </c>
      <c r="CY460" s="240">
        <f t="shared" ca="1" si="952"/>
        <v>2.8726933716380874E-4</v>
      </c>
      <c r="CZ460" s="240">
        <f t="shared" ca="1" si="953"/>
        <v>4.4213313706806766E-5</v>
      </c>
      <c r="DA460" s="240">
        <f t="shared" ca="1" si="954"/>
        <v>-3.5422676170814027E-4</v>
      </c>
      <c r="DB460" s="240">
        <f t="shared" ca="1" si="955"/>
        <v>4.9223396156268225E-4</v>
      </c>
      <c r="DC460" s="240">
        <f t="shared" ca="1" si="956"/>
        <v>-3.9122105878425185E-4</v>
      </c>
      <c r="DD460" s="240">
        <f t="shared" ca="1" si="957"/>
        <v>1.0023813173946192E-4</v>
      </c>
      <c r="DE460" s="240">
        <f t="shared" ca="1" si="958"/>
        <v>2.3941865856345629E-4</v>
      </c>
      <c r="DF460" s="240">
        <f t="shared" ca="1" si="959"/>
        <v>-4.6281798430538175E-4</v>
      </c>
      <c r="DG460" s="240">
        <f t="shared" ca="1" si="960"/>
        <v>4.6148108551321589E-4</v>
      </c>
      <c r="DH460" s="240">
        <f t="shared" ca="1" si="961"/>
        <v>-2.360571365866546E-4</v>
      </c>
      <c r="DI460" s="240">
        <f t="shared" ca="1" si="962"/>
        <v>-1.0399198130439785E-4</v>
      </c>
      <c r="DJ460" s="240">
        <f t="shared" ca="1" si="963"/>
        <v>3.9354443300551053E-4</v>
      </c>
      <c r="DK460" s="240">
        <f t="shared" ca="1" si="964"/>
        <v>-4.9199867102591149E-4</v>
      </c>
      <c r="DL460" s="240">
        <f t="shared" ca="1" si="965"/>
        <v>3.5154705933498632E-4</v>
      </c>
      <c r="DM460" s="240">
        <f t="shared" ca="1" si="966"/>
        <v>-4.0390415557680075E-5</v>
      </c>
      <c r="DN460" s="240">
        <f t="shared" ca="1" si="967"/>
        <v>-2.9037909938628859E-4</v>
      </c>
      <c r="DO460" s="240">
        <f t="shared" ca="1" si="968"/>
        <v>4.8014566134945222E-4</v>
      </c>
      <c r="DP460" s="240">
        <f t="shared" ca="1" si="969"/>
        <v>-4.3676198538473082E-4</v>
      </c>
      <c r="DQ460" s="240">
        <f t="shared" ca="1" si="970"/>
        <v>1.8129441695265752E-4</v>
      </c>
      <c r="DR460" s="240">
        <f t="shared" ca="1" si="971"/>
        <v>1.6220651270715266E-4</v>
      </c>
      <c r="DS460" s="240">
        <f t="shared" ca="1" si="972"/>
        <v>-4.2694282971830543E-4</v>
      </c>
      <c r="DT460" s="240">
        <f t="shared" ca="1" si="973"/>
        <v>4.8436326252327484E-4</v>
      </c>
      <c r="DU460" s="240">
        <f t="shared" ca="1" si="974"/>
        <v>-3.0658546489242231E-4</v>
      </c>
      <c r="DV460" s="240">
        <f t="shared" ca="1" si="975"/>
        <v>-2.0064810069578395E-5</v>
      </c>
      <c r="DW460" s="240">
        <f t="shared" ca="1" si="976"/>
        <v>3.3697196826873709E-4</v>
      </c>
      <c r="DX460" s="240">
        <f t="shared" ca="1" si="977"/>
        <v>-4.9025150072601093E-4</v>
      </c>
      <c r="DY460" s="240">
        <f t="shared" ca="1" si="978"/>
        <v>4.0547357845688265E-4</v>
      </c>
      <c r="DZ460" s="240">
        <f t="shared" ca="1" si="979"/>
        <v>-1.2380486053838185E-4</v>
      </c>
      <c r="EA460" s="240">
        <f t="shared" ca="1" si="980"/>
        <v>-2.1798130717655179E-4</v>
      </c>
      <c r="EB460" s="240">
        <f t="shared" ca="1" si="981"/>
        <v>4.5391960887266166E-4</v>
      </c>
      <c r="EC460" s="240">
        <f t="shared" ca="1" si="982"/>
        <v>-4.6944257970571679E-4</v>
      </c>
      <c r="ED460" s="240">
        <f t="shared" ca="1" si="983"/>
        <v>2.5701253968733539E-4</v>
      </c>
      <c r="EE460" s="240">
        <f t="shared" ca="1" si="984"/>
        <v>8.0218242277013566E-5</v>
      </c>
      <c r="EF460" s="240">
        <f t="shared" ca="1" si="985"/>
        <v>-3.7849646509404713E-4</v>
      </c>
      <c r="EG460" s="240">
        <f t="shared" ca="1" si="986"/>
        <v>4.9298350120428349E-4</v>
      </c>
      <c r="EH460" s="240">
        <f t="shared" ca="1" si="987"/>
        <v>-3.6808647149319117E-4</v>
      </c>
      <c r="EI460" s="240">
        <f t="shared" ca="1" si="988"/>
        <v>6.4453163783725664E-5</v>
      </c>
      <c r="EJ460" s="240">
        <f t="shared" ca="1" si="989"/>
        <v>2.7047745988845304E-4</v>
      </c>
      <c r="EK460" s="240">
        <f t="shared" ca="1" si="990"/>
        <v>-4.7406901460001724E-4</v>
      </c>
      <c r="EL460" s="240">
        <f t="shared" ca="1" si="991"/>
        <v>4.4746104353102174E-4</v>
      </c>
      <c r="EM460" s="240">
        <f t="shared" ca="1" si="992"/>
        <v>-2.0357390665741657E-4</v>
      </c>
      <c r="EN460" s="240">
        <f t="shared" ca="1" si="993"/>
        <v>-1.3916511745325577E-4</v>
      </c>
      <c r="EO460" s="240">
        <f t="shared" ca="1" si="994"/>
        <v>4.1432802277887275E-4</v>
      </c>
      <c r="EP460" s="240">
        <f t="shared" ca="1" si="995"/>
        <v>-4.8830057095413022E-4</v>
      </c>
      <c r="EQ460" s="240">
        <f t="shared" ca="1" si="996"/>
        <v>3.2516300138240564E-4</v>
      </c>
      <c r="ER460" s="240">
        <f t="shared" ca="1" si="997"/>
        <v>-4.1320314525912982E-6</v>
      </c>
      <c r="ES460" s="240">
        <f t="shared" ca="1" si="998"/>
        <v>-3.1890537984253663E-4</v>
      </c>
      <c r="ET460" s="240">
        <f t="shared" ca="1" si="999"/>
        <v>4.8708798108312797E-4</v>
      </c>
      <c r="EU460" s="240">
        <f t="shared" ca="1" si="1000"/>
        <v>-4.187492767637276E-4</v>
      </c>
      <c r="EV460" s="240">
        <f t="shared" ca="1" si="1001"/>
        <v>1.4707333258425325E-4</v>
      </c>
      <c r="EW460" s="240">
        <f t="shared" ca="1" si="1002"/>
        <v>1.9601881972777666E-4</v>
      </c>
      <c r="EX460" s="240">
        <f t="shared" ca="1" si="1003"/>
        <v>-4.4392770134349472E-4</v>
      </c>
      <c r="EY460" s="240">
        <f t="shared" ca="1" si="1004"/>
        <v>4.7627314560539692E-4</v>
      </c>
      <c r="EZ460" s="240">
        <f t="shared" ca="1" si="1005"/>
        <v>-2.7734877706826907E-4</v>
      </c>
      <c r="FA460" s="240">
        <f t="shared" ca="1" si="1006"/>
        <v>-5.6251250477723443E-5</v>
      </c>
      <c r="FB460" s="240">
        <f t="shared" ca="1" si="1007"/>
        <v>3.6253666604581551E-4</v>
      </c>
      <c r="FC460" s="240">
        <f t="shared" ca="1" si="1008"/>
        <v>-4.9278069094800037E-4</v>
      </c>
      <c r="FD460" s="240">
        <f t="shared" ca="1" si="1009"/>
        <v>3.837391311010009E-4</v>
      </c>
      <c r="FE460" s="240">
        <f t="shared" ca="1" si="1010"/>
        <v>-8.8360638692758161E-5</v>
      </c>
      <c r="FF460" s="240">
        <f t="shared" ca="1" si="1011"/>
        <v>-2.4992421649874238E-4</v>
      </c>
      <c r="FG460" s="240">
        <f t="shared" ca="1" si="1012"/>
        <v>4.6685029407086194E-4</v>
      </c>
      <c r="FH460" s="240">
        <f t="shared" ca="1" si="1013"/>
        <v>-4.5708212883048701E-4</v>
      </c>
      <c r="FI460" s="240">
        <f t="shared" ca="1" si="1014"/>
        <v>2.2536296899004435E-4</v>
      </c>
      <c r="FJ460" s="240">
        <f t="shared" ca="1" si="1015"/>
        <v>1.1578846124201628E-4</v>
      </c>
      <c r="FK460" s="240">
        <f t="shared" ca="1" si="1016"/>
        <v>-4.0071506334170227E-4</v>
      </c>
      <c r="FL460" s="240">
        <f t="shared" ca="1" si="1017"/>
        <v>4.9106152053947751E-4</v>
      </c>
      <c r="FM460" s="240">
        <f t="shared" ca="1" si="1018"/>
        <v>-3.4295719172114294E-4</v>
      </c>
      <c r="FN460" s="240">
        <f t="shared" ca="1" si="1019"/>
        <v>2.8318918549040536E-5</v>
      </c>
      <c r="FO460" s="240">
        <f t="shared" ca="1" si="1020"/>
        <v>3.0007052042346213E-4</v>
      </c>
      <c r="FP460" s="240">
        <f t="shared" ca="1" si="1021"/>
        <v>-4.8275102382994649E-4</v>
      </c>
      <c r="FQ460" s="240">
        <f t="shared" ca="1" si="1022"/>
        <v>4.3101617138474309E-4</v>
      </c>
      <c r="FR460" s="240">
        <f t="shared" ca="1" si="1023"/>
        <v>-1.6998749208980008E-4</v>
      </c>
      <c r="FS460" s="240">
        <f t="shared" ca="1" si="1024"/>
        <v>-1.7358410577303097E-4</v>
      </c>
      <c r="FT460" s="240">
        <f t="shared" ca="1" si="1025"/>
        <v>4.3286633309831603E-4</v>
      </c>
      <c r="FU460" s="240">
        <f t="shared" ca="1" si="1026"/>
        <v>-4.8195632778071204E-4</v>
      </c>
      <c r="FV460" s="240">
        <f t="shared" ca="1" si="1027"/>
        <v>2.9701685695233862E-4</v>
      </c>
      <c r="FW460" s="240">
        <f t="shared" ca="1" si="1028"/>
        <v>3.2148744488977023E-5</v>
      </c>
      <c r="FX460" s="240">
        <f t="shared" ca="1" si="1029"/>
        <v>-3.4570348441459925E-4</v>
      </c>
      <c r="FY460" s="240">
        <f t="shared" ca="1" si="1030"/>
        <v>4.913907288447315E-4</v>
      </c>
      <c r="FZ460" s="240">
        <f t="shared" ca="1" si="1031"/>
        <v>-3.9846732953039289E-4</v>
      </c>
      <c r="GA460" s="240">
        <f t="shared" ca="1" si="1032"/>
        <v>1.1205524508372955E-4</v>
      </c>
      <c r="GB460" s="240">
        <f t="shared" ca="1" si="1033"/>
        <v>2.2876888378068632E-4</v>
      </c>
      <c r="GC460" s="240">
        <f t="shared" ca="1" si="1034"/>
        <v>-4.5850689029203266E-4</v>
      </c>
      <c r="GD460" s="240">
        <f t="shared" ca="1" si="1035"/>
        <v>4.6560206324592344E-4</v>
      </c>
      <c r="GE460" s="240">
        <f t="shared" ca="1" si="1036"/>
        <v>-2.4660911219093537E-4</v>
      </c>
      <c r="GF460" s="240">
        <f t="shared" ca="1" si="1037"/>
        <v>-9.2132860485746166E-5</v>
      </c>
      <c r="GG460" s="240">
        <f t="shared" ca="1" si="1038"/>
        <v>3.861367462184465E-4</v>
      </c>
      <c r="GH460" s="240">
        <f t="shared" ca="1" si="1039"/>
        <v>-4.9263945990993372E-4</v>
      </c>
      <c r="GI460" s="240">
        <f t="shared" ca="1" si="1040"/>
        <v>3.5992516814550195E-4</v>
      </c>
      <c r="GJ460" s="240">
        <f t="shared" ca="1" si="1041"/>
        <v>-5.2437582890288784E-5</v>
      </c>
      <c r="GK460" s="240">
        <f t="shared" ca="1" si="1042"/>
        <v>-2.805127648376135E-4</v>
      </c>
      <c r="GL460" s="240">
        <f t="shared" ca="1" si="1043"/>
        <v>4.7725107707636904E-4</v>
      </c>
      <c r="GM460" s="240">
        <f t="shared" ca="1" si="1044"/>
        <v>-4.422447102963216E-4</v>
      </c>
      <c r="GN460" s="240">
        <f t="shared" ca="1" si="1045"/>
        <v>1.9249213683778324E-4</v>
      </c>
      <c r="GO460" s="240">
        <f t="shared" ca="1" si="1046"/>
        <v>1.507312125033057E-4</v>
      </c>
      <c r="GP460" s="240">
        <f t="shared" ca="1" si="1047"/>
        <v>-4.207621519420898E-4</v>
      </c>
      <c r="GQ460" s="240">
        <f t="shared" ca="1" si="1048"/>
        <v>4.8647843494800934E-4</v>
      </c>
      <c r="GR460" s="240">
        <f t="shared" ca="1" si="1049"/>
        <v>-3.1596939721242846E-4</v>
      </c>
      <c r="GS460" s="240">
        <f t="shared" ca="1" si="1050"/>
        <v>-7.9687893588592171E-6</v>
      </c>
      <c r="GT460" s="240">
        <f t="shared" ca="1" si="1051"/>
        <v>3.280374728093785E-4</v>
      </c>
      <c r="GU460" s="240">
        <f t="shared" ca="1" si="1052"/>
        <v>-4.8881696343493393E-4</v>
      </c>
      <c r="GV460" s="240">
        <f t="shared" ca="1" si="1053"/>
        <v>4.1223558526134693E-4</v>
      </c>
      <c r="GW460" s="240">
        <f t="shared" ca="1" si="1054"/>
        <v>-1.3547990057441374E-4</v>
      </c>
      <c r="GX460" s="240">
        <f t="shared" ca="1" si="1055"/>
        <v>-2.0706242678381444E-4</v>
      </c>
      <c r="GY460" s="240">
        <f t="shared" ca="1" si="1056"/>
        <v>4.4905890325404015E-4</v>
      </c>
      <c r="GZ460" s="240">
        <f t="shared" ca="1" si="1057"/>
        <v>-4.730003215090858E-4</v>
      </c>
      <c r="HA460" s="240">
        <f t="shared" ca="1" si="1058"/>
        <v>2.6726115244015086E-4</v>
      </c>
      <c r="HB460" s="240">
        <f t="shared" ca="1" si="1059"/>
        <v>6.8255303598680297E-5</v>
      </c>
      <c r="HC460" s="240">
        <f t="shared" ca="1" si="1060"/>
        <v>-3.7062819185198375E-4</v>
      </c>
      <c r="HD460" s="240">
        <f t="shared" ca="1" si="1061"/>
        <v>4.930305876713481E-4</v>
      </c>
      <c r="HE460" s="240">
        <f t="shared" ca="1" si="1062"/>
        <v>-3.7602605331409642E-4</v>
      </c>
      <c r="HF460" s="240">
        <f t="shared" ca="1" si="1063"/>
        <v>7.6429920501364432E-5</v>
      </c>
      <c r="HG460" s="240">
        <f t="shared" ca="1" si="1064"/>
        <v>2.6027922943127794E-4</v>
      </c>
      <c r="HH460" s="240">
        <f t="shared" ca="1" si="1065"/>
        <v>-4.7060139067585063E-4</v>
      </c>
      <c r="HI460" s="240">
        <f t="shared" ca="1" si="1066"/>
        <v>4.5240784296473615E-4</v>
      </c>
      <c r="HJ460" s="240">
        <f t="shared" ca="1" si="1067"/>
        <v>-2.1453305116777855E-4</v>
      </c>
      <c r="HK460" s="240">
        <f t="shared" ca="1" si="1068"/>
        <v>-1.2751519454019182E-4</v>
      </c>
      <c r="HL460" s="240">
        <f t="shared" ca="1" si="1069"/>
        <v>4.0764431790743814E-4</v>
      </c>
      <c r="HM460" s="240">
        <f t="shared" ca="1" si="1070"/>
        <v>-4.8982857295504342E-4</v>
      </c>
      <c r="HN460" s="240">
        <f t="shared" ca="1" si="1071"/>
        <v>3.3416073951898236E-4</v>
      </c>
      <c r="HO460" s="240">
        <f t="shared" ca="1" si="1072"/>
        <v>-1.6230363282807643E-5</v>
      </c>
      <c r="HP460" s="240">
        <f t="shared" ca="1" si="1073"/>
        <v>-3.0958119019947007E-4</v>
      </c>
      <c r="HQ460" s="240">
        <f t="shared" ca="1" si="1074"/>
        <v>4.8506559514491406E-4</v>
      </c>
      <c r="HR460" s="240">
        <f t="shared" ca="1" si="1075"/>
        <v>-4.2501072935981861E-4</v>
      </c>
      <c r="HS460" s="240">
        <f t="shared" ca="1" si="1076"/>
        <v>1.5857817311794957E-4</v>
      </c>
      <c r="HT460" s="240">
        <f t="shared" ca="1" si="1077"/>
        <v>1.848571382643194E-4</v>
      </c>
      <c r="HU460" s="240">
        <f t="shared" ca="1" si="1078"/>
        <v>-4.3852909398518287E-4</v>
      </c>
      <c r="HV460" s="240">
        <f t="shared" ca="1" si="1079"/>
        <v>4.7925908056779674E-4</v>
      </c>
      <c r="HW460" s="240">
        <f t="shared" ca="1" si="1080"/>
        <v>-2.8726933716382522E-4</v>
      </c>
      <c r="HX460" s="240">
        <f t="shared" ca="1" si="1081"/>
        <v>-4.4213313706786546E-5</v>
      </c>
      <c r="HY460" s="240">
        <f t="shared" ca="1" si="1082"/>
        <v>3.5422676170811641E-4</v>
      </c>
      <c r="HZ460" s="240">
        <f t="shared" ca="1" si="1083"/>
        <v>-4.9223396156268344E-4</v>
      </c>
      <c r="IA460" s="240">
        <f t="shared" ca="1" si="1084"/>
        <v>3.9122105878424708E-4</v>
      </c>
      <c r="IB460" s="240">
        <f t="shared" ca="1" si="1085"/>
        <v>-1.002381317394543E-4</v>
      </c>
      <c r="IC460" s="240">
        <f t="shared" ca="1" si="1086"/>
        <v>-2.3941865856345079E-4</v>
      </c>
      <c r="ID460" s="240">
        <f t="shared" ca="1" si="1087"/>
        <v>4.6281798430537958E-4</v>
      </c>
      <c r="IE460" s="240">
        <f t="shared" ca="1" si="1088"/>
        <v>-6.2223699618118851E-4</v>
      </c>
      <c r="IF460" s="240">
        <f t="shared" ca="1" si="1089"/>
        <v>2.3605713658668472E-4</v>
      </c>
      <c r="IG460" s="240">
        <f t="shared" ca="1" si="1090"/>
        <v>1.0399198130436435E-4</v>
      </c>
      <c r="IH460" s="240">
        <f t="shared" ca="1" si="1091"/>
        <v>-3.9354443300552365E-4</v>
      </c>
      <c r="II460" s="240">
        <f t="shared" ca="1" si="1092"/>
        <v>4.9199867102591008E-4</v>
      </c>
      <c r="IJ460" s="240">
        <f t="shared" ca="1" si="1093"/>
        <v>-3.5154705933499071E-4</v>
      </c>
      <c r="IK460" s="240">
        <f t="shared" ca="1" si="1094"/>
        <v>4.0390415557686309E-5</v>
      </c>
      <c r="IL460" s="240">
        <f t="shared" ca="1" si="1095"/>
        <v>2.9037909938628355E-4</v>
      </c>
      <c r="IM460" s="240">
        <f t="shared" ca="1" si="1096"/>
        <v>-4.8014566134945081E-4</v>
      </c>
      <c r="IN460" s="240">
        <f t="shared" ca="1" si="1097"/>
        <v>4.367619853847467E-4</v>
      </c>
      <c r="IO460" s="240">
        <f t="shared" ca="1" si="1098"/>
        <v>-1.8129441695268942E-4</v>
      </c>
      <c r="IP460" s="240">
        <f t="shared" ca="1" si="1099"/>
        <v>-1.6220651270717318E-4</v>
      </c>
      <c r="IQ460" s="240">
        <f t="shared" ca="1" si="1100"/>
        <v>4.2694282971831628E-4</v>
      </c>
      <c r="IR460" s="240">
        <f t="shared" ca="1" si="1101"/>
        <v>-4.8436326252327604E-4</v>
      </c>
      <c r="IS460" s="240">
        <f t="shared" ca="1" si="1102"/>
        <v>3.0658546489242724E-4</v>
      </c>
      <c r="IT460" s="240">
        <f t="shared" ca="1" si="1103"/>
        <v>2.0064810069572188E-5</v>
      </c>
      <c r="IU460" s="240">
        <f t="shared" ca="1" si="1104"/>
        <v>-3.3697196826873248E-4</v>
      </c>
      <c r="IV460" s="240">
        <f t="shared" ca="1" si="1105"/>
        <v>4.9025150072600724E-4</v>
      </c>
      <c r="IW460" s="240">
        <f t="shared" ca="1" si="1106"/>
        <v>-4.0547357845690217E-4</v>
      </c>
      <c r="IX460" s="240">
        <f t="shared" ca="1" si="1107"/>
        <v>1.2380486053836079E-4</v>
      </c>
      <c r="IY460" s="240">
        <f t="shared" ca="1" si="1108"/>
        <v>2.1798130717657127E-4</v>
      </c>
      <c r="IZ460" s="240">
        <f t="shared" ca="1" si="1109"/>
        <v>-4.5391960887265922E-4</v>
      </c>
      <c r="JA460" s="240">
        <f t="shared" ca="1" si="1110"/>
        <v>4.6944257970571869E-4</v>
      </c>
      <c r="JB460" s="240">
        <f t="shared" ca="1" si="1111"/>
        <v>-2.5701253968734075E-4</v>
      </c>
    </row>
    <row r="461" spans="2:262">
      <c r="B461" s="248">
        <v>100</v>
      </c>
      <c r="C461" s="247">
        <f t="shared" si="1112"/>
        <v>1.9531250000000013E-3</v>
      </c>
      <c r="D461" s="244">
        <f t="shared" ca="1" si="855"/>
        <v>11.258140873048871</v>
      </c>
      <c r="E461" s="243">
        <f ca="1">DB361</f>
        <v>-0.74185912695112799</v>
      </c>
      <c r="F461" s="242">
        <v>100</v>
      </c>
      <c r="G461" s="240">
        <f t="shared" ca="1" si="856"/>
        <v>-9.1520283549647349E-5</v>
      </c>
      <c r="H461" s="240">
        <f t="shared" ca="1" si="857"/>
        <v>3.132156686470405E-4</v>
      </c>
      <c r="I461" s="240">
        <f t="shared" ca="1" si="858"/>
        <v>-3.927176884926758E-4</v>
      </c>
      <c r="J461" s="240">
        <f t="shared" ca="1" si="859"/>
        <v>2.9393408820353837E-4</v>
      </c>
      <c r="K461" s="240">
        <f t="shared" ca="1" si="860"/>
        <v>-6.1710557069284165E-5</v>
      </c>
      <c r="L461" s="240">
        <f t="shared" ca="1" si="861"/>
        <v>-1.9852827680875008E-4</v>
      </c>
      <c r="M461" s="240">
        <f t="shared" ca="1" si="862"/>
        <v>3.6863942359179308E-4</v>
      </c>
      <c r="N461" s="240">
        <f t="shared" ca="1" si="863"/>
        <v>-3.7139597910739049E-4</v>
      </c>
      <c r="O461" s="240">
        <f t="shared" ca="1" si="864"/>
        <v>2.055465247820093E-4</v>
      </c>
      <c r="P461" s="240">
        <f t="shared" ca="1" si="865"/>
        <v>5.3616754489637335E-5</v>
      </c>
      <c r="Q461" s="240">
        <f t="shared" ca="1" si="866"/>
        <v>-2.8843914817375656E-4</v>
      </c>
      <c r="R461" s="240">
        <f t="shared" ca="1" si="867"/>
        <v>3.9231619890507668E-4</v>
      </c>
      <c r="S461" s="240">
        <f t="shared" ca="1" si="868"/>
        <v>-3.1808989738056159E-4</v>
      </c>
      <c r="T461" s="240">
        <f t="shared" ca="1" si="869"/>
        <v>9.9457432663433028E-5</v>
      </c>
      <c r="U461" s="241">
        <f t="shared" ca="1" si="870"/>
        <v>1.6432662715365535E-4</v>
      </c>
      <c r="V461" s="240">
        <f t="shared" ca="1" si="871"/>
        <v>-3.5350983377466395E-4</v>
      </c>
      <c r="W461" s="240">
        <f t="shared" ca="1" si="872"/>
        <v>3.8220696659502321E-4</v>
      </c>
      <c r="X461" s="240">
        <f t="shared" ca="1" si="873"/>
        <v>-2.3739012727736554E-4</v>
      </c>
      <c r="Y461" s="240">
        <f t="shared" ca="1" si="874"/>
        <v>-1.5196866773993517E-5</v>
      </c>
      <c r="Z461" s="240">
        <f t="shared" ca="1" si="875"/>
        <v>2.6088480102668126E-4</v>
      </c>
      <c r="AA461" s="240">
        <f t="shared" ca="1" si="876"/>
        <v>-3.8813648986017231E-4</v>
      </c>
      <c r="AB461" s="240">
        <f t="shared" ca="1" si="877"/>
        <v>3.3918232696018402E-4</v>
      </c>
      <c r="AC461" s="240">
        <f t="shared" ca="1" si="878"/>
        <v>-1.3624647881206855E-4</v>
      </c>
      <c r="AD461" s="240">
        <f t="shared" ca="1" si="879"/>
        <v>-1.2854242224899902E-4</v>
      </c>
      <c r="AE461" s="240">
        <f t="shared" ca="1" si="880"/>
        <v>3.3497575101015245E-4</v>
      </c>
      <c r="AF461" s="240">
        <f t="shared" ca="1" si="881"/>
        <v>-3.8933709205876444E-4</v>
      </c>
      <c r="AG461" s="240">
        <f t="shared" ca="1" si="882"/>
        <v>2.6694753307639896E-4</v>
      </c>
      <c r="AH461" s="240">
        <f t="shared" ca="1" si="883"/>
        <v>-2.3369375076139065E-5</v>
      </c>
      <c r="AI461" s="240">
        <f t="shared" ca="1" si="884"/>
        <v>-2.3081799063158319E-4</v>
      </c>
      <c r="AJ461" s="240">
        <f t="shared" ca="1" si="885"/>
        <v>3.8021881424092629E-4</v>
      </c>
      <c r="AK461" s="240">
        <f t="shared" ca="1" si="886"/>
        <v>-3.5700824531525939E-4</v>
      </c>
      <c r="AL461" s="240">
        <f t="shared" ca="1" si="887"/>
        <v>1.7172339688984237E-4</v>
      </c>
      <c r="AM461" s="240">
        <f t="shared" ca="1" si="888"/>
        <v>9.1520283549646319E-5</v>
      </c>
      <c r="AN461" s="240">
        <f t="shared" ca="1" si="889"/>
        <v>-3.1321566864703931E-4</v>
      </c>
      <c r="AO461" s="240">
        <f t="shared" ca="1" si="890"/>
        <v>3.927176884926759E-4</v>
      </c>
      <c r="AP461" s="240">
        <f t="shared" ca="1" si="891"/>
        <v>-2.9393408820353707E-4</v>
      </c>
      <c r="AQ461" s="240">
        <f t="shared" ca="1" si="892"/>
        <v>6.1710557069283E-5</v>
      </c>
      <c r="AR461" s="240">
        <f t="shared" ca="1" si="893"/>
        <v>1.9852827680874995E-4</v>
      </c>
      <c r="AS461" s="240">
        <f t="shared" ca="1" si="894"/>
        <v>-3.6863942359179297E-4</v>
      </c>
      <c r="AT461" s="240">
        <f t="shared" ca="1" si="895"/>
        <v>3.7139597910739093E-4</v>
      </c>
      <c r="AU461" s="240">
        <f t="shared" ca="1" si="896"/>
        <v>-2.0554652478201185E-4</v>
      </c>
      <c r="AV461" s="240">
        <f t="shared" ca="1" si="897"/>
        <v>-5.3616754489639883E-5</v>
      </c>
      <c r="AW461" s="240">
        <f t="shared" ca="1" si="898"/>
        <v>2.8843914817375742E-4</v>
      </c>
      <c r="AX461" s="240">
        <f t="shared" ca="1" si="899"/>
        <v>-3.9231619890507668E-4</v>
      </c>
      <c r="AY461" s="240">
        <f t="shared" ca="1" si="900"/>
        <v>3.180898973805617E-4</v>
      </c>
      <c r="AZ461" s="240">
        <f t="shared" ca="1" si="901"/>
        <v>-9.9457432663433218E-5</v>
      </c>
      <c r="BA461" s="240">
        <f t="shared" ca="1" si="902"/>
        <v>-1.6432662715365264E-4</v>
      </c>
      <c r="BB461" s="240">
        <f t="shared" ca="1" si="903"/>
        <v>3.5350983377466509E-4</v>
      </c>
      <c r="BC461" s="240">
        <f t="shared" ca="1" si="904"/>
        <v>-3.8220696659502256E-4</v>
      </c>
      <c r="BD461" s="240">
        <f t="shared" ca="1" si="905"/>
        <v>2.3739012727736573E-4</v>
      </c>
      <c r="BE461" s="240">
        <f t="shared" ca="1" si="906"/>
        <v>1.51968667739933E-5</v>
      </c>
      <c r="BF461" s="240">
        <f t="shared" ca="1" si="907"/>
        <v>-2.6088480102668109E-4</v>
      </c>
      <c r="BG461" s="240">
        <f t="shared" ca="1" si="908"/>
        <v>3.8813648986017182E-4</v>
      </c>
      <c r="BH461" s="240">
        <f t="shared" ca="1" si="909"/>
        <v>-3.3918232696018554E-4</v>
      </c>
      <c r="BI461" s="240">
        <f t="shared" ca="1" si="910"/>
        <v>1.3624647881207134E-4</v>
      </c>
      <c r="BJ461" s="240">
        <f t="shared" ca="1" si="911"/>
        <v>1.2854242224899352E-4</v>
      </c>
      <c r="BK461" s="240">
        <f t="shared" ca="1" si="912"/>
        <v>-3.3497575101014941E-4</v>
      </c>
      <c r="BL461" s="240">
        <f t="shared" ca="1" si="913"/>
        <v>3.8933709205876373E-4</v>
      </c>
      <c r="BM461" s="240">
        <f t="shared" ca="1" si="914"/>
        <v>-2.66947533076395E-4</v>
      </c>
      <c r="BN461" s="240">
        <f t="shared" ca="1" si="915"/>
        <v>2.3369375076133698E-5</v>
      </c>
      <c r="BO461" s="240">
        <f t="shared" ca="1" si="916"/>
        <v>2.3081799063158303E-4</v>
      </c>
      <c r="BP461" s="240">
        <f t="shared" ca="1" si="917"/>
        <v>-3.8021881424092629E-4</v>
      </c>
      <c r="BQ461" s="240">
        <f t="shared" ca="1" si="918"/>
        <v>3.5700824531525945E-4</v>
      </c>
      <c r="BR461" s="240">
        <f t="shared" ca="1" si="919"/>
        <v>-1.7172339688984256E-4</v>
      </c>
      <c r="BS461" s="240">
        <f t="shared" ca="1" si="920"/>
        <v>-9.1520283549646156E-5</v>
      </c>
      <c r="BT461" s="240">
        <f t="shared" ca="1" si="921"/>
        <v>3.1321566864703926E-4</v>
      </c>
      <c r="BU461" s="240">
        <f t="shared" ca="1" si="922"/>
        <v>-3.927176884926759E-4</v>
      </c>
      <c r="BV461" s="240">
        <f t="shared" ca="1" si="923"/>
        <v>2.9393408820354097E-4</v>
      </c>
      <c r="BW461" s="240">
        <f t="shared" ca="1" si="924"/>
        <v>-6.1710557069288705E-5</v>
      </c>
      <c r="BX461" s="240">
        <f t="shared" ca="1" si="925"/>
        <v>-1.9852827680874493E-4</v>
      </c>
      <c r="BY461" s="240">
        <f t="shared" ca="1" si="926"/>
        <v>3.6863942359179481E-4</v>
      </c>
      <c r="BZ461" s="240">
        <f t="shared" ca="1" si="927"/>
        <v>-3.7139597910738919E-4</v>
      </c>
      <c r="CA461" s="240">
        <f t="shared" ca="1" si="928"/>
        <v>2.0554652478200724E-4</v>
      </c>
      <c r="CB461" s="240">
        <f t="shared" ca="1" si="929"/>
        <v>5.361675448963972E-5</v>
      </c>
      <c r="CC461" s="240">
        <f t="shared" ca="1" si="930"/>
        <v>-2.8843914817375732E-4</v>
      </c>
      <c r="CD461" s="240">
        <f t="shared" ca="1" si="931"/>
        <v>3.9231619890507674E-4</v>
      </c>
      <c r="CE461" s="240">
        <f t="shared" ca="1" si="932"/>
        <v>-3.1808989738056186E-4</v>
      </c>
      <c r="CF461" s="240">
        <f t="shared" ca="1" si="933"/>
        <v>9.9457432663433421E-5</v>
      </c>
      <c r="CG461" s="240">
        <f t="shared" ca="1" si="934"/>
        <v>1.6432662715365248E-4</v>
      </c>
      <c r="CH461" s="240">
        <f t="shared" ca="1" si="935"/>
        <v>-3.535098337746626E-4</v>
      </c>
      <c r="CI461" s="240">
        <f t="shared" ca="1" si="936"/>
        <v>3.8220696659502392E-4</v>
      </c>
      <c r="CJ461" s="240">
        <f t="shared" ca="1" si="937"/>
        <v>-2.3739012727737031E-4</v>
      </c>
      <c r="CK461" s="240">
        <f t="shared" ca="1" si="938"/>
        <v>-1.5196866773987527E-5</v>
      </c>
      <c r="CL461" s="240">
        <f t="shared" ca="1" si="939"/>
        <v>2.6088480102668516E-4</v>
      </c>
      <c r="CM461" s="240">
        <f t="shared" ca="1" si="940"/>
        <v>-3.8813648986017263E-4</v>
      </c>
      <c r="CN461" s="240">
        <f t="shared" ca="1" si="941"/>
        <v>3.3918232696018282E-4</v>
      </c>
      <c r="CO461" s="240">
        <f t="shared" ca="1" si="942"/>
        <v>-1.362464788120663E-4</v>
      </c>
      <c r="CP461" s="240">
        <f t="shared" ca="1" si="943"/>
        <v>-1.2854242224899867E-4</v>
      </c>
      <c r="CQ461" s="240">
        <f t="shared" ca="1" si="944"/>
        <v>3.3497575101015228E-4</v>
      </c>
      <c r="CR461" s="240">
        <f t="shared" ca="1" si="945"/>
        <v>-3.8933709205876444E-4</v>
      </c>
      <c r="CS461" s="240">
        <f t="shared" ca="1" si="946"/>
        <v>2.6694753307639923E-4</v>
      </c>
      <c r="CT461" s="240">
        <f t="shared" ca="1" si="947"/>
        <v>-2.3369375076139445E-5</v>
      </c>
      <c r="CU461" s="240">
        <f t="shared" ca="1" si="948"/>
        <v>-2.3081799063157836E-4</v>
      </c>
      <c r="CV461" s="240">
        <f t="shared" ca="1" si="949"/>
        <v>3.8021881424092483E-4</v>
      </c>
      <c r="CW461" s="240">
        <f t="shared" ca="1" si="950"/>
        <v>-3.5700824531526183E-4</v>
      </c>
      <c r="CX461" s="240">
        <f t="shared" ca="1" si="951"/>
        <v>1.7172339688983771E-4</v>
      </c>
      <c r="CY461" s="240">
        <f t="shared" ca="1" si="952"/>
        <v>9.1520283549651388E-5</v>
      </c>
      <c r="CZ461" s="240">
        <f t="shared" ca="1" si="953"/>
        <v>-3.1321566864704251E-4</v>
      </c>
      <c r="DA461" s="240">
        <f t="shared" ca="1" si="954"/>
        <v>3.9271768849267574E-4</v>
      </c>
      <c r="DB461" s="240">
        <f t="shared" ca="1" si="955"/>
        <v>-2.9393408820353739E-4</v>
      </c>
      <c r="DC461" s="240">
        <f t="shared" ca="1" si="956"/>
        <v>6.1710557069283352E-5</v>
      </c>
      <c r="DD461" s="240">
        <f t="shared" ca="1" si="957"/>
        <v>1.9852827680874959E-4</v>
      </c>
      <c r="DE461" s="240">
        <f t="shared" ca="1" si="958"/>
        <v>-3.6863942359179286E-4</v>
      </c>
      <c r="DF461" s="240">
        <f t="shared" ca="1" si="959"/>
        <v>3.7139597910739114E-4</v>
      </c>
      <c r="DG461" s="240">
        <f t="shared" ca="1" si="960"/>
        <v>-2.0554652478200263E-4</v>
      </c>
      <c r="DH461" s="240">
        <f t="shared" ca="1" si="961"/>
        <v>-5.3616754489633974E-5</v>
      </c>
      <c r="DI461" s="240">
        <f t="shared" ca="1" si="962"/>
        <v>2.88439148173761E-4</v>
      </c>
      <c r="DJ461" s="240">
        <f t="shared" ca="1" si="963"/>
        <v>-3.923161989050763E-4</v>
      </c>
      <c r="DK461" s="240">
        <f t="shared" ca="1" si="964"/>
        <v>3.1808989738055867E-4</v>
      </c>
      <c r="DL461" s="240">
        <f t="shared" ca="1" si="965"/>
        <v>-9.9457432663439005E-5</v>
      </c>
      <c r="DM461" s="240">
        <f t="shared" ca="1" si="966"/>
        <v>-1.6432662715365741E-4</v>
      </c>
      <c r="DN461" s="240">
        <f t="shared" ca="1" si="967"/>
        <v>3.5350983377466005E-4</v>
      </c>
      <c r="DO461" s="240">
        <f t="shared" ca="1" si="968"/>
        <v>-3.8220696659502267E-4</v>
      </c>
      <c r="DP461" s="240">
        <f t="shared" ca="1" si="969"/>
        <v>2.3739012727737492E-4</v>
      </c>
      <c r="DQ461" s="240">
        <f t="shared" ca="1" si="970"/>
        <v>1.5196866773992948E-5</v>
      </c>
      <c r="DR461" s="240">
        <f t="shared" ca="1" si="971"/>
        <v>-2.6088480102668917E-4</v>
      </c>
      <c r="DS461" s="240">
        <f t="shared" ca="1" si="972"/>
        <v>3.8813648986017177E-4</v>
      </c>
      <c r="DT461" s="240">
        <f t="shared" ca="1" si="973"/>
        <v>-3.3918232696018011E-4</v>
      </c>
      <c r="DU461" s="240">
        <f t="shared" ca="1" si="974"/>
        <v>1.3624647881207172E-4</v>
      </c>
      <c r="DV461" s="240">
        <f t="shared" ca="1" si="975"/>
        <v>1.2854242224900376E-4</v>
      </c>
      <c r="DW461" s="240">
        <f t="shared" ca="1" si="976"/>
        <v>-3.3497575101014925E-4</v>
      </c>
      <c r="DX461" s="240">
        <f t="shared" ca="1" si="977"/>
        <v>3.8933709205876373E-4</v>
      </c>
      <c r="DY461" s="240">
        <f t="shared" ca="1" si="978"/>
        <v>-2.6694753307640346E-4</v>
      </c>
      <c r="DZ461" s="240">
        <f t="shared" ca="1" si="979"/>
        <v>2.3369375076134078E-5</v>
      </c>
      <c r="EA461" s="240">
        <f t="shared" ca="1" si="980"/>
        <v>2.3081799063157365E-4</v>
      </c>
      <c r="EB461" s="240">
        <f t="shared" ca="1" si="981"/>
        <v>-3.8021881424092619E-4</v>
      </c>
      <c r="EC461" s="240">
        <f t="shared" ca="1" si="982"/>
        <v>3.5700824531526427E-4</v>
      </c>
      <c r="ED461" s="240">
        <f t="shared" ca="1" si="983"/>
        <v>-1.7172339688984291E-4</v>
      </c>
      <c r="EE461" s="240">
        <f t="shared" ca="1" si="984"/>
        <v>-9.1520283549656646E-5</v>
      </c>
      <c r="EF461" s="240">
        <f t="shared" ca="1" si="985"/>
        <v>3.1321566864703898E-4</v>
      </c>
      <c r="EG461" s="240">
        <f t="shared" ca="1" si="986"/>
        <v>-3.9271768849267552E-4</v>
      </c>
      <c r="EH461" s="240">
        <f t="shared" ca="1" si="987"/>
        <v>2.9393408820354119E-4</v>
      </c>
      <c r="EI461" s="240">
        <f t="shared" ca="1" si="988"/>
        <v>-6.1710557069278039E-5</v>
      </c>
      <c r="EJ461" s="240">
        <f t="shared" ca="1" si="989"/>
        <v>-1.9852827680874461E-4</v>
      </c>
      <c r="EK461" s="240">
        <f t="shared" ca="1" si="990"/>
        <v>3.686394235917947E-4</v>
      </c>
      <c r="EL461" s="240">
        <f t="shared" ca="1" si="991"/>
        <v>-3.7139597910739299E-4</v>
      </c>
      <c r="EM461" s="240">
        <f t="shared" ca="1" si="992"/>
        <v>2.0554652478200754E-4</v>
      </c>
      <c r="EN461" s="240">
        <f t="shared" ca="1" si="993"/>
        <v>5.3616754489628255E-5</v>
      </c>
      <c r="EO461" s="240">
        <f t="shared" ca="1" si="994"/>
        <v>-2.8843914817375699E-4</v>
      </c>
      <c r="EP461" s="240">
        <f t="shared" ca="1" si="995"/>
        <v>3.9231619890507598E-4</v>
      </c>
      <c r="EQ461" s="240">
        <f t="shared" ca="1" si="996"/>
        <v>-3.1808989738056208E-4</v>
      </c>
      <c r="ER461" s="240">
        <f t="shared" ca="1" si="997"/>
        <v>9.9457432663422986E-5</v>
      </c>
      <c r="ES461" s="240">
        <f t="shared" ca="1" si="998"/>
        <v>1.6432662715365216E-4</v>
      </c>
      <c r="ET461" s="240">
        <f t="shared" ca="1" si="999"/>
        <v>-3.5350983377466732E-4</v>
      </c>
      <c r="EU461" s="240">
        <f t="shared" ca="1" si="1000"/>
        <v>3.8220696659502403E-4</v>
      </c>
      <c r="EV461" s="240">
        <f t="shared" ca="1" si="1001"/>
        <v>-2.3739012727736169E-4</v>
      </c>
      <c r="EW461" s="240">
        <f t="shared" ca="1" si="1002"/>
        <v>-1.5196866773987147E-5</v>
      </c>
      <c r="EX461" s="240">
        <f t="shared" ca="1" si="1003"/>
        <v>2.6088480102668483E-4</v>
      </c>
      <c r="EY461" s="240">
        <f t="shared" ca="1" si="1004"/>
        <v>-3.8813648986017084E-4</v>
      </c>
      <c r="EZ461" s="240">
        <f t="shared" ca="1" si="1005"/>
        <v>3.3918232696018304E-4</v>
      </c>
      <c r="FA461" s="240">
        <f t="shared" ca="1" si="1006"/>
        <v>-1.3624647881207711E-4</v>
      </c>
      <c r="FB461" s="240">
        <f t="shared" ca="1" si="1007"/>
        <v>-1.2854242224899829E-4</v>
      </c>
      <c r="FC461" s="240">
        <f t="shared" ca="1" si="1008"/>
        <v>3.3497575101014621E-4</v>
      </c>
      <c r="FD461" s="240">
        <f t="shared" ca="1" si="1009"/>
        <v>-3.8933709205876454E-4</v>
      </c>
      <c r="FE461" s="240">
        <f t="shared" ca="1" si="1010"/>
        <v>2.6694753307639132E-4</v>
      </c>
      <c r="FF461" s="240">
        <f t="shared" ca="1" si="1011"/>
        <v>-2.3369375076139851E-5</v>
      </c>
      <c r="FG461" s="240">
        <f t="shared" ca="1" si="1012"/>
        <v>-2.3081799063158709E-4</v>
      </c>
      <c r="FH461" s="240">
        <f t="shared" ca="1" si="1013"/>
        <v>3.8021881424092472E-4</v>
      </c>
      <c r="FI461" s="240">
        <f t="shared" ca="1" si="1014"/>
        <v>-3.5700824531525739E-4</v>
      </c>
      <c r="FJ461" s="240">
        <f t="shared" ca="1" si="1015"/>
        <v>1.7172339688984809E-4</v>
      </c>
      <c r="FK461" s="240">
        <f t="shared" ca="1" si="1016"/>
        <v>9.1520283549651008E-5</v>
      </c>
      <c r="FL461" s="240">
        <f t="shared" ca="1" si="1017"/>
        <v>-3.1321566864703546E-4</v>
      </c>
      <c r="FM461" s="240">
        <f t="shared" ca="1" si="1018"/>
        <v>3.9271768849267569E-4</v>
      </c>
      <c r="FN461" s="240">
        <f t="shared" ca="1" si="1019"/>
        <v>-2.9393408820354504E-4</v>
      </c>
      <c r="FO461" s="240">
        <f t="shared" ca="1" si="1020"/>
        <v>6.1710557069283732E-5</v>
      </c>
      <c r="FP461" s="240">
        <f t="shared" ca="1" si="1021"/>
        <v>1.9852827680873965E-4</v>
      </c>
      <c r="FQ461" s="240">
        <f t="shared" ca="1" si="1022"/>
        <v>-3.686394235917927E-4</v>
      </c>
      <c r="FR461" s="240">
        <f t="shared" ca="1" si="1023"/>
        <v>3.7139597910738762E-4</v>
      </c>
      <c r="FS461" s="240">
        <f t="shared" ca="1" si="1024"/>
        <v>-2.0554652478201247E-4</v>
      </c>
      <c r="FT461" s="240">
        <f t="shared" ca="1" si="1025"/>
        <v>-5.3616754489644653E-5</v>
      </c>
      <c r="FU461" s="240">
        <f t="shared" ca="1" si="1026"/>
        <v>2.8843914817375314E-4</v>
      </c>
      <c r="FV461" s="240">
        <f t="shared" ca="1" si="1027"/>
        <v>-3.9231619890507701E-4</v>
      </c>
      <c r="FW461" s="240">
        <f t="shared" ca="1" si="1028"/>
        <v>3.180898973805655E-4</v>
      </c>
      <c r="FX461" s="240">
        <f t="shared" ca="1" si="1029"/>
        <v>-9.9457432663428556E-5</v>
      </c>
      <c r="FY461" s="240">
        <f t="shared" ca="1" si="1030"/>
        <v>-1.6432662715364687E-4</v>
      </c>
      <c r="FZ461" s="240">
        <f t="shared" ca="1" si="1031"/>
        <v>3.5350983377466477E-4</v>
      </c>
      <c r="GA461" s="240">
        <f t="shared" ca="1" si="1032"/>
        <v>-3.8220696659502533E-4</v>
      </c>
      <c r="GB461" s="240">
        <f t="shared" ca="1" si="1033"/>
        <v>2.3739012727736633E-4</v>
      </c>
      <c r="GC461" s="240">
        <f t="shared" ca="1" si="1034"/>
        <v>1.5196866773981401E-5</v>
      </c>
      <c r="GD461" s="240">
        <f t="shared" ca="1" si="1035"/>
        <v>-2.6088480102668055E-4</v>
      </c>
      <c r="GE461" s="240">
        <f t="shared" ca="1" si="1036"/>
        <v>3.8813648986017345E-4</v>
      </c>
      <c r="GF461" s="240">
        <f t="shared" ca="1" si="1037"/>
        <v>-3.3918232696018597E-4</v>
      </c>
      <c r="GG461" s="240">
        <f t="shared" ca="1" si="1038"/>
        <v>1.3624647881206158E-4</v>
      </c>
      <c r="GH461" s="240">
        <f t="shared" ca="1" si="1039"/>
        <v>1.2854242224899281E-4</v>
      </c>
      <c r="GI461" s="240">
        <f t="shared" ca="1" si="1040"/>
        <v>-3.3497575101015489E-4</v>
      </c>
      <c r="GJ461" s="240">
        <f t="shared" ca="1" si="1041"/>
        <v>3.8933709205876536E-4</v>
      </c>
      <c r="GK461" s="240">
        <f t="shared" ca="1" si="1042"/>
        <v>-2.669475330763956E-4</v>
      </c>
      <c r="GL461" s="240">
        <f t="shared" ca="1" si="1043"/>
        <v>2.3369375076145597E-5</v>
      </c>
      <c r="GM461" s="240">
        <f t="shared" ca="1" si="1044"/>
        <v>2.3081799063158243E-4</v>
      </c>
      <c r="GN461" s="240">
        <f t="shared" ca="1" si="1045"/>
        <v>-3.8021881424092326E-4</v>
      </c>
      <c r="GO461" s="240">
        <f t="shared" ca="1" si="1046"/>
        <v>3.5700824531525977E-4</v>
      </c>
      <c r="GP461" s="240">
        <f t="shared" ca="1" si="1047"/>
        <v>-1.7172339688983321E-4</v>
      </c>
      <c r="GQ461" s="240">
        <f t="shared" ca="1" si="1048"/>
        <v>-9.1520283549645397E-5</v>
      </c>
      <c r="GR461" s="240">
        <f t="shared" ca="1" si="1049"/>
        <v>3.1321566864704549E-4</v>
      </c>
      <c r="GS461" s="240">
        <f t="shared" ca="1" si="1050"/>
        <v>-3.9271768849267596E-4</v>
      </c>
      <c r="GT461" s="240">
        <f t="shared" ca="1" si="1051"/>
        <v>2.9393408820353403E-4</v>
      </c>
      <c r="GU461" s="240">
        <f t="shared" ca="1" si="1052"/>
        <v>-6.1710557069289451E-5</v>
      </c>
      <c r="GV461" s="240">
        <f t="shared" ca="1" si="1053"/>
        <v>-1.985282768087539E-4</v>
      </c>
      <c r="GW461" s="240">
        <f t="shared" ca="1" si="1054"/>
        <v>3.6863942359179075E-4</v>
      </c>
      <c r="GX461" s="240">
        <f t="shared" ca="1" si="1055"/>
        <v>-3.7139597910738946E-4</v>
      </c>
      <c r="GY461" s="240">
        <f t="shared" ca="1" si="1056"/>
        <v>2.055465247820174E-4</v>
      </c>
      <c r="GZ461" s="240">
        <f t="shared" ca="1" si="1057"/>
        <v>5.3616754489638961E-5</v>
      </c>
      <c r="HA461" s="240">
        <f t="shared" ca="1" si="1058"/>
        <v>-2.8843914817374918E-4</v>
      </c>
      <c r="HB461" s="240">
        <f t="shared" ca="1" si="1059"/>
        <v>3.9231619890507668E-4</v>
      </c>
      <c r="HC461" s="240">
        <f t="shared" ca="1" si="1060"/>
        <v>-3.1808989738055574E-4</v>
      </c>
      <c r="HD461" s="240">
        <f t="shared" ca="1" si="1061"/>
        <v>9.9457432663434153E-5</v>
      </c>
      <c r="HE461" s="240">
        <f t="shared" ca="1" si="1062"/>
        <v>1.6432662715366191E-4</v>
      </c>
      <c r="HF461" s="240">
        <f t="shared" ca="1" si="1063"/>
        <v>-3.5350983377466222E-4</v>
      </c>
      <c r="HG461" s="240">
        <f t="shared" ca="1" si="1064"/>
        <v>3.8220696659502153E-4</v>
      </c>
      <c r="HH461" s="240">
        <f t="shared" ca="1" si="1065"/>
        <v>-2.3739012727735313E-4</v>
      </c>
      <c r="HI461" s="240">
        <f t="shared" ca="1" si="1066"/>
        <v>-1.51968667739756E-5</v>
      </c>
      <c r="HJ461" s="240">
        <f t="shared" ca="1" si="1067"/>
        <v>2.6088480102667621E-4</v>
      </c>
      <c r="HK461" s="240">
        <f t="shared" ca="1" si="1068"/>
        <v>-3.8813648986017258E-4</v>
      </c>
      <c r="HL461" s="240">
        <f t="shared" ca="1" si="1069"/>
        <v>3.3918232696017751E-4</v>
      </c>
      <c r="HM461" s="240">
        <f t="shared" ca="1" si="1070"/>
        <v>-1.3624647881208798E-4</v>
      </c>
      <c r="HN461" s="240">
        <f t="shared" ca="1" si="1071"/>
        <v>-1.2854242224898734E-4</v>
      </c>
      <c r="HO461" s="240">
        <f t="shared" ca="1" si="1072"/>
        <v>3.3497575101015185E-4</v>
      </c>
      <c r="HP461" s="240">
        <f t="shared" ca="1" si="1073"/>
        <v>-3.8933709205876308E-4</v>
      </c>
      <c r="HQ461" s="240">
        <f t="shared" ca="1" si="1074"/>
        <v>2.669475330763834E-4</v>
      </c>
      <c r="HR461" s="240">
        <f t="shared" ca="1" si="1075"/>
        <v>-2.3369375076151371E-5</v>
      </c>
      <c r="HS461" s="240">
        <f t="shared" ca="1" si="1076"/>
        <v>-2.3081799063157771E-4</v>
      </c>
      <c r="HT461" s="240">
        <f t="shared" ca="1" si="1077"/>
        <v>3.8021881424092749E-4</v>
      </c>
      <c r="HU461" s="240">
        <f t="shared" ca="1" si="1078"/>
        <v>-3.5700824531525283E-4</v>
      </c>
      <c r="HV461" s="240">
        <f t="shared" ca="1" si="1079"/>
        <v>1.717233968898585E-4</v>
      </c>
      <c r="HW461" s="240">
        <f t="shared" ca="1" si="1080"/>
        <v>9.1520283549639787E-5</v>
      </c>
      <c r="HX461" s="240">
        <f t="shared" ca="1" si="1081"/>
        <v>-3.1321566864704197E-4</v>
      </c>
      <c r="HY461" s="240">
        <f t="shared" ca="1" si="1082"/>
        <v>3.9271768849267531E-4</v>
      </c>
      <c r="HZ461" s="240">
        <f t="shared" ca="1" si="1083"/>
        <v>-2.9393408820355268E-4</v>
      </c>
      <c r="IA461" s="240">
        <f t="shared" ca="1" si="1084"/>
        <v>6.171055706929517E-5</v>
      </c>
      <c r="IB461" s="240">
        <f t="shared" ca="1" si="1085"/>
        <v>1.9852827680874894E-4</v>
      </c>
      <c r="IC461" s="240">
        <f t="shared" ca="1" si="1086"/>
        <v>-3.6863942359179649E-4</v>
      </c>
      <c r="ID461" s="240">
        <f t="shared" ca="1" si="1087"/>
        <v>3.7139597910738404E-4</v>
      </c>
      <c r="IE461" s="240">
        <f t="shared" ca="1" si="1088"/>
        <v>-3.9516076622948034E-4</v>
      </c>
      <c r="IF461" s="240">
        <f t="shared" ca="1" si="1089"/>
        <v>-5.3616754489633242E-5</v>
      </c>
      <c r="IG461" s="240">
        <f t="shared" ca="1" si="1090"/>
        <v>2.8843914817376046E-4</v>
      </c>
      <c r="IH461" s="240">
        <f t="shared" ca="1" si="1091"/>
        <v>-3.9231619890507766E-4</v>
      </c>
      <c r="II461" s="240">
        <f t="shared" ca="1" si="1092"/>
        <v>3.1808989738057227E-4</v>
      </c>
      <c r="IJ461" s="240">
        <f t="shared" ca="1" si="1093"/>
        <v>-9.9457432663439737E-5</v>
      </c>
      <c r="IK461" s="240">
        <f t="shared" ca="1" si="1094"/>
        <v>-1.6432662715365671E-4</v>
      </c>
      <c r="IL461" s="240">
        <f t="shared" ca="1" si="1095"/>
        <v>3.5350983377466948E-4</v>
      </c>
      <c r="IM461" s="240">
        <f t="shared" ca="1" si="1096"/>
        <v>-3.8220696659502809E-4</v>
      </c>
      <c r="IN461" s="240">
        <f t="shared" ca="1" si="1097"/>
        <v>2.3739012727737552E-4</v>
      </c>
      <c r="IO461" s="240">
        <f t="shared" ca="1" si="1098"/>
        <v>1.5196866773992135E-5</v>
      </c>
      <c r="IP461" s="240">
        <f t="shared" ca="1" si="1099"/>
        <v>-2.6088480102668857E-4</v>
      </c>
      <c r="IQ461" s="240">
        <f t="shared" ca="1" si="1100"/>
        <v>3.8813648986017513E-4</v>
      </c>
      <c r="IR461" s="240">
        <f t="shared" ca="1" si="1101"/>
        <v>-3.3918232696019172E-4</v>
      </c>
      <c r="IS461" s="240">
        <f t="shared" ca="1" si="1102"/>
        <v>1.3624647881207243E-4</v>
      </c>
      <c r="IT461" s="240">
        <f t="shared" ca="1" si="1103"/>
        <v>1.2854242224900301E-4</v>
      </c>
      <c r="IU461" s="240">
        <f t="shared" ca="1" si="1104"/>
        <v>-3.3497575101016052E-4</v>
      </c>
      <c r="IV461" s="240">
        <f t="shared" ca="1" si="1105"/>
        <v>3.8933709205876688E-4</v>
      </c>
      <c r="IW461" s="240">
        <f t="shared" ca="1" si="1106"/>
        <v>-2.66947533076404E-4</v>
      </c>
      <c r="IX461" s="240">
        <f t="shared" ca="1" si="1107"/>
        <v>2.3369375076134864E-5</v>
      </c>
      <c r="IY461" s="240">
        <f t="shared" ca="1" si="1108"/>
        <v>2.3081799063159113E-4</v>
      </c>
      <c r="IZ461" s="240">
        <f t="shared" ca="1" si="1109"/>
        <v>-3.8021881424092033E-4</v>
      </c>
      <c r="JA461" s="240">
        <f t="shared" ca="1" si="1110"/>
        <v>3.5700824531526465E-4</v>
      </c>
      <c r="JB461" s="240">
        <f t="shared" ca="1" si="1111"/>
        <v>-1.7172339688984359E-4</v>
      </c>
    </row>
    <row r="462" spans="2:262">
      <c r="B462" s="248">
        <v>101</v>
      </c>
      <c r="C462" s="247">
        <f t="shared" si="1112"/>
        <v>1.9726562500000013E-3</v>
      </c>
      <c r="D462" s="244">
        <f t="shared" ca="1" si="855"/>
        <v>11.263567572898857</v>
      </c>
      <c r="E462" s="243">
        <f ca="1">DC361</f>
        <v>-0.73643242710114221</v>
      </c>
      <c r="F462" s="242">
        <v>101</v>
      </c>
      <c r="G462" s="240">
        <f t="shared" ca="1" si="856"/>
        <v>-7.0779871196892277E-5</v>
      </c>
      <c r="H462" s="240">
        <f t="shared" ca="1" si="857"/>
        <v>1.2736466276400035E-4</v>
      </c>
      <c r="I462" s="240">
        <f t="shared" ca="1" si="858"/>
        <v>-1.3003508259484201E-4</v>
      </c>
      <c r="J462" s="240">
        <f t="shared" ca="1" si="859"/>
        <v>7.7660722895548338E-5</v>
      </c>
      <c r="K462" s="240">
        <f t="shared" ca="1" si="860"/>
        <v>7.5879756716314016E-6</v>
      </c>
      <c r="L462" s="240">
        <f t="shared" ca="1" si="861"/>
        <v>-8.962462992284458E-5</v>
      </c>
      <c r="M462" s="240">
        <f t="shared" ca="1" si="862"/>
        <v>1.3372253798243114E-4</v>
      </c>
      <c r="N462" s="240">
        <f t="shared" ca="1" si="863"/>
        <v>-1.2121474030038081E-4</v>
      </c>
      <c r="O462" s="240">
        <f t="shared" ca="1" si="864"/>
        <v>5.7395877000553086E-5</v>
      </c>
      <c r="P462" s="240">
        <f t="shared" ca="1" si="865"/>
        <v>3.0719071112616943E-5</v>
      </c>
      <c r="Q462" s="240">
        <f t="shared" ca="1" si="866"/>
        <v>-1.0583041694383118E-4</v>
      </c>
      <c r="R462" s="240">
        <f t="shared" ca="1" si="867"/>
        <v>1.3614299115119038E-4</v>
      </c>
      <c r="S462" s="240">
        <f t="shared" ca="1" si="868"/>
        <v>-1.0882526449705193E-4</v>
      </c>
      <c r="T462" s="240">
        <f t="shared" ca="1" si="869"/>
        <v>3.5441025852352196E-5</v>
      </c>
      <c r="U462" s="241">
        <f t="shared" ca="1" si="870"/>
        <v>5.294565225280304E-5</v>
      </c>
      <c r="V462" s="240">
        <f t="shared" ca="1" si="871"/>
        <v>-1.1892005747606871E-4</v>
      </c>
      <c r="W462" s="240">
        <f t="shared" ca="1" si="872"/>
        <v>1.3455475271601552E-4</v>
      </c>
      <c r="X462" s="240">
        <f t="shared" ca="1" si="873"/>
        <v>-9.3231459771636076E-5</v>
      </c>
      <c r="Y462" s="240">
        <f t="shared" ca="1" si="874"/>
        <v>1.2442623790749995E-5</v>
      </c>
      <c r="Z462" s="240">
        <f t="shared" ca="1" si="875"/>
        <v>7.3613263740156953E-5</v>
      </c>
      <c r="AA462" s="240">
        <f t="shared" ca="1" si="876"/>
        <v>-1.2850813078172532E-4</v>
      </c>
      <c r="AB462" s="240">
        <f t="shared" ca="1" si="877"/>
        <v>1.2900458790533525E-4</v>
      </c>
      <c r="AC462" s="240">
        <f t="shared" ca="1" si="878"/>
        <v>-7.4892481263501382E-5</v>
      </c>
      <c r="AD462" s="240">
        <f t="shared" ca="1" si="879"/>
        <v>-1.0922147784986771E-5</v>
      </c>
      <c r="AE462" s="240">
        <f t="shared" ca="1" si="880"/>
        <v>9.2113353640110499E-5</v>
      </c>
      <c r="AF462" s="240">
        <f t="shared" ca="1" si="881"/>
        <v>-1.3431231877278769E-4</v>
      </c>
      <c r="AG462" s="240">
        <f t="shared" ca="1" si="882"/>
        <v>1.1965591974143586E-4</v>
      </c>
      <c r="AH462" s="240">
        <f t="shared" ca="1" si="883"/>
        <v>-5.4348314972285004E-5</v>
      </c>
      <c r="AI462" s="240">
        <f t="shared" ca="1" si="884"/>
        <v>-3.3965319829581667E-5</v>
      </c>
      <c r="AJ462" s="240">
        <f t="shared" ca="1" si="885"/>
        <v>1.0790119207397688E-4</v>
      </c>
      <c r="AK462" s="240">
        <f t="shared" ca="1" si="886"/>
        <v>-1.3616171878676287E-4</v>
      </c>
      <c r="AL462" s="240">
        <f t="shared" ca="1" si="887"/>
        <v>1.0678401709610888E-4</v>
      </c>
      <c r="AM462" s="240">
        <f t="shared" ca="1" si="888"/>
        <v>-3.2203878023909536E-5</v>
      </c>
      <c r="AN462" s="240">
        <f t="shared" ca="1" si="889"/>
        <v>-5.6008392704366336E-5</v>
      </c>
      <c r="AO462" s="240">
        <f t="shared" ca="1" si="890"/>
        <v>1.2051191063509854E-4</v>
      </c>
      <c r="AP462" s="240">
        <f t="shared" ca="1" si="891"/>
        <v>-1.3400187576690791E-4</v>
      </c>
      <c r="AQ462" s="240">
        <f t="shared" ca="1" si="892"/>
        <v>9.0767889477113078E-5</v>
      </c>
      <c r="AR462" s="240">
        <f t="shared" ca="1" si="893"/>
        <v>-9.1112070580704317E-6</v>
      </c>
      <c r="AS462" s="240">
        <f t="shared" ca="1" si="894"/>
        <v>-7.6402314405920737E-5</v>
      </c>
      <c r="AT462" s="240">
        <f t="shared" ca="1" si="895"/>
        <v>1.2957419030669627E-4</v>
      </c>
      <c r="AU462" s="240">
        <f t="shared" ca="1" si="896"/>
        <v>-1.2789638567586655E-4</v>
      </c>
      <c r="AV462" s="240">
        <f t="shared" ca="1" si="897"/>
        <v>7.207912720115255E-5</v>
      </c>
      <c r="AW462" s="240">
        <f t="shared" ca="1" si="898"/>
        <v>1.424974080492332E-5</v>
      </c>
      <c r="AX462" s="240">
        <f t="shared" ca="1" si="899"/>
        <v>-9.4546591717483767E-5</v>
      </c>
      <c r="AY462" s="240">
        <f t="shared" ca="1" si="900"/>
        <v>1.3482119484457643E-4</v>
      </c>
      <c r="AZ462" s="240">
        <f t="shared" ca="1" si="901"/>
        <v>-1.18025022930661E-4</v>
      </c>
      <c r="BA462" s="240">
        <f t="shared" ca="1" si="902"/>
        <v>5.1268015551293764E-5</v>
      </c>
      <c r="BB462" s="240">
        <f t="shared" ca="1" si="903"/>
        <v>3.7191109107925233E-5</v>
      </c>
      <c r="BC462" s="240">
        <f t="shared" ca="1" si="904"/>
        <v>-1.0990697156070353E-4</v>
      </c>
      <c r="BD462" s="240">
        <f t="shared" ca="1" si="905"/>
        <v>1.3609842769435283E-4</v>
      </c>
      <c r="BE462" s="240">
        <f t="shared" ca="1" si="906"/>
        <v>-1.0467844699617808E-4</v>
      </c>
      <c r="BF462" s="240">
        <f t="shared" ca="1" si="907"/>
        <v>2.894733178352396E-5</v>
      </c>
      <c r="BG462" s="240">
        <f t="shared" ca="1" si="908"/>
        <v>5.9037395794453199E-5</v>
      </c>
      <c r="BH462" s="240">
        <f t="shared" ca="1" si="909"/>
        <v>-1.2203117192539198E-4</v>
      </c>
      <c r="BI462" s="240">
        <f t="shared" ca="1" si="910"/>
        <v>1.3336828109849081E-4</v>
      </c>
      <c r="BJ462" s="240">
        <f t="shared" ca="1" si="911"/>
        <v>-8.8249643999999041E-5</v>
      </c>
      <c r="BK462" s="240">
        <f t="shared" ca="1" si="912"/>
        <v>5.7743020749500275E-6</v>
      </c>
      <c r="BL462" s="240">
        <f t="shared" ca="1" si="913"/>
        <v>7.9145343174354523E-5</v>
      </c>
      <c r="BM462" s="240">
        <f t="shared" ca="1" si="914"/>
        <v>-1.3056219918451751E-4</v>
      </c>
      <c r="BN462" s="240">
        <f t="shared" ca="1" si="915"/>
        <v>1.2671114344602096E-4</v>
      </c>
      <c r="BO462" s="240">
        <f t="shared" ca="1" si="916"/>
        <v>-6.9222355367788292E-5</v>
      </c>
      <c r="BP462" s="240">
        <f t="shared" ca="1" si="917"/>
        <v>-1.7568750313831104E-5</v>
      </c>
      <c r="BQ462" s="240">
        <f t="shared" ca="1" si="918"/>
        <v>9.6922878463330498E-5</v>
      </c>
      <c r="BR462" s="240">
        <f t="shared" ca="1" si="919"/>
        <v>-1.3524885966988029E-4</v>
      </c>
      <c r="BS462" s="240">
        <f t="shared" ca="1" si="920"/>
        <v>1.1632303225931254E-4</v>
      </c>
      <c r="BT462" s="240">
        <f t="shared" ca="1" si="921"/>
        <v>-4.8156834194769025E-5</v>
      </c>
      <c r="BU462" s="240">
        <f t="shared" ca="1" si="922"/>
        <v>-4.0394495852809184E-5</v>
      </c>
      <c r="BV462" s="240">
        <f t="shared" ca="1" si="923"/>
        <v>1.1184654719744832E-4</v>
      </c>
      <c r="BW462" s="240">
        <f t="shared" ca="1" si="924"/>
        <v>-1.3595315599814774E-4</v>
      </c>
      <c r="BX462" s="240">
        <f t="shared" ca="1" si="925"/>
        <v>1.0250982251395728E-4</v>
      </c>
      <c r="BY462" s="240">
        <f t="shared" ca="1" si="926"/>
        <v>-2.5673348752882425E-5</v>
      </c>
      <c r="BZ462" s="240">
        <f t="shared" ca="1" si="927"/>
        <v>-6.2030836964860442E-5</v>
      </c>
      <c r="CA462" s="240">
        <f t="shared" ca="1" si="928"/>
        <v>1.2347692620075779E-4</v>
      </c>
      <c r="CB462" s="240">
        <f t="shared" ca="1" si="929"/>
        <v>-1.326543503645012E-4</v>
      </c>
      <c r="CC462" s="240">
        <f t="shared" ca="1" si="930"/>
        <v>8.5678240237209088E-5</v>
      </c>
      <c r="CD462" s="240">
        <f t="shared" ca="1" si="931"/>
        <v>-2.4339188681728074E-6</v>
      </c>
      <c r="CE462" s="240">
        <f t="shared" ca="1" si="932"/>
        <v>-8.1840697747495066E-5</v>
      </c>
      <c r="CF462" s="240">
        <f t="shared" ca="1" si="933"/>
        <v>1.3147156227558401E-4</v>
      </c>
      <c r="CG462" s="240">
        <f t="shared" ca="1" si="934"/>
        <v>-1.2544957516139759E-4</v>
      </c>
      <c r="CH462" s="240">
        <f t="shared" ca="1" si="935"/>
        <v>6.632388657594102E-5</v>
      </c>
      <c r="CI462" s="240">
        <f t="shared" ca="1" si="936"/>
        <v>2.0877177064483891E-5</v>
      </c>
      <c r="CJ462" s="240">
        <f t="shared" ca="1" si="937"/>
        <v>-9.9240782491372132E-5</v>
      </c>
      <c r="CK462" s="240">
        <f t="shared" ca="1" si="938"/>
        <v>1.3559505563939952E-4</v>
      </c>
      <c r="CL462" s="240">
        <f t="shared" ca="1" si="939"/>
        <v>-1.1455097294293143E-4</v>
      </c>
      <c r="CM462" s="240">
        <f t="shared" ca="1" si="940"/>
        <v>4.5016644962023557E-5</v>
      </c>
      <c r="CN462" s="240">
        <f t="shared" ca="1" si="941"/>
        <v>4.3573550463838883E-5</v>
      </c>
      <c r="CO462" s="240">
        <f t="shared" ca="1" si="942"/>
        <v>-1.1371875065637099E-4</v>
      </c>
      <c r="CP462" s="240">
        <f t="shared" ca="1" si="943"/>
        <v>1.357259912043852E-4</v>
      </c>
      <c r="CQ462" s="240">
        <f t="shared" ca="1" si="944"/>
        <v>-1.0027944994774193E-4</v>
      </c>
      <c r="CR462" s="240">
        <f t="shared" ca="1" si="945"/>
        <v>2.2383901056944308E-5</v>
      </c>
      <c r="CS462" s="240">
        <f t="shared" ca="1" si="946"/>
        <v>6.4986913078565872E-5</v>
      </c>
      <c r="CT462" s="240">
        <f t="shared" ca="1" si="947"/>
        <v>-1.2484830259287995E-4</v>
      </c>
      <c r="CU462" s="240">
        <f t="shared" ca="1" si="948"/>
        <v>1.3186051361011858E-4</v>
      </c>
      <c r="CV462" s="240">
        <f t="shared" ca="1" si="949"/>
        <v>-8.3055227106213023E-5</v>
      </c>
      <c r="CW462" s="240">
        <f t="shared" ca="1" si="950"/>
        <v>-9.0793044032051696E-7</v>
      </c>
      <c r="CX462" s="240">
        <f t="shared" ca="1" si="951"/>
        <v>8.4486754544530227E-5</v>
      </c>
      <c r="CY462" s="240">
        <f t="shared" ca="1" si="952"/>
        <v>-1.3230173181357508E-4</v>
      </c>
      <c r="CZ462" s="240">
        <f t="shared" ca="1" si="953"/>
        <v>1.2411244074355871E-4</v>
      </c>
      <c r="DA462" s="240">
        <f t="shared" ca="1" si="954"/>
        <v>-6.3385466754830211E-5</v>
      </c>
      <c r="DB462" s="240">
        <f t="shared" ca="1" si="955"/>
        <v>-2.4173028184324802E-5</v>
      </c>
      <c r="DC462" s="240">
        <f t="shared" ca="1" si="956"/>
        <v>1.0149890758289281E-4</v>
      </c>
      <c r="DD462" s="240">
        <f t="shared" ca="1" si="957"/>
        <v>-1.3585957421762722E-4</v>
      </c>
      <c r="DE462" s="240">
        <f t="shared" ca="1" si="958"/>
        <v>1.1270991240378422E-4</v>
      </c>
      <c r="DF462" s="240">
        <f t="shared" ca="1" si="959"/>
        <v>-4.1849339385633731E-5</v>
      </c>
      <c r="DG462" s="240">
        <f t="shared" ca="1" si="960"/>
        <v>-4.6726357997389138E-5</v>
      </c>
      <c r="DH462" s="240">
        <f t="shared" ca="1" si="961"/>
        <v>1.1552245419212045E-4</v>
      </c>
      <c r="DI462" s="240">
        <f t="shared" ca="1" si="962"/>
        <v>-1.3541707014864317E-4</v>
      </c>
      <c r="DJ462" s="240">
        <f t="shared" ca="1" si="963"/>
        <v>9.7988672790570865E-5</v>
      </c>
      <c r="DK462" s="240">
        <f t="shared" ca="1" si="964"/>
        <v>-1.9080970135993647E-5</v>
      </c>
      <c r="DL462" s="240">
        <f t="shared" ca="1" si="965"/>
        <v>-6.7903843505849983E-5</v>
      </c>
      <c r="DM462" s="240">
        <f t="shared" ca="1" si="966"/>
        <v>1.2614447503589876E-4</v>
      </c>
      <c r="DN462" s="240">
        <f t="shared" ca="1" si="967"/>
        <v>-1.3098724901291741E-4</v>
      </c>
      <c r="DO462" s="240">
        <f t="shared" ca="1" si="968"/>
        <v>8.0382184612046235E-5</v>
      </c>
      <c r="DP462" s="240">
        <f t="shared" ca="1" si="969"/>
        <v>4.2492328454624304E-6</v>
      </c>
      <c r="DQ462" s="240">
        <f t="shared" ca="1" si="970"/>
        <v>-8.7081919679794073E-5</v>
      </c>
      <c r="DR462" s="240">
        <f t="shared" ca="1" si="971"/>
        <v>1.33052207735402E-4</v>
      </c>
      <c r="DS462" s="240">
        <f t="shared" ca="1" si="972"/>
        <v>-1.2270054563227894E-4</v>
      </c>
      <c r="DT462" s="240">
        <f t="shared" ca="1" si="973"/>
        <v>6.0408865898681562E-5</v>
      </c>
      <c r="DU462" s="240">
        <f t="shared" ca="1" si="974"/>
        <v>2.7454318375871407E-5</v>
      </c>
      <c r="DV462" s="240">
        <f t="shared" ca="1" si="975"/>
        <v>-1.0369589352777162E-4</v>
      </c>
      <c r="DW462" s="240">
        <f t="shared" ca="1" si="976"/>
        <v>1.3604225606846275E-4</v>
      </c>
      <c r="DX462" s="240">
        <f t="shared" ca="1" si="977"/>
        <v>-1.1080095962790001E-4</v>
      </c>
      <c r="DY462" s="240">
        <f t="shared" ca="1" si="978"/>
        <v>3.8656825332045569E-5</v>
      </c>
      <c r="DZ462" s="240">
        <f t="shared" ca="1" si="979"/>
        <v>4.9851019320092802E-5</v>
      </c>
      <c r="EA462" s="240">
        <f t="shared" ca="1" si="980"/>
        <v>-1.1725657132112126E-4</v>
      </c>
      <c r="EB462" s="240">
        <f t="shared" ca="1" si="981"/>
        <v>1.3502657891341363E-4</v>
      </c>
      <c r="EC462" s="240">
        <f t="shared" ca="1" si="982"/>
        <v>-9.5638870920940571E-5</v>
      </c>
      <c r="ED462" s="240">
        <f t="shared" ca="1" si="983"/>
        <v>1.5766545552116487E-5</v>
      </c>
      <c r="EE462" s="240">
        <f t="shared" ca="1" si="984"/>
        <v>7.0779871196894391E-5</v>
      </c>
      <c r="EF462" s="240">
        <f t="shared" ca="1" si="985"/>
        <v>-1.273646627640017E-4</v>
      </c>
      <c r="EG462" s="240">
        <f t="shared" ca="1" si="986"/>
        <v>1.300350825948405E-4</v>
      </c>
      <c r="EH462" s="240">
        <f t="shared" ca="1" si="987"/>
        <v>-7.7660722895549531E-5</v>
      </c>
      <c r="EI462" s="240">
        <f t="shared" ca="1" si="988"/>
        <v>-7.5879756716311509E-6</v>
      </c>
      <c r="EJ462" s="240">
        <f t="shared" ca="1" si="989"/>
        <v>8.9624629922845474E-5</v>
      </c>
      <c r="EK462" s="240">
        <f t="shared" ca="1" si="990"/>
        <v>-1.3372253798243154E-4</v>
      </c>
      <c r="EL462" s="240">
        <f t="shared" ca="1" si="991"/>
        <v>1.2121474030037915E-4</v>
      </c>
      <c r="EM462" s="240">
        <f t="shared" ca="1" si="992"/>
        <v>-5.7395877000548492E-5</v>
      </c>
      <c r="EN462" s="240">
        <f t="shared" ca="1" si="993"/>
        <v>-3.0719071112615283E-5</v>
      </c>
      <c r="EO462" s="240">
        <f t="shared" ca="1" si="994"/>
        <v>1.0583041694383103E-4</v>
      </c>
      <c r="EP462" s="240">
        <f t="shared" ca="1" si="995"/>
        <v>-1.361429911511904E-4</v>
      </c>
      <c r="EQ462" s="240">
        <f t="shared" ca="1" si="996"/>
        <v>1.0882526449705062E-4</v>
      </c>
      <c r="ER462" s="240">
        <f t="shared" ca="1" si="997"/>
        <v>-3.5441025852349167E-5</v>
      </c>
      <c r="ES462" s="240">
        <f t="shared" ca="1" si="998"/>
        <v>-5.2945652252807709E-5</v>
      </c>
      <c r="ET462" s="240">
        <f t="shared" ca="1" si="999"/>
        <v>1.1892005747606787E-4</v>
      </c>
      <c r="EU462" s="240">
        <f t="shared" ca="1" si="1000"/>
        <v>-1.3455475271601563E-4</v>
      </c>
      <c r="EV462" s="240">
        <f t="shared" ca="1" si="1001"/>
        <v>9.3231459771635195E-5</v>
      </c>
      <c r="EW462" s="240">
        <f t="shared" ca="1" si="1002"/>
        <v>-1.2442623790747836E-5</v>
      </c>
      <c r="EX462" s="240">
        <f t="shared" ca="1" si="1003"/>
        <v>-7.3613263740159596E-5</v>
      </c>
      <c r="EY462" s="240">
        <f t="shared" ca="1" si="1004"/>
        <v>1.28508130781727E-4</v>
      </c>
      <c r="EZ462" s="240">
        <f t="shared" ca="1" si="1005"/>
        <v>-1.2900458790533577E-4</v>
      </c>
      <c r="FA462" s="240">
        <f t="shared" ca="1" si="1006"/>
        <v>7.4892481263501992E-5</v>
      </c>
      <c r="FB462" s="240">
        <f t="shared" ca="1" si="1007"/>
        <v>1.0922147784987967E-5</v>
      </c>
      <c r="FC462" s="240">
        <f t="shared" ca="1" si="1008"/>
        <v>-9.2113353640112098E-5</v>
      </c>
      <c r="FD462" s="240">
        <f t="shared" ca="1" si="1009"/>
        <v>1.3431231877278818E-4</v>
      </c>
      <c r="FE462" s="240">
        <f t="shared" ca="1" si="1010"/>
        <v>-1.1965591974143345E-4</v>
      </c>
      <c r="FF462" s="240">
        <f t="shared" ca="1" si="1011"/>
        <v>5.4348314972287444E-5</v>
      </c>
      <c r="FG462" s="240">
        <f t="shared" ca="1" si="1012"/>
        <v>3.3965319829580955E-5</v>
      </c>
      <c r="FH462" s="240">
        <f t="shared" ca="1" si="1013"/>
        <v>-1.079011920739776E-4</v>
      </c>
      <c r="FI462" s="240">
        <f t="shared" ca="1" si="1014"/>
        <v>1.3616171878676284E-4</v>
      </c>
      <c r="FJ462" s="240">
        <f t="shared" ca="1" si="1015"/>
        <v>-1.0678401709610693E-4</v>
      </c>
      <c r="FK462" s="240">
        <f t="shared" ca="1" si="1016"/>
        <v>3.2203878023904603E-5</v>
      </c>
      <c r="FL462" s="240">
        <f t="shared" ca="1" si="1017"/>
        <v>5.6008392704363917E-5</v>
      </c>
      <c r="FM462" s="240">
        <f t="shared" ca="1" si="1018"/>
        <v>-1.205119106350982E-4</v>
      </c>
      <c r="FN462" s="240">
        <f t="shared" ca="1" si="1019"/>
        <v>1.3400187576690769E-4</v>
      </c>
      <c r="FO462" s="240">
        <f t="shared" ca="1" si="1020"/>
        <v>-9.076788947711217E-5</v>
      </c>
      <c r="FP462" s="240">
        <f t="shared" ca="1" si="1021"/>
        <v>9.1112070580673028E-6</v>
      </c>
      <c r="FQ462" s="240">
        <f t="shared" ca="1" si="1022"/>
        <v>7.6402314405924938E-5</v>
      </c>
      <c r="FR462" s="240">
        <f t="shared" ca="1" si="1023"/>
        <v>-1.2957419030669548E-4</v>
      </c>
      <c r="FS462" s="240">
        <f t="shared" ca="1" si="1024"/>
        <v>1.278963856758668E-4</v>
      </c>
      <c r="FT462" s="240">
        <f t="shared" ca="1" si="1025"/>
        <v>-7.2079127201151548E-5</v>
      </c>
      <c r="FU462" s="240">
        <f t="shared" ca="1" si="1026"/>
        <v>-1.4249740804924516E-5</v>
      </c>
      <c r="FV462" s="240">
        <f t="shared" ca="1" si="1027"/>
        <v>9.4546591717486003E-5</v>
      </c>
      <c r="FW462" s="240">
        <f t="shared" ca="1" si="1028"/>
        <v>-1.3482119484457716E-4</v>
      </c>
      <c r="FX462" s="240">
        <f t="shared" ca="1" si="1029"/>
        <v>1.1802502293066234E-4</v>
      </c>
      <c r="FY462" s="240">
        <f t="shared" ca="1" si="1030"/>
        <v>-5.1268015551294442E-5</v>
      </c>
      <c r="FZ462" s="240">
        <f t="shared" ca="1" si="1031"/>
        <v>-3.7191109107926385E-5</v>
      </c>
      <c r="GA462" s="240">
        <f t="shared" ca="1" si="1032"/>
        <v>1.0990697156070423E-4</v>
      </c>
      <c r="GB462" s="240">
        <f t="shared" ca="1" si="1033"/>
        <v>-1.3609842769435272E-4</v>
      </c>
      <c r="GC462" s="240">
        <f t="shared" ca="1" si="1034"/>
        <v>1.0467844699617608E-4</v>
      </c>
      <c r="GD462" s="240">
        <f t="shared" ca="1" si="1035"/>
        <v>-2.8947331783526569E-5</v>
      </c>
      <c r="GE462" s="240">
        <f t="shared" ca="1" si="1036"/>
        <v>-5.90373957944508E-5</v>
      </c>
      <c r="GF462" s="240">
        <f t="shared" ca="1" si="1037"/>
        <v>1.2203117192539251E-4</v>
      </c>
      <c r="GG462" s="240">
        <f t="shared" ca="1" si="1038"/>
        <v>-1.3336828109849057E-4</v>
      </c>
      <c r="GH462" s="240">
        <f t="shared" ca="1" si="1039"/>
        <v>8.8249643999998119E-5</v>
      </c>
      <c r="GI462" s="240">
        <f t="shared" ca="1" si="1040"/>
        <v>-5.7743020749449606E-6</v>
      </c>
      <c r="GJ462" s="240">
        <f t="shared" ca="1" si="1041"/>
        <v>-7.9145343174352354E-5</v>
      </c>
      <c r="GK462" s="240">
        <f t="shared" ca="1" si="1042"/>
        <v>1.3056219918451675E-4</v>
      </c>
      <c r="GL462" s="240">
        <f t="shared" ca="1" si="1043"/>
        <v>-1.2671114344602052E-4</v>
      </c>
      <c r="GM462" s="240">
        <f t="shared" ca="1" si="1044"/>
        <v>6.9222355367787249E-5</v>
      </c>
      <c r="GN462" s="240">
        <f t="shared" ca="1" si="1045"/>
        <v>1.7568750313832297E-5</v>
      </c>
      <c r="GO462" s="240">
        <f t="shared" ca="1" si="1046"/>
        <v>-9.6922878463334062E-5</v>
      </c>
      <c r="GP462" s="240">
        <f t="shared" ca="1" si="1047"/>
        <v>1.3524885966987996E-4</v>
      </c>
      <c r="GQ462" s="240">
        <f t="shared" ca="1" si="1048"/>
        <v>-1.1632303225931392E-4</v>
      </c>
      <c r="GR462" s="240">
        <f t="shared" ca="1" si="1049"/>
        <v>4.81568341947679E-5</v>
      </c>
      <c r="GS462" s="240">
        <f t="shared" ca="1" si="1050"/>
        <v>4.0394495852810329E-5</v>
      </c>
      <c r="GT462" s="240">
        <f t="shared" ca="1" si="1051"/>
        <v>-1.1184654719744901E-4</v>
      </c>
      <c r="GU462" s="240">
        <f t="shared" ca="1" si="1052"/>
        <v>1.3595315599814744E-4</v>
      </c>
      <c r="GV462" s="240">
        <f t="shared" ca="1" si="1053"/>
        <v>-1.0250982251395395E-4</v>
      </c>
      <c r="GW462" s="240">
        <f t="shared" ca="1" si="1054"/>
        <v>2.5673348752885047E-5</v>
      </c>
      <c r="GX462" s="240">
        <f t="shared" ca="1" si="1055"/>
        <v>6.2030836964861513E-5</v>
      </c>
      <c r="GY462" s="240">
        <f t="shared" ca="1" si="1056"/>
        <v>-1.2347692620075831E-4</v>
      </c>
      <c r="GZ462" s="240">
        <f t="shared" ca="1" si="1057"/>
        <v>1.3265435036450093E-4</v>
      </c>
      <c r="HA462" s="240">
        <f t="shared" ca="1" si="1058"/>
        <v>-8.5678240237205131E-5</v>
      </c>
      <c r="HB462" s="240">
        <f t="shared" ca="1" si="1059"/>
        <v>2.433918868167737E-6</v>
      </c>
      <c r="HC462" s="240">
        <f t="shared" ca="1" si="1060"/>
        <v>8.1840697747492938E-5</v>
      </c>
      <c r="HD462" s="240">
        <f t="shared" ca="1" si="1061"/>
        <v>-1.314715622755843E-4</v>
      </c>
      <c r="HE462" s="240">
        <f t="shared" ca="1" si="1062"/>
        <v>1.2544957516139412E-4</v>
      </c>
      <c r="HF462" s="240">
        <f t="shared" ca="1" si="1063"/>
        <v>-6.6323886575939963E-5</v>
      </c>
      <c r="HG462" s="240">
        <f t="shared" ca="1" si="1064"/>
        <v>-2.0877177064481258E-5</v>
      </c>
      <c r="HH462" s="240">
        <f t="shared" ca="1" si="1065"/>
        <v>9.9240782491375615E-5</v>
      </c>
      <c r="HI462" s="240">
        <f t="shared" ca="1" si="1066"/>
        <v>-1.3559505563939925E-4</v>
      </c>
      <c r="HJ462" s="240">
        <f t="shared" ca="1" si="1067"/>
        <v>1.1455097294292659E-4</v>
      </c>
      <c r="HK462" s="240">
        <f t="shared" ca="1" si="1068"/>
        <v>-4.5016644962022433E-5</v>
      </c>
      <c r="HL462" s="240">
        <f t="shared" ca="1" si="1069"/>
        <v>-4.3573550463832683E-5</v>
      </c>
      <c r="HM462" s="240">
        <f t="shared" ca="1" si="1070"/>
        <v>1.1371875065637378E-4</v>
      </c>
      <c r="HN462" s="240">
        <f t="shared" ca="1" si="1071"/>
        <v>-1.3572599120438539E-4</v>
      </c>
      <c r="HO462" s="240">
        <f t="shared" ca="1" si="1072"/>
        <v>1.0027944994773851E-4</v>
      </c>
      <c r="HP462" s="240">
        <f t="shared" ca="1" si="1073"/>
        <v>-2.2383901056943122E-5</v>
      </c>
      <c r="HQ462" s="240">
        <f t="shared" ca="1" si="1074"/>
        <v>-6.4986913078573732E-5</v>
      </c>
      <c r="HR462" s="240">
        <f t="shared" ca="1" si="1075"/>
        <v>1.2484830259288043E-4</v>
      </c>
      <c r="HS462" s="240">
        <f t="shared" ca="1" si="1076"/>
        <v>-1.3186051361011923E-4</v>
      </c>
      <c r="HT462" s="240">
        <f t="shared" ca="1" si="1077"/>
        <v>8.3055227106208998E-5</v>
      </c>
      <c r="HU462" s="240">
        <f t="shared" ca="1" si="1078"/>
        <v>9.0793044031784711E-7</v>
      </c>
      <c r="HV462" s="240">
        <f t="shared" ca="1" si="1079"/>
        <v>-8.4486754544537234E-5</v>
      </c>
      <c r="HW462" s="240">
        <f t="shared" ca="1" si="1080"/>
        <v>1.3230173181357535E-4</v>
      </c>
      <c r="HX462" s="240">
        <f t="shared" ca="1" si="1081"/>
        <v>-1.2411244074356139E-4</v>
      </c>
      <c r="HY462" s="240">
        <f t="shared" ca="1" si="1082"/>
        <v>6.3385466754829154E-5</v>
      </c>
      <c r="HZ462" s="240">
        <f t="shared" ca="1" si="1083"/>
        <v>2.4173028184322179E-5</v>
      </c>
      <c r="IA462" s="240">
        <f t="shared" ca="1" si="1084"/>
        <v>-1.014989075828962E-4</v>
      </c>
      <c r="IB462" s="240">
        <f t="shared" ca="1" si="1085"/>
        <v>1.3585957421762706E-4</v>
      </c>
      <c r="IC462" s="240">
        <f t="shared" ca="1" si="1086"/>
        <v>-1.1270991240377919E-4</v>
      </c>
      <c r="ID462" s="240">
        <f t="shared" ca="1" si="1087"/>
        <v>4.1849339385632586E-5</v>
      </c>
      <c r="IE462" s="240">
        <f t="shared" ca="1" si="1088"/>
        <v>2.4728425990552082E-6</v>
      </c>
      <c r="IF462" s="240">
        <f t="shared" ca="1" si="1089"/>
        <v>-1.1552245419212108E-4</v>
      </c>
      <c r="IG462" s="240">
        <f t="shared" ca="1" si="1090"/>
        <v>1.3541707014864303E-4</v>
      </c>
      <c r="IH462" s="240">
        <f t="shared" ca="1" si="1091"/>
        <v>-9.7988672790564658E-5</v>
      </c>
      <c r="II462" s="240">
        <f t="shared" ca="1" si="1092"/>
        <v>1.9080970135992458E-5</v>
      </c>
      <c r="IJ462" s="240">
        <f t="shared" ca="1" si="1093"/>
        <v>6.7903843505844332E-5</v>
      </c>
      <c r="IK462" s="240">
        <f t="shared" ca="1" si="1094"/>
        <v>-1.2614447503589925E-4</v>
      </c>
      <c r="IL462" s="240">
        <f t="shared" ca="1" si="1095"/>
        <v>1.309872490129192E-4</v>
      </c>
      <c r="IM462" s="240">
        <f t="shared" ca="1" si="1096"/>
        <v>-8.0382184612039012E-5</v>
      </c>
      <c r="IN462" s="240">
        <f t="shared" ca="1" si="1097"/>
        <v>-4.2492328454636298E-6</v>
      </c>
      <c r="IO462" s="240">
        <f t="shared" ca="1" si="1098"/>
        <v>8.7081919679800945E-5</v>
      </c>
      <c r="IP462" s="240">
        <f t="shared" ca="1" si="1099"/>
        <v>-1.3305220773540227E-4</v>
      </c>
      <c r="IQ462" s="240">
        <f t="shared" ca="1" si="1100"/>
        <v>1.2270054563228179E-4</v>
      </c>
      <c r="IR462" s="240">
        <f t="shared" ca="1" si="1101"/>
        <v>-6.0408865898680484E-5</v>
      </c>
      <c r="IS462" s="240">
        <f t="shared" ca="1" si="1102"/>
        <v>-2.7454318375872593E-5</v>
      </c>
      <c r="IT462" s="240">
        <f t="shared" ca="1" si="1103"/>
        <v>1.0369589352777741E-4</v>
      </c>
      <c r="IU462" s="240">
        <f t="shared" ca="1" si="1104"/>
        <v>-1.3604225606846278E-4</v>
      </c>
      <c r="IV462" s="240">
        <f t="shared" ca="1" si="1105"/>
        <v>1.1080095962790379E-4</v>
      </c>
      <c r="IW462" s="240">
        <f t="shared" ca="1" si="1106"/>
        <v>-3.8656825332044417E-5</v>
      </c>
      <c r="IX462" s="240">
        <f t="shared" ca="1" si="1107"/>
        <v>-4.9851019320086723E-5</v>
      </c>
      <c r="IY462" s="240">
        <f t="shared" ca="1" si="1108"/>
        <v>1.172565713211258E-4</v>
      </c>
      <c r="IZ462" s="240">
        <f t="shared" ca="1" si="1109"/>
        <v>-1.350265789134135E-4</v>
      </c>
      <c r="JA462" s="240">
        <f t="shared" ca="1" si="1110"/>
        <v>9.5638870920934215E-5</v>
      </c>
      <c r="JB462" s="240">
        <f t="shared" ca="1" si="1111"/>
        <v>-1.5766545552115295E-5</v>
      </c>
    </row>
    <row r="463" spans="2:262">
      <c r="B463" s="248">
        <v>102</v>
      </c>
      <c r="C463" s="247">
        <f t="shared" si="1112"/>
        <v>1.9921875000000013E-3</v>
      </c>
      <c r="D463" s="244">
        <f t="shared" ca="1" si="855"/>
        <v>11.271104822109713</v>
      </c>
      <c r="E463" s="243">
        <f ca="1">DD361</f>
        <v>-0.72889517789028624</v>
      </c>
      <c r="F463" s="242">
        <v>102</v>
      </c>
      <c r="G463" s="240">
        <f t="shared" ca="1" si="856"/>
        <v>-3.5559756404420235E-5</v>
      </c>
      <c r="H463" s="240">
        <f t="shared" ca="1" si="857"/>
        <v>1.4850651485497665E-4</v>
      </c>
      <c r="I463" s="240">
        <f t="shared" ca="1" si="858"/>
        <v>-2.0300334600649878E-4</v>
      </c>
      <c r="J463" s="240">
        <f t="shared" ca="1" si="859"/>
        <v>1.7760111800140554E-4</v>
      </c>
      <c r="K463" s="240">
        <f t="shared" ca="1" si="860"/>
        <v>-8.2297765149724628E-5</v>
      </c>
      <c r="L463" s="240">
        <f t="shared" ca="1" si="861"/>
        <v>-4.5396748416837548E-5</v>
      </c>
      <c r="M463" s="240">
        <f t="shared" ca="1" si="862"/>
        <v>1.5522378561599621E-4</v>
      </c>
      <c r="N463" s="240">
        <f t="shared" ca="1" si="863"/>
        <v>-2.0395707892657285E-4</v>
      </c>
      <c r="O463" s="240">
        <f t="shared" ca="1" si="864"/>
        <v>1.724159381692351E-4</v>
      </c>
      <c r="P463" s="240">
        <f t="shared" ca="1" si="865"/>
        <v>-7.3014481243088906E-5</v>
      </c>
      <c r="Q463" s="240">
        <f t="shared" ca="1" si="866"/>
        <v>-5.5124375686032532E-5</v>
      </c>
      <c r="R463" s="240">
        <f t="shared" ca="1" si="867"/>
        <v>1.6156710868146909E-4</v>
      </c>
      <c r="S463" s="240">
        <f t="shared" ca="1" si="868"/>
        <v>-2.0441946137898255E-4</v>
      </c>
      <c r="T463" s="240">
        <f t="shared" ca="1" si="869"/>
        <v>1.668153932401622E-4</v>
      </c>
      <c r="U463" s="241">
        <f t="shared" ca="1" si="870"/>
        <v>-6.3555299055824969E-5</v>
      </c>
      <c r="V463" s="240">
        <f t="shared" ca="1" si="871"/>
        <v>-6.4719203505875469E-5</v>
      </c>
      <c r="W463" s="240">
        <f t="shared" ca="1" si="872"/>
        <v>1.6752120243052049E-4</v>
      </c>
      <c r="X463" s="240">
        <f t="shared" ca="1" si="873"/>
        <v>-2.0438937944390015E-4</v>
      </c>
      <c r="Y463" s="240">
        <f t="shared" ca="1" si="874"/>
        <v>1.6081297541747135E-4</v>
      </c>
      <c r="Z463" s="240">
        <f t="shared" ca="1" si="875"/>
        <v>-5.394300658634953E-5</v>
      </c>
      <c r="AA463" s="240">
        <f t="shared" ca="1" si="876"/>
        <v>-7.4158117095739386E-5</v>
      </c>
      <c r="AB463" s="240">
        <f t="shared" ca="1" si="877"/>
        <v>1.7307172292979246E-4</v>
      </c>
      <c r="AC463" s="240">
        <f t="shared" ca="1" si="878"/>
        <v>-2.0386690559134215E-4</v>
      </c>
      <c r="AD463" s="240">
        <f t="shared" ca="1" si="879"/>
        <v>1.5442314505144584E-4</v>
      </c>
      <c r="AE463" s="240">
        <f t="shared" ca="1" si="880"/>
        <v>-4.4200760689156823E-5</v>
      </c>
      <c r="AF463" s="240">
        <f t="shared" ca="1" si="881"/>
        <v>-8.3418377286037108E-5</v>
      </c>
      <c r="AG463" s="240">
        <f t="shared" ca="1" si="882"/>
        <v>1.7820529848923403E-4</v>
      </c>
      <c r="AH463" s="240">
        <f t="shared" ca="1" si="883"/>
        <v>-2.0285329850658243E-4</v>
      </c>
      <c r="AI463" s="240">
        <f t="shared" ca="1" si="884"/>
        <v>1.4766129580312331E-4</v>
      </c>
      <c r="AJ463" s="240">
        <f t="shared" ca="1" si="885"/>
        <v>-3.4352031287935932E-5</v>
      </c>
      <c r="AK463" s="240">
        <f t="shared" ca="1" si="886"/>
        <v>-9.2477675298863164E-5</v>
      </c>
      <c r="AL463" s="240">
        <f t="shared" ca="1" si="887"/>
        <v>1.8290956187567506E-4</v>
      </c>
      <c r="AM463" s="240">
        <f t="shared" ca="1" si="888"/>
        <v>-2.0135100005786981E-4</v>
      </c>
      <c r="AN463" s="240">
        <f t="shared" ca="1" si="889"/>
        <v>1.4054371755960703E-4</v>
      </c>
      <c r="AO463" s="240">
        <f t="shared" ca="1" si="890"/>
        <v>-2.4420544834458392E-5</v>
      </c>
      <c r="AP463" s="240">
        <f t="shared" ca="1" si="891"/>
        <v>-1.0131418649180922E-4</v>
      </c>
      <c r="AQ463" s="240">
        <f t="shared" ca="1" si="892"/>
        <v>1.8717318010657202E-4</v>
      </c>
      <c r="AR463" s="240">
        <f t="shared" ca="1" si="893"/>
        <v>-1.9936362941375366E-4</v>
      </c>
      <c r="AS463" s="240">
        <f t="shared" ca="1" si="894"/>
        <v>1.3308755719031385E-4</v>
      </c>
      <c r="AT463" s="240">
        <f t="shared" ca="1" si="895"/>
        <v>-1.4430227149490443E-5</v>
      </c>
      <c r="AU463" s="240">
        <f t="shared" ca="1" si="896"/>
        <v>-1.0990662293542175E-4</v>
      </c>
      <c r="AV463" s="240">
        <f t="shared" ca="1" si="897"/>
        <v>1.9098588175215682E-4</v>
      </c>
      <c r="AW463" s="240">
        <f t="shared" ca="1" si="898"/>
        <v>-1.9689597432418756E-4</v>
      </c>
      <c r="AX463" s="240">
        <f t="shared" ca="1" si="899"/>
        <v>1.2531077723865815E-4</v>
      </c>
      <c r="AY463" s="240">
        <f t="shared" ca="1" si="900"/>
        <v>-4.4051457833778514E-6</v>
      </c>
      <c r="AZ463" s="240">
        <f t="shared" ca="1" si="901"/>
        <v>-1.1823428469769721E-4</v>
      </c>
      <c r="BA463" s="240">
        <f t="shared" ca="1" si="902"/>
        <v>1.9433848168021417E-4</v>
      </c>
      <c r="BB463" s="240">
        <f t="shared" ca="1" si="903"/>
        <v>-1.9395397958642388E-4</v>
      </c>
      <c r="BC463" s="240">
        <f t="shared" ca="1" si="904"/>
        <v>1.172321126487045E-4</v>
      </c>
      <c r="BD463" s="240">
        <f t="shared" ca="1" si="905"/>
        <v>5.6305479647721074E-6</v>
      </c>
      <c r="BE463" s="240">
        <f t="shared" ca="1" si="906"/>
        <v>-1.2627710971203812E-4</v>
      </c>
      <c r="BF463" s="240">
        <f t="shared" ca="1" si="907"/>
        <v>1.9722290318386319E-4</v>
      </c>
      <c r="BG463" s="240">
        <f t="shared" ca="1" si="908"/>
        <v>-1.9054473272347527E-4</v>
      </c>
      <c r="BH463" s="240">
        <f t="shared" ca="1" si="909"/>
        <v>1.0887102563106217E-4</v>
      </c>
      <c r="BI463" s="240">
        <f t="shared" ca="1" si="910"/>
        <v>1.5652677229697158E-5</v>
      </c>
      <c r="BJ463" s="240">
        <f t="shared" ca="1" si="911"/>
        <v>-1.3401572210851412E-4</v>
      </c>
      <c r="BK463" s="240">
        <f t="shared" ca="1" si="912"/>
        <v>1.9963219743905544E-4</v>
      </c>
      <c r="BL463" s="240">
        <f t="shared" ca="1" si="913"/>
        <v>-1.8667644690964854E-4</v>
      </c>
      <c r="BM463" s="240">
        <f t="shared" ca="1" si="914"/>
        <v>1.0024765877669405E-4</v>
      </c>
      <c r="BN463" s="240">
        <f t="shared" ca="1" si="915"/>
        <v>2.5637097824160405E-5</v>
      </c>
      <c r="BO463" s="240">
        <f t="shared" ca="1" si="916"/>
        <v>-1.4143147889203765E-4</v>
      </c>
      <c r="BP463" s="240">
        <f t="shared" ca="1" si="917"/>
        <v>2.0156056024490184E-4</v>
      </c>
      <c r="BQ463" s="240">
        <f t="shared" ca="1" si="918"/>
        <v>-1.8235844118428833E-4</v>
      </c>
      <c r="BR463" s="240">
        <f t="shared" ca="1" si="919"/>
        <v>9.138278653168001E-5</v>
      </c>
      <c r="BS463" s="240">
        <f t="shared" ca="1" si="920"/>
        <v>3.5559756404420683E-5</v>
      </c>
      <c r="BT463" s="240">
        <f t="shared" ca="1" si="921"/>
        <v>-1.485065148549799E-4</v>
      </c>
      <c r="BU463" s="240">
        <f t="shared" ca="1" si="922"/>
        <v>2.0300334600649914E-4</v>
      </c>
      <c r="BV463" s="240">
        <f t="shared" ca="1" si="923"/>
        <v>-1.7760111800140473E-4</v>
      </c>
      <c r="BW463" s="240">
        <f t="shared" ca="1" si="924"/>
        <v>8.2297765149724452E-5</v>
      </c>
      <c r="BX463" s="240">
        <f t="shared" ca="1" si="925"/>
        <v>4.5396748416841613E-5</v>
      </c>
      <c r="BY463" s="240">
        <f t="shared" ca="1" si="926"/>
        <v>-1.55223785615998E-4</v>
      </c>
      <c r="BZ463" s="240">
        <f t="shared" ca="1" si="927"/>
        <v>2.039570789265729E-4</v>
      </c>
      <c r="CA463" s="240">
        <f t="shared" ca="1" si="928"/>
        <v>-1.7241593816923521E-4</v>
      </c>
      <c r="CB463" s="240">
        <f t="shared" ca="1" si="929"/>
        <v>7.301448124308499E-5</v>
      </c>
      <c r="CC463" s="240">
        <f t="shared" ca="1" si="930"/>
        <v>5.5124375686035134E-5</v>
      </c>
      <c r="CD463" s="240">
        <f t="shared" ca="1" si="931"/>
        <v>-1.6156710868146942E-4</v>
      </c>
      <c r="CE463" s="240">
        <f t="shared" ca="1" si="932"/>
        <v>2.0441946137898253E-4</v>
      </c>
      <c r="CF463" s="240">
        <f t="shared" ca="1" si="933"/>
        <v>-1.6681539324016017E-4</v>
      </c>
      <c r="CG463" s="240">
        <f t="shared" ca="1" si="934"/>
        <v>6.3555299055823085E-5</v>
      </c>
      <c r="CH463" s="240">
        <f t="shared" ca="1" si="935"/>
        <v>6.4719203505875998E-5</v>
      </c>
      <c r="CI463" s="240">
        <f t="shared" ca="1" si="936"/>
        <v>-1.6752120243052331E-4</v>
      </c>
      <c r="CJ463" s="240">
        <f t="shared" ca="1" si="937"/>
        <v>2.0438937944390004E-4</v>
      </c>
      <c r="CK463" s="240">
        <f t="shared" ca="1" si="938"/>
        <v>-1.6081297541747013E-4</v>
      </c>
      <c r="CL463" s="240">
        <f t="shared" ca="1" si="939"/>
        <v>5.3943006586349008E-5</v>
      </c>
      <c r="CM463" s="240">
        <f t="shared" ca="1" si="940"/>
        <v>7.4158117095743953E-5</v>
      </c>
      <c r="CN463" s="240">
        <f t="shared" ca="1" si="941"/>
        <v>-1.7307172292979427E-4</v>
      </c>
      <c r="CO463" s="240">
        <f t="shared" ca="1" si="942"/>
        <v>2.0386690559134196E-4</v>
      </c>
      <c r="CP463" s="240">
        <f t="shared" ca="1" si="943"/>
        <v>-1.5442314505144644E-4</v>
      </c>
      <c r="CQ463" s="240">
        <f t="shared" ca="1" si="944"/>
        <v>4.4200760689153442E-5</v>
      </c>
      <c r="CR463" s="240">
        <f t="shared" ca="1" si="945"/>
        <v>8.3418377286038924E-5</v>
      </c>
      <c r="CS463" s="240">
        <f t="shared" ca="1" si="946"/>
        <v>-1.78205298489235E-4</v>
      </c>
      <c r="CT463" s="240">
        <f t="shared" ca="1" si="947"/>
        <v>2.0285329850658256E-4</v>
      </c>
      <c r="CU463" s="240">
        <f t="shared" ca="1" si="948"/>
        <v>-1.4766129580311989E-4</v>
      </c>
      <c r="CV463" s="240">
        <f t="shared" ca="1" si="949"/>
        <v>3.435203128793396E-5</v>
      </c>
      <c r="CW463" s="240">
        <f t="shared" ca="1" si="950"/>
        <v>9.2477675298864966E-5</v>
      </c>
      <c r="CX463" s="240">
        <f t="shared" ca="1" si="951"/>
        <v>-1.8290956187567723E-4</v>
      </c>
      <c r="CY463" s="240">
        <f t="shared" ca="1" si="952"/>
        <v>2.0135100005786946E-4</v>
      </c>
      <c r="CZ463" s="240">
        <f t="shared" ca="1" si="953"/>
        <v>-1.4054371755960556E-4</v>
      </c>
      <c r="DA463" s="240">
        <f t="shared" ca="1" si="954"/>
        <v>2.44205448344593E-5</v>
      </c>
      <c r="DB463" s="240">
        <f t="shared" ca="1" si="955"/>
        <v>1.0131418649181347E-4</v>
      </c>
      <c r="DC463" s="240">
        <f t="shared" ca="1" si="956"/>
        <v>-1.8717318010657284E-4</v>
      </c>
      <c r="DD463" s="240">
        <f t="shared" ca="1" si="957"/>
        <v>1.993636294137532E-4</v>
      </c>
      <c r="DE463" s="240">
        <f t="shared" ca="1" si="958"/>
        <v>-1.3308755719031011E-4</v>
      </c>
      <c r="DF463" s="240">
        <f t="shared" ca="1" si="959"/>
        <v>1.443022714948555E-5</v>
      </c>
      <c r="DG463" s="240">
        <f t="shared" ca="1" si="960"/>
        <v>1.0990662293542343E-4</v>
      </c>
      <c r="DH463" s="240">
        <f t="shared" ca="1" si="961"/>
        <v>-1.909858817521575E-4</v>
      </c>
      <c r="DI463" s="240">
        <f t="shared" ca="1" si="962"/>
        <v>1.9689597432418778E-4</v>
      </c>
      <c r="DJ463" s="240">
        <f t="shared" ca="1" si="963"/>
        <v>-1.2531077723865885E-4</v>
      </c>
      <c r="DK463" s="240">
        <f t="shared" ca="1" si="964"/>
        <v>4.4051457833816596E-6</v>
      </c>
      <c r="DL463" s="240">
        <f t="shared" ca="1" si="965"/>
        <v>1.1823428469770361E-4</v>
      </c>
      <c r="DM463" s="240">
        <f t="shared" ca="1" si="966"/>
        <v>-1.9433848168021569E-4</v>
      </c>
      <c r="DN463" s="240">
        <f t="shared" ca="1" si="967"/>
        <v>1.9395397958642325E-4</v>
      </c>
      <c r="DO463" s="240">
        <f t="shared" ca="1" si="968"/>
        <v>-1.1723211264870286E-4</v>
      </c>
      <c r="DP463" s="240">
        <f t="shared" ca="1" si="969"/>
        <v>-5.6305479647711994E-6</v>
      </c>
      <c r="DQ463" s="240">
        <f t="shared" ca="1" si="970"/>
        <v>1.2627710971203739E-4</v>
      </c>
      <c r="DR463" s="240">
        <f t="shared" ca="1" si="971"/>
        <v>-1.9722290318386216E-4</v>
      </c>
      <c r="DS463" s="240">
        <f t="shared" ca="1" si="972"/>
        <v>1.9054473272347243E-4</v>
      </c>
      <c r="DT463" s="240">
        <f t="shared" ca="1" si="973"/>
        <v>-1.0887102563105555E-4</v>
      </c>
      <c r="DU463" s="240">
        <f t="shared" ca="1" si="974"/>
        <v>-1.5652677229699164E-5</v>
      </c>
      <c r="DV463" s="240">
        <f t="shared" ca="1" si="975"/>
        <v>1.3401572210851564E-4</v>
      </c>
      <c r="DW463" s="240">
        <f t="shared" ca="1" si="976"/>
        <v>-1.9963219743905584E-4</v>
      </c>
      <c r="DX463" s="240">
        <f t="shared" ca="1" si="977"/>
        <v>1.8667644690964768E-4</v>
      </c>
      <c r="DY463" s="240">
        <f t="shared" ca="1" si="978"/>
        <v>-1.0024765877669737E-4</v>
      </c>
      <c r="DZ463" s="240">
        <f t="shared" ca="1" si="979"/>
        <v>-2.5637097824156624E-5</v>
      </c>
      <c r="EA463" s="240">
        <f t="shared" ca="1" si="980"/>
        <v>1.4143147889204328E-4</v>
      </c>
      <c r="EB463" s="240">
        <f t="shared" ca="1" si="981"/>
        <v>-2.0156056024490314E-4</v>
      </c>
      <c r="EC463" s="240">
        <f t="shared" ca="1" si="982"/>
        <v>1.8235844118428743E-4</v>
      </c>
      <c r="ED463" s="240">
        <f t="shared" ca="1" si="983"/>
        <v>-9.1382786531678207E-5</v>
      </c>
      <c r="EE463" s="240">
        <f t="shared" ca="1" si="984"/>
        <v>-3.5559756404422648E-5</v>
      </c>
      <c r="EF463" s="240">
        <f t="shared" ca="1" si="985"/>
        <v>1.4850651485497727E-4</v>
      </c>
      <c r="EG463" s="240">
        <f t="shared" ca="1" si="986"/>
        <v>-2.030033460064987E-4</v>
      </c>
      <c r="EH463" s="240">
        <f t="shared" ca="1" si="987"/>
        <v>1.7760111800140086E-4</v>
      </c>
      <c r="EI463" s="240">
        <f t="shared" ca="1" si="988"/>
        <v>-8.229776514971731E-5</v>
      </c>
      <c r="EJ463" s="240">
        <f t="shared" ca="1" si="989"/>
        <v>-4.5396748416843565E-5</v>
      </c>
      <c r="EK463" s="240">
        <f t="shared" ca="1" si="990"/>
        <v>1.552237856159993E-4</v>
      </c>
      <c r="EL463" s="240">
        <f t="shared" ca="1" si="991"/>
        <v>-2.0395707892657307E-4</v>
      </c>
      <c r="EM463" s="240">
        <f t="shared" ca="1" si="992"/>
        <v>1.7241593816923412E-4</v>
      </c>
      <c r="EN463" s="240">
        <f t="shared" ca="1" si="993"/>
        <v>-7.3014481243088541E-5</v>
      </c>
      <c r="EO463" s="240">
        <f t="shared" ca="1" si="994"/>
        <v>-5.5124375686031502E-5</v>
      </c>
      <c r="EP463" s="240">
        <f t="shared" ca="1" si="995"/>
        <v>1.6156710868147419E-4</v>
      </c>
      <c r="EQ463" s="240">
        <f t="shared" ca="1" si="996"/>
        <v>-2.0441946137898269E-4</v>
      </c>
      <c r="ER463" s="240">
        <f t="shared" ca="1" si="997"/>
        <v>1.6681539324015903E-4</v>
      </c>
      <c r="ES463" s="240">
        <f t="shared" ca="1" si="998"/>
        <v>-6.3555299055821174E-5</v>
      </c>
      <c r="ET463" s="240">
        <f t="shared" ca="1" si="999"/>
        <v>-6.4719203505877909E-5</v>
      </c>
      <c r="EU463" s="240">
        <f t="shared" ca="1" si="1000"/>
        <v>1.6752120243052114E-4</v>
      </c>
      <c r="EV463" s="240">
        <f t="shared" ca="1" si="1001"/>
        <v>-2.0438937944390015E-4</v>
      </c>
      <c r="EW463" s="240">
        <f t="shared" ca="1" si="1002"/>
        <v>1.6081297541746531E-4</v>
      </c>
      <c r="EX463" s="240">
        <f t="shared" ca="1" si="1003"/>
        <v>-5.3943006586341459E-5</v>
      </c>
      <c r="EY463" s="240">
        <f t="shared" ca="1" si="1004"/>
        <v>-7.4158117095745823E-5</v>
      </c>
      <c r="EZ463" s="240">
        <f t="shared" ca="1" si="1005"/>
        <v>1.7307172292979536E-4</v>
      </c>
      <c r="FA463" s="240">
        <f t="shared" ca="1" si="1006"/>
        <v>-2.038669055913418E-4</v>
      </c>
      <c r="FB463" s="240">
        <f t="shared" ca="1" si="1007"/>
        <v>1.5442314505144513E-4</v>
      </c>
      <c r="FC463" s="240">
        <f t="shared" ca="1" si="1008"/>
        <v>-4.4200760689157169E-5</v>
      </c>
      <c r="FD463" s="240">
        <f t="shared" ca="1" si="1009"/>
        <v>-8.3418377286035428E-5</v>
      </c>
      <c r="FE463" s="240">
        <f t="shared" ca="1" si="1010"/>
        <v>1.7820529848923882E-4</v>
      </c>
      <c r="FF463" s="240">
        <f t="shared" ca="1" si="1011"/>
        <v>-2.0285329850658156E-4</v>
      </c>
      <c r="FG463" s="240">
        <f t="shared" ca="1" si="1012"/>
        <v>1.4766129580311849E-4</v>
      </c>
      <c r="FH463" s="240">
        <f t="shared" ca="1" si="1013"/>
        <v>-3.4352031287931981E-5</v>
      </c>
      <c r="FI463" s="240">
        <f t="shared" ca="1" si="1014"/>
        <v>-9.2477675298866769E-5</v>
      </c>
      <c r="FJ463" s="240">
        <f t="shared" ca="1" si="1015"/>
        <v>1.8290956187567555E-4</v>
      </c>
      <c r="FK463" s="240">
        <f t="shared" ca="1" si="1016"/>
        <v>-2.0135100005787011E-4</v>
      </c>
      <c r="FL463" s="240">
        <f t="shared" ca="1" si="1017"/>
        <v>1.4054371755959987E-4</v>
      </c>
      <c r="FM463" s="240">
        <f t="shared" ca="1" si="1018"/>
        <v>-2.4420544834451535E-5</v>
      </c>
      <c r="FN463" s="240">
        <f t="shared" ca="1" si="1019"/>
        <v>-1.0131418649181524E-4</v>
      </c>
      <c r="FO463" s="240">
        <f t="shared" ca="1" si="1020"/>
        <v>1.8717318010657365E-4</v>
      </c>
      <c r="FP463" s="240">
        <f t="shared" ca="1" si="1021"/>
        <v>-1.9936362941375276E-4</v>
      </c>
      <c r="FQ463" s="240">
        <f t="shared" ca="1" si="1022"/>
        <v>1.3308755719031301E-4</v>
      </c>
      <c r="FR463" s="240">
        <f t="shared" ca="1" si="1023"/>
        <v>-1.4430227149489345E-5</v>
      </c>
      <c r="FS463" s="240">
        <f t="shared" ca="1" si="1024"/>
        <v>-1.0990662293542023E-4</v>
      </c>
      <c r="FT463" s="240">
        <f t="shared" ca="1" si="1025"/>
        <v>1.9098588175216029E-4</v>
      </c>
      <c r="FU463" s="240">
        <f t="shared" ca="1" si="1026"/>
        <v>-1.9689597432418569E-4</v>
      </c>
      <c r="FV463" s="240">
        <f t="shared" ca="1" si="1027"/>
        <v>1.2531077723865267E-4</v>
      </c>
      <c r="FW463" s="240">
        <f t="shared" ca="1" si="1028"/>
        <v>-4.4051457833738534E-6</v>
      </c>
      <c r="FX463" s="240">
        <f t="shared" ca="1" si="1029"/>
        <v>-1.1823428469770051E-4</v>
      </c>
      <c r="FY463" s="240">
        <f t="shared" ca="1" si="1030"/>
        <v>1.9433848168021449E-4</v>
      </c>
      <c r="FZ463" s="240">
        <f t="shared" ca="1" si="1031"/>
        <v>-1.9395397958642447E-4</v>
      </c>
      <c r="GA463" s="240">
        <f t="shared" ca="1" si="1032"/>
        <v>1.1723211264869643E-4</v>
      </c>
      <c r="GB463" s="240">
        <f t="shared" ca="1" si="1033"/>
        <v>5.6305479647790328E-6</v>
      </c>
      <c r="GC463" s="240">
        <f t="shared" ca="1" si="1034"/>
        <v>-1.2627710971204357E-4</v>
      </c>
      <c r="GD463" s="240">
        <f t="shared" ca="1" si="1035"/>
        <v>1.9722290318386422E-4</v>
      </c>
      <c r="GE463" s="240">
        <f t="shared" ca="1" si="1036"/>
        <v>-1.9054473272347381E-4</v>
      </c>
      <c r="GF463" s="240">
        <f t="shared" ca="1" si="1037"/>
        <v>1.0887102563105878E-4</v>
      </c>
      <c r="GG463" s="240">
        <f t="shared" ca="1" si="1038"/>
        <v>1.5652677229695356E-5</v>
      </c>
      <c r="GH463" s="240">
        <f t="shared" ca="1" si="1039"/>
        <v>-1.3401572210851277E-4</v>
      </c>
      <c r="GI463" s="240">
        <f t="shared" ca="1" si="1040"/>
        <v>1.9963219743905755E-4</v>
      </c>
      <c r="GJ463" s="240">
        <f t="shared" ca="1" si="1041"/>
        <v>-1.8667644690964453E-4</v>
      </c>
      <c r="GK463" s="240">
        <f t="shared" ca="1" si="1042"/>
        <v>1.0024765877669057E-4</v>
      </c>
      <c r="GL463" s="240">
        <f t="shared" ca="1" si="1043"/>
        <v>2.5637097824164363E-5</v>
      </c>
      <c r="GM463" s="240">
        <f t="shared" ca="1" si="1044"/>
        <v>-1.4143147889204052E-4</v>
      </c>
      <c r="GN463" s="240">
        <f t="shared" ca="1" si="1045"/>
        <v>2.0156056024490251E-4</v>
      </c>
      <c r="GO463" s="240">
        <f t="shared" ca="1" si="1046"/>
        <v>-1.8235844118428917E-4</v>
      </c>
      <c r="GP463" s="240">
        <f t="shared" ca="1" si="1047"/>
        <v>9.1382786531671228E-5</v>
      </c>
      <c r="GQ463" s="240">
        <f t="shared" ca="1" si="1048"/>
        <v>3.5559756404430359E-5</v>
      </c>
      <c r="GR463" s="240">
        <f t="shared" ca="1" si="1049"/>
        <v>-1.4850651485498267E-4</v>
      </c>
      <c r="GS463" s="240">
        <f t="shared" ca="1" si="1050"/>
        <v>2.0300334600649965E-4</v>
      </c>
      <c r="GT463" s="240">
        <f t="shared" ca="1" si="1051"/>
        <v>-1.7760111800140275E-4</v>
      </c>
      <c r="GU463" s="240">
        <f t="shared" ca="1" si="1052"/>
        <v>8.2297765149720793E-5</v>
      </c>
      <c r="GV463" s="240">
        <f t="shared" ca="1" si="1053"/>
        <v>4.5396748416839865E-5</v>
      </c>
      <c r="GW463" s="240">
        <f t="shared" ca="1" si="1054"/>
        <v>-1.552237856159968E-4</v>
      </c>
      <c r="GX463" s="240">
        <f t="shared" ca="1" si="1055"/>
        <v>2.0395707892657364E-4</v>
      </c>
      <c r="GY463" s="240">
        <f t="shared" ca="1" si="1056"/>
        <v>-1.7241593816922992E-4</v>
      </c>
      <c r="GZ463" s="240">
        <f t="shared" ca="1" si="1057"/>
        <v>7.3014481243081263E-5</v>
      </c>
      <c r="HA463" s="240">
        <f t="shared" ca="1" si="1058"/>
        <v>5.5124375686039023E-5</v>
      </c>
      <c r="HB463" s="240">
        <f t="shared" ca="1" si="1059"/>
        <v>-1.6156710868147188E-4</v>
      </c>
      <c r="HC463" s="240">
        <f t="shared" ca="1" si="1060"/>
        <v>2.0441946137898288E-4</v>
      </c>
      <c r="HD463" s="240">
        <f t="shared" ca="1" si="1061"/>
        <v>-1.6681539324015453E-4</v>
      </c>
      <c r="HE463" s="240">
        <f t="shared" ca="1" si="1062"/>
        <v>6.3555299055813734E-5</v>
      </c>
      <c r="HF463" s="240">
        <f t="shared" ca="1" si="1063"/>
        <v>6.4719203505885308E-5</v>
      </c>
      <c r="HG463" s="240">
        <f t="shared" ca="1" si="1064"/>
        <v>-1.6752120243052561E-4</v>
      </c>
      <c r="HH463" s="240">
        <f t="shared" ca="1" si="1065"/>
        <v>2.0438937944389994E-4</v>
      </c>
      <c r="HI463" s="240">
        <f t="shared" ca="1" si="1066"/>
        <v>-1.6081297541746764E-4</v>
      </c>
      <c r="HJ463" s="240">
        <f t="shared" ca="1" si="1067"/>
        <v>5.3943006586345139E-5</v>
      </c>
      <c r="HK463" s="240">
        <f t="shared" ca="1" si="1068"/>
        <v>7.4158117095742272E-5</v>
      </c>
      <c r="HL463" s="240">
        <f t="shared" ca="1" si="1069"/>
        <v>-1.7307172292979332E-4</v>
      </c>
      <c r="HM463" s="240">
        <f t="shared" ca="1" si="1070"/>
        <v>2.038669055913421E-4</v>
      </c>
      <c r="HN463" s="240">
        <f t="shared" ca="1" si="1071"/>
        <v>-1.5442314505144763E-4</v>
      </c>
      <c r="HO463" s="240">
        <f t="shared" ca="1" si="1072"/>
        <v>4.4200760689160876E-5</v>
      </c>
      <c r="HP463" s="240">
        <f t="shared" ca="1" si="1073"/>
        <v>8.3418377286031958E-5</v>
      </c>
      <c r="HQ463" s="240">
        <f t="shared" ca="1" si="1074"/>
        <v>-1.7820529848924267E-4</v>
      </c>
      <c r="HR463" s="240">
        <f t="shared" ca="1" si="1075"/>
        <v>2.0285329850658058E-4</v>
      </c>
      <c r="HS463" s="240">
        <f t="shared" ca="1" si="1076"/>
        <v>-1.4766129580311312E-4</v>
      </c>
      <c r="HT463" s="240">
        <f t="shared" ca="1" si="1077"/>
        <v>3.4352031287924277E-5</v>
      </c>
      <c r="HU463" s="240">
        <f t="shared" ca="1" si="1078"/>
        <v>9.2477675298873721E-5</v>
      </c>
      <c r="HV463" s="240">
        <f t="shared" ca="1" si="1079"/>
        <v>-1.8290956187567905E-4</v>
      </c>
      <c r="HW463" s="240">
        <f t="shared" ca="1" si="1080"/>
        <v>2.0135100005786875E-4</v>
      </c>
      <c r="HX463" s="240">
        <f t="shared" ca="1" si="1081"/>
        <v>-1.4054371755960266E-4</v>
      </c>
      <c r="HY463" s="240">
        <f t="shared" ca="1" si="1082"/>
        <v>2.4420544834455316E-5</v>
      </c>
      <c r="HZ463" s="240">
        <f t="shared" ca="1" si="1083"/>
        <v>1.0131418649181191E-4</v>
      </c>
      <c r="IA463" s="240">
        <f t="shared" ca="1" si="1084"/>
        <v>-1.871731801065721E-4</v>
      </c>
      <c r="IB463" s="240">
        <f t="shared" ca="1" si="1085"/>
        <v>1.9936362941375357E-4</v>
      </c>
      <c r="IC463" s="240">
        <f t="shared" ca="1" si="1086"/>
        <v>-1.3308755719031591E-4</v>
      </c>
      <c r="ID463" s="240">
        <f t="shared" ca="1" si="1087"/>
        <v>1.4430227149493153E-5</v>
      </c>
      <c r="IE463" s="240">
        <f t="shared" ca="1" si="1088"/>
        <v>9.9934196350410563E-5</v>
      </c>
      <c r="IF463" s="240">
        <f t="shared" ca="1" si="1089"/>
        <v>-1.9098588175216311E-4</v>
      </c>
      <c r="IG463" s="240">
        <f t="shared" ca="1" si="1090"/>
        <v>1.9689597432418361E-4</v>
      </c>
      <c r="IH463" s="240">
        <f t="shared" ca="1" si="1091"/>
        <v>-1.2531077723864649E-4</v>
      </c>
      <c r="II463" s="240">
        <f t="shared" ca="1" si="1092"/>
        <v>4.4051457833660336E-6</v>
      </c>
      <c r="IJ463" s="240">
        <f t="shared" ca="1" si="1093"/>
        <v>1.1823428469770686E-4</v>
      </c>
      <c r="IK463" s="240">
        <f t="shared" ca="1" si="1094"/>
        <v>-1.9433848168021693E-4</v>
      </c>
      <c r="IL463" s="240">
        <f t="shared" ca="1" si="1095"/>
        <v>1.9395397958642198E-4</v>
      </c>
      <c r="IM463" s="240">
        <f t="shared" ca="1" si="1096"/>
        <v>-1.1723211264869956E-4</v>
      </c>
      <c r="IN463" s="240">
        <f t="shared" ca="1" si="1097"/>
        <v>-5.6305479647752245E-6</v>
      </c>
      <c r="IO463" s="240">
        <f t="shared" ca="1" si="1098"/>
        <v>1.2627710971204056E-4</v>
      </c>
      <c r="IP463" s="240">
        <f t="shared" ca="1" si="1099"/>
        <v>-1.9722290318386322E-4</v>
      </c>
      <c r="IQ463" s="240">
        <f t="shared" ca="1" si="1100"/>
        <v>1.9054473272347522E-4</v>
      </c>
      <c r="IR463" s="240">
        <f t="shared" ca="1" si="1101"/>
        <v>-1.0887102563106201E-4</v>
      </c>
      <c r="IS463" s="240">
        <f t="shared" ca="1" si="1102"/>
        <v>-1.5652677229691575E-5</v>
      </c>
      <c r="IT463" s="240">
        <f t="shared" ca="1" si="1103"/>
        <v>1.3401572210850987E-4</v>
      </c>
      <c r="IU463" s="240">
        <f t="shared" ca="1" si="1104"/>
        <v>-1.9963219743905923E-4</v>
      </c>
      <c r="IV463" s="240">
        <f t="shared" ca="1" si="1105"/>
        <v>1.8667644690964133E-4</v>
      </c>
      <c r="IW463" s="240">
        <f t="shared" ca="1" si="1106"/>
        <v>-1.0024765877668376E-4</v>
      </c>
      <c r="IX463" s="240">
        <f t="shared" ca="1" si="1107"/>
        <v>-2.5637097824172128E-5</v>
      </c>
      <c r="IY463" s="240">
        <f t="shared" ca="1" si="1108"/>
        <v>1.4143147889204616E-4</v>
      </c>
      <c r="IZ463" s="240">
        <f t="shared" ca="1" si="1109"/>
        <v>-2.0156056024490382E-4</v>
      </c>
      <c r="JA463" s="240">
        <f t="shared" ca="1" si="1110"/>
        <v>1.8235844118428562E-4</v>
      </c>
      <c r="JB463" s="240">
        <f t="shared" ca="1" si="1111"/>
        <v>-9.1382786531674629E-5</v>
      </c>
    </row>
    <row r="464" spans="2:262">
      <c r="B464" s="248">
        <v>103</v>
      </c>
      <c r="C464" s="247">
        <f t="shared" si="1112"/>
        <v>2.0117187500000014E-3</v>
      </c>
      <c r="D464" s="244">
        <f t="shared" ca="1" si="855"/>
        <v>11.275087262203989</v>
      </c>
      <c r="E464" s="243">
        <f ca="1">DE361</f>
        <v>-0.7249127377960104</v>
      </c>
      <c r="F464" s="242">
        <v>103</v>
      </c>
      <c r="G464" s="240">
        <f t="shared" ca="1" si="856"/>
        <v>-2.422823212526527E-5</v>
      </c>
      <c r="H464" s="240">
        <f t="shared" ca="1" si="857"/>
        <v>2.7681873377232834E-4</v>
      </c>
      <c r="I464" s="240">
        <f t="shared" ca="1" si="858"/>
        <v>-4.2841735333094881E-4</v>
      </c>
      <c r="J464" s="240">
        <f t="shared" ca="1" si="859"/>
        <v>4.2371630977563112E-4</v>
      </c>
      <c r="K464" s="240">
        <f t="shared" ca="1" si="860"/>
        <v>-2.6443068658342674E-4</v>
      </c>
      <c r="L464" s="240">
        <f t="shared" ca="1" si="861"/>
        <v>8.6727171880813712E-6</v>
      </c>
      <c r="M464" s="240">
        <f t="shared" ca="1" si="862"/>
        <v>2.5024932285995938E-4</v>
      </c>
      <c r="N464" s="240">
        <f t="shared" ca="1" si="863"/>
        <v>-4.1787280893162162E-4</v>
      </c>
      <c r="O464" s="240">
        <f t="shared" ca="1" si="864"/>
        <v>4.3304360196301484E-4</v>
      </c>
      <c r="P464" s="240">
        <f t="shared" ca="1" si="865"/>
        <v>-2.9022693586321866E-4</v>
      </c>
      <c r="Q464" s="240">
        <f t="shared" ca="1" si="866"/>
        <v>4.1526668295557465E-5</v>
      </c>
      <c r="R464" s="240">
        <f t="shared" ca="1" si="867"/>
        <v>2.22323789184755E-4</v>
      </c>
      <c r="S464" s="240">
        <f t="shared" ca="1" si="868"/>
        <v>-4.0506377557509953E-4</v>
      </c>
      <c r="T464" s="240">
        <f t="shared" ca="1" si="869"/>
        <v>4.4002419335132921E-4</v>
      </c>
      <c r="U464" s="241">
        <f t="shared" ca="1" si="870"/>
        <v>-3.1445042023154528E-4</v>
      </c>
      <c r="V464" s="240">
        <f t="shared" ca="1" si="871"/>
        <v>7.4155582789562225E-5</v>
      </c>
      <c r="W464" s="240">
        <f t="shared" ca="1" si="872"/>
        <v>1.9319346363324294E-4</v>
      </c>
      <c r="X464" s="240">
        <f t="shared" ca="1" si="873"/>
        <v>-3.9005966652294887E-4</v>
      </c>
      <c r="Y464" s="240">
        <f t="shared" ca="1" si="874"/>
        <v>4.4462025551102386E-4</v>
      </c>
      <c r="Z464" s="240">
        <f t="shared" ca="1" si="875"/>
        <v>-3.3696987052783017E-4</v>
      </c>
      <c r="AA464" s="240">
        <f t="shared" ca="1" si="876"/>
        <v>1.063826417553964E-4</v>
      </c>
      <c r="AB464" s="240">
        <f t="shared" ca="1" si="877"/>
        <v>1.6301620596351755E-4</v>
      </c>
      <c r="AC464" s="240">
        <f t="shared" ca="1" si="878"/>
        <v>-3.7294179034211901E-4</v>
      </c>
      <c r="AD464" s="240">
        <f t="shared" ca="1" si="879"/>
        <v>4.4680688198304059E-4</v>
      </c>
      <c r="AE464" s="240">
        <f t="shared" ca="1" si="880"/>
        <v>-3.5766325189977251E-4</v>
      </c>
      <c r="AF464" s="240">
        <f t="shared" ca="1" si="881"/>
        <v>1.3803320396828429E-4</v>
      </c>
      <c r="AG464" s="240">
        <f t="shared" ca="1" si="882"/>
        <v>1.3195554934951884E-4</v>
      </c>
      <c r="AH464" s="240">
        <f t="shared" ca="1" si="883"/>
        <v>-3.5380291028677159E-4</v>
      </c>
      <c r="AI464" s="240">
        <f t="shared" ca="1" si="884"/>
        <v>4.4657222324907277E-4</v>
      </c>
      <c r="AJ464" s="240">
        <f t="shared" ca="1" si="885"/>
        <v>-3.7641842512078721E-4</v>
      </c>
      <c r="AK464" s="240">
        <f t="shared" ca="1" si="886"/>
        <v>1.6893575228931569E-4</v>
      </c>
      <c r="AL464" s="240">
        <f t="shared" ca="1" si="887"/>
        <v>1.0017981418062666E-4</v>
      </c>
      <c r="AM464" s="240">
        <f t="shared" ca="1" si="888"/>
        <v>-3.327467416061712E-4</v>
      </c>
      <c r="AN464" s="240">
        <f t="shared" ca="1" si="889"/>
        <v>4.4391755094513061E-4</v>
      </c>
      <c r="AO464" s="240">
        <f t="shared" ca="1" si="890"/>
        <v>-3.9313375428219735E-4</v>
      </c>
      <c r="AP464" s="240">
        <f t="shared" ca="1" si="891"/>
        <v>1.9892282313164933E-4</v>
      </c>
      <c r="AQ464" s="240">
        <f t="shared" ca="1" si="892"/>
        <v>6.7861195918848208E-5</v>
      </c>
      <c r="AR464" s="240">
        <f t="shared" ca="1" si="893"/>
        <v>-3.0988738950275347E-4</v>
      </c>
      <c r="AS464" s="240">
        <f t="shared" ca="1" si="894"/>
        <v>4.3885725097043808E-4</v>
      </c>
      <c r="AT464" s="240">
        <f t="shared" ca="1" si="895"/>
        <v>-4.0771865756701088E-4</v>
      </c>
      <c r="AU464" s="240">
        <f t="shared" ca="1" si="896"/>
        <v>2.278319139602437E-4</v>
      </c>
      <c r="AV464" s="240">
        <f t="shared" ca="1" si="897"/>
        <v>3.5174831956707531E-5</v>
      </c>
      <c r="AW464" s="240">
        <f t="shared" ca="1" si="898"/>
        <v>-2.8534873078616969E-4</v>
      </c>
      <c r="AX464" s="240">
        <f t="shared" ca="1" si="899"/>
        <v>4.3141874552899529E-4</v>
      </c>
      <c r="AY464" s="240">
        <f t="shared" ca="1" si="900"/>
        <v>-4.2009409812065882E-4</v>
      </c>
      <c r="AZ464" s="240">
        <f t="shared" ca="1" si="901"/>
        <v>2.5550636390712824E-4</v>
      </c>
      <c r="BA464" s="240">
        <f t="shared" ca="1" si="902"/>
        <v>2.2978525325601266E-6</v>
      </c>
      <c r="BB464" s="240">
        <f t="shared" ca="1" si="903"/>
        <v>-2.5926374257408922E-4</v>
      </c>
      <c r="BC464" s="240">
        <f t="shared" ca="1" si="904"/>
        <v>4.2164234452627894E-4</v>
      </c>
      <c r="BD464" s="240">
        <f t="shared" ca="1" si="905"/>
        <v>-4.3019301235853568E-4</v>
      </c>
      <c r="BE464" s="240">
        <f t="shared" ca="1" si="906"/>
        <v>2.8179620273025962E-4</v>
      </c>
      <c r="BF464" s="240">
        <f t="shared" ca="1" si="907"/>
        <v>-3.0591579153553165E-5</v>
      </c>
      <c r="BG464" s="240">
        <f t="shared" ca="1" si="908"/>
        <v>-2.3177378167772055E-4</v>
      </c>
      <c r="BH464" s="240">
        <f t="shared" ca="1" si="909"/>
        <v>4.0958102712637705E-4</v>
      </c>
      <c r="BI464" s="240">
        <f t="shared" ca="1" si="910"/>
        <v>-4.3796067338939377E-4</v>
      </c>
      <c r="BJ464" s="240">
        <f t="shared" ca="1" si="911"/>
        <v>3.0655896351523945E-4</v>
      </c>
      <c r="BK464" s="240">
        <f t="shared" ca="1" si="912"/>
        <v>-6.3315232421705077E-5</v>
      </c>
      <c r="BL464" s="240">
        <f t="shared" ca="1" si="913"/>
        <v>-2.0302781857694206E-4</v>
      </c>
      <c r="BM464" s="240">
        <f t="shared" ca="1" si="914"/>
        <v>3.953001546533097E-4</v>
      </c>
      <c r="BN464" s="240">
        <f t="shared" ca="1" si="915"/>
        <v>-4.4335498758509267E-4</v>
      </c>
      <c r="BO464" s="240">
        <f t="shared" ca="1" si="916"/>
        <v>3.2966045471585813E-4</v>
      </c>
      <c r="BP464" s="240">
        <f t="shared" ca="1" si="917"/>
        <v>-9.5695774959566108E-5</v>
      </c>
      <c r="BQ464" s="240">
        <f t="shared" ca="1" si="918"/>
        <v>-1.731816301364329E-4</v>
      </c>
      <c r="BR464" s="240">
        <f t="shared" ca="1" si="919"/>
        <v>3.788771163923296E-4</v>
      </c>
      <c r="BS464" s="240">
        <f t="shared" ca="1" si="920"/>
        <v>-4.4634672268963256E-4</v>
      </c>
      <c r="BT464" s="240">
        <f t="shared" ca="1" si="921"/>
        <v>3.5097548734971815E-4</v>
      </c>
      <c r="BU464" s="240">
        <f t="shared" ca="1" si="922"/>
        <v>-1.2755773380157635E-4</v>
      </c>
      <c r="BV464" s="240">
        <f t="shared" ca="1" si="923"/>
        <v>-1.4239695543730415E-4</v>
      </c>
      <c r="BW464" s="240">
        <f t="shared" ca="1" si="924"/>
        <v>3.6040091021071326E-4</v>
      </c>
      <c r="BX464" s="240">
        <f t="shared" ca="1" si="925"/>
        <v>-4.4691966623126747E-4</v>
      </c>
      <c r="BY464" s="240">
        <f t="shared" ca="1" si="926"/>
        <v>3.7038855340820254E-4</v>
      </c>
      <c r="BZ464" s="240">
        <f t="shared" ca="1" si="927"/>
        <v>-1.5872844623219197E-4</v>
      </c>
      <c r="CA464" s="240">
        <f t="shared" ca="1" si="928"/>
        <v>-1.1084061929902755E-4</v>
      </c>
      <c r="CB464" s="240">
        <f t="shared" ca="1" si="929"/>
        <v>3.3997166027059395E-4</v>
      </c>
      <c r="CC464" s="240">
        <f t="shared" ca="1" si="930"/>
        <v>-4.4507071337930408E-4</v>
      </c>
      <c r="CD464" s="240">
        <f t="shared" ca="1" si="931"/>
        <v>3.8779445180433294E-4</v>
      </c>
      <c r="CE464" s="240">
        <f t="shared" ca="1" si="932"/>
        <v>-1.8903899546002679E-4</v>
      </c>
      <c r="CF464" s="240">
        <f t="shared" ca="1" si="933"/>
        <v>-7.8683628241235718E-5</v>
      </c>
      <c r="CG464" s="240">
        <f t="shared" ca="1" si="934"/>
        <v>3.1770007444742519E-4</v>
      </c>
      <c r="CH464" s="240">
        <f t="shared" ca="1" si="935"/>
        <v>-4.408098837694474E-4</v>
      </c>
      <c r="CI464" s="240">
        <f t="shared" ca="1" si="936"/>
        <v>4.0309885846660266E-4</v>
      </c>
      <c r="CJ464" s="240">
        <f t="shared" ca="1" si="937"/>
        <v>-2.1832512599262969E-4</v>
      </c>
      <c r="CK464" s="240">
        <f t="shared" ca="1" si="938"/>
        <v>-4.6100243784648917E-5</v>
      </c>
      <c r="CL464" s="240">
        <f t="shared" ca="1" si="939"/>
        <v>2.9370684439445878E-4</v>
      </c>
      <c r="CM464" s="240">
        <f t="shared" ca="1" si="940"/>
        <v>-4.3416026720651939E-4</v>
      </c>
      <c r="CN464" s="240">
        <f t="shared" ca="1" si="941"/>
        <v>4.1621883748930663E-4</v>
      </c>
      <c r="CO464" s="240">
        <f t="shared" ca="1" si="942"/>
        <v>-2.4642813375120692E-4</v>
      </c>
      <c r="CP464" s="240">
        <f t="shared" ca="1" si="943"/>
        <v>-1.3267038112759903E-5</v>
      </c>
      <c r="CQ464" s="240">
        <f t="shared" ca="1" si="944"/>
        <v>2.6812199150418812E-4</v>
      </c>
      <c r="CR464" s="240">
        <f t="shared" ca="1" si="945"/>
        <v>-4.2515789853881584E-4</v>
      </c>
      <c r="CS464" s="240">
        <f t="shared" ca="1" si="946"/>
        <v>4.2708329056936526E-4</v>
      </c>
      <c r="CT464" s="240">
        <f t="shared" ca="1" si="947"/>
        <v>-2.7319572610181811E-4</v>
      </c>
      <c r="CU464" s="240">
        <f t="shared" ca="1" si="948"/>
        <v>1.9638062788165825E-5</v>
      </c>
      <c r="CV464" s="240">
        <f t="shared" ca="1" si="949"/>
        <v>2.41084162311175E-4</v>
      </c>
      <c r="CW464" s="240">
        <f t="shared" ca="1" si="950"/>
        <v>-4.1385156238214077E-4</v>
      </c>
      <c r="CX464" s="240">
        <f t="shared" ca="1" si="951"/>
        <v>4.3563334229421293E-4</v>
      </c>
      <c r="CY464" s="240">
        <f t="shared" ca="1" si="952"/>
        <v>-2.9848284714228989E-4</v>
      </c>
      <c r="CZ464" s="240">
        <f t="shared" ca="1" si="953"/>
        <v>5.2436743325349187E-5</v>
      </c>
      <c r="DA464" s="240">
        <f t="shared" ca="1" si="954"/>
        <v>2.1273987715442379E-4</v>
      </c>
      <c r="DB464" s="240">
        <f t="shared" ca="1" si="955"/>
        <v>-4.0030252875172909E-4</v>
      </c>
      <c r="DC464" s="240">
        <f t="shared" ca="1" si="956"/>
        <v>4.4182265919275195E-4</v>
      </c>
      <c r="DD464" s="240">
        <f t="shared" ca="1" si="957"/>
        <v>-3.2215246377275276E-4</v>
      </c>
      <c r="DE464" s="240">
        <f t="shared" ca="1" si="958"/>
        <v>8.4951264607195713E-5</v>
      </c>
      <c r="DF464" s="240">
        <f t="shared" ca="1" si="959"/>
        <v>1.8324273617104385E-4</v>
      </c>
      <c r="DG464" s="240">
        <f t="shared" ca="1" si="960"/>
        <v>-3.8458422103475158E-4</v>
      </c>
      <c r="DH464" s="240">
        <f t="shared" ca="1" si="961"/>
        <v>4.4561770082045423E-4</v>
      </c>
      <c r="DI464" s="240">
        <f t="shared" ca="1" si="962"/>
        <v>-3.4407630828990675E-4</v>
      </c>
      <c r="DJ464" s="240">
        <f t="shared" ca="1" si="963"/>
        <v>1.1700542762573557E-4</v>
      </c>
      <c r="DK464" s="240">
        <f t="shared" ca="1" si="964"/>
        <v>1.5275258692371108E-4</v>
      </c>
      <c r="DL464" s="240">
        <f t="shared" ca="1" si="965"/>
        <v>-3.6678181810260199E-4</v>
      </c>
      <c r="DM464" s="240">
        <f t="shared" ca="1" si="966"/>
        <v>4.4699790151792707E-4</v>
      </c>
      <c r="DN464" s="240">
        <f t="shared" ca="1" si="967"/>
        <v>-3.6413557348076474E-4</v>
      </c>
      <c r="DO464" s="240">
        <f t="shared" ca="1" si="968"/>
        <v>1.4842552809429073E-4</v>
      </c>
      <c r="DP464" s="240">
        <f t="shared" ca="1" si="969"/>
        <v>1.2143465817295422E-4</v>
      </c>
      <c r="DQ464" s="240">
        <f t="shared" ca="1" si="970"/>
        <v>-3.4699179271921649E-4</v>
      </c>
      <c r="DR464" s="240">
        <f t="shared" ca="1" si="971"/>
        <v>4.459557818580046E-4</v>
      </c>
      <c r="DS464" s="240">
        <f t="shared" ca="1" si="972"/>
        <v>-3.822215564492701E-4</v>
      </c>
      <c r="DT464" s="240">
        <f t="shared" ca="1" si="973"/>
        <v>1.7904129776615075E-4</v>
      </c>
      <c r="DU464" s="240">
        <f t="shared" ca="1" si="974"/>
        <v>8.9458664488141075E-5</v>
      </c>
      <c r="DV464" s="240">
        <f t="shared" ca="1" si="975"/>
        <v>-3.2532138874682477E-4</v>
      </c>
      <c r="DW464" s="240">
        <f t="shared" ca="1" si="976"/>
        <v>4.4249698917741599E-4</v>
      </c>
      <c r="DX464" s="240">
        <f t="shared" ca="1" si="977"/>
        <v>-3.9823624768669955E-4</v>
      </c>
      <c r="DY464" s="240">
        <f t="shared" ca="1" si="978"/>
        <v>2.0868682713280875E-4</v>
      </c>
      <c r="DZ464" s="240">
        <f t="shared" ca="1" si="979"/>
        <v>5.6997886549533611E-5</v>
      </c>
      <c r="EA464" s="240">
        <f t="shared" ca="1" si="980"/>
        <v>-3.0188803998210025E-4</v>
      </c>
      <c r="EB464" s="240">
        <f t="shared" ca="1" si="981"/>
        <v>4.3664026697337621E-4</v>
      </c>
      <c r="EC464" s="240">
        <f t="shared" ca="1" si="982"/>
        <v>-4.1209286219367276E-4</v>
      </c>
      <c r="ED464" s="240">
        <f t="shared" ca="1" si="983"/>
        <v>2.3720146450206047E-4</v>
      </c>
      <c r="EE464" s="240">
        <f t="shared" ca="1" si="984"/>
        <v>2.4228232125267927E-5</v>
      </c>
      <c r="EF464" s="240">
        <f t="shared" ca="1" si="985"/>
        <v>-2.768187337723419E-4</v>
      </c>
      <c r="EG464" s="240">
        <f t="shared" ca="1" si="986"/>
        <v>4.2841735333095065E-4</v>
      </c>
      <c r="EH464" s="240">
        <f t="shared" ca="1" si="987"/>
        <v>-4.2371630977562457E-4</v>
      </c>
      <c r="EI464" s="240">
        <f t="shared" ca="1" si="988"/>
        <v>2.6443068658341898E-4</v>
      </c>
      <c r="EJ464" s="240">
        <f t="shared" ca="1" si="989"/>
        <v>-8.6727171880566513E-6</v>
      </c>
      <c r="EK464" s="240">
        <f t="shared" ca="1" si="990"/>
        <v>-2.5024932285997061E-4</v>
      </c>
      <c r="EL464" s="240">
        <f t="shared" ca="1" si="991"/>
        <v>4.1787280893162249E-4</v>
      </c>
      <c r="EM464" s="240">
        <f t="shared" ca="1" si="992"/>
        <v>-4.3304360196301072E-4</v>
      </c>
      <c r="EN464" s="240">
        <f t="shared" ca="1" si="993"/>
        <v>2.9022693586321438E-4</v>
      </c>
      <c r="EO464" s="240">
        <f t="shared" ca="1" si="994"/>
        <v>-4.1526668295537624E-5</v>
      </c>
      <c r="EP464" s="240">
        <f t="shared" ca="1" si="995"/>
        <v>-2.22323789184764E-4</v>
      </c>
      <c r="EQ464" s="240">
        <f t="shared" ca="1" si="996"/>
        <v>4.0506377557510934E-4</v>
      </c>
      <c r="ER464" s="240">
        <f t="shared" ca="1" si="997"/>
        <v>-4.4002419335132677E-4</v>
      </c>
      <c r="ES464" s="240">
        <f t="shared" ca="1" si="998"/>
        <v>3.1445042023154463E-4</v>
      </c>
      <c r="ET464" s="240">
        <f t="shared" ca="1" si="999"/>
        <v>-7.4155582789545718E-5</v>
      </c>
      <c r="EU464" s="240">
        <f t="shared" ca="1" si="1000"/>
        <v>-1.9319346363324947E-4</v>
      </c>
      <c r="EV464" s="240">
        <f t="shared" ca="1" si="1001"/>
        <v>3.9005966652295857E-4</v>
      </c>
      <c r="EW464" s="240">
        <f t="shared" ca="1" si="1002"/>
        <v>-4.4462025551102278E-4</v>
      </c>
      <c r="EX464" s="240">
        <f t="shared" ca="1" si="1003"/>
        <v>3.3696987052781504E-4</v>
      </c>
      <c r="EY464" s="240">
        <f t="shared" ca="1" si="1004"/>
        <v>-1.0638264175538324E-4</v>
      </c>
      <c r="EZ464" s="240">
        <f t="shared" ca="1" si="1005"/>
        <v>-1.6301620596351839E-4</v>
      </c>
      <c r="FA464" s="240">
        <f t="shared" ca="1" si="1006"/>
        <v>3.7294179034212823E-4</v>
      </c>
      <c r="FB464" s="240">
        <f t="shared" ca="1" si="1007"/>
        <v>-4.4680688198304043E-4</v>
      </c>
      <c r="FC464" s="240">
        <f t="shared" ca="1" si="1008"/>
        <v>3.5766325189976058E-4</v>
      </c>
      <c r="FD464" s="240">
        <f t="shared" ca="1" si="1009"/>
        <v>-1.3803320396827741E-4</v>
      </c>
      <c r="FE464" s="240">
        <f t="shared" ca="1" si="1010"/>
        <v>-1.3195554934954394E-4</v>
      </c>
      <c r="FF464" s="240">
        <f t="shared" ca="1" si="1011"/>
        <v>3.5380291028677983E-4</v>
      </c>
      <c r="FG464" s="240">
        <f t="shared" ca="1" si="1012"/>
        <v>-4.4657222324907277E-4</v>
      </c>
      <c r="FH464" s="240">
        <f t="shared" ca="1" si="1013"/>
        <v>3.7641842512077983E-4</v>
      </c>
      <c r="FI464" s="240">
        <f t="shared" ca="1" si="1014"/>
        <v>-1.6893575228930897E-4</v>
      </c>
      <c r="FJ464" s="240">
        <f t="shared" ca="1" si="1015"/>
        <v>-1.0017981418064607E-4</v>
      </c>
      <c r="FK464" s="240">
        <f t="shared" ca="1" si="1016"/>
        <v>3.3274674160617608E-4</v>
      </c>
      <c r="FL464" s="240">
        <f t="shared" ca="1" si="1017"/>
        <v>-4.439175509451337E-4</v>
      </c>
      <c r="FM464" s="240">
        <f t="shared" ca="1" si="1018"/>
        <v>3.9313375428219084E-4</v>
      </c>
      <c r="FN464" s="240">
        <f t="shared" ca="1" si="1019"/>
        <v>-1.9892282313164854E-4</v>
      </c>
      <c r="FO464" s="240">
        <f t="shared" ca="1" si="1020"/>
        <v>-6.7861195918861707E-5</v>
      </c>
      <c r="FP464" s="240">
        <f t="shared" ca="1" si="1021"/>
        <v>3.0988738950275872E-4</v>
      </c>
      <c r="FQ464" s="240">
        <f t="shared" ca="1" si="1022"/>
        <v>-4.3885725097044177E-4</v>
      </c>
      <c r="FR464" s="240">
        <f t="shared" ca="1" si="1023"/>
        <v>4.0771865756700795E-4</v>
      </c>
      <c r="FS464" s="240">
        <f t="shared" ca="1" si="1024"/>
        <v>-2.2783191396022107E-4</v>
      </c>
      <c r="FT464" s="240">
        <f t="shared" ca="1" si="1025"/>
        <v>-3.5174831956721084E-5</v>
      </c>
      <c r="FU464" s="240">
        <f t="shared" ca="1" si="1026"/>
        <v>2.8534873078617034E-4</v>
      </c>
      <c r="FV464" s="240">
        <f t="shared" ca="1" si="1027"/>
        <v>-4.3141874552899881E-4</v>
      </c>
      <c r="FW464" s="240">
        <f t="shared" ca="1" si="1028"/>
        <v>4.2009409812065638E-4</v>
      </c>
      <c r="FX464" s="240">
        <f t="shared" ca="1" si="1029"/>
        <v>-2.5550636390711187E-4</v>
      </c>
      <c r="FY464" s="240">
        <f t="shared" ca="1" si="1030"/>
        <v>-2.2978525325673637E-6</v>
      </c>
      <c r="FZ464" s="240">
        <f t="shared" ca="1" si="1031"/>
        <v>2.5926374257411063E-4</v>
      </c>
      <c r="GA464" s="240">
        <f t="shared" ca="1" si="1032"/>
        <v>-4.2164234452628349E-4</v>
      </c>
      <c r="GB464" s="240">
        <f t="shared" ca="1" si="1033"/>
        <v>4.3019301235853547E-4</v>
      </c>
      <c r="GC464" s="240">
        <f t="shared" ca="1" si="1034"/>
        <v>-2.8179620273024905E-4</v>
      </c>
      <c r="GD464" s="240">
        <f t="shared" ca="1" si="1035"/>
        <v>3.059157915355227E-5</v>
      </c>
      <c r="GE464" s="240">
        <f t="shared" ca="1" si="1036"/>
        <v>2.317737816777321E-4</v>
      </c>
      <c r="GF464" s="240">
        <f t="shared" ca="1" si="1037"/>
        <v>-4.0958102712638253E-4</v>
      </c>
      <c r="GG464" s="240">
        <f t="shared" ca="1" si="1038"/>
        <v>4.3796067338938856E-4</v>
      </c>
      <c r="GH464" s="240">
        <f t="shared" ca="1" si="1039"/>
        <v>-3.0655896351522953E-4</v>
      </c>
      <c r="GI464" s="240">
        <f t="shared" ca="1" si="1040"/>
        <v>6.331523242170421E-5</v>
      </c>
      <c r="GJ464" s="240">
        <f t="shared" ca="1" si="1041"/>
        <v>2.0302781857695418E-4</v>
      </c>
      <c r="GK464" s="240">
        <f t="shared" ca="1" si="1042"/>
        <v>-3.9530015465331008E-4</v>
      </c>
      <c r="GL464" s="240">
        <f t="shared" ca="1" si="1043"/>
        <v>4.4335498758509099E-4</v>
      </c>
      <c r="GM464" s="240">
        <f t="shared" ca="1" si="1044"/>
        <v>-3.2966045471584902E-4</v>
      </c>
      <c r="GN464" s="240">
        <f t="shared" ca="1" si="1045"/>
        <v>9.5695774959540439E-5</v>
      </c>
      <c r="GO464" s="240">
        <f t="shared" ca="1" si="1046"/>
        <v>1.7318163013644542E-4</v>
      </c>
      <c r="GP464" s="240">
        <f t="shared" ca="1" si="1047"/>
        <v>-3.7887711639233008E-4</v>
      </c>
      <c r="GQ464" s="240">
        <f t="shared" ca="1" si="1048"/>
        <v>4.463467226896318E-4</v>
      </c>
      <c r="GR464" s="240">
        <f t="shared" ca="1" si="1049"/>
        <v>-3.5097548734971755E-4</v>
      </c>
      <c r="GS464" s="240">
        <f t="shared" ca="1" si="1050"/>
        <v>1.2755773380156333E-4</v>
      </c>
      <c r="GT464" s="240">
        <f t="shared" ca="1" si="1051"/>
        <v>1.4239695543731697E-4</v>
      </c>
      <c r="GU464" s="240">
        <f t="shared" ca="1" si="1052"/>
        <v>-3.6040091021072882E-4</v>
      </c>
      <c r="GV464" s="240">
        <f t="shared" ca="1" si="1053"/>
        <v>4.4691966623126769E-4</v>
      </c>
      <c r="GW464" s="240">
        <f t="shared" ca="1" si="1054"/>
        <v>-3.703885534081878E-4</v>
      </c>
      <c r="GX464" s="240">
        <f t="shared" ca="1" si="1055"/>
        <v>1.5872844623217929E-4</v>
      </c>
      <c r="GY464" s="240">
        <f t="shared" ca="1" si="1056"/>
        <v>1.1084061929902836E-4</v>
      </c>
      <c r="GZ464" s="240">
        <f t="shared" ca="1" si="1057"/>
        <v>-3.3997166027060273E-4</v>
      </c>
      <c r="HA464" s="240">
        <f t="shared" ca="1" si="1058"/>
        <v>4.4507071337930538E-4</v>
      </c>
      <c r="HB464" s="240">
        <f t="shared" ca="1" si="1059"/>
        <v>-3.8779445180431988E-4</v>
      </c>
      <c r="HC464" s="240">
        <f t="shared" ca="1" si="1060"/>
        <v>1.8903899545999144E-4</v>
      </c>
      <c r="HD464" s="240">
        <f t="shared" ca="1" si="1061"/>
        <v>7.8683628241236586E-5</v>
      </c>
      <c r="HE464" s="240">
        <f t="shared" ca="1" si="1062"/>
        <v>-3.1770007444743473E-4</v>
      </c>
      <c r="HF464" s="240">
        <f t="shared" ca="1" si="1063"/>
        <v>4.4080988376945173E-4</v>
      </c>
      <c r="HG464" s="240">
        <f t="shared" ca="1" si="1064"/>
        <v>-4.0309885846660771E-4</v>
      </c>
      <c r="HH464" s="240">
        <f t="shared" ca="1" si="1065"/>
        <v>2.1832512599261785E-4</v>
      </c>
      <c r="HI464" s="240">
        <f t="shared" ca="1" si="1066"/>
        <v>4.6100243784675073E-5</v>
      </c>
      <c r="HJ464" s="240">
        <f t="shared" ca="1" si="1067"/>
        <v>-2.9370684439448822E-4</v>
      </c>
      <c r="HK464" s="240">
        <f t="shared" ca="1" si="1068"/>
        <v>4.3416026720651956E-4</v>
      </c>
      <c r="HL464" s="240">
        <f t="shared" ca="1" si="1069"/>
        <v>-4.162188374893017E-4</v>
      </c>
      <c r="HM464" s="240">
        <f t="shared" ca="1" si="1070"/>
        <v>2.4642813375118497E-4</v>
      </c>
      <c r="HN464" s="240">
        <f t="shared" ca="1" si="1071"/>
        <v>1.3267038112748058E-5</v>
      </c>
      <c r="HO464" s="240">
        <f t="shared" ca="1" si="1072"/>
        <v>-2.6812199150419902E-4</v>
      </c>
      <c r="HP464" s="240">
        <f t="shared" ca="1" si="1073"/>
        <v>4.2515789853882392E-4</v>
      </c>
      <c r="HQ464" s="240">
        <f t="shared" ca="1" si="1074"/>
        <v>-4.2708329056935371E-4</v>
      </c>
      <c r="HR464" s="240">
        <f t="shared" ca="1" si="1075"/>
        <v>2.731957261018174E-4</v>
      </c>
      <c r="HS464" s="240">
        <f t="shared" ca="1" si="1076"/>
        <v>-1.9638062788152245E-5</v>
      </c>
      <c r="HT464" s="240">
        <f t="shared" ca="1" si="1077"/>
        <v>-2.4108416231119711E-4</v>
      </c>
      <c r="HU464" s="240">
        <f t="shared" ca="1" si="1078"/>
        <v>4.1385156238213632E-4</v>
      </c>
      <c r="HV464" s="240">
        <f t="shared" ca="1" si="1079"/>
        <v>-4.3563334229420995E-4</v>
      </c>
      <c r="HW464" s="240">
        <f t="shared" ca="1" si="1080"/>
        <v>2.9848284714227032E-4</v>
      </c>
      <c r="HX464" s="240">
        <f t="shared" ca="1" si="1081"/>
        <v>-5.2436743325310508E-5</v>
      </c>
      <c r="HY464" s="240">
        <f t="shared" ca="1" si="1082"/>
        <v>-2.127398771544246E-4</v>
      </c>
      <c r="HZ464" s="240">
        <f t="shared" ca="1" si="1083"/>
        <v>4.0030252875173511E-4</v>
      </c>
      <c r="IA464" s="240">
        <f t="shared" ca="1" si="1084"/>
        <v>-4.4182265919274805E-4</v>
      </c>
      <c r="IB464" s="240">
        <f t="shared" ca="1" si="1085"/>
        <v>3.2215246377276095E-4</v>
      </c>
      <c r="IC464" s="240">
        <f t="shared" ca="1" si="1086"/>
        <v>-8.4951264607182323E-5</v>
      </c>
      <c r="ID464" s="240">
        <f t="shared" ca="1" si="1087"/>
        <v>-1.8324273617105624E-4</v>
      </c>
      <c r="IE464" s="240">
        <f t="shared" ca="1" si="1088"/>
        <v>3.7912036734049091E-4</v>
      </c>
      <c r="IF464" s="240">
        <f t="shared" ca="1" si="1089"/>
        <v>-4.456177008204552E-4</v>
      </c>
      <c r="IG464" s="240">
        <f t="shared" ca="1" si="1090"/>
        <v>3.4407630828989808E-4</v>
      </c>
      <c r="IH464" s="240">
        <f t="shared" ca="1" si="1091"/>
        <v>-1.1700542762569795E-4</v>
      </c>
      <c r="II464" s="240">
        <f t="shared" ca="1" si="1092"/>
        <v>-1.5275258692369994E-4</v>
      </c>
      <c r="IJ464" s="240">
        <f t="shared" ca="1" si="1093"/>
        <v>3.6678181810260974E-4</v>
      </c>
      <c r="IK464" s="240">
        <f t="shared" ca="1" si="1094"/>
        <v>-4.4699790151792702E-4</v>
      </c>
      <c r="IL464" s="240">
        <f t="shared" ca="1" si="1095"/>
        <v>3.6413557348074208E-4</v>
      </c>
      <c r="IM464" s="240">
        <f t="shared" ca="1" si="1096"/>
        <v>-1.4842552809430189E-4</v>
      </c>
      <c r="IN464" s="240">
        <f t="shared" ca="1" si="1097"/>
        <v>-1.2143465817296732E-4</v>
      </c>
      <c r="IO464" s="240">
        <f t="shared" ca="1" si="1098"/>
        <v>3.4699179271924111E-4</v>
      </c>
      <c r="IP464" s="240">
        <f t="shared" ca="1" si="1099"/>
        <v>-4.4595578185800384E-4</v>
      </c>
      <c r="IQ464" s="240">
        <f t="shared" ca="1" si="1100"/>
        <v>3.8222155644926305E-4</v>
      </c>
      <c r="IR464" s="240">
        <f t="shared" ca="1" si="1101"/>
        <v>-1.7904129776613831E-4</v>
      </c>
      <c r="IS464" s="240">
        <f t="shared" ca="1" si="1102"/>
        <v>-8.9458664488179321E-5</v>
      </c>
      <c r="IT464" s="240">
        <f t="shared" ca="1" si="1103"/>
        <v>3.2532138874681664E-4</v>
      </c>
      <c r="IU464" s="240">
        <f t="shared" ca="1" si="1104"/>
        <v>-4.4249698917741794E-4</v>
      </c>
      <c r="IV464" s="240">
        <f t="shared" ca="1" si="1105"/>
        <v>3.9823624768668187E-4</v>
      </c>
      <c r="IW464" s="240">
        <f t="shared" ca="1" si="1106"/>
        <v>-2.0868682713281924E-4</v>
      </c>
      <c r="IX464" s="240">
        <f t="shared" ca="1" si="1107"/>
        <v>-5.6997886549547082E-5</v>
      </c>
      <c r="IY464" s="240">
        <f t="shared" ca="1" si="1108"/>
        <v>3.0188803998211034E-4</v>
      </c>
      <c r="IZ464" s="240">
        <f t="shared" ca="1" si="1109"/>
        <v>-4.3664026697338456E-4</v>
      </c>
      <c r="JA464" s="240">
        <f t="shared" ca="1" si="1110"/>
        <v>4.1209286219367743E-4</v>
      </c>
      <c r="JB464" s="240">
        <f t="shared" ca="1" si="1111"/>
        <v>-2.3720146450204897E-4</v>
      </c>
    </row>
    <row r="465" spans="2:262">
      <c r="B465" s="248">
        <v>104</v>
      </c>
      <c r="C465" s="247">
        <f t="shared" si="1112"/>
        <v>2.0312500000000014E-3</v>
      </c>
      <c r="D465" s="244">
        <f t="shared" ca="1" si="855"/>
        <v>11.279690631653052</v>
      </c>
      <c r="E465" s="243">
        <f ca="1">DF361</f>
        <v>-0.72030936834694825</v>
      </c>
      <c r="F465" s="242">
        <v>104</v>
      </c>
      <c r="G465" s="240">
        <f t="shared" ca="1" si="856"/>
        <v>-4.9192135091096986E-5</v>
      </c>
      <c r="H465" s="240">
        <f t="shared" ca="1" si="857"/>
        <v>2.4897511413855047E-4</v>
      </c>
      <c r="I465" s="240">
        <f t="shared" ca="1" si="858"/>
        <v>-3.6483834816042815E-4</v>
      </c>
      <c r="J465" s="240">
        <f t="shared" ca="1" si="859"/>
        <v>3.5772888565755389E-4</v>
      </c>
      <c r="K465" s="240">
        <f t="shared" ca="1" si="860"/>
        <v>-2.3004304757378772E-4</v>
      </c>
      <c r="L465" s="240">
        <f t="shared" ca="1" si="861"/>
        <v>2.4818721500592607E-5</v>
      </c>
      <c r="M465" s="240">
        <f t="shared" ca="1" si="862"/>
        <v>1.8877102208590197E-4</v>
      </c>
      <c r="N465" s="240">
        <f t="shared" ca="1" si="863"/>
        <v>-3.3873345859603384E-4</v>
      </c>
      <c r="O465" s="240">
        <f t="shared" ca="1" si="864"/>
        <v>3.7452213289958643E-4</v>
      </c>
      <c r="P465" s="240">
        <f t="shared" ca="1" si="865"/>
        <v>-2.8407408668544923E-4</v>
      </c>
      <c r="Q465" s="240">
        <f t="shared" ca="1" si="866"/>
        <v>9.7875808543514429E-5</v>
      </c>
      <c r="R465" s="240">
        <f t="shared" ca="1" si="867"/>
        <v>1.2131256551850215E-4</v>
      </c>
      <c r="S465" s="240">
        <f t="shared" ca="1" si="868"/>
        <v>-2.996112321817064E-4</v>
      </c>
      <c r="T465" s="240">
        <f t="shared" ca="1" si="869"/>
        <v>3.769227046087197E-4</v>
      </c>
      <c r="U465" s="241">
        <f t="shared" ca="1" si="870"/>
        <v>-3.2718831795637245E-4</v>
      </c>
      <c r="V465" s="240">
        <f t="shared" ca="1" si="871"/>
        <v>1.6717158315349346E-4</v>
      </c>
      <c r="W465" s="240">
        <f t="shared" ca="1" si="872"/>
        <v>4.9192135091096905E-5</v>
      </c>
      <c r="X465" s="240">
        <f t="shared" ca="1" si="873"/>
        <v>-2.4897511413855095E-4</v>
      </c>
      <c r="Y465" s="240">
        <f t="shared" ca="1" si="874"/>
        <v>3.6483834816042771E-4</v>
      </c>
      <c r="Z465" s="240">
        <f t="shared" ca="1" si="875"/>
        <v>-3.577288856575541E-4</v>
      </c>
      <c r="AA465" s="240">
        <f t="shared" ca="1" si="876"/>
        <v>2.3004304757378777E-4</v>
      </c>
      <c r="AB465" s="240">
        <f t="shared" ca="1" si="877"/>
        <v>-2.4818721500594667E-5</v>
      </c>
      <c r="AC465" s="240">
        <f t="shared" ca="1" si="878"/>
        <v>-1.8877102208590132E-4</v>
      </c>
      <c r="AD465" s="240">
        <f t="shared" ca="1" si="879"/>
        <v>3.3873345859603351E-4</v>
      </c>
      <c r="AE465" s="240">
        <f t="shared" ca="1" si="880"/>
        <v>-3.7452213289958653E-4</v>
      </c>
      <c r="AF465" s="240">
        <f t="shared" ca="1" si="881"/>
        <v>2.840740866854489E-4</v>
      </c>
      <c r="AG465" s="240">
        <f t="shared" ca="1" si="882"/>
        <v>-9.7875808543512559E-5</v>
      </c>
      <c r="AH465" s="240">
        <f t="shared" ca="1" si="883"/>
        <v>-1.2131256551849891E-4</v>
      </c>
      <c r="AI465" s="240">
        <f t="shared" ca="1" si="884"/>
        <v>2.9961123218170439E-4</v>
      </c>
      <c r="AJ465" s="240">
        <f t="shared" ca="1" si="885"/>
        <v>-3.769227046087197E-4</v>
      </c>
      <c r="AK465" s="240">
        <f t="shared" ca="1" si="886"/>
        <v>3.2718831795637278E-4</v>
      </c>
      <c r="AL465" s="240">
        <f t="shared" ca="1" si="887"/>
        <v>-1.6717158315349414E-4</v>
      </c>
      <c r="AM465" s="240">
        <f t="shared" ca="1" si="888"/>
        <v>-4.9192135091096173E-5</v>
      </c>
      <c r="AN465" s="240">
        <f t="shared" ca="1" si="889"/>
        <v>2.4897511413855036E-4</v>
      </c>
      <c r="AO465" s="240">
        <f t="shared" ca="1" si="890"/>
        <v>-3.6483834816042825E-4</v>
      </c>
      <c r="AP465" s="240">
        <f t="shared" ca="1" si="891"/>
        <v>3.5772888565755351E-4</v>
      </c>
      <c r="AQ465" s="240">
        <f t="shared" ca="1" si="892"/>
        <v>-2.3004304757379048E-4</v>
      </c>
      <c r="AR465" s="240">
        <f t="shared" ca="1" si="893"/>
        <v>2.4818721500595399E-5</v>
      </c>
      <c r="AS465" s="240">
        <f t="shared" ca="1" si="894"/>
        <v>1.8877102208590067E-4</v>
      </c>
      <c r="AT465" s="240">
        <f t="shared" ca="1" si="895"/>
        <v>-3.3873345859603319E-4</v>
      </c>
      <c r="AU465" s="240">
        <f t="shared" ca="1" si="896"/>
        <v>3.7452213289958659E-4</v>
      </c>
      <c r="AV465" s="240">
        <f t="shared" ca="1" si="897"/>
        <v>-2.8407408668544934E-4</v>
      </c>
      <c r="AW465" s="240">
        <f t="shared" ca="1" si="898"/>
        <v>9.7875808543513264E-5</v>
      </c>
      <c r="AX465" s="240">
        <f t="shared" ca="1" si="899"/>
        <v>1.2131256551849822E-4</v>
      </c>
      <c r="AY465" s="240">
        <f t="shared" ca="1" si="900"/>
        <v>-2.996112321817039E-4</v>
      </c>
      <c r="AZ465" s="240">
        <f t="shared" ca="1" si="901"/>
        <v>3.7692270460871964E-4</v>
      </c>
      <c r="BA465" s="240">
        <f t="shared" ca="1" si="902"/>
        <v>-3.2718831795637321E-4</v>
      </c>
      <c r="BB465" s="240">
        <f t="shared" ca="1" si="903"/>
        <v>1.6717158315349479E-4</v>
      </c>
      <c r="BC465" s="240">
        <f t="shared" ca="1" si="904"/>
        <v>4.9192135091095441E-5</v>
      </c>
      <c r="BD465" s="240">
        <f t="shared" ca="1" si="905"/>
        <v>-2.4897511413854976E-4</v>
      </c>
      <c r="BE465" s="240">
        <f t="shared" ca="1" si="906"/>
        <v>3.6483834816042668E-4</v>
      </c>
      <c r="BF465" s="240">
        <f t="shared" ca="1" si="907"/>
        <v>-3.5772888565755378E-4</v>
      </c>
      <c r="BG465" s="240">
        <f t="shared" ca="1" si="908"/>
        <v>2.3004304757379105E-4</v>
      </c>
      <c r="BH465" s="240">
        <f t="shared" ca="1" si="909"/>
        <v>-2.4818721500590791E-5</v>
      </c>
      <c r="BI465" s="240">
        <f t="shared" ca="1" si="910"/>
        <v>-1.8877102208590007E-4</v>
      </c>
      <c r="BJ465" s="240">
        <f t="shared" ca="1" si="911"/>
        <v>3.3873345859603048E-4</v>
      </c>
      <c r="BK465" s="240">
        <f t="shared" ca="1" si="912"/>
        <v>-3.745221328995867E-4</v>
      </c>
      <c r="BL465" s="240">
        <f t="shared" ca="1" si="913"/>
        <v>2.8407408668545335E-4</v>
      </c>
      <c r="BM465" s="240">
        <f t="shared" ca="1" si="914"/>
        <v>-9.7875808543513969E-5</v>
      </c>
      <c r="BN465" s="240">
        <f t="shared" ca="1" si="915"/>
        <v>-1.213125655184975E-4</v>
      </c>
      <c r="BO465" s="240">
        <f t="shared" ca="1" si="916"/>
        <v>2.9961123218170672E-4</v>
      </c>
      <c r="BP465" s="240">
        <f t="shared" ca="1" si="917"/>
        <v>-3.7692270460871959E-4</v>
      </c>
      <c r="BQ465" s="240">
        <f t="shared" ca="1" si="918"/>
        <v>3.2718831795637088E-4</v>
      </c>
      <c r="BR465" s="240">
        <f t="shared" ca="1" si="919"/>
        <v>-1.6717158315349547E-4</v>
      </c>
      <c r="BS465" s="240">
        <f t="shared" ca="1" si="920"/>
        <v>-4.9192135091089397E-5</v>
      </c>
      <c r="BT465" s="240">
        <f t="shared" ca="1" si="921"/>
        <v>2.4897511413854927E-4</v>
      </c>
      <c r="BU465" s="240">
        <f t="shared" ca="1" si="922"/>
        <v>-3.6483834816042647E-4</v>
      </c>
      <c r="BV465" s="240">
        <f t="shared" ca="1" si="923"/>
        <v>3.57728885657554E-4</v>
      </c>
      <c r="BW465" s="240">
        <f t="shared" ca="1" si="924"/>
        <v>-2.3004304757379167E-4</v>
      </c>
      <c r="BX465" s="240">
        <f t="shared" ca="1" si="925"/>
        <v>2.481872150059155E-5</v>
      </c>
      <c r="BY465" s="240">
        <f t="shared" ca="1" si="926"/>
        <v>1.8877102208589942E-4</v>
      </c>
      <c r="BZ465" s="240">
        <f t="shared" ca="1" si="927"/>
        <v>-3.3873345859603492E-4</v>
      </c>
      <c r="CA465" s="240">
        <f t="shared" ca="1" si="928"/>
        <v>3.7452213289958681E-4</v>
      </c>
      <c r="CB465" s="240">
        <f t="shared" ca="1" si="929"/>
        <v>-2.8407408668545384E-4</v>
      </c>
      <c r="CC465" s="240">
        <f t="shared" ca="1" si="930"/>
        <v>9.7875808543514673E-5</v>
      </c>
      <c r="CD465" s="240">
        <f t="shared" ca="1" si="931"/>
        <v>1.2131256551849681E-4</v>
      </c>
      <c r="CE465" s="240">
        <f t="shared" ca="1" si="932"/>
        <v>-2.9961123218170624E-4</v>
      </c>
      <c r="CF465" s="240">
        <f t="shared" ca="1" si="933"/>
        <v>3.7692270460871954E-4</v>
      </c>
      <c r="CG465" s="240">
        <f t="shared" ca="1" si="934"/>
        <v>-3.2718831795637126E-4</v>
      </c>
      <c r="CH465" s="240">
        <f t="shared" ca="1" si="935"/>
        <v>1.6717158315349612E-4</v>
      </c>
      <c r="CI465" s="240">
        <f t="shared" ca="1" si="936"/>
        <v>4.9192135091088665E-5</v>
      </c>
      <c r="CJ465" s="240">
        <f t="shared" ca="1" si="937"/>
        <v>-2.4897511413854868E-4</v>
      </c>
      <c r="CK465" s="240">
        <f t="shared" ca="1" si="938"/>
        <v>3.648383481604263E-4</v>
      </c>
      <c r="CL465" s="240">
        <f t="shared" ca="1" si="939"/>
        <v>-3.5772888565755421E-4</v>
      </c>
      <c r="CM465" s="240">
        <f t="shared" ca="1" si="940"/>
        <v>2.3004304757379224E-4</v>
      </c>
      <c r="CN465" s="240">
        <f t="shared" ca="1" si="941"/>
        <v>-2.4818721500592282E-5</v>
      </c>
      <c r="CO465" s="240">
        <f t="shared" ca="1" si="942"/>
        <v>-1.8877102208589877E-4</v>
      </c>
      <c r="CP465" s="240">
        <f t="shared" ca="1" si="943"/>
        <v>3.3873345859602983E-4</v>
      </c>
      <c r="CQ465" s="240">
        <f t="shared" ca="1" si="944"/>
        <v>-3.7452213289958691E-4</v>
      </c>
      <c r="CR465" s="240">
        <f t="shared" ca="1" si="945"/>
        <v>2.8407408668545432E-4</v>
      </c>
      <c r="CS465" s="240">
        <f t="shared" ca="1" si="946"/>
        <v>-9.7875808543515378E-5</v>
      </c>
      <c r="CT465" s="240">
        <f t="shared" ca="1" si="947"/>
        <v>-1.2131256551849613E-4</v>
      </c>
      <c r="CU465" s="240">
        <f t="shared" ca="1" si="948"/>
        <v>2.996112321817058E-4</v>
      </c>
      <c r="CV465" s="240">
        <f t="shared" ca="1" si="949"/>
        <v>-3.7692270460871948E-4</v>
      </c>
      <c r="CW465" s="240">
        <f t="shared" ca="1" si="950"/>
        <v>3.2718831795637158E-4</v>
      </c>
      <c r="CX465" s="240">
        <f t="shared" ca="1" si="951"/>
        <v>-1.6717158315349679E-4</v>
      </c>
      <c r="CY465" s="240">
        <f t="shared" ca="1" si="952"/>
        <v>-4.9192135091087906E-5</v>
      </c>
      <c r="CZ465" s="240">
        <f t="shared" ca="1" si="953"/>
        <v>2.4897511413854813E-4</v>
      </c>
      <c r="DA465" s="240">
        <f t="shared" ca="1" si="954"/>
        <v>-3.6483834816042609E-4</v>
      </c>
      <c r="DB465" s="240">
        <f t="shared" ca="1" si="955"/>
        <v>3.5772888565755448E-4</v>
      </c>
      <c r="DC465" s="240">
        <f t="shared" ca="1" si="956"/>
        <v>-2.3004304757378433E-4</v>
      </c>
      <c r="DD465" s="240">
        <f t="shared" ca="1" si="957"/>
        <v>2.481872150060372E-5</v>
      </c>
      <c r="DE465" s="240">
        <f t="shared" ca="1" si="958"/>
        <v>1.8877102208589812E-4</v>
      </c>
      <c r="DF465" s="240">
        <f t="shared" ca="1" si="959"/>
        <v>-3.3873345859603427E-4</v>
      </c>
      <c r="DG465" s="240">
        <f t="shared" ca="1" si="960"/>
        <v>3.7452213289958843E-4</v>
      </c>
      <c r="DH465" s="240">
        <f t="shared" ca="1" si="961"/>
        <v>-2.8407408668545487E-4</v>
      </c>
      <c r="DI465" s="240">
        <f t="shared" ca="1" si="962"/>
        <v>9.787580854351611E-5</v>
      </c>
      <c r="DJ465" s="240">
        <f t="shared" ca="1" si="963"/>
        <v>1.2131256551850559E-4</v>
      </c>
      <c r="DK465" s="240">
        <f t="shared" ca="1" si="964"/>
        <v>-2.9961123218169881E-4</v>
      </c>
      <c r="DL465" s="240">
        <f t="shared" ca="1" si="965"/>
        <v>3.7692270460871948E-4</v>
      </c>
      <c r="DM465" s="240">
        <f t="shared" ca="1" si="966"/>
        <v>-3.2718831795637196E-4</v>
      </c>
      <c r="DN465" s="240">
        <f t="shared" ca="1" si="967"/>
        <v>1.6717158315350709E-4</v>
      </c>
      <c r="DO465" s="240">
        <f t="shared" ca="1" si="968"/>
        <v>4.9192135091087174E-5</v>
      </c>
      <c r="DP465" s="240">
        <f t="shared" ca="1" si="969"/>
        <v>-2.4897511413854759E-4</v>
      </c>
      <c r="DQ465" s="240">
        <f t="shared" ca="1" si="970"/>
        <v>3.6483834816042869E-4</v>
      </c>
      <c r="DR465" s="240">
        <f t="shared" ca="1" si="971"/>
        <v>-3.5772888565755817E-4</v>
      </c>
      <c r="DS465" s="240">
        <f t="shared" ca="1" si="972"/>
        <v>2.3004304757379341E-4</v>
      </c>
      <c r="DT465" s="240">
        <f t="shared" ca="1" si="973"/>
        <v>-2.4818721500593745E-5</v>
      </c>
      <c r="DU465" s="240">
        <f t="shared" ca="1" si="974"/>
        <v>-1.8877102208590679E-4</v>
      </c>
      <c r="DV465" s="240">
        <f t="shared" ca="1" si="975"/>
        <v>3.3873345859602918E-4</v>
      </c>
      <c r="DW465" s="240">
        <f t="shared" ca="1" si="976"/>
        <v>-3.7452213289958708E-4</v>
      </c>
      <c r="DX465" s="240">
        <f t="shared" ca="1" si="977"/>
        <v>2.8407408668544825E-4</v>
      </c>
      <c r="DY465" s="240">
        <f t="shared" ca="1" si="978"/>
        <v>-9.7875808543527182E-5</v>
      </c>
      <c r="DZ465" s="240">
        <f t="shared" ca="1" si="979"/>
        <v>-1.2131256551849472E-4</v>
      </c>
      <c r="EA465" s="240">
        <f t="shared" ca="1" si="980"/>
        <v>2.9961123218170493E-4</v>
      </c>
      <c r="EB465" s="240">
        <f t="shared" ca="1" si="981"/>
        <v>-3.7692270460872008E-4</v>
      </c>
      <c r="EC465" s="240">
        <f t="shared" ca="1" si="982"/>
        <v>3.2718831795637771E-4</v>
      </c>
      <c r="ED465" s="240">
        <f t="shared" ca="1" si="983"/>
        <v>-1.6717158315349812E-4</v>
      </c>
      <c r="EE465" s="240">
        <f t="shared" ca="1" si="984"/>
        <v>-4.9192135091097094E-5</v>
      </c>
      <c r="EF465" s="240">
        <f t="shared" ca="1" si="985"/>
        <v>2.4897511413853897E-4</v>
      </c>
      <c r="EG465" s="240">
        <f t="shared" ca="1" si="986"/>
        <v>-3.6483834816042571E-4</v>
      </c>
      <c r="EH465" s="240">
        <f t="shared" ca="1" si="987"/>
        <v>3.5772888565755492E-4</v>
      </c>
      <c r="EI465" s="240">
        <f t="shared" ca="1" si="988"/>
        <v>-2.3004304757378549E-4</v>
      </c>
      <c r="EJ465" s="240">
        <f t="shared" ca="1" si="989"/>
        <v>2.4818721500605211E-5</v>
      </c>
      <c r="EK465" s="240">
        <f t="shared" ca="1" si="990"/>
        <v>1.8877102208589687E-4</v>
      </c>
      <c r="EL465" s="240">
        <f t="shared" ca="1" si="991"/>
        <v>-3.3873345859603357E-4</v>
      </c>
      <c r="EM465" s="240">
        <f t="shared" ca="1" si="992"/>
        <v>3.7452213289958859E-4</v>
      </c>
      <c r="EN465" s="240">
        <f t="shared" ca="1" si="993"/>
        <v>-2.8407408668545584E-4</v>
      </c>
      <c r="EO465" s="240">
        <f t="shared" ca="1" si="994"/>
        <v>9.7875808543517546E-5</v>
      </c>
      <c r="EP465" s="240">
        <f t="shared" ca="1" si="995"/>
        <v>1.2131256551850418E-4</v>
      </c>
      <c r="EQ465" s="240">
        <f t="shared" ca="1" si="996"/>
        <v>-2.9961123218169789E-4</v>
      </c>
      <c r="ER465" s="240">
        <f t="shared" ca="1" si="997"/>
        <v>3.7692270460871932E-4</v>
      </c>
      <c r="ES465" s="240">
        <f t="shared" ca="1" si="998"/>
        <v>-3.2718831795637267E-4</v>
      </c>
      <c r="ET465" s="240">
        <f t="shared" ca="1" si="999"/>
        <v>1.6717158315348915E-4</v>
      </c>
      <c r="EU465" s="240">
        <f t="shared" ca="1" si="1000"/>
        <v>4.919213509108571E-5</v>
      </c>
      <c r="EV465" s="240">
        <f t="shared" ca="1" si="1001"/>
        <v>-2.4897511413854651E-4</v>
      </c>
      <c r="EW465" s="240">
        <f t="shared" ca="1" si="1002"/>
        <v>3.6483834816042825E-4</v>
      </c>
      <c r="EX465" s="240">
        <f t="shared" ca="1" si="1003"/>
        <v>-3.577288856575586E-4</v>
      </c>
      <c r="EY465" s="240">
        <f t="shared" ca="1" si="1004"/>
        <v>2.300430475737946E-4</v>
      </c>
      <c r="EZ465" s="240">
        <f t="shared" ca="1" si="1005"/>
        <v>-2.4818721500595263E-5</v>
      </c>
      <c r="FA465" s="240">
        <f t="shared" ca="1" si="1006"/>
        <v>-1.8877102208590555E-4</v>
      </c>
      <c r="FB465" s="240">
        <f t="shared" ca="1" si="1007"/>
        <v>3.3873345859602853E-4</v>
      </c>
      <c r="FC465" s="240">
        <f t="shared" ca="1" si="1008"/>
        <v>-3.7452213289958729E-4</v>
      </c>
      <c r="FD465" s="240">
        <f t="shared" ca="1" si="1009"/>
        <v>2.8407408668544923E-4</v>
      </c>
      <c r="FE465" s="240">
        <f t="shared" ca="1" si="1010"/>
        <v>-9.7875808543528619E-5</v>
      </c>
      <c r="FF465" s="240">
        <f t="shared" ca="1" si="1011"/>
        <v>-1.2131256551849331E-4</v>
      </c>
      <c r="FG465" s="240">
        <f t="shared" ca="1" si="1012"/>
        <v>2.9961123218170401E-4</v>
      </c>
      <c r="FH465" s="240">
        <f t="shared" ca="1" si="1013"/>
        <v>-3.7692270460871997E-4</v>
      </c>
      <c r="FI465" s="240">
        <f t="shared" ca="1" si="1014"/>
        <v>3.2718831795637842E-4</v>
      </c>
      <c r="FJ465" s="240">
        <f t="shared" ca="1" si="1015"/>
        <v>-1.6717158315349945E-4</v>
      </c>
      <c r="FK465" s="240">
        <f t="shared" ca="1" si="1016"/>
        <v>-4.9192135091095604E-5</v>
      </c>
      <c r="FL465" s="240">
        <f t="shared" ca="1" si="1017"/>
        <v>2.4897511413853783E-4</v>
      </c>
      <c r="FM465" s="240">
        <f t="shared" ca="1" si="1018"/>
        <v>-3.6483834816042533E-4</v>
      </c>
      <c r="FN465" s="240">
        <f t="shared" ca="1" si="1019"/>
        <v>3.5772888565755541E-4</v>
      </c>
      <c r="FO465" s="240">
        <f t="shared" ca="1" si="1020"/>
        <v>-2.3004304757378666E-4</v>
      </c>
      <c r="FP465" s="240">
        <f t="shared" ca="1" si="1021"/>
        <v>2.4818721500606674E-5</v>
      </c>
      <c r="FQ465" s="240">
        <f t="shared" ca="1" si="1022"/>
        <v>1.8877102208589557E-4</v>
      </c>
      <c r="FR465" s="240">
        <f t="shared" ca="1" si="1023"/>
        <v>-3.3873345859603292E-4</v>
      </c>
      <c r="FS465" s="240">
        <f t="shared" ca="1" si="1024"/>
        <v>3.7452213289958881E-4</v>
      </c>
      <c r="FT465" s="240">
        <f t="shared" ca="1" si="1025"/>
        <v>-2.8407408668545682E-4</v>
      </c>
      <c r="FU465" s="240">
        <f t="shared" ca="1" si="1026"/>
        <v>9.7875808543518983E-5</v>
      </c>
      <c r="FV465" s="240">
        <f t="shared" ca="1" si="1027"/>
        <v>1.2131256551850279E-4</v>
      </c>
      <c r="FW465" s="240">
        <f t="shared" ca="1" si="1028"/>
        <v>-2.9961123218169702E-4</v>
      </c>
      <c r="FX465" s="240">
        <f t="shared" ca="1" si="1029"/>
        <v>3.7692270460871921E-4</v>
      </c>
      <c r="FY465" s="240">
        <f t="shared" ca="1" si="1030"/>
        <v>-3.2718831795637348E-4</v>
      </c>
      <c r="FZ465" s="240">
        <f t="shared" ca="1" si="1031"/>
        <v>1.6717158315350975E-4</v>
      </c>
      <c r="GA465" s="240">
        <f t="shared" ca="1" si="1032"/>
        <v>4.9192135091084247E-5</v>
      </c>
      <c r="GB465" s="240">
        <f t="shared" ca="1" si="1033"/>
        <v>-2.4897511413854537E-4</v>
      </c>
      <c r="GC465" s="240">
        <f t="shared" ca="1" si="1034"/>
        <v>3.6483834816042788E-4</v>
      </c>
      <c r="GD465" s="240">
        <f t="shared" ca="1" si="1035"/>
        <v>-3.5772888565755909E-4</v>
      </c>
      <c r="GE465" s="240">
        <f t="shared" ca="1" si="1036"/>
        <v>2.3004304757379579E-4</v>
      </c>
      <c r="GF465" s="240">
        <f t="shared" ca="1" si="1037"/>
        <v>-2.48187215005967E-5</v>
      </c>
      <c r="GG465" s="240">
        <f t="shared" ca="1" si="1038"/>
        <v>-1.8877102208590422E-4</v>
      </c>
      <c r="GH465" s="240">
        <f t="shared" ca="1" si="1039"/>
        <v>3.3873345859602788E-4</v>
      </c>
      <c r="GI465" s="240">
        <f t="shared" ca="1" si="1040"/>
        <v>-3.7452213289958751E-4</v>
      </c>
      <c r="GJ465" s="240">
        <f t="shared" ca="1" si="1041"/>
        <v>2.840740866854502E-4</v>
      </c>
      <c r="GK465" s="240">
        <f t="shared" ca="1" si="1042"/>
        <v>-9.7875808543530055E-5</v>
      </c>
      <c r="GL465" s="240">
        <f t="shared" ca="1" si="1043"/>
        <v>-1.2131256551849193E-4</v>
      </c>
      <c r="GM465" s="240">
        <f t="shared" ca="1" si="1044"/>
        <v>2.9961123218170309E-4</v>
      </c>
      <c r="GN465" s="240">
        <f t="shared" ca="1" si="1045"/>
        <v>-3.7692270460871992E-4</v>
      </c>
      <c r="GO465" s="240">
        <f t="shared" ca="1" si="1046"/>
        <v>3.2718831795637917E-4</v>
      </c>
      <c r="GP465" s="240">
        <f t="shared" ca="1" si="1047"/>
        <v>-1.6717158315350078E-4</v>
      </c>
      <c r="GQ465" s="240">
        <f t="shared" ca="1" si="1048"/>
        <v>-4.919213509109414E-5</v>
      </c>
      <c r="GR465" s="240">
        <f t="shared" ca="1" si="1049"/>
        <v>2.4897511413853675E-4</v>
      </c>
      <c r="GS465" s="240">
        <f t="shared" ca="1" si="1050"/>
        <v>-3.6483834816042489E-4</v>
      </c>
      <c r="GT465" s="240">
        <f t="shared" ca="1" si="1051"/>
        <v>3.5772888565755589E-4</v>
      </c>
      <c r="GU465" s="240">
        <f t="shared" ca="1" si="1052"/>
        <v>-2.3004304757378782E-4</v>
      </c>
      <c r="GV465" s="240">
        <f t="shared" ca="1" si="1053"/>
        <v>2.4818721500608165E-5</v>
      </c>
      <c r="GW465" s="240">
        <f t="shared" ca="1" si="1054"/>
        <v>1.8877102208589427E-4</v>
      </c>
      <c r="GX465" s="240">
        <f t="shared" ca="1" si="1055"/>
        <v>-3.3873345859603227E-4</v>
      </c>
      <c r="GY465" s="240">
        <f t="shared" ca="1" si="1056"/>
        <v>3.7452213289958903E-4</v>
      </c>
      <c r="GZ465" s="240">
        <f t="shared" ca="1" si="1057"/>
        <v>-2.8407408668544359E-4</v>
      </c>
      <c r="HA465" s="240">
        <f t="shared" ca="1" si="1058"/>
        <v>9.7875808543520433E-5</v>
      </c>
      <c r="HB465" s="240">
        <f t="shared" ca="1" si="1059"/>
        <v>1.2131256551848105E-4</v>
      </c>
      <c r="HC465" s="240">
        <f t="shared" ca="1" si="1060"/>
        <v>-2.9961123218170916E-4</v>
      </c>
      <c r="HD465" s="240">
        <f t="shared" ca="1" si="1061"/>
        <v>3.769227046087191E-4</v>
      </c>
      <c r="HE465" s="240">
        <f t="shared" ca="1" si="1062"/>
        <v>-3.2718831795638492E-4</v>
      </c>
      <c r="HF465" s="240">
        <f t="shared" ca="1" si="1063"/>
        <v>1.6717158315349181E-4</v>
      </c>
      <c r="HG465" s="240">
        <f t="shared" ca="1" si="1064"/>
        <v>4.9192135091082783E-5</v>
      </c>
      <c r="HH465" s="240">
        <f t="shared" ca="1" si="1065"/>
        <v>-2.4897511413852813E-4</v>
      </c>
      <c r="HI465" s="240">
        <f t="shared" ca="1" si="1066"/>
        <v>3.648383481604275E-4</v>
      </c>
      <c r="HJ465" s="240">
        <f t="shared" ca="1" si="1067"/>
        <v>-3.5772888565755958E-4</v>
      </c>
      <c r="HK465" s="240">
        <f t="shared" ca="1" si="1068"/>
        <v>2.3004304757377991E-4</v>
      </c>
      <c r="HL465" s="240">
        <f t="shared" ca="1" si="1069"/>
        <v>-2.481872150059819E-5</v>
      </c>
      <c r="HM465" s="240">
        <f t="shared" ca="1" si="1070"/>
        <v>-1.8877102208588435E-4</v>
      </c>
      <c r="HN465" s="240">
        <f t="shared" ca="1" si="1071"/>
        <v>3.3873345859603671E-4</v>
      </c>
      <c r="HO465" s="240">
        <f t="shared" ca="1" si="1072"/>
        <v>-3.7452213289958767E-4</v>
      </c>
      <c r="HP465" s="240">
        <f t="shared" ca="1" si="1073"/>
        <v>2.8407408668546533E-4</v>
      </c>
      <c r="HQ465" s="240">
        <f t="shared" ca="1" si="1074"/>
        <v>-9.7875808543510743E-5</v>
      </c>
      <c r="HR465" s="240">
        <f t="shared" ca="1" si="1075"/>
        <v>-1.2131256551849054E-4</v>
      </c>
      <c r="HS465" s="240">
        <f t="shared" ca="1" si="1076"/>
        <v>2.9961123218168911E-4</v>
      </c>
      <c r="HT465" s="240">
        <f t="shared" ca="1" si="1077"/>
        <v>-3.7692270460871981E-4</v>
      </c>
      <c r="HU465" s="240">
        <f t="shared" ca="1" si="1078"/>
        <v>3.2718831795637993E-4</v>
      </c>
      <c r="HV465" s="240">
        <f t="shared" ca="1" si="1079"/>
        <v>-1.6717158315352135E-4</v>
      </c>
      <c r="HW465" s="240">
        <f t="shared" ca="1" si="1080"/>
        <v>-4.9192135091092703E-5</v>
      </c>
      <c r="HX465" s="240">
        <f t="shared" ca="1" si="1081"/>
        <v>2.4897511413853561E-4</v>
      </c>
      <c r="HY465" s="240">
        <f t="shared" ca="1" si="1082"/>
        <v>-3.648383481604301E-4</v>
      </c>
      <c r="HZ465" s="240">
        <f t="shared" ca="1" si="1083"/>
        <v>3.5772888565755638E-4</v>
      </c>
      <c r="IA465" s="240">
        <f t="shared" ca="1" si="1084"/>
        <v>-2.3004304757380607E-4</v>
      </c>
      <c r="IB465" s="240">
        <f t="shared" ca="1" si="1085"/>
        <v>2.4818721500588243E-5</v>
      </c>
      <c r="IC465" s="240">
        <f t="shared" ca="1" si="1086"/>
        <v>1.88771022085893E-4</v>
      </c>
      <c r="ID465" s="240">
        <f t="shared" ca="1" si="1087"/>
        <v>-3.3873345859602213E-4</v>
      </c>
      <c r="IE465" s="240">
        <f t="shared" ca="1" si="1088"/>
        <v>2.8106578193058863E-4</v>
      </c>
      <c r="IF465" s="240">
        <f t="shared" ca="1" si="1089"/>
        <v>-2.8407408668545877E-4</v>
      </c>
      <c r="IG465" s="240">
        <f t="shared" ca="1" si="1090"/>
        <v>9.7875808543542564E-5</v>
      </c>
      <c r="IH465" s="240">
        <f t="shared" ca="1" si="1091"/>
        <v>1.2131256551849997E-4</v>
      </c>
      <c r="II465" s="240">
        <f t="shared" ca="1" si="1092"/>
        <v>-2.9961123218169523E-4</v>
      </c>
      <c r="IJ465" s="240">
        <f t="shared" ca="1" si="1093"/>
        <v>3.7692270460872046E-4</v>
      </c>
      <c r="IK465" s="240">
        <f t="shared" ca="1" si="1094"/>
        <v>-3.2718831795637495E-4</v>
      </c>
      <c r="IL465" s="240">
        <f t="shared" ca="1" si="1095"/>
        <v>1.6717158315351241E-4</v>
      </c>
      <c r="IM465" s="240">
        <f t="shared" ca="1" si="1096"/>
        <v>4.9192135091102597E-5</v>
      </c>
      <c r="IN465" s="240">
        <f t="shared" ca="1" si="1097"/>
        <v>-2.4897511413854315E-4</v>
      </c>
      <c r="IO465" s="240">
        <f t="shared" ca="1" si="1098"/>
        <v>3.6483834816042159E-4</v>
      </c>
      <c r="IP465" s="240">
        <f t="shared" ca="1" si="1099"/>
        <v>-3.5772888565755313E-4</v>
      </c>
      <c r="IQ465" s="240">
        <f t="shared" ca="1" si="1100"/>
        <v>2.3004304757379812E-4</v>
      </c>
      <c r="IR465" s="240">
        <f t="shared" ca="1" si="1101"/>
        <v>-2.4818721500621067E-5</v>
      </c>
      <c r="IS465" s="240">
        <f t="shared" ca="1" si="1102"/>
        <v>-1.887710220859017E-4</v>
      </c>
      <c r="IT465" s="240">
        <f t="shared" ca="1" si="1103"/>
        <v>3.3873345859602652E-4</v>
      </c>
      <c r="IU465" s="240">
        <f t="shared" ca="1" si="1104"/>
        <v>-3.7452213289959065E-4</v>
      </c>
      <c r="IV465" s="240">
        <f t="shared" ca="1" si="1105"/>
        <v>2.8407408668545216E-4</v>
      </c>
      <c r="IW465" s="240">
        <f t="shared" ca="1" si="1106"/>
        <v>-9.7875808543532929E-5</v>
      </c>
      <c r="IX465" s="240">
        <f t="shared" ca="1" si="1107"/>
        <v>-1.2131256551850947E-4</v>
      </c>
      <c r="IY465" s="240">
        <f t="shared" ca="1" si="1108"/>
        <v>2.996112321817013E-4</v>
      </c>
      <c r="IZ465" s="240">
        <f t="shared" ca="1" si="1109"/>
        <v>-3.7692270460871829E-4</v>
      </c>
      <c r="JA465" s="240">
        <f t="shared" ca="1" si="1110"/>
        <v>3.271883179563699E-4</v>
      </c>
      <c r="JB465" s="240">
        <f t="shared" ca="1" si="1111"/>
        <v>-1.6717158315350343E-4</v>
      </c>
    </row>
    <row r="466" spans="2:262">
      <c r="B466" s="248">
        <v>105</v>
      </c>
      <c r="C466" s="247">
        <f t="shared" si="1112"/>
        <v>2.0507812500000014E-3</v>
      </c>
      <c r="D466" s="244">
        <f t="shared" ca="1" si="855"/>
        <v>11.280081066507488</v>
      </c>
      <c r="E466" s="243">
        <f ca="1">DG361</f>
        <v>-0.71991893349251135</v>
      </c>
      <c r="F466" s="242">
        <v>105</v>
      </c>
      <c r="G466" s="240">
        <f t="shared" ca="1" si="856"/>
        <v>-5.8646278251592456E-5</v>
      </c>
      <c r="H466" s="240">
        <f t="shared" ca="1" si="857"/>
        <v>1.266147148953527E-4</v>
      </c>
      <c r="I466" s="240">
        <f t="shared" ca="1" si="858"/>
        <v>-1.5529550833323535E-4</v>
      </c>
      <c r="J466" s="240">
        <f t="shared" ca="1" si="859"/>
        <v>1.3578921286984633E-4</v>
      </c>
      <c r="K466" s="240">
        <f t="shared" ca="1" si="860"/>
        <v>-7.4148492897846896E-5</v>
      </c>
      <c r="L466" s="240">
        <f t="shared" ca="1" si="861"/>
        <v>-1.0499975704569459E-5</v>
      </c>
      <c r="M466" s="240">
        <f t="shared" ca="1" si="862"/>
        <v>9.1890376715928515E-5</v>
      </c>
      <c r="N466" s="240">
        <f t="shared" ca="1" si="863"/>
        <v>-1.4476784905661209E-4</v>
      </c>
      <c r="O466" s="240">
        <f t="shared" ca="1" si="864"/>
        <v>1.5272489010209196E-4</v>
      </c>
      <c r="P466" s="240">
        <f t="shared" ca="1" si="865"/>
        <v>-1.1329248675363226E-4</v>
      </c>
      <c r="Q466" s="240">
        <f t="shared" ca="1" si="866"/>
        <v>3.8706232597530461E-5</v>
      </c>
      <c r="R466" s="240">
        <f t="shared" ca="1" si="867"/>
        <v>4.7890289538815765E-5</v>
      </c>
      <c r="S466" s="240">
        <f t="shared" ca="1" si="868"/>
        <v>-1.1962679631294936E-4</v>
      </c>
      <c r="T466" s="240">
        <f t="shared" ca="1" si="869"/>
        <v>1.5424396118997538E-4</v>
      </c>
      <c r="U466" s="241">
        <f t="shared" ca="1" si="870"/>
        <v>-1.410003247462271E-4</v>
      </c>
      <c r="V466" s="240">
        <f t="shared" ca="1" si="871"/>
        <v>8.400529293645769E-5</v>
      </c>
      <c r="W466" s="240">
        <f t="shared" ca="1" si="872"/>
        <v>-9.4401772819761249E-7</v>
      </c>
      <c r="X466" s="240">
        <f t="shared" ca="1" si="873"/>
        <v>-8.2410179449804319E-5</v>
      </c>
      <c r="Y466" s="240">
        <f t="shared" ca="1" si="874"/>
        <v>1.4019308557026836E-4</v>
      </c>
      <c r="Z466" s="240">
        <f t="shared" ca="1" si="875"/>
        <v>-1.5447507688499279E-4</v>
      </c>
      <c r="AA466" s="240">
        <f t="shared" ca="1" si="876"/>
        <v>1.2082455332674863E-4</v>
      </c>
      <c r="AB466" s="240">
        <f t="shared" ca="1" si="877"/>
        <v>-4.9683032410621331E-5</v>
      </c>
      <c r="AC466" s="240">
        <f t="shared" ca="1" si="878"/>
        <v>-3.687477919768821E-5</v>
      </c>
      <c r="AD466" s="240">
        <f t="shared" ca="1" si="879"/>
        <v>1.1199060975654661E-4</v>
      </c>
      <c r="AE466" s="240">
        <f t="shared" ca="1" si="880"/>
        <v>-1.5235655265692619E-4</v>
      </c>
      <c r="AF466" s="240">
        <f t="shared" ca="1" si="881"/>
        <v>1.454473436461704E-4</v>
      </c>
      <c r="AG466" s="240">
        <f t="shared" ca="1" si="882"/>
        <v>-9.340686101420677E-5</v>
      </c>
      <c r="AH466" s="240">
        <f t="shared" ca="1" si="883"/>
        <v>1.2382895447102583E-5</v>
      </c>
      <c r="AI466" s="240">
        <f t="shared" ca="1" si="884"/>
        <v>7.2483394281008765E-5</v>
      </c>
      <c r="AJ466" s="240">
        <f t="shared" ca="1" si="885"/>
        <v>-1.3485860360652367E-4</v>
      </c>
      <c r="AK466" s="240">
        <f t="shared" ca="1" si="886"/>
        <v>1.5538814984212835E-4</v>
      </c>
      <c r="AL466" s="240">
        <f t="shared" ca="1" si="887"/>
        <v>-1.2770186117683221E-4</v>
      </c>
      <c r="AM466" s="240">
        <f t="shared" ca="1" si="888"/>
        <v>6.0390595566411485E-5</v>
      </c>
      <c r="AN466" s="240">
        <f t="shared" ca="1" si="889"/>
        <v>2.565944123316039E-5</v>
      </c>
      <c r="AO466" s="240">
        <f t="shared" ca="1" si="890"/>
        <v>-1.0374753638271328E-4</v>
      </c>
      <c r="AP466" s="240">
        <f t="shared" ca="1" si="891"/>
        <v>1.4964351076445775E-4</v>
      </c>
      <c r="AQ466" s="240">
        <f t="shared" ca="1" si="892"/>
        <v>-1.4910617078895696E-4</v>
      </c>
      <c r="AR466" s="240">
        <f t="shared" ca="1" si="893"/>
        <v>1.0230224921910644E-4</v>
      </c>
      <c r="AS466" s="240">
        <f t="shared" ca="1" si="894"/>
        <v>-2.3754669182695401E-5</v>
      </c>
      <c r="AT466" s="240">
        <f t="shared" ca="1" si="895"/>
        <v>-6.216381531845131E-5</v>
      </c>
      <c r="AU466" s="240">
        <f t="shared" ca="1" si="896"/>
        <v>1.2879331118533259E-4</v>
      </c>
      <c r="AV466" s="240">
        <f t="shared" ca="1" si="897"/>
        <v>-1.5545916095203321E-4</v>
      </c>
      <c r="AW466" s="240">
        <f t="shared" ca="1" si="898"/>
        <v>1.3388714157677419E-4</v>
      </c>
      <c r="AX466" s="240">
        <f t="shared" ca="1" si="899"/>
        <v>-7.0770896852426825E-5</v>
      </c>
      <c r="AY466" s="240">
        <f t="shared" ca="1" si="900"/>
        <v>-1.430505253338995E-5</v>
      </c>
      <c r="AZ466" s="240">
        <f t="shared" ca="1" si="901"/>
        <v>9.494224612026455E-5</v>
      </c>
      <c r="BA466" s="240">
        <f t="shared" ca="1" si="902"/>
        <v>-1.461195377216515E-4</v>
      </c>
      <c r="BB466" s="240">
        <f t="shared" ca="1" si="903"/>
        <v>1.5195697867328824E-4</v>
      </c>
      <c r="BC466" s="240">
        <f t="shared" ca="1" si="904"/>
        <v>-1.1064325267175122E-4</v>
      </c>
      <c r="BD466" s="240">
        <f t="shared" ca="1" si="905"/>
        <v>3.4997714307816086E-5</v>
      </c>
      <c r="BE466" s="240">
        <f t="shared" ca="1" si="906"/>
        <v>5.1507365254651414E-5</v>
      </c>
      <c r="BF466" s="240">
        <f t="shared" ca="1" si="907"/>
        <v>-1.2203007665183841E-4</v>
      </c>
      <c r="BG466" s="240">
        <f t="shared" ca="1" si="908"/>
        <v>1.5468772539935013E-4</v>
      </c>
      <c r="BH466" s="240">
        <f t="shared" ca="1" si="909"/>
        <v>-1.39346875956179E-4</v>
      </c>
      <c r="BI466" s="240">
        <f t="shared" ca="1" si="910"/>
        <v>8.0767684516623039E-5</v>
      </c>
      <c r="BJ466" s="240">
        <f t="shared" ca="1" si="911"/>
        <v>2.8731435145138489E-6</v>
      </c>
      <c r="BK466" s="240">
        <f t="shared" ca="1" si="912"/>
        <v>-8.5622455600045227E-5</v>
      </c>
      <c r="BL466" s="240">
        <f t="shared" ca="1" si="913"/>
        <v>1.4180373024375216E-4</v>
      </c>
      <c r="BM466" s="240">
        <f t="shared" ca="1" si="914"/>
        <v>-1.5398431852423837E-4</v>
      </c>
      <c r="BN466" s="240">
        <f t="shared" ca="1" si="915"/>
        <v>1.1838467075174657E-4</v>
      </c>
      <c r="BO466" s="240">
        <f t="shared" ca="1" si="916"/>
        <v>-4.6051103786813382E-5</v>
      </c>
      <c r="BP466" s="240">
        <f t="shared" ca="1" si="917"/>
        <v>-4.0571792315799377E-5</v>
      </c>
      <c r="BQ466" s="240">
        <f t="shared" ca="1" si="918"/>
        <v>1.1460555055996097E-4</v>
      </c>
      <c r="BR466" s="240">
        <f t="shared" ca="1" si="919"/>
        <v>-1.5307802366017794E-4</v>
      </c>
      <c r="BS466" s="240">
        <f t="shared" ca="1" si="920"/>
        <v>1.4405147754139984E-4</v>
      </c>
      <c r="BT466" s="240">
        <f t="shared" ca="1" si="921"/>
        <v>-9.0326785100501743E-5</v>
      </c>
      <c r="BU466" s="240">
        <f t="shared" ca="1" si="922"/>
        <v>8.5743353180062814E-6</v>
      </c>
      <c r="BV466" s="240">
        <f t="shared" ca="1" si="923"/>
        <v>7.5838669574373541E-5</v>
      </c>
      <c r="BW466" s="240">
        <f t="shared" ca="1" si="924"/>
        <v>-1.3671947606541435E-4</v>
      </c>
      <c r="BX466" s="240">
        <f t="shared" ca="1" si="925"/>
        <v>1.5517720401150116E-4</v>
      </c>
      <c r="BY466" s="240">
        <f t="shared" ca="1" si="926"/>
        <v>-1.254845520437816E-4</v>
      </c>
      <c r="BZ466" s="240">
        <f t="shared" ca="1" si="927"/>
        <v>5.6854938344401605E-5</v>
      </c>
      <c r="CA466" s="240">
        <f t="shared" ca="1" si="928"/>
        <v>2.9416357319141612E-5</v>
      </c>
      <c r="CB466" s="240">
        <f t="shared" ca="1" si="929"/>
        <v>-1.0655996705987385E-4</v>
      </c>
      <c r="CC466" s="240">
        <f t="shared" ca="1" si="930"/>
        <v>1.5063877884771004E-4</v>
      </c>
      <c r="CD466" s="240">
        <f t="shared" ca="1" si="931"/>
        <v>-1.4797545168882627E-4</v>
      </c>
      <c r="CE466" s="240">
        <f t="shared" ca="1" si="932"/>
        <v>9.9396397009771407E-5</v>
      </c>
      <c r="CF466" s="240">
        <f t="shared" ca="1" si="933"/>
        <v>-1.9975349084535253E-5</v>
      </c>
      <c r="CG466" s="240">
        <f t="shared" ca="1" si="934"/>
        <v>-6.5643907227417236E-5</v>
      </c>
      <c r="CH466" s="240">
        <f t="shared" ca="1" si="935"/>
        <v>1.3089432720054427E-4</v>
      </c>
      <c r="CI466" s="240">
        <f t="shared" ca="1" si="936"/>
        <v>-1.5552917078526596E-4</v>
      </c>
      <c r="CJ466" s="240">
        <f t="shared" ca="1" si="937"/>
        <v>1.3190442167597857E-4</v>
      </c>
      <c r="CK466" s="240">
        <f t="shared" ca="1" si="938"/>
        <v>-6.7350671065036639E-5</v>
      </c>
      <c r="CL466" s="240">
        <f t="shared" ca="1" si="939"/>
        <v>-1.8101512533465506E-5</v>
      </c>
      <c r="CM466" s="240">
        <f t="shared" ca="1" si="940"/>
        <v>9.7936925865657842E-5</v>
      </c>
      <c r="CN466" s="240">
        <f t="shared" ca="1" si="941"/>
        <v>-1.4738320944092918E-4</v>
      </c>
      <c r="CO466" s="240">
        <f t="shared" ca="1" si="942"/>
        <v>1.510975340425689E-4</v>
      </c>
      <c r="CP466" s="240">
        <f t="shared" ca="1" si="943"/>
        <v>-1.0792737123167759E-4</v>
      </c>
      <c r="CQ466" s="240">
        <f t="shared" ca="1" si="944"/>
        <v>3.1268114703654194E-5</v>
      </c>
      <c r="CR466" s="240">
        <f t="shared" ca="1" si="945"/>
        <v>5.5093414859639489E-5</v>
      </c>
      <c r="CS466" s="240">
        <f t="shared" ca="1" si="946"/>
        <v>-1.2435985063554949E-4</v>
      </c>
      <c r="CT466" s="240">
        <f t="shared" ca="1" si="947"/>
        <v>1.5503831150709069E-4</v>
      </c>
      <c r="CU466" s="240">
        <f t="shared" ca="1" si="948"/>
        <v>-1.3760948981857116E-4</v>
      </c>
      <c r="CV466" s="240">
        <f t="shared" ca="1" si="949"/>
        <v>7.7481424663735707E-5</v>
      </c>
      <c r="CW466" s="240">
        <f t="shared" ca="1" si="950"/>
        <v>6.6885740830037108E-6</v>
      </c>
      <c r="CX466" s="240">
        <f t="shared" ca="1" si="951"/>
        <v>-8.8783155984660661E-5</v>
      </c>
      <c r="CY466" s="240">
        <f t="shared" ca="1" si="952"/>
        <v>1.4332895765251924E-4</v>
      </c>
      <c r="CZ466" s="240">
        <f t="shared" ca="1" si="953"/>
        <v>-1.5340080576784981E-4</v>
      </c>
      <c r="DA466" s="240">
        <f t="shared" ca="1" si="954"/>
        <v>1.1587347767777238E-4</v>
      </c>
      <c r="DB466" s="240">
        <f t="shared" ca="1" si="955"/>
        <v>-4.239143570004275E-5</v>
      </c>
      <c r="DC466" s="240">
        <f t="shared" ca="1" si="956"/>
        <v>-4.4244366503299733E-5</v>
      </c>
      <c r="DD466" s="240">
        <f t="shared" ca="1" si="957"/>
        <v>1.1715145726509779E-4</v>
      </c>
      <c r="DE466" s="240">
        <f t="shared" ca="1" si="958"/>
        <v>-1.5370728618593351E-4</v>
      </c>
      <c r="DF466" s="240">
        <f t="shared" ca="1" si="959"/>
        <v>1.425688402129883E-4</v>
      </c>
      <c r="DG466" s="240">
        <f t="shared" ca="1" si="960"/>
        <v>-8.7192299708984587E-5</v>
      </c>
      <c r="DH466" s="240">
        <f t="shared" ca="1" si="961"/>
        <v>4.7606103299250458E-6</v>
      </c>
      <c r="DI466" s="240">
        <f t="shared" ca="1" si="962"/>
        <v>7.9148262488981067E-5</v>
      </c>
      <c r="DJ466" s="240">
        <f t="shared" ca="1" si="963"/>
        <v>-1.3849799382419575E-4</v>
      </c>
      <c r="DK466" s="240">
        <f t="shared" ca="1" si="964"/>
        <v>1.5487278523562646E-4</v>
      </c>
      <c r="DL466" s="240">
        <f t="shared" ca="1" si="965"/>
        <v>-1.231916557087468E-4</v>
      </c>
      <c r="DM466" s="240">
        <f t="shared" ca="1" si="966"/>
        <v>5.3285033833472003E-5</v>
      </c>
      <c r="DN466" s="240">
        <f t="shared" ca="1" si="967"/>
        <v>3.3155554091426574E-5</v>
      </c>
      <c r="DO466" s="240">
        <f t="shared" ca="1" si="968"/>
        <v>-1.0930820999741456E-4</v>
      </c>
      <c r="DP466" s="240">
        <f t="shared" ca="1" si="969"/>
        <v>1.5154330776333223E-4</v>
      </c>
      <c r="DQ466" s="240">
        <f t="shared" ca="1" si="970"/>
        <v>-1.4675559770975532E-4</v>
      </c>
      <c r="DR466" s="240">
        <f t="shared" ca="1" si="971"/>
        <v>9.6430672127544942E-5</v>
      </c>
      <c r="DS466" s="240">
        <f t="shared" ca="1" si="972"/>
        <v>-1.6183996583008599E-5</v>
      </c>
      <c r="DT466" s="240">
        <f t="shared" ca="1" si="973"/>
        <v>-6.9084457701257149E-5</v>
      </c>
      <c r="DU466" s="240">
        <f t="shared" ca="1" si="974"/>
        <v>1.3291649736750803E-4</v>
      </c>
      <c r="DV466" s="240">
        <f t="shared" ca="1" si="975"/>
        <v>-1.5550549566162794E-4</v>
      </c>
      <c r="DW466" s="240">
        <f t="shared" ca="1" si="976"/>
        <v>1.2984224748379054E-4</v>
      </c>
      <c r="DX466" s="240">
        <f t="shared" ca="1" si="977"/>
        <v>-6.3889875751802684E-5</v>
      </c>
      <c r="DY466" s="240">
        <f t="shared" ca="1" si="978"/>
        <v>-2.1887068859247865E-5</v>
      </c>
      <c r="DZ466" s="240">
        <f t="shared" ca="1" si="979"/>
        <v>1.008726120690055E-4</v>
      </c>
      <c r="EA466" s="240">
        <f t="shared" ca="1" si="980"/>
        <v>-1.4855810302585209E-4</v>
      </c>
      <c r="EB466" s="240">
        <f t="shared" ca="1" si="981"/>
        <v>1.501470739072435E-4</v>
      </c>
      <c r="EC466" s="240">
        <f t="shared" ca="1" si="982"/>
        <v>-1.0514647837883996E-4</v>
      </c>
      <c r="ED466" s="240">
        <f t="shared" ca="1" si="983"/>
        <v>2.7519680356384947E-5</v>
      </c>
      <c r="EE466" s="240">
        <f t="shared" ca="1" si="984"/>
        <v>5.8646278251591629E-5</v>
      </c>
      <c r="EF466" s="240">
        <f t="shared" ca="1" si="985"/>
        <v>-1.2661471489535211E-4</v>
      </c>
      <c r="EG466" s="240">
        <f t="shared" ca="1" si="986"/>
        <v>1.552955083332353E-4</v>
      </c>
      <c r="EH466" s="240">
        <f t="shared" ca="1" si="987"/>
        <v>-1.3578921286984695E-4</v>
      </c>
      <c r="EI466" s="240">
        <f t="shared" ca="1" si="988"/>
        <v>7.4148492897848034E-5</v>
      </c>
      <c r="EJ466" s="240">
        <f t="shared" ca="1" si="989"/>
        <v>1.0499975704567873E-5</v>
      </c>
      <c r="EK466" s="240">
        <f t="shared" ca="1" si="990"/>
        <v>-9.189037671592701E-5</v>
      </c>
      <c r="EL466" s="240">
        <f t="shared" ca="1" si="991"/>
        <v>1.4476784905661144E-4</v>
      </c>
      <c r="EM466" s="240">
        <f t="shared" ca="1" si="992"/>
        <v>-1.5272489010209232E-4</v>
      </c>
      <c r="EN466" s="240">
        <f t="shared" ca="1" si="993"/>
        <v>1.1329248675363355E-4</v>
      </c>
      <c r="EO466" s="240">
        <f t="shared" ca="1" si="994"/>
        <v>-3.8706232597532806E-5</v>
      </c>
      <c r="EP466" s="240">
        <f t="shared" ca="1" si="995"/>
        <v>-4.7890289538813461E-5</v>
      </c>
      <c r="EQ466" s="240">
        <f t="shared" ca="1" si="996"/>
        <v>1.1962679631294744E-4</v>
      </c>
      <c r="ER466" s="240">
        <f t="shared" ca="1" si="997"/>
        <v>-1.5424396118997503E-4</v>
      </c>
      <c r="ES466" s="240">
        <f t="shared" ca="1" si="998"/>
        <v>1.4100032474622835E-4</v>
      </c>
      <c r="ET466" s="240">
        <f t="shared" ca="1" si="999"/>
        <v>-8.4005292936460197E-5</v>
      </c>
      <c r="EU466" s="240">
        <f t="shared" ca="1" si="1000"/>
        <v>9.4401772820058388E-7</v>
      </c>
      <c r="EV466" s="240">
        <f t="shared" ca="1" si="1001"/>
        <v>8.2410179449801825E-5</v>
      </c>
      <c r="EW466" s="240">
        <f t="shared" ca="1" si="1002"/>
        <v>-1.4019308557026706E-4</v>
      </c>
      <c r="EX466" s="240">
        <f t="shared" ca="1" si="1003"/>
        <v>1.5447507688499311E-4</v>
      </c>
      <c r="EY466" s="240">
        <f t="shared" ca="1" si="1004"/>
        <v>-1.2082455332675119E-4</v>
      </c>
      <c r="EZ466" s="240">
        <f t="shared" ca="1" si="1005"/>
        <v>4.9683032410625201E-5</v>
      </c>
      <c r="FA466" s="240">
        <f t="shared" ca="1" si="1006"/>
        <v>3.6874779197684253E-5</v>
      </c>
      <c r="FB466" s="240">
        <f t="shared" ca="1" si="1007"/>
        <v>-1.1199060975654378E-4</v>
      </c>
      <c r="FC466" s="240">
        <f t="shared" ca="1" si="1008"/>
        <v>1.5235655265692516E-4</v>
      </c>
      <c r="FD466" s="240">
        <f t="shared" ca="1" si="1009"/>
        <v>-1.4544734364617225E-4</v>
      </c>
      <c r="FE466" s="240">
        <f t="shared" ca="1" si="1010"/>
        <v>9.3406861014210904E-5</v>
      </c>
      <c r="FF466" s="240">
        <f t="shared" ca="1" si="1011"/>
        <v>-1.2382895447107752E-5</v>
      </c>
      <c r="FG466" s="240">
        <f t="shared" ca="1" si="1012"/>
        <v>-7.2483394281004198E-5</v>
      </c>
      <c r="FH466" s="240">
        <f t="shared" ca="1" si="1013"/>
        <v>1.3485860360652109E-4</v>
      </c>
      <c r="FI466" s="240">
        <f t="shared" ca="1" si="1014"/>
        <v>-1.5538814984212857E-4</v>
      </c>
      <c r="FJ466" s="240">
        <f t="shared" ca="1" si="1015"/>
        <v>1.2770186117683519E-4</v>
      </c>
      <c r="FK466" s="240">
        <f t="shared" ca="1" si="1016"/>
        <v>-6.0390595566408103E-5</v>
      </c>
      <c r="FL466" s="240">
        <f t="shared" ca="1" si="1017"/>
        <v>-2.5659441233163995E-5</v>
      </c>
      <c r="FM466" s="240">
        <f t="shared" ca="1" si="1018"/>
        <v>1.03747536382716E-4</v>
      </c>
      <c r="FN466" s="240">
        <f t="shared" ca="1" si="1019"/>
        <v>-1.4964351076445875E-4</v>
      </c>
      <c r="FO466" s="240">
        <f t="shared" ca="1" si="1020"/>
        <v>1.4910617078895593E-4</v>
      </c>
      <c r="FP466" s="240">
        <f t="shared" ca="1" si="1021"/>
        <v>-1.0230224921910368E-4</v>
      </c>
      <c r="FQ466" s="240">
        <f t="shared" ca="1" si="1022"/>
        <v>2.3754669182691786E-5</v>
      </c>
      <c r="FR466" s="240">
        <f t="shared" ca="1" si="1023"/>
        <v>6.2163815318454658E-5</v>
      </c>
      <c r="FS466" s="240">
        <f t="shared" ca="1" si="1024"/>
        <v>-1.2879331118533337E-4</v>
      </c>
      <c r="FT466" s="240">
        <f t="shared" ca="1" si="1025"/>
        <v>1.5545916095203324E-4</v>
      </c>
      <c r="FU466" s="240">
        <f t="shared" ca="1" si="1026"/>
        <v>-1.3388714157677346E-4</v>
      </c>
      <c r="FV466" s="240">
        <f t="shared" ca="1" si="1027"/>
        <v>7.0770896852425551E-5</v>
      </c>
      <c r="FW466" s="240">
        <f t="shared" ca="1" si="1028"/>
        <v>1.430505253339138E-5</v>
      </c>
      <c r="FX466" s="240">
        <f t="shared" ca="1" si="1029"/>
        <v>-9.4942246120265702E-5</v>
      </c>
      <c r="FY466" s="240">
        <f t="shared" ca="1" si="1030"/>
        <v>1.4611953772165198E-4</v>
      </c>
      <c r="FZ466" s="240">
        <f t="shared" ca="1" si="1031"/>
        <v>-1.5195697867328791E-4</v>
      </c>
      <c r="GA466" s="240">
        <f t="shared" ca="1" si="1032"/>
        <v>1.1064325267175019E-4</v>
      </c>
      <c r="GB466" s="240">
        <f t="shared" ca="1" si="1033"/>
        <v>-3.4997714307816825E-5</v>
      </c>
      <c r="GC466" s="240">
        <f t="shared" ca="1" si="1034"/>
        <v>-5.1507365254650696E-5</v>
      </c>
      <c r="GD466" s="240">
        <f t="shared" ca="1" si="1035"/>
        <v>1.2203007665183793E-4</v>
      </c>
      <c r="GE466" s="240">
        <f t="shared" ca="1" si="1036"/>
        <v>-1.5468772539935005E-4</v>
      </c>
      <c r="GF466" s="240">
        <f t="shared" ca="1" si="1037"/>
        <v>1.3934687595617933E-4</v>
      </c>
      <c r="GG466" s="240">
        <f t="shared" ca="1" si="1038"/>
        <v>-8.0767684516623689E-5</v>
      </c>
      <c r="GH466" s="240">
        <f t="shared" ca="1" si="1039"/>
        <v>-2.8731435145130866E-6</v>
      </c>
      <c r="GI466" s="240">
        <f t="shared" ca="1" si="1040"/>
        <v>8.562245560004459E-5</v>
      </c>
      <c r="GJ466" s="240">
        <f t="shared" ca="1" si="1041"/>
        <v>-1.4180373024375183E-4</v>
      </c>
      <c r="GK466" s="240">
        <f t="shared" ca="1" si="1042"/>
        <v>1.5398431852423847E-4</v>
      </c>
      <c r="GL466" s="240">
        <f t="shared" ca="1" si="1043"/>
        <v>-1.1838467075174707E-4</v>
      </c>
      <c r="GM466" s="240">
        <f t="shared" ca="1" si="1044"/>
        <v>4.6051103786814114E-5</v>
      </c>
      <c r="GN466" s="240">
        <f t="shared" ca="1" si="1045"/>
        <v>4.0571792315798652E-5</v>
      </c>
      <c r="GO466" s="240">
        <f t="shared" ca="1" si="1046"/>
        <v>-1.1460555055996049E-4</v>
      </c>
      <c r="GP466" s="240">
        <f t="shared" ca="1" si="1047"/>
        <v>1.5307802366017781E-4</v>
      </c>
      <c r="GQ466" s="240">
        <f t="shared" ca="1" si="1048"/>
        <v>-1.4405147754140013E-4</v>
      </c>
      <c r="GR466" s="240">
        <f t="shared" ca="1" si="1049"/>
        <v>9.0326785100502366E-5</v>
      </c>
      <c r="GS466" s="240">
        <f t="shared" ca="1" si="1050"/>
        <v>-8.5743353180070403E-6</v>
      </c>
      <c r="GT466" s="240">
        <f t="shared" ca="1" si="1051"/>
        <v>-7.583866957437289E-5</v>
      </c>
      <c r="GU466" s="240">
        <f t="shared" ca="1" si="1052"/>
        <v>1.3671947606541397E-4</v>
      </c>
      <c r="GV466" s="240">
        <f t="shared" ca="1" si="1053"/>
        <v>-1.5517720401150118E-4</v>
      </c>
      <c r="GW466" s="240">
        <f t="shared" ca="1" si="1054"/>
        <v>1.2548455204377683E-4</v>
      </c>
      <c r="GX466" s="240">
        <f t="shared" ca="1" si="1055"/>
        <v>-5.6854938344394083E-5</v>
      </c>
      <c r="GY466" s="240">
        <f t="shared" ca="1" si="1056"/>
        <v>-2.9416357319149547E-5</v>
      </c>
      <c r="GZ466" s="240">
        <f t="shared" ca="1" si="1057"/>
        <v>1.0655996705987975E-4</v>
      </c>
      <c r="HA466" s="240">
        <f t="shared" ca="1" si="1058"/>
        <v>-1.5063877884771202E-4</v>
      </c>
      <c r="HB466" s="240">
        <f t="shared" ca="1" si="1059"/>
        <v>1.4797545168882377E-4</v>
      </c>
      <c r="HC466" s="240">
        <f t="shared" ca="1" si="1060"/>
        <v>-9.93963970097652E-5</v>
      </c>
      <c r="HD466" s="240">
        <f t="shared" ca="1" si="1061"/>
        <v>1.997534908452724E-5</v>
      </c>
      <c r="HE466" s="240">
        <f t="shared" ca="1" si="1062"/>
        <v>6.5643907227424554E-5</v>
      </c>
      <c r="HF466" s="240">
        <f t="shared" ca="1" si="1063"/>
        <v>-1.3089432720054861E-4</v>
      </c>
      <c r="HG466" s="240">
        <f t="shared" ca="1" si="1064"/>
        <v>1.5552917078526596E-4</v>
      </c>
      <c r="HH466" s="240">
        <f t="shared" ca="1" si="1065"/>
        <v>-1.3190442167597662E-4</v>
      </c>
      <c r="HI466" s="240">
        <f t="shared" ca="1" si="1066"/>
        <v>6.735067106503336E-5</v>
      </c>
      <c r="HJ466" s="240">
        <f t="shared" ca="1" si="1067"/>
        <v>1.8101512533469138E-5</v>
      </c>
      <c r="HK466" s="240">
        <f t="shared" ca="1" si="1068"/>
        <v>-9.7936925865660688E-5</v>
      </c>
      <c r="HL466" s="240">
        <f t="shared" ca="1" si="1069"/>
        <v>1.4738320944093032E-4</v>
      </c>
      <c r="HM466" s="240">
        <f t="shared" ca="1" si="1070"/>
        <v>-1.5109753404256803E-4</v>
      </c>
      <c r="HN466" s="240">
        <f t="shared" ca="1" si="1071"/>
        <v>1.0792737123167496E-4</v>
      </c>
      <c r="HO466" s="240">
        <f t="shared" ca="1" si="1072"/>
        <v>-3.126811470365061E-5</v>
      </c>
      <c r="HP466" s="240">
        <f t="shared" ca="1" si="1073"/>
        <v>-5.5093414859642925E-5</v>
      </c>
      <c r="HQ466" s="240">
        <f t="shared" ca="1" si="1074"/>
        <v>1.2435985063555168E-4</v>
      </c>
      <c r="HR466" s="240">
        <f t="shared" ca="1" si="1075"/>
        <v>-1.5503831150709098E-4</v>
      </c>
      <c r="HS466" s="240">
        <f t="shared" ca="1" si="1076"/>
        <v>1.3760948981856948E-4</v>
      </c>
      <c r="HT466" s="240">
        <f t="shared" ca="1" si="1077"/>
        <v>-7.7481424663732523E-5</v>
      </c>
      <c r="HU466" s="240">
        <f t="shared" ca="1" si="1078"/>
        <v>-6.6885740830073699E-6</v>
      </c>
      <c r="HV466" s="240">
        <f t="shared" ca="1" si="1079"/>
        <v>8.8783155984663669E-5</v>
      </c>
      <c r="HW466" s="240">
        <f t="shared" ca="1" si="1080"/>
        <v>-1.4332895765252065E-4</v>
      </c>
      <c r="HX466" s="240">
        <f t="shared" ca="1" si="1081"/>
        <v>1.5340080576784919E-4</v>
      </c>
      <c r="HY466" s="240">
        <f t="shared" ca="1" si="1082"/>
        <v>-1.1587347767776994E-4</v>
      </c>
      <c r="HZ466" s="240">
        <f t="shared" ca="1" si="1083"/>
        <v>4.2391435700043482E-5</v>
      </c>
      <c r="IA466" s="240">
        <f t="shared" ca="1" si="1084"/>
        <v>4.4244366503299008E-5</v>
      </c>
      <c r="IB466" s="240">
        <f t="shared" ca="1" si="1085"/>
        <v>-1.1715145726509729E-4</v>
      </c>
      <c r="IC466" s="240">
        <f t="shared" ca="1" si="1086"/>
        <v>1.5370728618593337E-4</v>
      </c>
      <c r="ID466" s="240">
        <f t="shared" ca="1" si="1087"/>
        <v>-1.4256884021298863E-4</v>
      </c>
      <c r="IE466" s="240">
        <f t="shared" ca="1" si="1088"/>
        <v>-8.380824569061381E-6</v>
      </c>
      <c r="IF466" s="240">
        <f t="shared" ca="1" si="1089"/>
        <v>-4.7606103299258082E-6</v>
      </c>
      <c r="IG466" s="240">
        <f t="shared" ca="1" si="1090"/>
        <v>-7.914826248898043E-5</v>
      </c>
      <c r="IH466" s="240">
        <f t="shared" ca="1" si="1091"/>
        <v>1.384979938241954E-4</v>
      </c>
      <c r="II466" s="240">
        <f t="shared" ca="1" si="1092"/>
        <v>-1.5487278523562651E-4</v>
      </c>
      <c r="IJ466" s="240">
        <f t="shared" ca="1" si="1093"/>
        <v>1.2319165570874729E-4</v>
      </c>
      <c r="IK466" s="240">
        <f t="shared" ca="1" si="1094"/>
        <v>-5.3285033833472715E-5</v>
      </c>
      <c r="IL466" s="240">
        <f t="shared" ca="1" si="1095"/>
        <v>-3.3155554091425822E-5</v>
      </c>
      <c r="IM466" s="240">
        <f t="shared" ca="1" si="1096"/>
        <v>1.0930820999741399E-4</v>
      </c>
      <c r="IN466" s="240">
        <f t="shared" ca="1" si="1097"/>
        <v>-1.5154330776333207E-4</v>
      </c>
      <c r="IO466" s="240">
        <f t="shared" ca="1" si="1098"/>
        <v>1.4675559770975556E-4</v>
      </c>
      <c r="IP466" s="240">
        <f t="shared" ca="1" si="1099"/>
        <v>-9.6430672127545552E-5</v>
      </c>
      <c r="IQ466" s="240">
        <f t="shared" ca="1" si="1100"/>
        <v>1.6183996583009358E-5</v>
      </c>
      <c r="IR466" s="240">
        <f t="shared" ca="1" si="1101"/>
        <v>6.9084457701256471E-5</v>
      </c>
      <c r="IS466" s="240">
        <f t="shared" ca="1" si="1102"/>
        <v>-1.3291649736750765E-4</v>
      </c>
      <c r="IT466" s="240">
        <f t="shared" ca="1" si="1103"/>
        <v>1.5550549566162794E-4</v>
      </c>
      <c r="IU466" s="240">
        <f t="shared" ca="1" si="1104"/>
        <v>-1.2984224748379097E-4</v>
      </c>
      <c r="IV466" s="240">
        <f t="shared" ca="1" si="1105"/>
        <v>6.3889875751803375E-5</v>
      </c>
      <c r="IW466" s="240">
        <f t="shared" ca="1" si="1106"/>
        <v>2.1887068859247103E-5</v>
      </c>
      <c r="IX466" s="240">
        <f t="shared" ca="1" si="1107"/>
        <v>-1.0087261206900491E-4</v>
      </c>
      <c r="IY466" s="240">
        <f t="shared" ca="1" si="1108"/>
        <v>1.4855810302585187E-4</v>
      </c>
      <c r="IZ466" s="240">
        <f t="shared" ca="1" si="1109"/>
        <v>-1.5014707390724371E-4</v>
      </c>
      <c r="JA466" s="240">
        <f t="shared" ca="1" si="1110"/>
        <v>1.0514647837884051E-4</v>
      </c>
      <c r="JB466" s="240">
        <f t="shared" ca="1" si="1111"/>
        <v>-2.7519680356385699E-5</v>
      </c>
    </row>
    <row r="467" spans="2:262">
      <c r="B467" s="248">
        <v>106</v>
      </c>
      <c r="C467" s="247">
        <f t="shared" si="1112"/>
        <v>2.0703125000000014E-3</v>
      </c>
      <c r="D467" s="244">
        <f t="shared" ca="1" si="855"/>
        <v>11.282817265043262</v>
      </c>
      <c r="E467" s="243">
        <f ca="1">DH361</f>
        <v>-0.71718273495673834</v>
      </c>
      <c r="F467" s="242">
        <v>106</v>
      </c>
      <c r="G467" s="240">
        <f t="shared" ca="1" si="856"/>
        <v>-1.3894062106923174E-5</v>
      </c>
      <c r="H467" s="240">
        <f t="shared" ca="1" si="857"/>
        <v>1.1274817023857451E-4</v>
      </c>
      <c r="I467" s="240">
        <f t="shared" ca="1" si="858"/>
        <v>-1.7952060057068996E-4</v>
      </c>
      <c r="J467" s="240">
        <f t="shared" ca="1" si="859"/>
        <v>1.9521174014924936E-4</v>
      </c>
      <c r="K467" s="240">
        <f t="shared" ca="1" si="860"/>
        <v>-1.5535678849720996E-4</v>
      </c>
      <c r="L467" s="240">
        <f t="shared" ca="1" si="861"/>
        <v>7.1296184354386943E-5</v>
      </c>
      <c r="M467" s="240">
        <f t="shared" ca="1" si="862"/>
        <v>3.3051234287987034E-5</v>
      </c>
      <c r="N467" s="240">
        <f t="shared" ca="1" si="863"/>
        <v>-1.2799416284364385E-4</v>
      </c>
      <c r="O467" s="240">
        <f t="shared" ca="1" si="864"/>
        <v>1.865172764800672E-4</v>
      </c>
      <c r="P467" s="240">
        <f t="shared" ca="1" si="865"/>
        <v>-1.9196824574892505E-4</v>
      </c>
      <c r="Q467" s="240">
        <f t="shared" ca="1" si="866"/>
        <v>1.4279603670076506E-4</v>
      </c>
      <c r="R467" s="240">
        <f t="shared" ca="1" si="867"/>
        <v>-5.2992246396865046E-5</v>
      </c>
      <c r="S467" s="240">
        <f t="shared" ca="1" si="868"/>
        <v>-5.189010501521444E-5</v>
      </c>
      <c r="T467" s="240">
        <f t="shared" ca="1" si="869"/>
        <v>1.4200750169180223E-4</v>
      </c>
      <c r="U467" s="241">
        <f t="shared" ca="1" si="870"/>
        <v>-1.917176890562267E-4</v>
      </c>
      <c r="V467" s="240">
        <f t="shared" ca="1" si="871"/>
        <v>1.8687599220152084E-4</v>
      </c>
      <c r="W467" s="240">
        <f t="shared" ca="1" si="872"/>
        <v>-1.2886008101063834E-4</v>
      </c>
      <c r="X467" s="240">
        <f t="shared" ca="1" si="873"/>
        <v>3.4177964138032752E-5</v>
      </c>
      <c r="Y467" s="240">
        <f t="shared" ca="1" si="874"/>
        <v>7.0229245665130485E-5</v>
      </c>
      <c r="Z467" s="240">
        <f t="shared" ca="1" si="875"/>
        <v>-1.5465323066947163E-4</v>
      </c>
      <c r="AA467" s="240">
        <f t="shared" ca="1" si="876"/>
        <v>1.9507175548322478E-4</v>
      </c>
      <c r="AB467" s="240">
        <f t="shared" ca="1" si="877"/>
        <v>-1.7998402069240721E-4</v>
      </c>
      <c r="AC467" s="240">
        <f t="shared" ca="1" si="878"/>
        <v>1.136831322982918E-4</v>
      </c>
      <c r="AD467" s="240">
        <f t="shared" ca="1" si="879"/>
        <v>-1.5034529400975496E-5</v>
      </c>
      <c r="AE467" s="240">
        <f t="shared" ca="1" si="880"/>
        <v>-8.7892040288077851E-5</v>
      </c>
      <c r="AF467" s="240">
        <f t="shared" ca="1" si="881"/>
        <v>1.6580956449373769E-4</v>
      </c>
      <c r="AG467" s="240">
        <f t="shared" ca="1" si="882"/>
        <v>-1.96547174267851E-4</v>
      </c>
      <c r="AH467" s="240">
        <f t="shared" ca="1" si="883"/>
        <v>1.7135870467475169E-4</v>
      </c>
      <c r="AI467" s="240">
        <f t="shared" ca="1" si="884"/>
        <v>-9.7411352876393395E-5</v>
      </c>
      <c r="AJ467" s="240">
        <f t="shared" ca="1" si="885"/>
        <v>-4.2536960729243041E-6</v>
      </c>
      <c r="AK467" s="240">
        <f t="shared" ca="1" si="886"/>
        <v>1.0470838651637697E-4</v>
      </c>
      <c r="AL467" s="240">
        <f t="shared" ca="1" si="887"/>
        <v>-1.7536906157120254E-4</v>
      </c>
      <c r="AM467" s="240">
        <f t="shared" ca="1" si="888"/>
        <v>1.9612973632066304E-4</v>
      </c>
      <c r="AN467" s="240">
        <f t="shared" ca="1" si="889"/>
        <v>-1.6108311065688254E-4</v>
      </c>
      <c r="AO467" s="240">
        <f t="shared" ca="1" si="890"/>
        <v>8.0201448875830738E-5</v>
      </c>
      <c r="AP467" s="240">
        <f t="shared" ca="1" si="891"/>
        <v>2.3500956128332285E-5</v>
      </c>
      <c r="AQ467" s="240">
        <f t="shared" ca="1" si="892"/>
        <v>-1.205163337430945E-4</v>
      </c>
      <c r="AR467" s="240">
        <f t="shared" ca="1" si="893"/>
        <v>1.8323965871925579E-4</v>
      </c>
      <c r="AS467" s="240">
        <f t="shared" ca="1" si="894"/>
        <v>-1.9382346179728697E-4</v>
      </c>
      <c r="AT467" s="240">
        <f t="shared" ca="1" si="895"/>
        <v>1.4925619822640047E-4</v>
      </c>
      <c r="AU467" s="240">
        <f t="shared" ca="1" si="896"/>
        <v>-6.2219161080024694E-5</v>
      </c>
      <c r="AV467" s="240">
        <f t="shared" ca="1" si="897"/>
        <v>-4.2521889129295046E-5</v>
      </c>
      <c r="AW467" s="240">
        <f t="shared" ca="1" si="898"/>
        <v>1.3516364279493872E-4</v>
      </c>
      <c r="AX467" s="240">
        <f t="shared" ca="1" si="899"/>
        <v>-1.8934555778485487E-4</v>
      </c>
      <c r="AY467" s="240">
        <f t="shared" ca="1" si="900"/>
        <v>1.8965056138212148E-4</v>
      </c>
      <c r="AZ467" s="240">
        <f t="shared" ca="1" si="901"/>
        <v>-1.3599186701526047E-4</v>
      </c>
      <c r="BA467" s="240">
        <f t="shared" ca="1" si="902"/>
        <v>4.3637668750562173E-5</v>
      </c>
      <c r="BB467" s="240">
        <f t="shared" ca="1" si="903"/>
        <v>6.1133313093116319E-5</v>
      </c>
      <c r="BC467" s="240">
        <f t="shared" ca="1" si="904"/>
        <v>-1.4850925207870257E-4</v>
      </c>
      <c r="BD467" s="240">
        <f t="shared" ca="1" si="905"/>
        <v>1.9362795562217537E-4</v>
      </c>
      <c r="BE467" s="240">
        <f t="shared" ca="1" si="906"/>
        <v>-1.8365122238730281E-4</v>
      </c>
      <c r="BF467" s="240">
        <f t="shared" ca="1" si="907"/>
        <v>1.2141785978405119E-4</v>
      </c>
      <c r="BG467" s="240">
        <f t="shared" ca="1" si="908"/>
        <v>-2.4635921816258177E-5</v>
      </c>
      <c r="BH467" s="240">
        <f t="shared" ca="1" si="909"/>
        <v>-7.9155989832982435E-5</v>
      </c>
      <c r="BI467" s="240">
        <f t="shared" ca="1" si="910"/>
        <v>1.6042463608153349E-4</v>
      </c>
      <c r="BJ467" s="240">
        <f t="shared" ca="1" si="911"/>
        <v>-1.960456103990473E-4</v>
      </c>
      <c r="BK467" s="240">
        <f t="shared" ca="1" si="912"/>
        <v>1.7588322172692385E-4</v>
      </c>
      <c r="BL467" s="240">
        <f t="shared" ca="1" si="913"/>
        <v>-1.0567453218936352E-4</v>
      </c>
      <c r="BM467" s="240">
        <f t="shared" ca="1" si="914"/>
        <v>5.3969174874960796E-6</v>
      </c>
      <c r="BN467" s="240">
        <f t="shared" ca="1" si="915"/>
        <v>9.6416351119691258E-5</v>
      </c>
      <c r="BO467" s="240">
        <f t="shared" ca="1" si="916"/>
        <v>-1.7079504314187417E-4</v>
      </c>
      <c r="BP467" s="240">
        <f t="shared" ca="1" si="917"/>
        <v>1.9657523877834418E-4</v>
      </c>
      <c r="BQ467" s="240">
        <f t="shared" ca="1" si="918"/>
        <v>-1.6642136949376814E-4</v>
      </c>
      <c r="BR467" s="240">
        <f t="shared" ca="1" si="919"/>
        <v>8.8913501082116684E-5</v>
      </c>
      <c r="BS467" s="240">
        <f t="shared" ca="1" si="920"/>
        <v>1.389406210692583E-5</v>
      </c>
      <c r="BT467" s="240">
        <f t="shared" ca="1" si="921"/>
        <v>-1.1274817023857386E-4</v>
      </c>
      <c r="BU467" s="240">
        <f t="shared" ca="1" si="922"/>
        <v>1.7952060057069044E-4</v>
      </c>
      <c r="BV467" s="240">
        <f t="shared" ca="1" si="923"/>
        <v>-1.952117401492496E-4</v>
      </c>
      <c r="BW467" s="240">
        <f t="shared" ca="1" si="924"/>
        <v>1.5535678849721001E-4</v>
      </c>
      <c r="BX467" s="240">
        <f t="shared" ca="1" si="925"/>
        <v>-7.12961843543851E-5</v>
      </c>
      <c r="BY467" s="240">
        <f t="shared" ca="1" si="926"/>
        <v>-3.3051234287985557E-5</v>
      </c>
      <c r="BZ467" s="240">
        <f t="shared" ca="1" si="927"/>
        <v>1.2799416284364431E-4</v>
      </c>
      <c r="CA467" s="240">
        <f t="shared" ca="1" si="928"/>
        <v>-1.8651727648006804E-4</v>
      </c>
      <c r="CB467" s="240">
        <f t="shared" ca="1" si="929"/>
        <v>1.9196824574892524E-4</v>
      </c>
      <c r="CC467" s="240">
        <f t="shared" ca="1" si="930"/>
        <v>-1.4279603670076419E-4</v>
      </c>
      <c r="CD467" s="240">
        <f t="shared" ca="1" si="931"/>
        <v>5.29922463968618E-5</v>
      </c>
      <c r="CE467" s="240">
        <f t="shared" ca="1" si="932"/>
        <v>5.1890105015215009E-5</v>
      </c>
      <c r="CF467" s="240">
        <f t="shared" ca="1" si="933"/>
        <v>-1.4200750169180362E-4</v>
      </c>
      <c r="CG467" s="240">
        <f t="shared" ca="1" si="934"/>
        <v>1.9171768905622622E-4</v>
      </c>
      <c r="CH467" s="240">
        <f t="shared" ca="1" si="935"/>
        <v>-1.8687599220152068E-4</v>
      </c>
      <c r="CI467" s="240">
        <f t="shared" ca="1" si="936"/>
        <v>1.2886008101063576E-4</v>
      </c>
      <c r="CJ467" s="240">
        <f t="shared" ca="1" si="937"/>
        <v>-3.4177964138033558E-5</v>
      </c>
      <c r="CK467" s="240">
        <f t="shared" ca="1" si="938"/>
        <v>-7.0229245665131014E-5</v>
      </c>
      <c r="CL467" s="240">
        <f t="shared" ca="1" si="939"/>
        <v>1.5465323066947027E-4</v>
      </c>
      <c r="CM467" s="240">
        <f t="shared" ca="1" si="940"/>
        <v>-1.9507175548322486E-4</v>
      </c>
      <c r="CN467" s="240">
        <f t="shared" ca="1" si="941"/>
        <v>1.799840206924064E-4</v>
      </c>
      <c r="CO467" s="240">
        <f t="shared" ca="1" si="942"/>
        <v>-1.1368313229829361E-4</v>
      </c>
      <c r="CP467" s="240">
        <f t="shared" ca="1" si="943"/>
        <v>1.5034529400974927E-5</v>
      </c>
      <c r="CQ467" s="240">
        <f t="shared" ca="1" si="944"/>
        <v>8.78920402880809E-5</v>
      </c>
      <c r="CR467" s="240">
        <f t="shared" ca="1" si="945"/>
        <v>-1.6580956449373799E-4</v>
      </c>
      <c r="CS467" s="240">
        <f t="shared" ca="1" si="946"/>
        <v>1.9654717426785103E-4</v>
      </c>
      <c r="CT467" s="240">
        <f t="shared" ca="1" si="947"/>
        <v>-1.7135870467475004E-4</v>
      </c>
      <c r="CU467" s="240">
        <f t="shared" ca="1" si="948"/>
        <v>9.7411352876392894E-5</v>
      </c>
      <c r="CV467" s="240">
        <f t="shared" ca="1" si="949"/>
        <v>4.2536960729249004E-6</v>
      </c>
      <c r="CW467" s="240">
        <f t="shared" ca="1" si="950"/>
        <v>-1.0470838651637509E-4</v>
      </c>
      <c r="CX467" s="240">
        <f t="shared" ca="1" si="951"/>
        <v>1.7536906157120279E-4</v>
      </c>
      <c r="CY467" s="240">
        <f t="shared" ca="1" si="952"/>
        <v>-1.961297363206628E-4</v>
      </c>
      <c r="CZ467" s="240">
        <f t="shared" ca="1" si="953"/>
        <v>1.6108311065688222E-4</v>
      </c>
      <c r="DA467" s="240">
        <f t="shared" ca="1" si="954"/>
        <v>-8.0201448875830196E-5</v>
      </c>
      <c r="DB467" s="240">
        <f t="shared" ca="1" si="955"/>
        <v>-2.3500956128330076E-5</v>
      </c>
      <c r="DC467" s="240">
        <f t="shared" ca="1" si="956"/>
        <v>1.2051633374309936E-4</v>
      </c>
      <c r="DD467" s="240">
        <f t="shared" ca="1" si="957"/>
        <v>-1.8323965871925598E-4</v>
      </c>
      <c r="DE467" s="240">
        <f t="shared" ca="1" si="958"/>
        <v>1.9382346179728734E-4</v>
      </c>
      <c r="DF467" s="240">
        <f t="shared" ca="1" si="959"/>
        <v>-1.4925619822640375E-4</v>
      </c>
      <c r="DG467" s="240">
        <f t="shared" ca="1" si="960"/>
        <v>6.2219161080021509E-5</v>
      </c>
      <c r="DH467" s="240">
        <f t="shared" ca="1" si="961"/>
        <v>4.2521889129295615E-5</v>
      </c>
      <c r="DI467" s="240">
        <f t="shared" ca="1" si="962"/>
        <v>-1.3516364279493508E-4</v>
      </c>
      <c r="DJ467" s="240">
        <f t="shared" ca="1" si="963"/>
        <v>1.8934555778485574E-4</v>
      </c>
      <c r="DK467" s="240">
        <f t="shared" ca="1" si="964"/>
        <v>-1.8965056138212132E-4</v>
      </c>
      <c r="DL467" s="240">
        <f t="shared" ca="1" si="965"/>
        <v>1.3599186701526407E-4</v>
      </c>
      <c r="DM467" s="240">
        <f t="shared" ca="1" si="966"/>
        <v>-4.3637668750558886E-5</v>
      </c>
      <c r="DN467" s="240">
        <f t="shared" ca="1" si="967"/>
        <v>-6.1133313093116861E-5</v>
      </c>
      <c r="DO467" s="240">
        <f t="shared" ca="1" si="968"/>
        <v>1.4850925207870113E-4</v>
      </c>
      <c r="DP467" s="240">
        <f t="shared" ca="1" si="969"/>
        <v>-1.9362795562217642E-4</v>
      </c>
      <c r="DQ467" s="240">
        <f t="shared" ca="1" si="970"/>
        <v>1.8365122238730259E-4</v>
      </c>
      <c r="DR467" s="240">
        <f t="shared" ca="1" si="971"/>
        <v>-1.2141785978405072E-4</v>
      </c>
      <c r="DS467" s="240">
        <f t="shared" ca="1" si="972"/>
        <v>2.4635921816252044E-5</v>
      </c>
      <c r="DT467" s="240">
        <f t="shared" ca="1" si="973"/>
        <v>7.915598983298299E-5</v>
      </c>
      <c r="DU467" s="240">
        <f t="shared" ca="1" si="974"/>
        <v>-1.6042463608153385E-4</v>
      </c>
      <c r="DV467" s="240">
        <f t="shared" ca="1" si="975"/>
        <v>1.9604561039904779E-4</v>
      </c>
      <c r="DW467" s="240">
        <f t="shared" ca="1" si="976"/>
        <v>-1.758832217269236E-4</v>
      </c>
      <c r="DX467" s="240">
        <f t="shared" ca="1" si="977"/>
        <v>1.0567453218936303E-4</v>
      </c>
      <c r="DY467" s="240">
        <f t="shared" ca="1" si="978"/>
        <v>-5.3969174875010805E-6</v>
      </c>
      <c r="DZ467" s="240">
        <f t="shared" ca="1" si="979"/>
        <v>-9.6416351119691773E-5</v>
      </c>
      <c r="EA467" s="240">
        <f t="shared" ca="1" si="980"/>
        <v>1.7079504314187444E-4</v>
      </c>
      <c r="EB467" s="240">
        <f t="shared" ca="1" si="981"/>
        <v>-1.9657523877834426E-4</v>
      </c>
      <c r="EC467" s="240">
        <f t="shared" ca="1" si="982"/>
        <v>1.6642136949376483E-4</v>
      </c>
      <c r="ED467" s="240">
        <f t="shared" ca="1" si="983"/>
        <v>-8.8913501082116169E-5</v>
      </c>
      <c r="EE467" s="240">
        <f t="shared" ca="1" si="984"/>
        <v>-1.3894062106920829E-5</v>
      </c>
      <c r="EF467" s="240">
        <f t="shared" ca="1" si="985"/>
        <v>1.1274817023857889E-4</v>
      </c>
      <c r="EG467" s="240">
        <f t="shared" ca="1" si="986"/>
        <v>-1.7952060057069072E-4</v>
      </c>
      <c r="EH467" s="240">
        <f t="shared" ca="1" si="987"/>
        <v>1.9521174014924955E-4</v>
      </c>
      <c r="EI467" s="240">
        <f t="shared" ca="1" si="988"/>
        <v>-1.5535678849720624E-4</v>
      </c>
      <c r="EJ467" s="240">
        <f t="shared" ca="1" si="989"/>
        <v>7.1296184354384558E-5</v>
      </c>
      <c r="EK467" s="240">
        <f t="shared" ca="1" si="990"/>
        <v>3.3051234287986139E-5</v>
      </c>
      <c r="EL467" s="240">
        <f t="shared" ca="1" si="991"/>
        <v>-1.2799416284364052E-4</v>
      </c>
      <c r="EM467" s="240">
        <f t="shared" ca="1" si="992"/>
        <v>1.865172764800682E-4</v>
      </c>
      <c r="EN467" s="240">
        <f t="shared" ca="1" si="993"/>
        <v>-1.919682457489251E-4</v>
      </c>
      <c r="EO467" s="240">
        <f t="shared" ca="1" si="994"/>
        <v>1.4279603670076763E-4</v>
      </c>
      <c r="EP467" s="240">
        <f t="shared" ca="1" si="995"/>
        <v>-5.2992246396861238E-5</v>
      </c>
      <c r="EQ467" s="240">
        <f t="shared" ca="1" si="996"/>
        <v>-5.1890105015215551E-5</v>
      </c>
      <c r="ER467" s="240">
        <f t="shared" ca="1" si="997"/>
        <v>1.4200750169180015E-4</v>
      </c>
      <c r="ES467" s="240">
        <f t="shared" ca="1" si="998"/>
        <v>-1.9171768905622757E-4</v>
      </c>
      <c r="ET467" s="240">
        <f t="shared" ca="1" si="999"/>
        <v>1.8687599220152052E-4</v>
      </c>
      <c r="EU467" s="240">
        <f t="shared" ca="1" si="1000"/>
        <v>-1.2886008101063956E-4</v>
      </c>
      <c r="EV467" s="240">
        <f t="shared" ca="1" si="1001"/>
        <v>3.4177964138027494E-5</v>
      </c>
      <c r="EW467" s="240">
        <f t="shared" ca="1" si="1002"/>
        <v>7.0229245665131556E-5</v>
      </c>
      <c r="EX467" s="240">
        <f t="shared" ca="1" si="1003"/>
        <v>-1.5465323066947062E-4</v>
      </c>
      <c r="EY467" s="240">
        <f t="shared" ca="1" si="1004"/>
        <v>1.9507175548322565E-4</v>
      </c>
      <c r="EZ467" s="240">
        <f t="shared" ca="1" si="1005"/>
        <v>-1.7998402069240618E-4</v>
      </c>
      <c r="FA467" s="240">
        <f t="shared" ca="1" si="1006"/>
        <v>1.1368313229829315E-4</v>
      </c>
      <c r="FB467" s="240">
        <f t="shared" ca="1" si="1007"/>
        <v>-1.5034529400968774E-5</v>
      </c>
      <c r="FC467" s="240">
        <f t="shared" ca="1" si="1008"/>
        <v>-8.7892040288081388E-5</v>
      </c>
      <c r="FD467" s="240">
        <f t="shared" ca="1" si="1009"/>
        <v>1.6580956449373832E-4</v>
      </c>
      <c r="FE467" s="240">
        <f t="shared" ca="1" si="1010"/>
        <v>-1.9654717426785087E-4</v>
      </c>
      <c r="FF467" s="240">
        <f t="shared" ca="1" si="1011"/>
        <v>1.7135870467474974E-4</v>
      </c>
      <c r="FG467" s="240">
        <f t="shared" ca="1" si="1012"/>
        <v>-9.7411352876392392E-5</v>
      </c>
      <c r="FH467" s="240">
        <f t="shared" ca="1" si="1013"/>
        <v>-4.2536960729198725E-6</v>
      </c>
      <c r="FI467" s="240">
        <f t="shared" ca="1" si="1014"/>
        <v>1.0470838651638032E-4</v>
      </c>
      <c r="FJ467" s="240">
        <f t="shared" ca="1" si="1015"/>
        <v>-1.7536906157120306E-4</v>
      </c>
      <c r="FK467" s="240">
        <f t="shared" ca="1" si="1016"/>
        <v>1.9612973632066318E-4</v>
      </c>
      <c r="FL467" s="240">
        <f t="shared" ca="1" si="1017"/>
        <v>-1.6108311065687867E-4</v>
      </c>
      <c r="FM467" s="240">
        <f t="shared" ca="1" si="1018"/>
        <v>8.0201448875829668E-5</v>
      </c>
      <c r="FN467" s="240">
        <f t="shared" ca="1" si="1019"/>
        <v>2.3500956128330659E-5</v>
      </c>
      <c r="FO467" s="240">
        <f t="shared" ca="1" si="1020"/>
        <v>-1.205163337430998E-4</v>
      </c>
      <c r="FP467" s="240">
        <f t="shared" ca="1" si="1021"/>
        <v>1.8323965871925622E-4</v>
      </c>
      <c r="FQ467" s="240">
        <f t="shared" ca="1" si="1022"/>
        <v>-1.9382346179728724E-4</v>
      </c>
      <c r="FR467" s="240">
        <f t="shared" ca="1" si="1023"/>
        <v>1.492561982264034E-4</v>
      </c>
      <c r="FS467" s="240">
        <f t="shared" ca="1" si="1024"/>
        <v>-6.2219161080020953E-5</v>
      </c>
      <c r="FT467" s="240">
        <f t="shared" ca="1" si="1025"/>
        <v>-4.2521889129296171E-5</v>
      </c>
      <c r="FU467" s="240">
        <f t="shared" ca="1" si="1026"/>
        <v>1.3516364279493549E-4</v>
      </c>
      <c r="FV467" s="240">
        <f t="shared" ca="1" si="1027"/>
        <v>-1.8934555778485593E-4</v>
      </c>
      <c r="FW467" s="240">
        <f t="shared" ca="1" si="1028"/>
        <v>1.8965056138212116E-4</v>
      </c>
      <c r="FX467" s="240">
        <f t="shared" ca="1" si="1029"/>
        <v>-1.3599186701526367E-4</v>
      </c>
      <c r="FY467" s="240">
        <f t="shared" ca="1" si="1030"/>
        <v>4.3637668750558317E-5</v>
      </c>
      <c r="FZ467" s="240">
        <f t="shared" ca="1" si="1031"/>
        <v>6.1133313093117403E-5</v>
      </c>
      <c r="GA467" s="240">
        <f t="shared" ca="1" si="1032"/>
        <v>-1.4850925207870148E-4</v>
      </c>
      <c r="GB467" s="240">
        <f t="shared" ca="1" si="1033"/>
        <v>1.9362795562217651E-4</v>
      </c>
      <c r="GC467" s="240">
        <f t="shared" ca="1" si="1034"/>
        <v>-1.8365122238730237E-4</v>
      </c>
      <c r="GD467" s="240">
        <f t="shared" ca="1" si="1035"/>
        <v>1.2141785978405028E-4</v>
      </c>
      <c r="GE467" s="240">
        <f t="shared" ca="1" si="1036"/>
        <v>-2.4635921816251482E-5</v>
      </c>
      <c r="GF467" s="240">
        <f t="shared" ca="1" si="1037"/>
        <v>-7.9155989832983519E-5</v>
      </c>
      <c r="GG467" s="240">
        <f t="shared" ca="1" si="1038"/>
        <v>1.6042463608153415E-4</v>
      </c>
      <c r="GH467" s="240">
        <f t="shared" ca="1" si="1039"/>
        <v>-1.9604561039904782E-4</v>
      </c>
      <c r="GI467" s="240">
        <f t="shared" ca="1" si="1040"/>
        <v>1.758832217269233E-4</v>
      </c>
      <c r="GJ467" s="240">
        <f t="shared" ca="1" si="1041"/>
        <v>-1.0567453218936256E-4</v>
      </c>
      <c r="GK467" s="240">
        <f t="shared" ca="1" si="1042"/>
        <v>5.3969174875004978E-6</v>
      </c>
      <c r="GL467" s="240">
        <f t="shared" ca="1" si="1043"/>
        <v>9.6416351119692261E-5</v>
      </c>
      <c r="GM467" s="240">
        <f t="shared" ca="1" si="1044"/>
        <v>-1.7079504314187471E-4</v>
      </c>
      <c r="GN467" s="240">
        <f t="shared" ca="1" si="1045"/>
        <v>1.9657523877834426E-4</v>
      </c>
      <c r="GO467" s="240">
        <f t="shared" ca="1" si="1046"/>
        <v>-1.6642136949376451E-4</v>
      </c>
      <c r="GP467" s="240">
        <f t="shared" ca="1" si="1047"/>
        <v>8.8913501082115654E-5</v>
      </c>
      <c r="GQ467" s="240">
        <f t="shared" ca="1" si="1048"/>
        <v>1.3894062106921398E-5</v>
      </c>
      <c r="GR467" s="240">
        <f t="shared" ca="1" si="1049"/>
        <v>-1.1274817023857936E-4</v>
      </c>
      <c r="GS467" s="240">
        <f t="shared" ca="1" si="1050"/>
        <v>1.7952060057069093E-4</v>
      </c>
      <c r="GT467" s="240">
        <f t="shared" ca="1" si="1051"/>
        <v>-1.9521174014924946E-4</v>
      </c>
      <c r="GU467" s="240">
        <f t="shared" ca="1" si="1052"/>
        <v>1.5535678849721272E-4</v>
      </c>
      <c r="GV467" s="240">
        <f t="shared" ca="1" si="1053"/>
        <v>-7.1296184354384016E-5</v>
      </c>
      <c r="GW467" s="240">
        <f t="shared" ca="1" si="1054"/>
        <v>-3.30512342879977E-5</v>
      </c>
      <c r="GX467" s="240">
        <f t="shared" ca="1" si="1055"/>
        <v>1.2799416284364095E-4</v>
      </c>
      <c r="GY467" s="240">
        <f t="shared" ca="1" si="1056"/>
        <v>-1.8651727648006839E-4</v>
      </c>
      <c r="GZ467" s="240">
        <f t="shared" ca="1" si="1057"/>
        <v>1.9196824574892256E-4</v>
      </c>
      <c r="HA467" s="240">
        <f t="shared" ca="1" si="1058"/>
        <v>-1.4279603670076726E-4</v>
      </c>
      <c r="HB467" s="240">
        <f t="shared" ca="1" si="1059"/>
        <v>5.2992246396860682E-5</v>
      </c>
      <c r="HC467" s="240">
        <f t="shared" ca="1" si="1060"/>
        <v>5.1890105015226881E-5</v>
      </c>
      <c r="HD467" s="240">
        <f t="shared" ca="1" si="1061"/>
        <v>-1.4200750169180053E-4</v>
      </c>
      <c r="HE467" s="240">
        <f t="shared" ca="1" si="1062"/>
        <v>1.9171768905622768E-4</v>
      </c>
      <c r="HF467" s="240">
        <f t="shared" ca="1" si="1063"/>
        <v>-1.868759922015238E-4</v>
      </c>
      <c r="HG467" s="240">
        <f t="shared" ca="1" si="1064"/>
        <v>1.2886008101063912E-4</v>
      </c>
      <c r="HH467" s="240">
        <f t="shared" ca="1" si="1065"/>
        <v>-3.4177964138026924E-5</v>
      </c>
      <c r="HI467" s="240">
        <f t="shared" ca="1" si="1066"/>
        <v>-7.0229245665121649E-5</v>
      </c>
      <c r="HJ467" s="240">
        <f t="shared" ca="1" si="1067"/>
        <v>1.5465323066947098E-4</v>
      </c>
      <c r="HK467" s="240">
        <f t="shared" ca="1" si="1068"/>
        <v>-1.950717554832257E-4</v>
      </c>
      <c r="HL467" s="240">
        <f t="shared" ca="1" si="1069"/>
        <v>1.7998402069241043E-4</v>
      </c>
      <c r="HM467" s="240">
        <f t="shared" ca="1" si="1070"/>
        <v>-1.1368313229829267E-4</v>
      </c>
      <c r="HN467" s="240">
        <f t="shared" ca="1" si="1071"/>
        <v>1.5034529400968205E-5</v>
      </c>
      <c r="HO467" s="240">
        <f t="shared" ca="1" si="1072"/>
        <v>8.7892040288071901E-5</v>
      </c>
      <c r="HP467" s="240">
        <f t="shared" ca="1" si="1073"/>
        <v>-1.6580956449373862E-4</v>
      </c>
      <c r="HQ467" s="240">
        <f t="shared" ca="1" si="1074"/>
        <v>1.9654717426785122E-4</v>
      </c>
      <c r="HR467" s="240">
        <f t="shared" ca="1" si="1075"/>
        <v>-1.7135870467475494E-4</v>
      </c>
      <c r="HS467" s="240">
        <f t="shared" ca="1" si="1076"/>
        <v>9.7411352876391891E-5</v>
      </c>
      <c r="HT467" s="240">
        <f t="shared" ca="1" si="1077"/>
        <v>4.2536960729316361E-6</v>
      </c>
      <c r="HU467" s="240">
        <f t="shared" ca="1" si="1078"/>
        <v>-1.0470838651637133E-4</v>
      </c>
      <c r="HV467" s="240">
        <f t="shared" ca="1" si="1079"/>
        <v>1.7536906157120333E-4</v>
      </c>
      <c r="HW467" s="240">
        <f t="shared" ca="1" si="1080"/>
        <v>-1.9612973632066234E-4</v>
      </c>
      <c r="HX467" s="240">
        <f t="shared" ca="1" si="1081"/>
        <v>1.6108311065688477E-4</v>
      </c>
      <c r="HY467" s="240">
        <f t="shared" ca="1" si="1082"/>
        <v>-8.0201448875829153E-5</v>
      </c>
      <c r="HZ467" s="240">
        <f t="shared" ca="1" si="1083"/>
        <v>-2.3500956128342341E-5</v>
      </c>
      <c r="IA467" s="240">
        <f t="shared" ca="1" si="1084"/>
        <v>1.2051633374309143E-4</v>
      </c>
      <c r="IB467" s="240">
        <f t="shared" ca="1" si="1085"/>
        <v>-1.8323965871925641E-4</v>
      </c>
      <c r="IC467" s="240">
        <f t="shared" ca="1" si="1086"/>
        <v>1.9382346179728528E-4</v>
      </c>
      <c r="ID467" s="240">
        <f t="shared" ca="1" si="1087"/>
        <v>-1.4925619822640299E-4</v>
      </c>
      <c r="IE467" s="240">
        <f t="shared" ca="1" si="1088"/>
        <v>-6.2467914729358784E-5</v>
      </c>
      <c r="IF467" s="240">
        <f t="shared" ca="1" si="1089"/>
        <v>4.2521889129307637E-5</v>
      </c>
      <c r="IG467" s="240">
        <f t="shared" ca="1" si="1090"/>
        <v>-1.3516364279493592E-4</v>
      </c>
      <c r="IH467" s="240">
        <f t="shared" ca="1" si="1091"/>
        <v>1.8934555778485606E-4</v>
      </c>
      <c r="II467" s="240">
        <f t="shared" ca="1" si="1092"/>
        <v>-1.8965056138211807E-4</v>
      </c>
      <c r="IJ467" s="240">
        <f t="shared" ca="1" si="1093"/>
        <v>1.3599186701526326E-4</v>
      </c>
      <c r="IK467" s="240">
        <f t="shared" ca="1" si="1094"/>
        <v>-4.3637668750557754E-5</v>
      </c>
      <c r="IL467" s="240">
        <f t="shared" ca="1" si="1095"/>
        <v>-6.1133313093128584E-5</v>
      </c>
      <c r="IM467" s="240">
        <f t="shared" ca="1" si="1096"/>
        <v>1.4850925207870186E-4</v>
      </c>
      <c r="IN467" s="240">
        <f t="shared" ca="1" si="1097"/>
        <v>-1.9362795562217664E-4</v>
      </c>
      <c r="IO467" s="240">
        <f t="shared" ca="1" si="1098"/>
        <v>1.8365122238730617E-4</v>
      </c>
      <c r="IP467" s="240">
        <f t="shared" ca="1" si="1099"/>
        <v>-1.2141785978404983E-4</v>
      </c>
      <c r="IQ467" s="240">
        <f t="shared" ca="1" si="1100"/>
        <v>2.4635921816250899E-5</v>
      </c>
      <c r="IR467" s="240">
        <f t="shared" ca="1" si="1101"/>
        <v>7.9155989832973815E-5</v>
      </c>
      <c r="IS467" s="240">
        <f t="shared" ca="1" si="1102"/>
        <v>-1.604246360815345E-4</v>
      </c>
      <c r="IT467" s="240">
        <f t="shared" ca="1" si="1103"/>
        <v>1.9604561039904787E-4</v>
      </c>
      <c r="IU467" s="240">
        <f t="shared" ca="1" si="1104"/>
        <v>-1.7588322172692805E-4</v>
      </c>
      <c r="IV467" s="240">
        <f t="shared" ca="1" si="1105"/>
        <v>1.0567453218936207E-4</v>
      </c>
      <c r="IW467" s="240">
        <f t="shared" ca="1" si="1106"/>
        <v>-5.3969174874887477E-6</v>
      </c>
      <c r="IX467" s="240">
        <f t="shared" ca="1" si="1107"/>
        <v>-9.6416351119683018E-5</v>
      </c>
      <c r="IY467" s="240">
        <f t="shared" ca="1" si="1108"/>
        <v>1.7079504314187501E-4</v>
      </c>
      <c r="IZ467" s="240">
        <f t="shared" ca="1" si="1109"/>
        <v>-1.9657523877834399E-4</v>
      </c>
      <c r="JA467" s="240">
        <f t="shared" ca="1" si="1110"/>
        <v>1.6642136949377015E-4</v>
      </c>
      <c r="JB467" s="240">
        <f t="shared" ca="1" si="1111"/>
        <v>-8.8913501082115139E-5</v>
      </c>
    </row>
    <row r="468" spans="2:262">
      <c r="B468" s="248">
        <v>107</v>
      </c>
      <c r="C468" s="247">
        <f t="shared" si="1112"/>
        <v>2.0898437500000014E-3</v>
      </c>
      <c r="D468" s="244">
        <f t="shared" ca="1" si="855"/>
        <v>11.283996966861793</v>
      </c>
      <c r="E468" s="243">
        <f ca="1">DI361</f>
        <v>-0.71600303313820746</v>
      </c>
      <c r="F468" s="242">
        <v>107</v>
      </c>
      <c r="G468" s="240">
        <f t="shared" ca="1" si="856"/>
        <v>2.3196656839225086E-5</v>
      </c>
      <c r="H468" s="240">
        <f t="shared" ca="1" si="857"/>
        <v>1.7921051116340266E-4</v>
      </c>
      <c r="I468" s="240">
        <f t="shared" ca="1" si="858"/>
        <v>-3.3505412570566343E-4</v>
      </c>
      <c r="J468" s="240">
        <f t="shared" ca="1" si="859"/>
        <v>4.0384196102419853E-4</v>
      </c>
      <c r="K468" s="240">
        <f t="shared" ca="1" si="860"/>
        <v>-3.6770114779630927E-4</v>
      </c>
      <c r="L468" s="240">
        <f t="shared" ca="1" si="861"/>
        <v>2.3602200960242228E-4</v>
      </c>
      <c r="M468" s="240">
        <f t="shared" ca="1" si="862"/>
        <v>-4.3018212544496923E-5</v>
      </c>
      <c r="N468" s="240">
        <f t="shared" ca="1" si="863"/>
        <v>-1.6116283537099017E-4</v>
      </c>
      <c r="O468" s="240">
        <f t="shared" ca="1" si="864"/>
        <v>3.2346958555748369E-4</v>
      </c>
      <c r="P468" s="240">
        <f t="shared" ca="1" si="865"/>
        <v>-4.0173052145479524E-4</v>
      </c>
      <c r="Q468" s="240">
        <f t="shared" ca="1" si="866"/>
        <v>3.7561141574078932E-4</v>
      </c>
      <c r="R468" s="240">
        <f t="shared" ca="1" si="867"/>
        <v>-2.5189869164117789E-4</v>
      </c>
      <c r="S468" s="240">
        <f t="shared" ca="1" si="868"/>
        <v>6.2736133607799009E-5</v>
      </c>
      <c r="T468" s="240">
        <f t="shared" ca="1" si="869"/>
        <v>1.4272690419197119E-4</v>
      </c>
      <c r="U468" s="241">
        <f t="shared" ca="1" si="870"/>
        <v>-3.1110577884510592E-4</v>
      </c>
      <c r="V468" s="240">
        <f t="shared" ca="1" si="871"/>
        <v>3.9865127787176941E-4</v>
      </c>
      <c r="W468" s="240">
        <f t="shared" ca="1" si="872"/>
        <v>-3.8261680288507495E-4</v>
      </c>
      <c r="X468" s="240">
        <f t="shared" ca="1" si="873"/>
        <v>2.671685276680498E-4</v>
      </c>
      <c r="Y468" s="240">
        <f t="shared" ca="1" si="874"/>
        <v>-8.2302917830200784E-5</v>
      </c>
      <c r="Z468" s="240">
        <f t="shared" ca="1" si="875"/>
        <v>-1.2394713139935609E-4</v>
      </c>
      <c r="AA468" s="240">
        <f t="shared" ca="1" si="876"/>
        <v>2.9799249106184236E-4</v>
      </c>
      <c r="AB468" s="240">
        <f t="shared" ca="1" si="877"/>
        <v>-3.946116484426223E-4</v>
      </c>
      <c r="AC468" s="240">
        <f t="shared" ca="1" si="878"/>
        <v>3.8870043263793705E-4</v>
      </c>
      <c r="AD468" s="240">
        <f t="shared" ca="1" si="879"/>
        <v>-2.8179473131057127E-4</v>
      </c>
      <c r="AE468" s="240">
        <f t="shared" ca="1" si="880"/>
        <v>1.0167142711466821E-4</v>
      </c>
      <c r="AF468" s="240">
        <f t="shared" ca="1" si="881"/>
        <v>1.0486875911070795E-4</v>
      </c>
      <c r="AG468" s="240">
        <f t="shared" ca="1" si="882"/>
        <v>-2.8416131326655333E-4</v>
      </c>
      <c r="AH468" s="240">
        <f t="shared" ca="1" si="883"/>
        <v>3.8962136498847883E-4</v>
      </c>
      <c r="AI468" s="240">
        <f t="shared" ca="1" si="884"/>
        <v>-3.9384764900243677E-4</v>
      </c>
      <c r="AJ468" s="240">
        <f t="shared" ca="1" si="885"/>
        <v>2.9574206676306224E-4</v>
      </c>
      <c r="AK468" s="240">
        <f t="shared" ca="1" si="886"/>
        <v>-1.2079500102584843E-4</v>
      </c>
      <c r="AL468" s="240">
        <f t="shared" ca="1" si="887"/>
        <v>-8.5537748795949241E-5</v>
      </c>
      <c r="AM468" s="240">
        <f t="shared" ca="1" si="888"/>
        <v>2.6964556597800952E-4</v>
      </c>
      <c r="AN468" s="240">
        <f t="shared" ca="1" si="889"/>
        <v>-3.8369244953927786E-4</v>
      </c>
      <c r="AO468" s="240">
        <f t="shared" ca="1" si="890"/>
        <v>3.9804605188351126E-4</v>
      </c>
      <c r="AP468" s="240">
        <f t="shared" ca="1" si="891"/>
        <v>-3.089769336727734E-4</v>
      </c>
      <c r="AQ468" s="240">
        <f t="shared" ca="1" si="892"/>
        <v>1.3962756919917035E-4</v>
      </c>
      <c r="AR468" s="240">
        <f t="shared" ca="1" si="893"/>
        <v>6.6000670552119207E-5</v>
      </c>
      <c r="AS468" s="240">
        <f t="shared" ca="1" si="894"/>
        <v>-2.5448021890286682E-4</v>
      </c>
      <c r="AT468" s="240">
        <f t="shared" ca="1" si="895"/>
        <v>3.7683918537164768E-4</v>
      </c>
      <c r="AU468" s="240">
        <f t="shared" ca="1" si="896"/>
        <v>-4.0128552696088067E-4</v>
      </c>
      <c r="AV468" s="240">
        <f t="shared" ca="1" si="897"/>
        <v>3.2146744808608747E-4</v>
      </c>
      <c r="AW468" s="240">
        <f t="shared" ca="1" si="898"/>
        <v>-1.5812376232835542E-4</v>
      </c>
      <c r="AX468" s="240">
        <f t="shared" ca="1" si="899"/>
        <v>-4.6304590911947462E-5</v>
      </c>
      <c r="AY468" s="240">
        <f t="shared" ca="1" si="900"/>
        <v>2.3870180669055262E-4</v>
      </c>
      <c r="AZ468" s="240">
        <f t="shared" ca="1" si="901"/>
        <v>-3.6907808259924071E-4</v>
      </c>
      <c r="BA468" s="240">
        <f t="shared" ca="1" si="902"/>
        <v>4.0355827005534065E-4</v>
      </c>
      <c r="BB468" s="240">
        <f t="shared" ca="1" si="903"/>
        <v>-3.3318351925973566E-4</v>
      </c>
      <c r="BC468" s="240">
        <f t="shared" ca="1" si="904"/>
        <v>1.7623902146408574E-4</v>
      </c>
      <c r="BD468" s="240">
        <f t="shared" ca="1" si="905"/>
        <v>2.6496959456471397E-5</v>
      </c>
      <c r="BE468" s="240">
        <f t="shared" ca="1" si="906"/>
        <v>-2.2234834091810731E-4</v>
      </c>
      <c r="BF468" s="240">
        <f t="shared" ca="1" si="907"/>
        <v>3.6042783839842986E-4</v>
      </c>
      <c r="BG468" s="240">
        <f t="shared" ca="1" si="908"/>
        <v>-4.0485880592970786E-4</v>
      </c>
      <c r="BH468" s="240">
        <f t="shared" ca="1" si="909"/>
        <v>3.4409692215205779E-4</v>
      </c>
      <c r="BI468" s="240">
        <f t="shared" ca="1" si="910"/>
        <v>-1.9392970536039915E-4</v>
      </c>
      <c r="BJ468" s="240">
        <f t="shared" ca="1" si="911"/>
        <v>-6.6254945047993711E-6</v>
      </c>
      <c r="BK468" s="240">
        <f t="shared" ca="1" si="912"/>
        <v>2.0545921851697552E-4</v>
      </c>
      <c r="BL468" s="240">
        <f t="shared" ca="1" si="913"/>
        <v>-3.5090929196517258E-4</v>
      </c>
      <c r="BM468" s="240">
        <f t="shared" ca="1" si="914"/>
        <v>4.0518400147914737E-4</v>
      </c>
      <c r="BN468" s="240">
        <f t="shared" ca="1" si="915"/>
        <v>-3.5418136541958778E-4</v>
      </c>
      <c r="BO468" s="240">
        <f t="shared" ca="1" si="916"/>
        <v>2.1115319561026312E-4</v>
      </c>
      <c r="BP468" s="240">
        <f t="shared" ca="1" si="917"/>
        <v>-1.3261931843447979E-5</v>
      </c>
      <c r="BQ468" s="240">
        <f t="shared" ca="1" si="918"/>
        <v>-1.8807512686234431E-4</v>
      </c>
      <c r="BR468" s="240">
        <f t="shared" ca="1" si="919"/>
        <v>3.4054537431154182E-4</v>
      </c>
      <c r="BS468" s="240">
        <f t="shared" ca="1" si="920"/>
        <v>-4.0453307327909633E-4</v>
      </c>
      <c r="BT468" s="240">
        <f t="shared" ca="1" si="921"/>
        <v>3.6341255475519807E-4</v>
      </c>
      <c r="BU468" s="240">
        <f t="shared" ca="1" si="922"/>
        <v>-2.2786799931705674E-4</v>
      </c>
      <c r="BV468" s="240">
        <f t="shared" ca="1" si="923"/>
        <v>3.3117409036287901E-5</v>
      </c>
      <c r="BW468" s="240">
        <f t="shared" ca="1" si="924"/>
        <v>1.7023794575365611E-4</v>
      </c>
      <c r="BX468" s="240">
        <f t="shared" ca="1" si="925"/>
        <v>-3.2936105302294229E-4</v>
      </c>
      <c r="BY468" s="240">
        <f t="shared" ca="1" si="926"/>
        <v>4.0290758947260434E-4</v>
      </c>
      <c r="BZ468" s="240">
        <f t="shared" ca="1" si="927"/>
        <v>-3.7176825141521793E-4</v>
      </c>
      <c r="CA468" s="240">
        <f t="shared" ca="1" si="928"/>
        <v>2.4403384905462568E-4</v>
      </c>
      <c r="CB468" s="240">
        <f t="shared" ca="1" si="929"/>
        <v>-5.2893103490016968E-5</v>
      </c>
      <c r="CC468" s="240">
        <f t="shared" ca="1" si="930"/>
        <v>-1.5199064652256423E-4</v>
      </c>
      <c r="CD468" s="240">
        <f t="shared" ca="1" si="931"/>
        <v>3.1738327210899638E-4</v>
      </c>
      <c r="CE468" s="240">
        <f t="shared" ca="1" si="932"/>
        <v>-4.0031146599253507E-4</v>
      </c>
      <c r="CF468" s="240">
        <f t="shared" ca="1" si="933"/>
        <v>3.7922832579453025E-4</v>
      </c>
      <c r="CG468" s="240">
        <f t="shared" ca="1" si="934"/>
        <v>-2.5961179987498112E-4</v>
      </c>
      <c r="CH468" s="240">
        <f t="shared" ca="1" si="935"/>
        <v>7.2541373824538486E-5</v>
      </c>
      <c r="CI468" s="240">
        <f t="shared" ca="1" si="936"/>
        <v>1.3337718851120196E-4</v>
      </c>
      <c r="CJ468" s="240">
        <f t="shared" ca="1" si="937"/>
        <v>-3.046408870930415E-4</v>
      </c>
      <c r="CK468" s="240">
        <f t="shared" ca="1" si="938"/>
        <v>3.9675095712774628E-4</v>
      </c>
      <c r="CL468" s="240">
        <f t="shared" ca="1" si="939"/>
        <v>-3.8577480592052495E-4</v>
      </c>
      <c r="CM468" s="240">
        <f t="shared" ca="1" si="940"/>
        <v>2.7456432313012106E-4</v>
      </c>
      <c r="CN468" s="240">
        <f t="shared" ca="1" si="941"/>
        <v>-9.2014885635654199E-5</v>
      </c>
      <c r="CO468" s="240">
        <f t="shared" ca="1" si="942"/>
        <v>-1.1444241317024341E-4</v>
      </c>
      <c r="CP468" s="240">
        <f t="shared" ca="1" si="943"/>
        <v>2.9116459549668902E-4</v>
      </c>
      <c r="CQ468" s="240">
        <f t="shared" ca="1" si="944"/>
        <v>-3.922346404559567E-4</v>
      </c>
      <c r="CR468" s="240">
        <f t="shared" ca="1" si="945"/>
        <v>3.9139192074917162E-4</v>
      </c>
      <c r="CS468" s="240">
        <f t="shared" ca="1" si="946"/>
        <v>-2.8885539688185472E-4</v>
      </c>
      <c r="CT468" s="240">
        <f t="shared" ca="1" si="947"/>
        <v>1.1126672552772136E-4</v>
      </c>
      <c r="CU468" s="240">
        <f t="shared" ca="1" si="948"/>
        <v>9.5231936031986225E-5</v>
      </c>
      <c r="CV468" s="240">
        <f t="shared" ca="1" si="949"/>
        <v>-2.7698686288678666E-4</v>
      </c>
      <c r="CW468" s="240">
        <f t="shared" ca="1" si="950"/>
        <v>3.8677339617961503E-4</v>
      </c>
      <c r="CX468" s="240">
        <f t="shared" ca="1" si="951"/>
        <v>-3.9606613815885332E-4</v>
      </c>
      <c r="CY468" s="240">
        <f t="shared" ca="1" si="952"/>
        <v>3.0245059268175513E-4</v>
      </c>
      <c r="CZ468" s="240">
        <f t="shared" ca="1" si="953"/>
        <v>-1.3025051413216715E-4</v>
      </c>
      <c r="DA468" s="240">
        <f t="shared" ca="1" si="954"/>
        <v>-7.5792036818495364E-5</v>
      </c>
      <c r="DB468" s="240">
        <f t="shared" ca="1" si="955"/>
        <v>2.6214184466299793E-4</v>
      </c>
      <c r="DC468" s="240">
        <f t="shared" ca="1" si="956"/>
        <v>-3.8038038091452907E-4</v>
      </c>
      <c r="DD468" s="240">
        <f t="shared" ca="1" si="957"/>
        <v>3.9978619755041359E-4</v>
      </c>
      <c r="DE468" s="240">
        <f t="shared" ca="1" si="958"/>
        <v>-3.1531715851233462E-4</v>
      </c>
      <c r="DF468" s="240">
        <f t="shared" ca="1" si="959"/>
        <v>1.4892051783949262E-4</v>
      </c>
      <c r="DG468" s="240">
        <f t="shared" ca="1" si="960"/>
        <v>5.6169547949721794E-5</v>
      </c>
      <c r="DH468" s="240">
        <f t="shared" ca="1" si="961"/>
        <v>-2.4666530377451127E-4</v>
      </c>
      <c r="DI468" s="240">
        <f t="shared" ca="1" si="962"/>
        <v>3.7307099599442531E-4</v>
      </c>
      <c r="DJ468" s="240">
        <f t="shared" ca="1" si="963"/>
        <v>-4.0254313697493806E-4</v>
      </c>
      <c r="DK468" s="240">
        <f t="shared" ca="1" si="964"/>
        <v>3.2742409768955093E-4</v>
      </c>
      <c r="DL468" s="240">
        <f t="shared" ca="1" si="965"/>
        <v>-1.6723175897542439E-4</v>
      </c>
      <c r="DM468" s="240">
        <f t="shared" ca="1" si="966"/>
        <v>-3.6411741720066091E-5</v>
      </c>
      <c r="DN468" s="240">
        <f t="shared" ca="1" si="967"/>
        <v>2.3059452456388431E-4</v>
      </c>
      <c r="DO468" s="240">
        <f t="shared" ca="1" si="968"/>
        <v>-3.6486285036781976E-4</v>
      </c>
      <c r="DP468" s="240">
        <f t="shared" ca="1" si="969"/>
        <v>4.0433031472387766E-4</v>
      </c>
      <c r="DQ468" s="240">
        <f t="shared" ca="1" si="970"/>
        <v>-3.3874224353645544E-4</v>
      </c>
      <c r="DR468" s="240">
        <f t="shared" ca="1" si="971"/>
        <v>1.8514012415621261E-4</v>
      </c>
      <c r="DS468" s="240">
        <f t="shared" ca="1" si="972"/>
        <v>1.6566216415291914E-5</v>
      </c>
      <c r="DT468" s="240">
        <f t="shared" ca="1" si="973"/>
        <v>-2.1396822294590694E-4</v>
      </c>
      <c r="DU468" s="240">
        <f t="shared" ca="1" si="974"/>
        <v>3.5577571817646758E-4</v>
      </c>
      <c r="DV468" s="240">
        <f t="shared" ca="1" si="975"/>
        <v>-4.0514342532949272E-4</v>
      </c>
      <c r="DW468" s="240">
        <f t="shared" ca="1" si="976"/>
        <v>3.4924432964836499E-4</v>
      </c>
      <c r="DX468" s="240">
        <f t="shared" ca="1" si="977"/>
        <v>-2.026024705615692E-4</v>
      </c>
      <c r="DY468" s="240">
        <f t="shared" ca="1" si="978"/>
        <v>3.3192183558329266E-6</v>
      </c>
      <c r="DZ468" s="240">
        <f t="shared" ca="1" si="979"/>
        <v>1.9682645313745035E-4</v>
      </c>
      <c r="EA468" s="240">
        <f t="shared" ca="1" si="980"/>
        <v>-3.4583149111774446E-4</v>
      </c>
      <c r="EB468" s="240">
        <f t="shared" ca="1" si="981"/>
        <v>4.0498050993711688E-4</v>
      </c>
      <c r="EC468" s="240">
        <f t="shared" ca="1" si="982"/>
        <v>-3.5890505557997256E-4</v>
      </c>
      <c r="ED468" s="240">
        <f t="shared" ca="1" si="983"/>
        <v>2.1957672986944234E-4</v>
      </c>
      <c r="EE468" s="240">
        <f t="shared" ca="1" si="984"/>
        <v>-2.3196656839209365E-5</v>
      </c>
      <c r="EF468" s="240">
        <f t="shared" ca="1" si="985"/>
        <v>-1.7921051116340415E-4</v>
      </c>
      <c r="EG468" s="240">
        <f t="shared" ca="1" si="986"/>
        <v>3.3505412570566945E-4</v>
      </c>
      <c r="EH468" s="240">
        <f t="shared" ca="1" si="987"/>
        <v>-4.0384196102419826E-4</v>
      </c>
      <c r="EI468" s="240">
        <f t="shared" ca="1" si="988"/>
        <v>3.6770114779630699E-4</v>
      </c>
      <c r="EJ468" s="240">
        <f t="shared" ca="1" si="989"/>
        <v>-2.3602200960241035E-4</v>
      </c>
      <c r="EK468" s="240">
        <f t="shared" ca="1" si="990"/>
        <v>4.301821254449592E-5</v>
      </c>
      <c r="EL468" s="240">
        <f t="shared" ca="1" si="991"/>
        <v>1.61162835370999E-4</v>
      </c>
      <c r="EM468" s="240">
        <f t="shared" ca="1" si="992"/>
        <v>-3.2346958555748087E-4</v>
      </c>
      <c r="EN468" s="240">
        <f t="shared" ca="1" si="993"/>
        <v>4.0173052145479578E-4</v>
      </c>
      <c r="EO468" s="240">
        <f t="shared" ca="1" si="994"/>
        <v>-3.7561141574078406E-4</v>
      </c>
      <c r="EP468" s="240">
        <f t="shared" ca="1" si="995"/>
        <v>2.5189869164117821E-4</v>
      </c>
      <c r="EQ468" s="240">
        <f t="shared" ca="1" si="996"/>
        <v>-6.2736133607789468E-5</v>
      </c>
      <c r="ER468" s="240">
        <f t="shared" ca="1" si="997"/>
        <v>-1.4272690419198832E-4</v>
      </c>
      <c r="ES468" s="240">
        <f t="shared" ca="1" si="998"/>
        <v>3.1110577884510836E-4</v>
      </c>
      <c r="ET468" s="240">
        <f t="shared" ca="1" si="999"/>
        <v>-3.9865127787177163E-4</v>
      </c>
      <c r="EU468" s="240">
        <f t="shared" ca="1" si="1000"/>
        <v>3.8261680288507555E-4</v>
      </c>
      <c r="EV468" s="240">
        <f t="shared" ca="1" si="1001"/>
        <v>-2.6716852766804476E-4</v>
      </c>
      <c r="EW468" s="240">
        <f t="shared" ca="1" si="1002"/>
        <v>8.2302917830185714E-5</v>
      </c>
      <c r="EX468" s="240">
        <f t="shared" ca="1" si="1003"/>
        <v>1.2394713139935704E-4</v>
      </c>
      <c r="EY468" s="240">
        <f t="shared" ca="1" si="1004"/>
        <v>-2.9799249106185081E-4</v>
      </c>
      <c r="EZ468" s="240">
        <f t="shared" ca="1" si="1005"/>
        <v>3.9461164844262198E-4</v>
      </c>
      <c r="FA468" s="240">
        <f t="shared" ca="1" si="1006"/>
        <v>-3.887004326379351E-4</v>
      </c>
      <c r="FB468" s="240">
        <f t="shared" ca="1" si="1007"/>
        <v>2.8179473131056021E-4</v>
      </c>
      <c r="FC468" s="240">
        <f t="shared" ca="1" si="1008"/>
        <v>-1.0167142711466727E-4</v>
      </c>
      <c r="FD468" s="240">
        <f t="shared" ca="1" si="1009"/>
        <v>-1.0486875911072002E-4</v>
      </c>
      <c r="FE468" s="240">
        <f t="shared" ca="1" si="1010"/>
        <v>2.8416131326654991E-4</v>
      </c>
      <c r="FF468" s="240">
        <f t="shared" ca="1" si="1011"/>
        <v>-3.8962136498848067E-4</v>
      </c>
      <c r="FG468" s="240">
        <f t="shared" ca="1" si="1012"/>
        <v>3.9384764900243384E-4</v>
      </c>
      <c r="FH468" s="240">
        <f t="shared" ca="1" si="1013"/>
        <v>-2.9574206676306154E-4</v>
      </c>
      <c r="FI468" s="240">
        <f t="shared" ca="1" si="1014"/>
        <v>1.2079500102584199E-4</v>
      </c>
      <c r="FJ468" s="240">
        <f t="shared" ca="1" si="1015"/>
        <v>8.5537748795967103E-5</v>
      </c>
      <c r="FK468" s="240">
        <f t="shared" ca="1" si="1016"/>
        <v>-2.6964556597801456E-4</v>
      </c>
      <c r="FL468" s="240">
        <f t="shared" ca="1" si="1017"/>
        <v>3.8369244953928187E-4</v>
      </c>
      <c r="FM468" s="240">
        <f t="shared" ca="1" si="1018"/>
        <v>-3.9804605188351104E-4</v>
      </c>
      <c r="FN468" s="240">
        <f t="shared" ca="1" si="1019"/>
        <v>3.0897693367276901E-4</v>
      </c>
      <c r="FO468" s="240">
        <f t="shared" ca="1" si="1020"/>
        <v>-1.3962756919915322E-4</v>
      </c>
      <c r="FP468" s="240">
        <f t="shared" ca="1" si="1021"/>
        <v>-6.6000670552120183E-5</v>
      </c>
      <c r="FQ468" s="240">
        <f t="shared" ca="1" si="1022"/>
        <v>2.5448021890287658E-4</v>
      </c>
      <c r="FR468" s="240">
        <f t="shared" ca="1" si="1023"/>
        <v>-3.7683918537164589E-4</v>
      </c>
      <c r="FS468" s="240">
        <f t="shared" ca="1" si="1024"/>
        <v>4.0128552696087975E-4</v>
      </c>
      <c r="FT468" s="240">
        <f t="shared" ca="1" si="1025"/>
        <v>-3.2146744808607636E-4</v>
      </c>
      <c r="FU468" s="240">
        <f t="shared" ca="1" si="1026"/>
        <v>1.581237623283545E-4</v>
      </c>
      <c r="FV468" s="240">
        <f t="shared" ca="1" si="1027"/>
        <v>4.6304590911959876E-5</v>
      </c>
      <c r="FW468" s="240">
        <f t="shared" ca="1" si="1028"/>
        <v>-2.387018066905488E-4</v>
      </c>
      <c r="FX468" s="240">
        <f t="shared" ca="1" si="1029"/>
        <v>3.6907808259924348E-4</v>
      </c>
      <c r="FY468" s="240">
        <f t="shared" ca="1" si="1030"/>
        <v>-4.0355827005533957E-4</v>
      </c>
      <c r="FZ468" s="240">
        <f t="shared" ca="1" si="1031"/>
        <v>3.3318351925973512E-4</v>
      </c>
      <c r="GA468" s="240">
        <f t="shared" ca="1" si="1032"/>
        <v>-1.7623902146407966E-4</v>
      </c>
      <c r="GB468" s="240">
        <f t="shared" ca="1" si="1033"/>
        <v>-2.6496959456466626E-5</v>
      </c>
      <c r="GC468" s="240">
        <f t="shared" ca="1" si="1034"/>
        <v>2.2234834091811295E-4</v>
      </c>
      <c r="GD468" s="240">
        <f t="shared" ca="1" si="1035"/>
        <v>-3.6042783839843821E-4</v>
      </c>
      <c r="GE468" s="240">
        <f t="shared" ca="1" si="1036"/>
        <v>4.0485880592970803E-4</v>
      </c>
      <c r="GF468" s="240">
        <f t="shared" ca="1" si="1037"/>
        <v>-3.4409692215205427E-4</v>
      </c>
      <c r="GG468" s="240">
        <f t="shared" ca="1" si="1038"/>
        <v>1.939297053603831E-4</v>
      </c>
      <c r="GH468" s="240">
        <f t="shared" ca="1" si="1039"/>
        <v>6.6254945048061474E-6</v>
      </c>
      <c r="GI468" s="240">
        <f t="shared" ca="1" si="1040"/>
        <v>-2.054592185169913E-4</v>
      </c>
      <c r="GJ468" s="240">
        <f t="shared" ca="1" si="1041"/>
        <v>3.5090929196517025E-4</v>
      </c>
      <c r="GK468" s="240">
        <f t="shared" ca="1" si="1042"/>
        <v>-4.0518400147914737E-4</v>
      </c>
      <c r="GL468" s="240">
        <f t="shared" ca="1" si="1043"/>
        <v>3.5418136541957894E-4</v>
      </c>
      <c r="GM468" s="240">
        <f t="shared" ca="1" si="1044"/>
        <v>-2.1115319561025738E-4</v>
      </c>
      <c r="GN468" s="240">
        <f t="shared" ca="1" si="1045"/>
        <v>1.3261931843441203E-5</v>
      </c>
      <c r="GO468" s="240">
        <f t="shared" ca="1" si="1046"/>
        <v>1.8807512686234008E-4</v>
      </c>
      <c r="GP468" s="240">
        <f t="shared" ca="1" si="1047"/>
        <v>-3.4054537431154545E-4</v>
      </c>
      <c r="GQ468" s="240">
        <f t="shared" ca="1" si="1048"/>
        <v>4.0453307327909731E-4</v>
      </c>
      <c r="GR468" s="240">
        <f t="shared" ca="1" si="1049"/>
        <v>-3.6341255475519515E-4</v>
      </c>
      <c r="GS468" s="240">
        <f t="shared" ca="1" si="1050"/>
        <v>2.2786799931707018E-4</v>
      </c>
      <c r="GT468" s="240">
        <f t="shared" ca="1" si="1051"/>
        <v>-3.3117409036269741E-5</v>
      </c>
      <c r="GU468" s="240">
        <f t="shared" ca="1" si="1052"/>
        <v>-1.7023794575366221E-4</v>
      </c>
      <c r="GV468" s="240">
        <f t="shared" ca="1" si="1053"/>
        <v>3.2936105302293952E-4</v>
      </c>
      <c r="GW468" s="240">
        <f t="shared" ca="1" si="1054"/>
        <v>-4.0290758947260629E-4</v>
      </c>
      <c r="GX468" s="240">
        <f t="shared" ca="1" si="1055"/>
        <v>3.7176825141521522E-4</v>
      </c>
      <c r="GY468" s="240">
        <f t="shared" ca="1" si="1056"/>
        <v>-2.4403384905462947E-4</v>
      </c>
      <c r="GZ468" s="240">
        <f t="shared" ca="1" si="1057"/>
        <v>5.2893103489987423E-5</v>
      </c>
      <c r="HA468" s="240">
        <f t="shared" ca="1" si="1058"/>
        <v>1.5199064652258117E-4</v>
      </c>
      <c r="HB468" s="240">
        <f t="shared" ca="1" si="1059"/>
        <v>-3.1738327210899334E-4</v>
      </c>
      <c r="HC468" s="240">
        <f t="shared" ca="1" si="1060"/>
        <v>4.0031146599253263E-4</v>
      </c>
      <c r="HD468" s="240">
        <f t="shared" ca="1" si="1061"/>
        <v>-3.7922832579452385E-4</v>
      </c>
      <c r="HE468" s="240">
        <f t="shared" ca="1" si="1062"/>
        <v>2.5961179987497591E-4</v>
      </c>
      <c r="HF468" s="240">
        <f t="shared" ca="1" si="1063"/>
        <v>-7.2541373824554532E-5</v>
      </c>
      <c r="HG468" s="240">
        <f t="shared" ca="1" si="1064"/>
        <v>-1.3337718851121923E-4</v>
      </c>
      <c r="HH468" s="240">
        <f t="shared" ca="1" si="1065"/>
        <v>3.0464088709304595E-4</v>
      </c>
      <c r="HI468" s="240">
        <f t="shared" ca="1" si="1066"/>
        <v>-3.9675095712774525E-4</v>
      </c>
      <c r="HJ468" s="240">
        <f t="shared" ca="1" si="1067"/>
        <v>3.8577480592051584E-4</v>
      </c>
      <c r="HK468" s="240">
        <f t="shared" ca="1" si="1068"/>
        <v>-2.7456432313011613E-4</v>
      </c>
      <c r="HL468" s="240">
        <f t="shared" ca="1" si="1069"/>
        <v>9.2014885635658794E-5</v>
      </c>
      <c r="HM468" s="240">
        <f t="shared" ca="1" si="1070"/>
        <v>1.1444241317027198E-4</v>
      </c>
      <c r="HN468" s="240">
        <f t="shared" ca="1" si="1071"/>
        <v>-2.9116459549670171E-4</v>
      </c>
      <c r="HO468" s="240">
        <f t="shared" ca="1" si="1072"/>
        <v>3.9223464045595843E-4</v>
      </c>
      <c r="HP468" s="240">
        <f t="shared" ca="1" si="1073"/>
        <v>-3.9139192074917584E-4</v>
      </c>
      <c r="HQ468" s="240">
        <f t="shared" ca="1" si="1074"/>
        <v>2.8885539688184192E-4</v>
      </c>
      <c r="HR468" s="240">
        <f t="shared" ca="1" si="1075"/>
        <v>-1.1126672552771488E-4</v>
      </c>
      <c r="HS468" s="240">
        <f t="shared" ca="1" si="1076"/>
        <v>-9.523193603198159E-5</v>
      </c>
      <c r="HT468" s="240">
        <f t="shared" ca="1" si="1077"/>
        <v>2.769868628868E-4</v>
      </c>
      <c r="HU468" s="240">
        <f t="shared" ca="1" si="1078"/>
        <v>-3.8677339617961709E-4</v>
      </c>
      <c r="HV468" s="240">
        <f t="shared" ca="1" si="1079"/>
        <v>3.9606613815885441E-4</v>
      </c>
      <c r="HW468" s="240">
        <f t="shared" ca="1" si="1080"/>
        <v>-3.0245059268173535E-4</v>
      </c>
      <c r="HX468" s="240">
        <f t="shared" ca="1" si="1081"/>
        <v>1.3025051413216078E-4</v>
      </c>
      <c r="HY468" s="240">
        <f t="shared" ca="1" si="1082"/>
        <v>7.5792036818502032E-5</v>
      </c>
      <c r="HZ468" s="240">
        <f t="shared" ca="1" si="1083"/>
        <v>-2.6214184466298552E-4</v>
      </c>
      <c r="IA468" s="240">
        <f t="shared" ca="1" si="1084"/>
        <v>3.803803809145314E-4</v>
      </c>
      <c r="IB468" s="240">
        <f t="shared" ca="1" si="1085"/>
        <v>-3.9978619755041251E-4</v>
      </c>
      <c r="IC468" s="240">
        <f t="shared" ca="1" si="1086"/>
        <v>3.1531715851234487E-4</v>
      </c>
      <c r="ID468" s="240">
        <f t="shared" ca="1" si="1087"/>
        <v>-1.4892051783946492E-4</v>
      </c>
      <c r="IE468" s="240">
        <f t="shared" ca="1" si="1088"/>
        <v>-1.619440387347021E-4</v>
      </c>
      <c r="IF468" s="240">
        <f t="shared" ca="1" si="1089"/>
        <v>2.4666530377449831E-4</v>
      </c>
      <c r="IG468" s="240">
        <f t="shared" ca="1" si="1090"/>
        <v>-3.7307099599443686E-4</v>
      </c>
      <c r="IH468" s="240">
        <f t="shared" ca="1" si="1091"/>
        <v>4.025431369749373E-4</v>
      </c>
      <c r="II468" s="240">
        <f t="shared" ca="1" si="1092"/>
        <v>-3.2742409768954698E-4</v>
      </c>
      <c r="IJ468" s="240">
        <f t="shared" ca="1" si="1093"/>
        <v>1.6723175897539729E-4</v>
      </c>
      <c r="IK468" s="240">
        <f t="shared" ca="1" si="1094"/>
        <v>3.6411741720072813E-5</v>
      </c>
      <c r="IL468" s="240">
        <f t="shared" ca="1" si="1095"/>
        <v>-2.3059452456388992E-4</v>
      </c>
      <c r="IM468" s="240">
        <f t="shared" ca="1" si="1096"/>
        <v>3.6486285036781266E-4</v>
      </c>
      <c r="IN468" s="240">
        <f t="shared" ca="1" si="1097"/>
        <v>-4.043303147238757E-4</v>
      </c>
      <c r="IO468" s="240">
        <f t="shared" ca="1" si="1098"/>
        <v>3.387422435364517E-4</v>
      </c>
      <c r="IP468" s="240">
        <f t="shared" ca="1" si="1099"/>
        <v>-1.8514012415622711E-4</v>
      </c>
      <c r="IQ468" s="240">
        <f t="shared" ca="1" si="1100"/>
        <v>-1.6566216415321675E-5</v>
      </c>
      <c r="IR468" s="240">
        <f t="shared" ca="1" si="1101"/>
        <v>2.1396822294591266E-4</v>
      </c>
      <c r="IS468" s="240">
        <f t="shared" ca="1" si="1102"/>
        <v>-3.5577571817645978E-4</v>
      </c>
      <c r="IT468" s="240">
        <f t="shared" ca="1" si="1103"/>
        <v>4.0514342532949228E-4</v>
      </c>
      <c r="IU468" s="240">
        <f t="shared" ca="1" si="1104"/>
        <v>-3.4924432964836152E-4</v>
      </c>
      <c r="IV468" s="240">
        <f t="shared" ca="1" si="1105"/>
        <v>2.0260247056156334E-4</v>
      </c>
      <c r="IW468" s="240">
        <f t="shared" ca="1" si="1106"/>
        <v>-3.3192183558491896E-6</v>
      </c>
      <c r="IX468" s="240">
        <f t="shared" ca="1" si="1107"/>
        <v>-1.9682645313745623E-4</v>
      </c>
      <c r="IY468" s="240">
        <f t="shared" ca="1" si="1108"/>
        <v>3.4583149111774803E-4</v>
      </c>
      <c r="IZ468" s="240">
        <f t="shared" ca="1" si="1109"/>
        <v>-4.0498050993711639E-4</v>
      </c>
      <c r="JA468" s="240">
        <f t="shared" ca="1" si="1110"/>
        <v>3.5890505557995879E-4</v>
      </c>
      <c r="JB468" s="240">
        <f t="shared" ca="1" si="1111"/>
        <v>-2.1957672986943664E-4</v>
      </c>
    </row>
    <row r="469" spans="2:262">
      <c r="B469" s="248">
        <v>108</v>
      </c>
      <c r="C469" s="247">
        <f t="shared" si="1112"/>
        <v>2.1093750000000014E-3</v>
      </c>
      <c r="D469" s="244">
        <f t="shared" ca="1" si="855"/>
        <v>11.289703070059886</v>
      </c>
      <c r="E469" s="243">
        <f ca="1">DJ361</f>
        <v>-0.71029692994011306</v>
      </c>
      <c r="F469" s="242">
        <v>108</v>
      </c>
      <c r="G469" s="240">
        <f t="shared" ca="1" si="856"/>
        <v>-8.8524066800982099E-6</v>
      </c>
      <c r="H469" s="240">
        <f t="shared" ca="1" si="857"/>
        <v>1.7910587001797432E-4</v>
      </c>
      <c r="I469" s="240">
        <f t="shared" ca="1" si="858"/>
        <v>-3.070621439968298E-4</v>
      </c>
      <c r="J469" s="240">
        <f t="shared" ca="1" si="859"/>
        <v>3.6250339851642718E-4</v>
      </c>
      <c r="K469" s="240">
        <f t="shared" ca="1" si="860"/>
        <v>-3.3233676710353632E-4</v>
      </c>
      <c r="L469" s="240">
        <f t="shared" ca="1" si="861"/>
        <v>2.2368632515036384E-4</v>
      </c>
      <c r="M469" s="240">
        <f t="shared" ca="1" si="862"/>
        <v>-6.2210686284555229E-5</v>
      </c>
      <c r="N469" s="240">
        <f t="shared" ca="1" si="863"/>
        <v>-1.1395647094225503E-4</v>
      </c>
      <c r="O469" s="240">
        <f t="shared" ca="1" si="864"/>
        <v>2.6321195615269577E-4</v>
      </c>
      <c r="P469" s="240">
        <f t="shared" ca="1" si="865"/>
        <v>-3.5030797138132412E-4</v>
      </c>
      <c r="Q469" s="240">
        <f t="shared" ca="1" si="866"/>
        <v>3.5467614191115308E-4</v>
      </c>
      <c r="R469" s="240">
        <f t="shared" ca="1" si="867"/>
        <v>-2.7528489163563744E-4</v>
      </c>
      <c r="S469" s="240">
        <f t="shared" ca="1" si="868"/>
        <v>1.3088305746344995E-4</v>
      </c>
      <c r="T469" s="240">
        <f t="shared" ca="1" si="869"/>
        <v>4.4427788595751539E-5</v>
      </c>
      <c r="U469" s="241">
        <f t="shared" ca="1" si="870"/>
        <v>-2.0924668044458074E-4</v>
      </c>
      <c r="V469" s="240">
        <f t="shared" ca="1" si="871"/>
        <v>3.2465040536101055E-4</v>
      </c>
      <c r="W469" s="240">
        <f t="shared" ca="1" si="872"/>
        <v>-3.6338551148979657E-4</v>
      </c>
      <c r="X469" s="240">
        <f t="shared" ca="1" si="873"/>
        <v>3.1630441411690011E-4</v>
      </c>
      <c r="Y469" s="240">
        <f t="shared" ca="1" si="874"/>
        <v>-1.9452566614408618E-4</v>
      </c>
      <c r="Z469" s="240">
        <f t="shared" ca="1" si="875"/>
        <v>2.6808228751098377E-5</v>
      </c>
      <c r="AA469" s="240">
        <f t="shared" ca="1" si="876"/>
        <v>1.4724017215386888E-4</v>
      </c>
      <c r="AB469" s="240">
        <f t="shared" ca="1" si="877"/>
        <v>-2.8651670632871921E-4</v>
      </c>
      <c r="AC469" s="240">
        <f t="shared" ca="1" si="878"/>
        <v>3.5813017965082993E-4</v>
      </c>
      <c r="AD469" s="240">
        <f t="shared" ca="1" si="879"/>
        <v>-3.4516853534920824E-4</v>
      </c>
      <c r="AE469" s="240">
        <f t="shared" ca="1" si="880"/>
        <v>2.5069276256605593E-4</v>
      </c>
      <c r="AF469" s="240">
        <f t="shared" ca="1" si="881"/>
        <v>-9.7014020901271453E-5</v>
      </c>
      <c r="AG469" s="240">
        <f t="shared" ca="1" si="882"/>
        <v>-7.9575306620526058E-5</v>
      </c>
      <c r="AH469" s="240">
        <f t="shared" ca="1" si="883"/>
        <v>2.3737233095263576E-4</v>
      </c>
      <c r="AI469" s="240">
        <f t="shared" ca="1" si="884"/>
        <v>-3.3911210584960027E-4</v>
      </c>
      <c r="AJ469" s="240">
        <f t="shared" ca="1" si="885"/>
        <v>3.6076802334079167E-4</v>
      </c>
      <c r="AK469" s="240">
        <f t="shared" ca="1" si="886"/>
        <v>-2.9722587671273656E-4</v>
      </c>
      <c r="AL469" s="240">
        <f t="shared" ca="1" si="887"/>
        <v>1.6349161863429598E-4</v>
      </c>
      <c r="AM469" s="240">
        <f t="shared" ca="1" si="888"/>
        <v>8.852406680102628E-6</v>
      </c>
      <c r="AN469" s="240">
        <f t="shared" ca="1" si="889"/>
        <v>-1.7910587001797535E-4</v>
      </c>
      <c r="AO469" s="240">
        <f t="shared" ca="1" si="890"/>
        <v>3.0706214399683148E-4</v>
      </c>
      <c r="AP469" s="240">
        <f t="shared" ca="1" si="891"/>
        <v>-3.6250339851642718E-4</v>
      </c>
      <c r="AQ469" s="240">
        <f t="shared" ca="1" si="892"/>
        <v>3.3233676710353556E-4</v>
      </c>
      <c r="AR469" s="240">
        <f t="shared" ca="1" si="893"/>
        <v>-2.2368632515036083E-4</v>
      </c>
      <c r="AS469" s="240">
        <f t="shared" ca="1" si="894"/>
        <v>6.221068628455531E-5</v>
      </c>
      <c r="AT469" s="240">
        <f t="shared" ca="1" si="895"/>
        <v>1.1395647094225743E-4</v>
      </c>
      <c r="AU469" s="240">
        <f t="shared" ca="1" si="896"/>
        <v>-2.6321195615269929E-4</v>
      </c>
      <c r="AV469" s="240">
        <f t="shared" ca="1" si="897"/>
        <v>3.5030797138132445E-4</v>
      </c>
      <c r="AW469" s="240">
        <f t="shared" ca="1" si="898"/>
        <v>-3.5467614191115254E-4</v>
      </c>
      <c r="AX469" s="240">
        <f t="shared" ca="1" si="899"/>
        <v>2.7528489163563413E-4</v>
      </c>
      <c r="AY469" s="240">
        <f t="shared" ca="1" si="900"/>
        <v>-1.3088305746344762E-4</v>
      </c>
      <c r="AZ469" s="240">
        <f t="shared" ca="1" si="901"/>
        <v>-4.4427788595753978E-5</v>
      </c>
      <c r="BA469" s="240">
        <f t="shared" ca="1" si="902"/>
        <v>2.0924668044458068E-4</v>
      </c>
      <c r="BB469" s="240">
        <f t="shared" ca="1" si="903"/>
        <v>-3.2465040536101169E-4</v>
      </c>
      <c r="BC469" s="240">
        <f t="shared" ca="1" si="904"/>
        <v>3.6338551148979646E-4</v>
      </c>
      <c r="BD469" s="240">
        <f t="shared" ca="1" si="905"/>
        <v>-3.1630441411689632E-4</v>
      </c>
      <c r="BE469" s="240">
        <f t="shared" ca="1" si="906"/>
        <v>1.9452566614408843E-4</v>
      </c>
      <c r="BF469" s="240">
        <f t="shared" ca="1" si="907"/>
        <v>-2.6808228751098485E-5</v>
      </c>
      <c r="BG469" s="240">
        <f t="shared" ca="1" si="908"/>
        <v>-1.4724017215387111E-4</v>
      </c>
      <c r="BH469" s="240">
        <f t="shared" ca="1" si="909"/>
        <v>2.8651670632872072E-4</v>
      </c>
      <c r="BI469" s="240">
        <f t="shared" ca="1" si="910"/>
        <v>-3.5813017965083079E-4</v>
      </c>
      <c r="BJ469" s="240">
        <f t="shared" ca="1" si="911"/>
        <v>3.4516853534920586E-4</v>
      </c>
      <c r="BK469" s="240">
        <f t="shared" ca="1" si="912"/>
        <v>-2.5069276256605788E-4</v>
      </c>
      <c r="BL469" s="240">
        <f t="shared" ca="1" si="913"/>
        <v>9.7014020901269054E-5</v>
      </c>
      <c r="BM469" s="240">
        <f t="shared" ca="1" si="914"/>
        <v>7.9575306620528497E-5</v>
      </c>
      <c r="BN469" s="240">
        <f t="shared" ca="1" si="915"/>
        <v>-2.3737233095263765E-4</v>
      </c>
      <c r="BO469" s="240">
        <f t="shared" ca="1" si="916"/>
        <v>3.3911210584960304E-4</v>
      </c>
      <c r="BP469" s="240">
        <f t="shared" ca="1" si="917"/>
        <v>-3.6076802334079205E-4</v>
      </c>
      <c r="BQ469" s="240">
        <f t="shared" ca="1" si="918"/>
        <v>2.9722587671273515E-4</v>
      </c>
      <c r="BR469" s="240">
        <f t="shared" ca="1" si="919"/>
        <v>-1.6349161863429376E-4</v>
      </c>
      <c r="BS469" s="240">
        <f t="shared" ca="1" si="920"/>
        <v>-8.8524066801051488E-6</v>
      </c>
      <c r="BT469" s="240">
        <f t="shared" ca="1" si="921"/>
        <v>1.7910587001798202E-4</v>
      </c>
      <c r="BU469" s="240">
        <f t="shared" ca="1" si="922"/>
        <v>-3.0706214399683007E-4</v>
      </c>
      <c r="BV469" s="240">
        <f t="shared" ca="1" si="923"/>
        <v>3.6250339851642735E-4</v>
      </c>
      <c r="BW469" s="240">
        <f t="shared" ca="1" si="924"/>
        <v>-3.3233676710353458E-4</v>
      </c>
      <c r="BX469" s="240">
        <f t="shared" ca="1" si="925"/>
        <v>2.2368632515035888E-4</v>
      </c>
      <c r="BY469" s="240">
        <f t="shared" ca="1" si="926"/>
        <v>-6.2210686284547788E-5</v>
      </c>
      <c r="BZ469" s="240">
        <f t="shared" ca="1" si="927"/>
        <v>-1.1395647094225487E-4</v>
      </c>
      <c r="CA469" s="240">
        <f t="shared" ca="1" si="928"/>
        <v>2.6321195615269739E-4</v>
      </c>
      <c r="CB469" s="240">
        <f t="shared" ca="1" si="929"/>
        <v>-3.503079713813251E-4</v>
      </c>
      <c r="CC469" s="240">
        <f t="shared" ca="1" si="930"/>
        <v>3.5467614191115194E-4</v>
      </c>
      <c r="CD469" s="240">
        <f t="shared" ca="1" si="931"/>
        <v>-2.752848916356325E-4</v>
      </c>
      <c r="CE469" s="240">
        <f t="shared" ca="1" si="932"/>
        <v>1.3088305746344046E-4</v>
      </c>
      <c r="CF469" s="240">
        <f t="shared" ca="1" si="933"/>
        <v>4.4427788595751349E-5</v>
      </c>
      <c r="CG469" s="240">
        <f t="shared" ca="1" si="934"/>
        <v>-2.0924668044458274E-4</v>
      </c>
      <c r="CH469" s="240">
        <f t="shared" ca="1" si="935"/>
        <v>3.2465040536101283E-4</v>
      </c>
      <c r="CI469" s="240">
        <f t="shared" ca="1" si="936"/>
        <v>-3.6338551148979635E-4</v>
      </c>
      <c r="CJ469" s="240">
        <f t="shared" ca="1" si="937"/>
        <v>3.1630441411689507E-4</v>
      </c>
      <c r="CK469" s="240">
        <f t="shared" ca="1" si="938"/>
        <v>-1.9452566614408632E-4</v>
      </c>
      <c r="CL469" s="240">
        <f t="shared" ca="1" si="939"/>
        <v>2.6808228751096019E-5</v>
      </c>
      <c r="CM469" s="240">
        <f t="shared" ca="1" si="940"/>
        <v>1.4724017215387344E-4</v>
      </c>
      <c r="CN469" s="240">
        <f t="shared" ca="1" si="941"/>
        <v>-2.865167063287223E-4</v>
      </c>
      <c r="CO469" s="240">
        <f t="shared" ca="1" si="942"/>
        <v>3.5813017965083123E-4</v>
      </c>
      <c r="CP469" s="240">
        <f t="shared" ca="1" si="943"/>
        <v>-3.451685353492051E-4</v>
      </c>
      <c r="CQ469" s="240">
        <f t="shared" ca="1" si="944"/>
        <v>2.5069276256605604E-4</v>
      </c>
      <c r="CR469" s="240">
        <f t="shared" ca="1" si="945"/>
        <v>-9.7014020901266655E-5</v>
      </c>
      <c r="CS469" s="240">
        <f t="shared" ca="1" si="946"/>
        <v>-7.9575306620530936E-5</v>
      </c>
      <c r="CT469" s="240">
        <f t="shared" ca="1" si="947"/>
        <v>2.3737233095263955E-4</v>
      </c>
      <c r="CU469" s="240">
        <f t="shared" ca="1" si="948"/>
        <v>-3.3911210584960396E-4</v>
      </c>
      <c r="CV469" s="240">
        <f t="shared" ca="1" si="949"/>
        <v>3.6076802334079167E-4</v>
      </c>
      <c r="CW469" s="240">
        <f t="shared" ca="1" si="950"/>
        <v>-2.9722587671273369E-4</v>
      </c>
      <c r="CX469" s="240">
        <f t="shared" ca="1" si="951"/>
        <v>1.6349161863429151E-4</v>
      </c>
      <c r="CY469" s="240">
        <f t="shared" ca="1" si="952"/>
        <v>8.8524066801076154E-6</v>
      </c>
      <c r="CZ469" s="240">
        <f t="shared" ca="1" si="953"/>
        <v>-1.7910587001798413E-4</v>
      </c>
      <c r="DA469" s="240">
        <f t="shared" ca="1" si="954"/>
        <v>3.0706214399683684E-4</v>
      </c>
      <c r="DB469" s="240">
        <f t="shared" ca="1" si="955"/>
        <v>-3.6250339851642832E-4</v>
      </c>
      <c r="DC469" s="240">
        <f t="shared" ca="1" si="956"/>
        <v>3.3233676710352938E-4</v>
      </c>
      <c r="DD469" s="240">
        <f t="shared" ca="1" si="957"/>
        <v>-2.2368632515036506E-4</v>
      </c>
      <c r="DE469" s="240">
        <f t="shared" ca="1" si="958"/>
        <v>6.2210686284555527E-5</v>
      </c>
      <c r="DF469" s="240">
        <f t="shared" ca="1" si="959"/>
        <v>1.1395647094225727E-4</v>
      </c>
      <c r="DG469" s="240">
        <f t="shared" ca="1" si="960"/>
        <v>-2.6321195615269913E-4</v>
      </c>
      <c r="DH469" s="240">
        <f t="shared" ca="1" si="961"/>
        <v>3.5030797138132575E-4</v>
      </c>
      <c r="DI469" s="240">
        <f t="shared" ca="1" si="962"/>
        <v>-3.546761419111514E-4</v>
      </c>
      <c r="DJ469" s="240">
        <f t="shared" ca="1" si="963"/>
        <v>2.7528489163563088E-4</v>
      </c>
      <c r="DK469" s="240">
        <f t="shared" ca="1" si="964"/>
        <v>-1.3088305746343813E-4</v>
      </c>
      <c r="DL469" s="240">
        <f t="shared" ca="1" si="965"/>
        <v>-4.4427788595764061E-5</v>
      </c>
      <c r="DM469" s="240">
        <f t="shared" ca="1" si="966"/>
        <v>2.0924668044459326E-4</v>
      </c>
      <c r="DN469" s="240">
        <f t="shared" ca="1" si="967"/>
        <v>-3.2465040536101857E-4</v>
      </c>
      <c r="DO469" s="240">
        <f t="shared" ca="1" si="968"/>
        <v>3.6338551148979657E-4</v>
      </c>
      <c r="DP469" s="240">
        <f t="shared" ca="1" si="969"/>
        <v>-3.1630441411689897E-4</v>
      </c>
      <c r="DQ469" s="240">
        <f t="shared" ca="1" si="970"/>
        <v>1.945256661440842E-4</v>
      </c>
      <c r="DR469" s="240">
        <f t="shared" ca="1" si="971"/>
        <v>-2.6808228751093525E-5</v>
      </c>
      <c r="DS469" s="240">
        <f t="shared" ca="1" si="972"/>
        <v>-1.4724017215387572E-4</v>
      </c>
      <c r="DT469" s="240">
        <f t="shared" ca="1" si="973"/>
        <v>2.8651670632872381E-4</v>
      </c>
      <c r="DU469" s="240">
        <f t="shared" ca="1" si="974"/>
        <v>-3.5813017965083166E-4</v>
      </c>
      <c r="DV469" s="240">
        <f t="shared" ca="1" si="975"/>
        <v>3.4516853534920428E-4</v>
      </c>
      <c r="DW469" s="240">
        <f t="shared" ca="1" si="976"/>
        <v>-2.5069276256604677E-4</v>
      </c>
      <c r="DX469" s="240">
        <f t="shared" ca="1" si="977"/>
        <v>9.7014020901254309E-5</v>
      </c>
      <c r="DY469" s="240">
        <f t="shared" ca="1" si="978"/>
        <v>7.9575306620523266E-5</v>
      </c>
      <c r="DZ469" s="240">
        <f t="shared" ca="1" si="979"/>
        <v>-2.3737233095263359E-4</v>
      </c>
      <c r="EA469" s="240">
        <f t="shared" ca="1" si="980"/>
        <v>3.3911210584960109E-4</v>
      </c>
      <c r="EB469" s="240">
        <f t="shared" ca="1" si="981"/>
        <v>-3.6076802334079146E-4</v>
      </c>
      <c r="EC469" s="240">
        <f t="shared" ca="1" si="982"/>
        <v>2.9722587671273228E-4</v>
      </c>
      <c r="ED469" s="240">
        <f t="shared" ca="1" si="983"/>
        <v>-1.6349161863428929E-4</v>
      </c>
      <c r="EE469" s="240">
        <f t="shared" ca="1" si="984"/>
        <v>-8.8524066801101361E-6</v>
      </c>
      <c r="EF469" s="240">
        <f t="shared" ca="1" si="985"/>
        <v>1.7910587001798635E-4</v>
      </c>
      <c r="EG469" s="240">
        <f t="shared" ca="1" si="986"/>
        <v>-3.0706214399683825E-4</v>
      </c>
      <c r="EH469" s="240">
        <f t="shared" ca="1" si="987"/>
        <v>3.6250339851642848E-4</v>
      </c>
      <c r="EI469" s="240">
        <f t="shared" ca="1" si="988"/>
        <v>-3.3233676710352835E-4</v>
      </c>
      <c r="EJ469" s="240">
        <f t="shared" ca="1" si="989"/>
        <v>2.2368632515036308E-4</v>
      </c>
      <c r="EK469" s="240">
        <f t="shared" ca="1" si="990"/>
        <v>-6.2210686284553047E-5</v>
      </c>
      <c r="EL469" s="240">
        <f t="shared" ca="1" si="991"/>
        <v>-1.1395647094225964E-4</v>
      </c>
      <c r="EM469" s="240">
        <f t="shared" ca="1" si="992"/>
        <v>2.6321195615270086E-4</v>
      </c>
      <c r="EN469" s="240">
        <f t="shared" ca="1" si="993"/>
        <v>-3.503079713813264E-4</v>
      </c>
      <c r="EO469" s="240">
        <f t="shared" ca="1" si="994"/>
        <v>3.5467614191115086E-4</v>
      </c>
      <c r="EP469" s="240">
        <f t="shared" ca="1" si="995"/>
        <v>-2.7528489163562925E-4</v>
      </c>
      <c r="EQ469" s="240">
        <f t="shared" ca="1" si="996"/>
        <v>1.308830574634358E-4</v>
      </c>
      <c r="ER469" s="240">
        <f t="shared" ca="1" si="997"/>
        <v>4.4427788595766528E-5</v>
      </c>
      <c r="ES469" s="240">
        <f t="shared" ca="1" si="998"/>
        <v>-2.0924668044459526E-4</v>
      </c>
      <c r="ET469" s="240">
        <f t="shared" ca="1" si="999"/>
        <v>3.2465040536101039E-4</v>
      </c>
      <c r="EU469" s="240">
        <f t="shared" ca="1" si="1000"/>
        <v>-3.6338551148979651E-4</v>
      </c>
      <c r="EV469" s="240">
        <f t="shared" ca="1" si="1001"/>
        <v>3.1630441411689773E-4</v>
      </c>
      <c r="EW469" s="240">
        <f t="shared" ca="1" si="1002"/>
        <v>-1.9452566614408209E-4</v>
      </c>
      <c r="EX469" s="240">
        <f t="shared" ca="1" si="1003"/>
        <v>2.6808228751091004E-5</v>
      </c>
      <c r="EY469" s="240">
        <f t="shared" ca="1" si="1004"/>
        <v>1.4724017215387799E-4</v>
      </c>
      <c r="EZ469" s="240">
        <f t="shared" ca="1" si="1005"/>
        <v>-2.8651670632872533E-4</v>
      </c>
      <c r="FA469" s="240">
        <f t="shared" ca="1" si="1006"/>
        <v>3.5813017965083204E-4</v>
      </c>
      <c r="FB469" s="240">
        <f t="shared" ca="1" si="1007"/>
        <v>-3.4516853534920352E-4</v>
      </c>
      <c r="FC469" s="240">
        <f t="shared" ca="1" si="1008"/>
        <v>2.5069276256604493E-4</v>
      </c>
      <c r="FD469" s="240">
        <f t="shared" ca="1" si="1009"/>
        <v>-9.7014020901251883E-5</v>
      </c>
      <c r="FE469" s="240">
        <f t="shared" ca="1" si="1010"/>
        <v>-7.9575306620525705E-5</v>
      </c>
      <c r="FF469" s="240">
        <f t="shared" ca="1" si="1011"/>
        <v>2.3737233095263549E-4</v>
      </c>
      <c r="FG469" s="240">
        <f t="shared" ca="1" si="1012"/>
        <v>-3.3911210584960195E-4</v>
      </c>
      <c r="FH469" s="240">
        <f t="shared" ca="1" si="1013"/>
        <v>3.6076802334079113E-4</v>
      </c>
      <c r="FI469" s="240">
        <f t="shared" ca="1" si="1014"/>
        <v>-2.9722587671273082E-4</v>
      </c>
      <c r="FJ469" s="240">
        <f t="shared" ca="1" si="1015"/>
        <v>1.6349161863428706E-4</v>
      </c>
      <c r="FK469" s="240">
        <f t="shared" ca="1" si="1016"/>
        <v>8.8524066801126027E-6</v>
      </c>
      <c r="FL469" s="240">
        <f t="shared" ca="1" si="1017"/>
        <v>-1.7910587001798852E-4</v>
      </c>
      <c r="FM469" s="240">
        <f t="shared" ca="1" si="1018"/>
        <v>3.0706214399683961E-4</v>
      </c>
      <c r="FN469" s="240">
        <f t="shared" ca="1" si="1019"/>
        <v>-3.625033985164287E-4</v>
      </c>
      <c r="FO469" s="240">
        <f t="shared" ca="1" si="1020"/>
        <v>3.3233676710352732E-4</v>
      </c>
      <c r="FP469" s="240">
        <f t="shared" ca="1" si="1021"/>
        <v>-2.2368632515036113E-4</v>
      </c>
      <c r="FQ469" s="240">
        <f t="shared" ca="1" si="1022"/>
        <v>6.2210686284550594E-5</v>
      </c>
      <c r="FR469" s="240">
        <f t="shared" ca="1" si="1023"/>
        <v>1.13956470942262E-4</v>
      </c>
      <c r="FS469" s="240">
        <f t="shared" ca="1" si="1024"/>
        <v>-2.632119561527026E-4</v>
      </c>
      <c r="FT469" s="240">
        <f t="shared" ca="1" si="1025"/>
        <v>3.5030797138132711E-4</v>
      </c>
      <c r="FU469" s="240">
        <f t="shared" ca="1" si="1026"/>
        <v>-3.5467614191115032E-4</v>
      </c>
      <c r="FV469" s="240">
        <f t="shared" ca="1" si="1027"/>
        <v>2.7528489163562762E-4</v>
      </c>
      <c r="FW469" s="240">
        <f t="shared" ca="1" si="1028"/>
        <v>-1.3088305746343347E-4</v>
      </c>
      <c r="FX469" s="240">
        <f t="shared" ca="1" si="1029"/>
        <v>-4.4427788595769022E-5</v>
      </c>
      <c r="FY469" s="240">
        <f t="shared" ca="1" si="1030"/>
        <v>2.0924668044459727E-4</v>
      </c>
      <c r="FZ469" s="240">
        <f t="shared" ca="1" si="1031"/>
        <v>-3.2465040536102085E-4</v>
      </c>
      <c r="GA469" s="240">
        <f t="shared" ca="1" si="1032"/>
        <v>3.633855114897964E-4</v>
      </c>
      <c r="GB469" s="240">
        <f t="shared" ca="1" si="1033"/>
        <v>-3.1630441411689648E-4</v>
      </c>
      <c r="GC469" s="240">
        <f t="shared" ca="1" si="1034"/>
        <v>1.9452566614408003E-4</v>
      </c>
      <c r="GD469" s="240">
        <f t="shared" ca="1" si="1035"/>
        <v>-2.6808228751088538E-5</v>
      </c>
      <c r="GE469" s="240">
        <f t="shared" ca="1" si="1036"/>
        <v>-1.4724017215388027E-4</v>
      </c>
      <c r="GF469" s="240">
        <f t="shared" ca="1" si="1037"/>
        <v>2.8651670632872685E-4</v>
      </c>
      <c r="GG469" s="240">
        <f t="shared" ca="1" si="1038"/>
        <v>-3.5813017965083253E-4</v>
      </c>
      <c r="GH469" s="240">
        <f t="shared" ca="1" si="1039"/>
        <v>3.4516853534920271E-4</v>
      </c>
      <c r="GI469" s="240">
        <f t="shared" ca="1" si="1040"/>
        <v>-2.5069276256604319E-4</v>
      </c>
      <c r="GJ469" s="240">
        <f t="shared" ca="1" si="1041"/>
        <v>9.7014020901249471E-5</v>
      </c>
      <c r="GK469" s="240">
        <f t="shared" ca="1" si="1042"/>
        <v>7.9575306620528145E-5</v>
      </c>
      <c r="GL469" s="240">
        <f t="shared" ca="1" si="1043"/>
        <v>-2.3737233095263738E-4</v>
      </c>
      <c r="GM469" s="240">
        <f t="shared" ca="1" si="1044"/>
        <v>3.3911210584960287E-4</v>
      </c>
      <c r="GN469" s="240">
        <f t="shared" ca="1" si="1045"/>
        <v>-3.6076802334079086E-4</v>
      </c>
      <c r="GO469" s="240">
        <f t="shared" ca="1" si="1046"/>
        <v>2.9722587671272935E-4</v>
      </c>
      <c r="GP469" s="240">
        <f t="shared" ca="1" si="1047"/>
        <v>-1.6349161863428484E-4</v>
      </c>
      <c r="GQ469" s="240">
        <f t="shared" ca="1" si="1048"/>
        <v>-8.8524066801150963E-6</v>
      </c>
      <c r="GR469" s="240">
        <f t="shared" ca="1" si="1049"/>
        <v>1.7910587001799069E-4</v>
      </c>
      <c r="GS469" s="240">
        <f t="shared" ca="1" si="1050"/>
        <v>-3.0706214399684091E-4</v>
      </c>
      <c r="GT469" s="240">
        <f t="shared" ca="1" si="1051"/>
        <v>3.6250339851642886E-4</v>
      </c>
      <c r="GU469" s="240">
        <f t="shared" ca="1" si="1052"/>
        <v>-3.3233676710352629E-4</v>
      </c>
      <c r="GV469" s="240">
        <f t="shared" ca="1" si="1053"/>
        <v>2.2368632515034286E-4</v>
      </c>
      <c r="GW469" s="240">
        <f t="shared" ca="1" si="1054"/>
        <v>-6.2210686284527771E-5</v>
      </c>
      <c r="GX469" s="240">
        <f t="shared" ca="1" si="1055"/>
        <v>-1.1395647094228401E-4</v>
      </c>
      <c r="GY469" s="240">
        <f t="shared" ca="1" si="1056"/>
        <v>2.6321195615271854E-4</v>
      </c>
      <c r="GZ469" s="240">
        <f t="shared" ca="1" si="1057"/>
        <v>-3.5030797138133323E-4</v>
      </c>
      <c r="HA469" s="240">
        <f t="shared" ca="1" si="1058"/>
        <v>3.5467614191115427E-4</v>
      </c>
      <c r="HB469" s="240">
        <f t="shared" ca="1" si="1059"/>
        <v>-2.7528489163563944E-4</v>
      </c>
      <c r="HC469" s="240">
        <f t="shared" ca="1" si="1060"/>
        <v>1.3088305746345041E-4</v>
      </c>
      <c r="HD469" s="240">
        <f t="shared" ca="1" si="1061"/>
        <v>4.442778859575097E-5</v>
      </c>
      <c r="HE469" s="240">
        <f t="shared" ca="1" si="1062"/>
        <v>-2.0924668044458244E-4</v>
      </c>
      <c r="HF469" s="240">
        <f t="shared" ca="1" si="1063"/>
        <v>3.2465040536101266E-4</v>
      </c>
      <c r="HG469" s="240">
        <f t="shared" ca="1" si="1064"/>
        <v>-3.633855114897964E-4</v>
      </c>
      <c r="HH469" s="240">
        <f t="shared" ca="1" si="1065"/>
        <v>3.1630441411689529E-4</v>
      </c>
      <c r="HI469" s="240">
        <f t="shared" ca="1" si="1066"/>
        <v>-1.9452566614407791E-4</v>
      </c>
      <c r="HJ469" s="240">
        <f t="shared" ca="1" si="1067"/>
        <v>2.6808228751086044E-5</v>
      </c>
      <c r="HK469" s="240">
        <f t="shared" ca="1" si="1068"/>
        <v>1.4724017215388255E-4</v>
      </c>
      <c r="HL469" s="240">
        <f t="shared" ca="1" si="1069"/>
        <v>-2.8651670632872842E-4</v>
      </c>
      <c r="HM469" s="240">
        <f t="shared" ca="1" si="1070"/>
        <v>3.5813017965083296E-4</v>
      </c>
      <c r="HN469" s="240">
        <f t="shared" ca="1" si="1071"/>
        <v>-3.4516853534920195E-4</v>
      </c>
      <c r="HO469" s="240">
        <f t="shared" ca="1" si="1072"/>
        <v>2.506927625660414E-4</v>
      </c>
      <c r="HP469" s="240">
        <f t="shared" ca="1" si="1073"/>
        <v>-9.7014020901247072E-5</v>
      </c>
      <c r="HQ469" s="240">
        <f t="shared" ca="1" si="1074"/>
        <v>-7.9575306620550723E-5</v>
      </c>
      <c r="HR469" s="240">
        <f t="shared" ca="1" si="1075"/>
        <v>2.3737233095265495E-4</v>
      </c>
      <c r="HS469" s="240">
        <f t="shared" ca="1" si="1076"/>
        <v>-3.3911210584961122E-4</v>
      </c>
      <c r="HT469" s="240">
        <f t="shared" ca="1" si="1077"/>
        <v>3.6076802334078799E-4</v>
      </c>
      <c r="HU469" s="240">
        <f t="shared" ca="1" si="1078"/>
        <v>-2.9722587671271607E-4</v>
      </c>
      <c r="HV469" s="240">
        <f t="shared" ca="1" si="1079"/>
        <v>1.6349161863426416E-4</v>
      </c>
      <c r="HW469" s="240">
        <f t="shared" ca="1" si="1080"/>
        <v>8.852406680096936E-6</v>
      </c>
      <c r="HX469" s="240">
        <f t="shared" ca="1" si="1081"/>
        <v>-1.7910587001797489E-4</v>
      </c>
      <c r="HY469" s="240">
        <f t="shared" ca="1" si="1082"/>
        <v>3.070621439968312E-4</v>
      </c>
      <c r="HZ469" s="240">
        <f t="shared" ca="1" si="1083"/>
        <v>-3.6250339851642756E-4</v>
      </c>
      <c r="IA469" s="240">
        <f t="shared" ca="1" si="1084"/>
        <v>3.3233676710353371E-4</v>
      </c>
      <c r="IB469" s="240">
        <f t="shared" ca="1" si="1085"/>
        <v>-2.2368632515035717E-4</v>
      </c>
      <c r="IC469" s="240">
        <f t="shared" ca="1" si="1086"/>
        <v>6.2210686284545647E-5</v>
      </c>
      <c r="ID469" s="240">
        <f t="shared" ca="1" si="1087"/>
        <v>1.1395647094226677E-4</v>
      </c>
      <c r="IE469" s="240">
        <f t="shared" ca="1" si="1088"/>
        <v>-1.0558002994732857E-4</v>
      </c>
      <c r="IF469" s="240">
        <f t="shared" ca="1" si="1089"/>
        <v>3.5030797138132841E-4</v>
      </c>
      <c r="IG469" s="240">
        <f t="shared" ca="1" si="1090"/>
        <v>-3.5467614191114923E-4</v>
      </c>
      <c r="IH469" s="240">
        <f t="shared" ca="1" si="1091"/>
        <v>2.7528489163562437E-4</v>
      </c>
      <c r="II469" s="240">
        <f t="shared" ca="1" si="1092"/>
        <v>-1.308830574634288E-4</v>
      </c>
      <c r="IJ469" s="240">
        <f t="shared" ca="1" si="1093"/>
        <v>-4.4427788595773982E-5</v>
      </c>
      <c r="IK469" s="240">
        <f t="shared" ca="1" si="1094"/>
        <v>2.0924668044460139E-4</v>
      </c>
      <c r="IL469" s="240">
        <f t="shared" ca="1" si="1095"/>
        <v>-3.2465040536102307E-4</v>
      </c>
      <c r="IM469" s="240">
        <f t="shared" ca="1" si="1096"/>
        <v>3.6338551148979581E-4</v>
      </c>
      <c r="IN469" s="240">
        <f t="shared" ca="1" si="1097"/>
        <v>-3.1630441411688385E-4</v>
      </c>
      <c r="IO469" s="240">
        <f t="shared" ca="1" si="1098"/>
        <v>1.9452566614405832E-4</v>
      </c>
      <c r="IP469" s="240">
        <f t="shared" ca="1" si="1099"/>
        <v>-2.6808228751062978E-5</v>
      </c>
      <c r="IQ469" s="240">
        <f t="shared" ca="1" si="1100"/>
        <v>-1.4724017215390374E-4</v>
      </c>
      <c r="IR469" s="240">
        <f t="shared" ca="1" si="1101"/>
        <v>2.8651670632871725E-4</v>
      </c>
      <c r="IS469" s="240">
        <f t="shared" ca="1" si="1102"/>
        <v>-3.5813017965082982E-4</v>
      </c>
      <c r="IT469" s="240">
        <f t="shared" ca="1" si="1103"/>
        <v>3.4516853534920764E-4</v>
      </c>
      <c r="IU469" s="240">
        <f t="shared" ca="1" si="1104"/>
        <v>-2.5069276256605452E-4</v>
      </c>
      <c r="IV469" s="240">
        <f t="shared" ca="1" si="1105"/>
        <v>9.7014020901264582E-5</v>
      </c>
      <c r="IW469" s="240">
        <f t="shared" ca="1" si="1106"/>
        <v>7.9575306620532996E-5</v>
      </c>
      <c r="IX469" s="240">
        <f t="shared" ca="1" si="1107"/>
        <v>-2.3737233095264115E-4</v>
      </c>
      <c r="IY469" s="240">
        <f t="shared" ca="1" si="1108"/>
        <v>3.3911210584960466E-4</v>
      </c>
      <c r="IZ469" s="240">
        <f t="shared" ca="1" si="1109"/>
        <v>-3.6076802334079021E-4</v>
      </c>
      <c r="JA469" s="240">
        <f t="shared" ca="1" si="1110"/>
        <v>2.9722587671272653E-4</v>
      </c>
      <c r="JB469" s="240">
        <f t="shared" ca="1" si="1111"/>
        <v>-1.634916186342804E-4</v>
      </c>
    </row>
    <row r="470" spans="2:262">
      <c r="B470" s="248">
        <v>109</v>
      </c>
      <c r="C470" s="247">
        <f t="shared" si="1112"/>
        <v>2.1289062500000015E-3</v>
      </c>
      <c r="D470" s="244">
        <f t="shared" ca="1" si="855"/>
        <v>11.295266683698866</v>
      </c>
      <c r="E470" s="243">
        <f ca="1">DK361</f>
        <v>-0.70473331630113389</v>
      </c>
      <c r="F470" s="242">
        <v>109</v>
      </c>
      <c r="G470" s="240">
        <f t="shared" ca="1" si="856"/>
        <v>-4.1325849840655037E-5</v>
      </c>
      <c r="H470" s="240">
        <f t="shared" ca="1" si="857"/>
        <v>1.1242334735739956E-4</v>
      </c>
      <c r="I470" s="240">
        <f t="shared" ca="1" si="858"/>
        <v>-1.5951268192209285E-4</v>
      </c>
      <c r="J470" s="240">
        <f t="shared" ca="1" si="859"/>
        <v>1.7253786032596802E-4</v>
      </c>
      <c r="K470" s="240">
        <f t="shared" ca="1" si="860"/>
        <v>-1.4871733751677173E-4</v>
      </c>
      <c r="L470" s="240">
        <f t="shared" ca="1" si="861"/>
        <v>9.3138019432183539E-5</v>
      </c>
      <c r="M470" s="240">
        <f t="shared" ca="1" si="862"/>
        <v>-1.7668947127321583E-5</v>
      </c>
      <c r="N470" s="240">
        <f t="shared" ca="1" si="863"/>
        <v>-6.1573353530858859E-5</v>
      </c>
      <c r="O470" s="240">
        <f t="shared" ca="1" si="864"/>
        <v>1.2766657848705328E-4</v>
      </c>
      <c r="P470" s="240">
        <f t="shared" ca="1" si="865"/>
        <v>-1.6649642717938233E-4</v>
      </c>
      <c r="Q470" s="240">
        <f t="shared" ca="1" si="866"/>
        <v>1.6977073115065426E-4</v>
      </c>
      <c r="R470" s="240">
        <f t="shared" ca="1" si="867"/>
        <v>-1.3679025821160696E-4</v>
      </c>
      <c r="S470" s="240">
        <f t="shared" ca="1" si="868"/>
        <v>7.4598034452179926E-5</v>
      </c>
      <c r="T470" s="240">
        <f t="shared" ca="1" si="869"/>
        <v>3.5247038233931371E-6</v>
      </c>
      <c r="U470" s="241">
        <f t="shared" ca="1" si="870"/>
        <v>-8.0894736671321805E-5</v>
      </c>
      <c r="V470" s="240">
        <f t="shared" ca="1" si="871"/>
        <v>1.409895854438812E-4</v>
      </c>
      <c r="W470" s="240">
        <f t="shared" ca="1" si="872"/>
        <v>-1.7097591119659015E-4</v>
      </c>
      <c r="X470" s="240">
        <f t="shared" ca="1" si="873"/>
        <v>1.644500921558002E-4</v>
      </c>
      <c r="Y470" s="240">
        <f t="shared" ca="1" si="874"/>
        <v>-1.2280572609821506E-4</v>
      </c>
      <c r="Z470" s="240">
        <f t="shared" ca="1" si="875"/>
        <v>5.4936025597972598E-5</v>
      </c>
      <c r="AA470" s="240">
        <f t="shared" ca="1" si="876"/>
        <v>2.4665339947800001E-5</v>
      </c>
      <c r="AB470" s="240">
        <f t="shared" ca="1" si="877"/>
        <v>-9.8999387675219514E-5</v>
      </c>
      <c r="AC470" s="240">
        <f t="shared" ca="1" si="878"/>
        <v>1.5219197780216287E-4</v>
      </c>
      <c r="AD470" s="240">
        <f t="shared" ca="1" si="879"/>
        <v>-1.7288375836458172E-4</v>
      </c>
      <c r="AE470" s="240">
        <f t="shared" ca="1" si="880"/>
        <v>1.5665597070435285E-4</v>
      </c>
      <c r="AF470" s="240">
        <f t="shared" ca="1" si="881"/>
        <v>-1.0697408155641927E-4</v>
      </c>
      <c r="AG470" s="240">
        <f t="shared" ca="1" si="882"/>
        <v>3.4447727784176224E-5</v>
      </c>
      <c r="AH470" s="240">
        <f t="shared" ca="1" si="883"/>
        <v>4.5434986400831078E-5</v>
      </c>
      <c r="AI470" s="240">
        <f t="shared" ca="1" si="884"/>
        <v>-1.1561499573959627E-4</v>
      </c>
      <c r="AJ470" s="240">
        <f t="shared" ca="1" si="885"/>
        <v>1.6110526115361445E-4</v>
      </c>
      <c r="AK470" s="240">
        <f t="shared" ca="1" si="886"/>
        <v>-1.7219127288612161E-4</v>
      </c>
      <c r="AL470" s="240">
        <f t="shared" ca="1" si="887"/>
        <v>1.4650559763772968E-4</v>
      </c>
      <c r="AM470" s="240">
        <f t="shared" ca="1" si="888"/>
        <v>-8.9533447256262826E-5</v>
      </c>
      <c r="AN470" s="240">
        <f t="shared" ca="1" si="889"/>
        <v>1.3441304080471868E-5</v>
      </c>
      <c r="AO470" s="240">
        <f t="shared" ca="1" si="890"/>
        <v>6.5521248367388747E-5</v>
      </c>
      <c r="AP470" s="240">
        <f t="shared" ca="1" si="891"/>
        <v>-1.3049164665331138E-4</v>
      </c>
      <c r="AQ470" s="240">
        <f t="shared" ca="1" si="892"/>
        <v>1.6759537142012324E-4</v>
      </c>
      <c r="AR470" s="240">
        <f t="shared" ca="1" si="893"/>
        <v>-1.6890887038737299E-4</v>
      </c>
      <c r="AS470" s="240">
        <f t="shared" ca="1" si="894"/>
        <v>1.3415164401484655E-4</v>
      </c>
      <c r="AT470" s="240">
        <f t="shared" ca="1" si="895"/>
        <v>-7.0746146571410584E-5</v>
      </c>
      <c r="AU470" s="240">
        <f t="shared" ca="1" si="896"/>
        <v>-7.7672893478008618E-6</v>
      </c>
      <c r="AV470" s="240">
        <f t="shared" ca="1" si="897"/>
        <v>8.4622009771156124E-5</v>
      </c>
      <c r="AW470" s="240">
        <f t="shared" ca="1" si="898"/>
        <v>-1.4340558173940097E-4</v>
      </c>
      <c r="AX470" s="240">
        <f t="shared" ca="1" si="899"/>
        <v>1.7156469130226901E-4</v>
      </c>
      <c r="AY470" s="240">
        <f t="shared" ca="1" si="900"/>
        <v>-1.6308592125718565E-4</v>
      </c>
      <c r="AZ470" s="240">
        <f t="shared" ca="1" si="901"/>
        <v>1.1977992479728533E-4</v>
      </c>
      <c r="BA470" s="240">
        <f t="shared" ca="1" si="902"/>
        <v>-5.0894757991426351E-5</v>
      </c>
      <c r="BB470" s="240">
        <f t="shared" ca="1" si="903"/>
        <v>-2.8859055514474551E-5</v>
      </c>
      <c r="BC470" s="240">
        <f t="shared" ca="1" si="904"/>
        <v>1.024499773815802E-4</v>
      </c>
      <c r="BD470" s="240">
        <f t="shared" ca="1" si="905"/>
        <v>-1.5416256339384309E-4</v>
      </c>
      <c r="BE470" s="240">
        <f t="shared" ca="1" si="906"/>
        <v>1.7295351853437106E-4</v>
      </c>
      <c r="BF470" s="240">
        <f t="shared" ca="1" si="907"/>
        <v>-1.5481000807049481E-4</v>
      </c>
      <c r="BG470" s="240">
        <f t="shared" ca="1" si="908"/>
        <v>1.0360660401930621E-4</v>
      </c>
      <c r="BH470" s="240">
        <f t="shared" ca="1" si="909"/>
        <v>-3.0277864878278934E-5</v>
      </c>
      <c r="BI470" s="240">
        <f t="shared" ca="1" si="910"/>
        <v>-4.9516754624120012E-5</v>
      </c>
      <c r="BJ470" s="240">
        <f t="shared" ca="1" si="911"/>
        <v>1.1873700197148181E-4</v>
      </c>
      <c r="BK470" s="240">
        <f t="shared" ca="1" si="912"/>
        <v>-1.6260079659993122E-4</v>
      </c>
      <c r="BL470" s="240">
        <f t="shared" ca="1" si="913"/>
        <v>1.7174096386213462E-4</v>
      </c>
      <c r="BM470" s="240">
        <f t="shared" ca="1" si="914"/>
        <v>-1.4420560826486773E-4</v>
      </c>
      <c r="BN470" s="240">
        <f t="shared" ca="1" si="915"/>
        <v>8.5874943479588263E-5</v>
      </c>
      <c r="BO470" s="240">
        <f t="shared" ca="1" si="916"/>
        <v>-9.2055644946474209E-6</v>
      </c>
      <c r="BP470" s="240">
        <f t="shared" ca="1" si="917"/>
        <v>-6.942967565390052E-5</v>
      </c>
      <c r="BQ470" s="240">
        <f t="shared" ca="1" si="918"/>
        <v>1.3323811153102442E-4</v>
      </c>
      <c r="BR470" s="240">
        <f t="shared" ca="1" si="919"/>
        <v>-1.6859336247591515E-4</v>
      </c>
      <c r="BS470" s="240">
        <f t="shared" ca="1" si="920"/>
        <v>1.6794526523648034E-4</v>
      </c>
      <c r="BT470" s="240">
        <f t="shared" ca="1" si="921"/>
        <v>-1.3143222188398461E-4</v>
      </c>
      <c r="BU470" s="240">
        <f t="shared" ca="1" si="922"/>
        <v>6.685164385731428E-5</v>
      </c>
      <c r="BV470" s="240">
        <f t="shared" ca="1" si="923"/>
        <v>1.2005196147546797E-5</v>
      </c>
      <c r="BW470" s="240">
        <f t="shared" ca="1" si="924"/>
        <v>-8.8298309736525017E-5</v>
      </c>
      <c r="BX470" s="240">
        <f t="shared" ca="1" si="925"/>
        <v>1.4573519587475955E-4</v>
      </c>
      <c r="BY470" s="240">
        <f t="shared" ca="1" si="926"/>
        <v>-1.7205012725312425E-4</v>
      </c>
      <c r="BZ470" s="240">
        <f t="shared" ca="1" si="927"/>
        <v>1.6162351349778233E-4</v>
      </c>
      <c r="CA470" s="240">
        <f t="shared" ca="1" si="928"/>
        <v>-1.166819725485149E-4</v>
      </c>
      <c r="CB470" s="240">
        <f t="shared" ca="1" si="929"/>
        <v>4.6822833285743616E-5</v>
      </c>
      <c r="CC470" s="240">
        <f t="shared" ca="1" si="930"/>
        <v>3.3035387465209512E-5</v>
      </c>
      <c r="CD470" s="240">
        <f t="shared" ca="1" si="931"/>
        <v>-1.0583885505241754E-4</v>
      </c>
      <c r="CE470" s="240">
        <f t="shared" ca="1" si="932"/>
        <v>1.5604028722184492E-4</v>
      </c>
      <c r="CF470" s="240">
        <f t="shared" ca="1" si="933"/>
        <v>-1.7291909797174378E-4</v>
      </c>
      <c r="CG470" s="240">
        <f t="shared" ca="1" si="934"/>
        <v>1.5287079367649412E-4</v>
      </c>
      <c r="CH470" s="240">
        <f t="shared" ca="1" si="935"/>
        <v>-1.0017671773803826E-4</v>
      </c>
      <c r="CI470" s="240">
        <f t="shared" ca="1" si="936"/>
        <v>2.6089763718741257E-5</v>
      </c>
      <c r="CJ470" s="240">
        <f t="shared" ca="1" si="937"/>
        <v>5.3568695805976448E-5</v>
      </c>
      <c r="CK470" s="240">
        <f t="shared" ca="1" si="938"/>
        <v>-1.2178748547324218E-4</v>
      </c>
      <c r="CL470" s="240">
        <f t="shared" ca="1" si="939"/>
        <v>1.6399838740641158E-4</v>
      </c>
      <c r="CM470" s="240">
        <f t="shared" ca="1" si="940"/>
        <v>-1.7118720450332549E-4</v>
      </c>
      <c r="CN470" s="240">
        <f t="shared" ca="1" si="941"/>
        <v>1.4181875482578197E-4</v>
      </c>
      <c r="CO470" s="240">
        <f t="shared" ca="1" si="942"/>
        <v>-8.2164711848030413E-5</v>
      </c>
      <c r="CP470" s="240">
        <f t="shared" ca="1" si="943"/>
        <v>4.9642798209896167E-6</v>
      </c>
      <c r="CQ470" s="240">
        <f t="shared" ca="1" si="944"/>
        <v>7.3296281099941132E-5</v>
      </c>
      <c r="CR470" s="240">
        <f t="shared" ca="1" si="945"/>
        <v>-1.3590431875244336E-4</v>
      </c>
      <c r="CS470" s="240">
        <f t="shared" ca="1" si="946"/>
        <v>1.6948979919426338E-4</v>
      </c>
      <c r="CT470" s="240">
        <f t="shared" ca="1" si="947"/>
        <v>-1.6688049613768657E-4</v>
      </c>
      <c r="CU470" s="240">
        <f t="shared" ca="1" si="948"/>
        <v>1.28633629897227E-4</v>
      </c>
      <c r="CV470" s="240">
        <f t="shared" ca="1" si="949"/>
        <v>-6.2916872212702283E-5</v>
      </c>
      <c r="CW470" s="240">
        <f t="shared" ca="1" si="950"/>
        <v>-1.6235871466034192E-5</v>
      </c>
      <c r="CX470" s="240">
        <f t="shared" ca="1" si="951"/>
        <v>9.1921422101799222E-5</v>
      </c>
      <c r="CY470" s="240">
        <f t="shared" ca="1" si="952"/>
        <v>-1.4797702457751703E-4</v>
      </c>
      <c r="CZ470" s="240">
        <f t="shared" ca="1" si="953"/>
        <v>1.7243192664069082E-4</v>
      </c>
      <c r="DA470" s="240">
        <f t="shared" ca="1" si="954"/>
        <v>-1.6006374977733956E-4</v>
      </c>
      <c r="DB470" s="240">
        <f t="shared" ca="1" si="955"/>
        <v>1.1351373544250663E-4</v>
      </c>
      <c r="DC470" s="240">
        <f t="shared" ca="1" si="956"/>
        <v>-4.2722704256103265E-5</v>
      </c>
      <c r="DD470" s="240">
        <f t="shared" ca="1" si="957"/>
        <v>-3.7191820133817768E-5</v>
      </c>
      <c r="DE470" s="240">
        <f t="shared" ca="1" si="958"/>
        <v>1.0916397935454098E-4</v>
      </c>
      <c r="DF470" s="240">
        <f t="shared" ca="1" si="959"/>
        <v>-1.5782401821554641E-4</v>
      </c>
      <c r="DG470" s="240">
        <f t="shared" ca="1" si="960"/>
        <v>1.7278051741036004E-4</v>
      </c>
      <c r="DH470" s="240">
        <f t="shared" ca="1" si="961"/>
        <v>-1.5083949563258735E-4</v>
      </c>
      <c r="DI470" s="240">
        <f t="shared" ca="1" si="962"/>
        <v>9.668648874784561E-5</v>
      </c>
      <c r="DJ470" s="240">
        <f t="shared" ca="1" si="963"/>
        <v>-2.1885947061098501E-5</v>
      </c>
      <c r="DK470" s="240">
        <f t="shared" ca="1" si="964"/>
        <v>-5.7588369208541884E-5</v>
      </c>
      <c r="DL470" s="240">
        <f t="shared" ca="1" si="965"/>
        <v>1.2476460874767738E-4</v>
      </c>
      <c r="DM470" s="240">
        <f t="shared" ca="1" si="966"/>
        <v>-1.6529719171661433E-4</v>
      </c>
      <c r="DN470" s="240">
        <f t="shared" ca="1" si="967"/>
        <v>1.7053032837362534E-4</v>
      </c>
      <c r="DO470" s="240">
        <f t="shared" ca="1" si="968"/>
        <v>-1.3934647507173395E-4</v>
      </c>
      <c r="DP470" s="240">
        <f t="shared" ca="1" si="969"/>
        <v>7.8404987266391743E-5</v>
      </c>
      <c r="DQ470" s="240">
        <f t="shared" ca="1" si="970"/>
        <v>-7.200048507989345E-7</v>
      </c>
      <c r="DR470" s="240">
        <f t="shared" ca="1" si="971"/>
        <v>-7.711873560697601E-5</v>
      </c>
      <c r="DS470" s="240">
        <f t="shared" ca="1" si="972"/>
        <v>1.3848866229403559E-4</v>
      </c>
      <c r="DT470" s="240">
        <f t="shared" ca="1" si="973"/>
        <v>-1.7028414159520871E-4</v>
      </c>
      <c r="DU470" s="240">
        <f t="shared" ca="1" si="974"/>
        <v>1.6571520446808307E-4</v>
      </c>
      <c r="DV470" s="240">
        <f t="shared" ca="1" si="975"/>
        <v>-1.2575755382174386E-4</v>
      </c>
      <c r="DW470" s="240">
        <f t="shared" ca="1" si="976"/>
        <v>5.8944201796878094E-5</v>
      </c>
      <c r="DX470" s="240">
        <f t="shared" ca="1" si="977"/>
        <v>2.0456766902648782E-5</v>
      </c>
      <c r="DY470" s="240">
        <f t="shared" ca="1" si="978"/>
        <v>-9.5489164439554292E-5</v>
      </c>
      <c r="DZ470" s="240">
        <f t="shared" ca="1" si="979"/>
        <v>1.5012971745388126E-4</v>
      </c>
      <c r="EA470" s="240">
        <f t="shared" ca="1" si="980"/>
        <v>-1.7270985948329373E-4</v>
      </c>
      <c r="EB470" s="240">
        <f t="shared" ca="1" si="981"/>
        <v>1.584075696391979E-4</v>
      </c>
      <c r="EC470" s="240">
        <f t="shared" ca="1" si="982"/>
        <v>-1.102771219068123E-4</v>
      </c>
      <c r="ED470" s="240">
        <f t="shared" ca="1" si="983"/>
        <v>3.8596840666933359E-5</v>
      </c>
      <c r="EE470" s="240">
        <f t="shared" ca="1" si="984"/>
        <v>4.132584984065951E-5</v>
      </c>
      <c r="EF470" s="240">
        <f t="shared" ca="1" si="985"/>
        <v>-1.1242334735740155E-4</v>
      </c>
      <c r="EG470" s="240">
        <f t="shared" ca="1" si="986"/>
        <v>1.5951268192209681E-4</v>
      </c>
      <c r="EH470" s="240">
        <f t="shared" ca="1" si="987"/>
        <v>-1.7253786032596745E-4</v>
      </c>
      <c r="EI470" s="240">
        <f t="shared" ca="1" si="988"/>
        <v>1.4871733751676834E-4</v>
      </c>
      <c r="EJ470" s="240">
        <f t="shared" ca="1" si="989"/>
        <v>-9.3138019432180029E-5</v>
      </c>
      <c r="EK470" s="240">
        <f t="shared" ca="1" si="990"/>
        <v>1.7668947127319286E-5</v>
      </c>
      <c r="EL470" s="240">
        <f t="shared" ca="1" si="991"/>
        <v>6.1573353530868481E-5</v>
      </c>
      <c r="EM470" s="240">
        <f t="shared" ca="1" si="992"/>
        <v>-1.27666578487059E-4</v>
      </c>
      <c r="EN470" s="240">
        <f t="shared" ca="1" si="993"/>
        <v>1.6649642717938412E-4</v>
      </c>
      <c r="EO470" s="240">
        <f t="shared" ca="1" si="994"/>
        <v>-1.697707311506535E-4</v>
      </c>
      <c r="EP470" s="240">
        <f t="shared" ca="1" si="995"/>
        <v>1.3679025821160593E-4</v>
      </c>
      <c r="EQ470" s="240">
        <f t="shared" ca="1" si="996"/>
        <v>-7.4598034452170629E-5</v>
      </c>
      <c r="ER470" s="240">
        <f t="shared" ca="1" si="997"/>
        <v>-3.5247038234009772E-6</v>
      </c>
      <c r="ES470" s="240">
        <f t="shared" ca="1" si="998"/>
        <v>8.089473667132766E-5</v>
      </c>
      <c r="ET470" s="240">
        <f t="shared" ca="1" si="999"/>
        <v>-1.4098958544388359E-4</v>
      </c>
      <c r="EU470" s="240">
        <f t="shared" ca="1" si="1000"/>
        <v>1.7097591119659043E-4</v>
      </c>
      <c r="EV470" s="240">
        <f t="shared" ca="1" si="1001"/>
        <v>-1.64450092155797E-4</v>
      </c>
      <c r="EW470" s="240">
        <f t="shared" ca="1" si="1002"/>
        <v>1.2280572609820953E-4</v>
      </c>
      <c r="EX470" s="240">
        <f t="shared" ca="1" si="1003"/>
        <v>-5.493602559796633E-5</v>
      </c>
      <c r="EY470" s="240">
        <f t="shared" ca="1" si="1004"/>
        <v>-2.4665339947804114E-5</v>
      </c>
      <c r="EZ470" s="240">
        <f t="shared" ca="1" si="1005"/>
        <v>9.8999387675220897E-5</v>
      </c>
      <c r="FA470" s="240">
        <f t="shared" ca="1" si="1006"/>
        <v>-1.5219197780216777E-4</v>
      </c>
      <c r="FB470" s="240">
        <f t="shared" ca="1" si="1007"/>
        <v>1.7288375836458194E-4</v>
      </c>
      <c r="FC470" s="240">
        <f t="shared" ca="1" si="1008"/>
        <v>-1.5665597070435003E-4</v>
      </c>
      <c r="FD470" s="240">
        <f t="shared" ca="1" si="1009"/>
        <v>1.0697408155641601E-4</v>
      </c>
      <c r="FE470" s="240">
        <f t="shared" ca="1" si="1010"/>
        <v>-3.4447727784174557E-5</v>
      </c>
      <c r="FF470" s="240">
        <f t="shared" ca="1" si="1011"/>
        <v>-4.5434986400839832E-5</v>
      </c>
      <c r="FG470" s="240">
        <f t="shared" ca="1" si="1012"/>
        <v>1.1561499573960119E-4</v>
      </c>
      <c r="FH470" s="240">
        <f t="shared" ca="1" si="1013"/>
        <v>-1.6110526115361684E-4</v>
      </c>
      <c r="FI470" s="240">
        <f t="shared" ca="1" si="1014"/>
        <v>1.7219127288612123E-4</v>
      </c>
      <c r="FJ470" s="240">
        <f t="shared" ca="1" si="1015"/>
        <v>-1.4650559763772876E-4</v>
      </c>
      <c r="FK470" s="240">
        <f t="shared" ca="1" si="1016"/>
        <v>8.953344725625506E-5</v>
      </c>
      <c r="FL470" s="240">
        <f t="shared" ca="1" si="1017"/>
        <v>-1.3441304080465284E-5</v>
      </c>
      <c r="FM470" s="240">
        <f t="shared" ca="1" si="1018"/>
        <v>-6.5521248367394873E-5</v>
      </c>
      <c r="FN470" s="240">
        <f t="shared" ca="1" si="1019"/>
        <v>1.3049164665331412E-4</v>
      </c>
      <c r="FO470" s="240">
        <f t="shared" ca="1" si="1020"/>
        <v>-1.6759537142012608E-4</v>
      </c>
      <c r="FP470" s="240">
        <f t="shared" ca="1" si="1021"/>
        <v>1.6890887038737104E-4</v>
      </c>
      <c r="FQ470" s="240">
        <f t="shared" ca="1" si="1022"/>
        <v>-1.3415164401484237E-4</v>
      </c>
      <c r="FR470" s="240">
        <f t="shared" ca="1" si="1023"/>
        <v>7.0746146571404539E-5</v>
      </c>
      <c r="FS470" s="240">
        <f t="shared" ca="1" si="1024"/>
        <v>7.7672893478050088E-6</v>
      </c>
      <c r="FT470" s="240">
        <f t="shared" ca="1" si="1025"/>
        <v>-8.4622009771166193E-5</v>
      </c>
      <c r="FU470" s="240">
        <f t="shared" ca="1" si="1026"/>
        <v>1.4340558173940601E-4</v>
      </c>
      <c r="FV470" s="240">
        <f t="shared" ca="1" si="1027"/>
        <v>-1.7156469130226985E-4</v>
      </c>
      <c r="FW470" s="240">
        <f t="shared" ca="1" si="1028"/>
        <v>1.630859212571843E-4</v>
      </c>
      <c r="FX470" s="240">
        <f t="shared" ca="1" si="1029"/>
        <v>-1.1977992479728235E-4</v>
      </c>
      <c r="FY470" s="240">
        <f t="shared" ca="1" si="1030"/>
        <v>5.0894757991415332E-5</v>
      </c>
      <c r="FZ470" s="240">
        <f t="shared" ca="1" si="1031"/>
        <v>2.8859055514481083E-5</v>
      </c>
      <c r="GA470" s="240">
        <f t="shared" ca="1" si="1032"/>
        <v>-1.024499773815855E-4</v>
      </c>
      <c r="GB470" s="240">
        <f t="shared" ca="1" si="1033"/>
        <v>1.5416256339384609E-4</v>
      </c>
      <c r="GC470" s="240">
        <f t="shared" ca="1" si="1034"/>
        <v>-1.7295351853437106E-4</v>
      </c>
      <c r="GD470" s="240">
        <f t="shared" ca="1" si="1035"/>
        <v>1.5481000807048966E-4</v>
      </c>
      <c r="GE470" s="240">
        <f t="shared" ca="1" si="1036"/>
        <v>-1.0360660401930092E-4</v>
      </c>
      <c r="GF470" s="240">
        <f t="shared" ca="1" si="1037"/>
        <v>3.0277864878272425E-5</v>
      </c>
      <c r="GG470" s="240">
        <f t="shared" ca="1" si="1038"/>
        <v>4.9516754624126355E-5</v>
      </c>
      <c r="GH470" s="240">
        <f t="shared" ca="1" si="1039"/>
        <v>-1.1873700197148305E-4</v>
      </c>
      <c r="GI470" s="240">
        <f t="shared" ca="1" si="1040"/>
        <v>1.6260079659993518E-4</v>
      </c>
      <c r="GJ470" s="240">
        <f t="shared" ca="1" si="1041"/>
        <v>-1.7174096386213383E-4</v>
      </c>
      <c r="GK470" s="240">
        <f t="shared" ca="1" si="1042"/>
        <v>1.442056082648641E-4</v>
      </c>
      <c r="GL470" s="240">
        <f t="shared" ca="1" si="1043"/>
        <v>-8.5874943479582517E-5</v>
      </c>
      <c r="GM470" s="240">
        <f t="shared" ca="1" si="1044"/>
        <v>9.2055644946457167E-6</v>
      </c>
      <c r="GN470" s="240">
        <f t="shared" ca="1" si="1045"/>
        <v>6.9429675653911077E-5</v>
      </c>
      <c r="GO470" s="240">
        <f t="shared" ca="1" si="1046"/>
        <v>-1.3323811153102865E-4</v>
      </c>
      <c r="GP470" s="240">
        <f t="shared" ca="1" si="1047"/>
        <v>1.6859336247591883E-4</v>
      </c>
      <c r="GQ470" s="240">
        <f t="shared" ca="1" si="1048"/>
        <v>-1.6794526523647877E-4</v>
      </c>
      <c r="GR470" s="240">
        <f t="shared" ca="1" si="1049"/>
        <v>1.3143222188397713E-4</v>
      </c>
      <c r="GS470" s="240">
        <f t="shared" ca="1" si="1050"/>
        <v>-6.6851643857312722E-5</v>
      </c>
      <c r="GT470" s="240">
        <f t="shared" ca="1" si="1051"/>
        <v>-1.2005196147553391E-5</v>
      </c>
      <c r="GU470" s="240">
        <f t="shared" ca="1" si="1052"/>
        <v>8.8298309736539179E-5</v>
      </c>
      <c r="GV470" s="240">
        <f t="shared" ca="1" si="1053"/>
        <v>-1.457351958747631E-4</v>
      </c>
      <c r="GW470" s="240">
        <f t="shared" ca="1" si="1054"/>
        <v>1.7205012725312547E-4</v>
      </c>
      <c r="GX470" s="240">
        <f t="shared" ca="1" si="1055"/>
        <v>-1.6162351349778177E-4</v>
      </c>
      <c r="GY470" s="240">
        <f t="shared" ca="1" si="1056"/>
        <v>1.1668197254851E-4</v>
      </c>
      <c r="GZ470" s="240">
        <f t="shared" ca="1" si="1057"/>
        <v>-4.682283328572778E-5</v>
      </c>
      <c r="HA470" s="240">
        <f t="shared" ca="1" si="1058"/>
        <v>-3.3035387465216004E-5</v>
      </c>
      <c r="HB470" s="240">
        <f t="shared" ca="1" si="1059"/>
        <v>1.0583885505242666E-4</v>
      </c>
      <c r="HC470" s="240">
        <f t="shared" ca="1" si="1060"/>
        <v>-1.5604028722184568E-4</v>
      </c>
      <c r="HD470" s="240">
        <f t="shared" ca="1" si="1061"/>
        <v>1.7291909797174365E-4</v>
      </c>
      <c r="HE470" s="240">
        <f t="shared" ca="1" si="1062"/>
        <v>-1.5287079367648639E-4</v>
      </c>
      <c r="HF470" s="240">
        <f t="shared" ca="1" si="1063"/>
        <v>1.0017671773803288E-4</v>
      </c>
      <c r="HG470" s="240">
        <f t="shared" ca="1" si="1064"/>
        <v>-2.6089763718729866E-5</v>
      </c>
      <c r="HH470" s="240">
        <f t="shared" ca="1" si="1065"/>
        <v>-5.3568695805978067E-5</v>
      </c>
      <c r="HI470" s="240">
        <f t="shared" ca="1" si="1066"/>
        <v>1.2178748547324689E-4</v>
      </c>
      <c r="HJ470" s="240">
        <f t="shared" ca="1" si="1067"/>
        <v>-1.6399838740641679E-4</v>
      </c>
      <c r="HK470" s="240">
        <f t="shared" ca="1" si="1068"/>
        <v>1.7118720450332524E-4</v>
      </c>
      <c r="HL470" s="240">
        <f t="shared" ca="1" si="1069"/>
        <v>-1.4181875482577541E-4</v>
      </c>
      <c r="HM470" s="240">
        <f t="shared" ca="1" si="1070"/>
        <v>8.2164711848028922E-5</v>
      </c>
      <c r="HN470" s="240">
        <f t="shared" ca="1" si="1071"/>
        <v>-4.964279820983003E-6</v>
      </c>
      <c r="HO470" s="240">
        <f t="shared" ca="1" si="1072"/>
        <v>-7.3296281099956027E-5</v>
      </c>
      <c r="HP470" s="240">
        <f t="shared" ca="1" si="1073"/>
        <v>1.3590431875244442E-4</v>
      </c>
      <c r="HQ470" s="240">
        <f t="shared" ca="1" si="1074"/>
        <v>-1.6948979919426566E-4</v>
      </c>
      <c r="HR470" s="240">
        <f t="shared" ca="1" si="1075"/>
        <v>1.6688049613768611E-4</v>
      </c>
      <c r="HS470" s="240">
        <f t="shared" ca="1" si="1076"/>
        <v>-1.2863362989722258E-4</v>
      </c>
      <c r="HT470" s="240">
        <f t="shared" ca="1" si="1077"/>
        <v>6.2916872212686969E-5</v>
      </c>
      <c r="HU470" s="240">
        <f t="shared" ca="1" si="1078"/>
        <v>1.623587146603588E-5</v>
      </c>
      <c r="HV470" s="240">
        <f t="shared" ca="1" si="1079"/>
        <v>-9.1921422101804833E-5</v>
      </c>
      <c r="HW470" s="240">
        <f t="shared" ca="1" si="1080"/>
        <v>1.4797702457751541E-4</v>
      </c>
      <c r="HX470" s="240">
        <f t="shared" ca="1" si="1081"/>
        <v>-1.7243192664069133E-4</v>
      </c>
      <c r="HY470" s="240">
        <f t="shared" ca="1" si="1082"/>
        <v>1.6006374977733329E-4</v>
      </c>
      <c r="HZ470" s="240">
        <f t="shared" ca="1" si="1083"/>
        <v>-1.1351373544250164E-4</v>
      </c>
      <c r="IA470" s="240">
        <f t="shared" ca="1" si="1084"/>
        <v>4.2722704256096862E-5</v>
      </c>
      <c r="IB470" s="240">
        <f t="shared" ca="1" si="1085"/>
        <v>3.7191820133814617E-5</v>
      </c>
      <c r="IC470" s="240">
        <f t="shared" ca="1" si="1086"/>
        <v>-1.0916397935454609E-4</v>
      </c>
      <c r="ID470" s="240">
        <f t="shared" ca="1" si="1087"/>
        <v>1.5782401821555313E-4</v>
      </c>
      <c r="IE470" s="240">
        <f t="shared" ca="1" si="1088"/>
        <v>4.2590389557053252E-5</v>
      </c>
      <c r="IF470" s="240">
        <f t="shared" ca="1" si="1089"/>
        <v>1.5083949563258415E-4</v>
      </c>
      <c r="IG470" s="240">
        <f t="shared" ca="1" si="1090"/>
        <v>-9.668648874784828E-5</v>
      </c>
      <c r="IH470" s="240">
        <f t="shared" ca="1" si="1091"/>
        <v>2.1885947061091938E-5</v>
      </c>
      <c r="II470" s="240">
        <f t="shared" ca="1" si="1092"/>
        <v>5.7588369208557402E-5</v>
      </c>
      <c r="IJ470" s="240">
        <f t="shared" ca="1" si="1093"/>
        <v>-1.2476460874768198E-4</v>
      </c>
      <c r="IK470" s="240">
        <f t="shared" ca="1" si="1094"/>
        <v>1.6529719171661626E-4</v>
      </c>
      <c r="IL470" s="240">
        <f t="shared" ca="1" si="1095"/>
        <v>-1.7053032837362591E-4</v>
      </c>
      <c r="IM470" s="240">
        <f t="shared" ca="1" si="1096"/>
        <v>1.3934647507173002E-4</v>
      </c>
      <c r="IN470" s="240">
        <f t="shared" ca="1" si="1097"/>
        <v>-7.8404987266377093E-5</v>
      </c>
      <c r="IO470" s="240">
        <f t="shared" ca="1" si="1098"/>
        <v>7.2000485079232087E-7</v>
      </c>
      <c r="IP470" s="240">
        <f t="shared" ca="1" si="1099"/>
        <v>7.7118735606981946E-5</v>
      </c>
      <c r="IQ470" s="240">
        <f t="shared" ca="1" si="1100"/>
        <v>-1.3848866229403367E-4</v>
      </c>
      <c r="IR470" s="240">
        <f t="shared" ca="1" si="1101"/>
        <v>1.7028414159520985E-4</v>
      </c>
      <c r="IS470" s="240">
        <f t="shared" ca="1" si="1102"/>
        <v>-1.6571520446807835E-4</v>
      </c>
      <c r="IT470" s="240">
        <f t="shared" ca="1" si="1103"/>
        <v>1.2575755382173931E-4</v>
      </c>
      <c r="IU470" s="240">
        <f t="shared" ca="1" si="1104"/>
        <v>-5.8944201796871873E-5</v>
      </c>
      <c r="IV470" s="240">
        <f t="shared" ca="1" si="1105"/>
        <v>-2.0456766902645577E-5</v>
      </c>
      <c r="IW470" s="240">
        <f t="shared" ca="1" si="1106"/>
        <v>9.5489164439559808E-5</v>
      </c>
      <c r="IX470" s="240">
        <f t="shared" ca="1" si="1107"/>
        <v>-1.5012971745388944E-4</v>
      </c>
      <c r="IY470" s="240">
        <f t="shared" ca="1" si="1108"/>
        <v>1.7270985948329408E-4</v>
      </c>
      <c r="IZ470" s="240">
        <f t="shared" ca="1" si="1109"/>
        <v>-1.5840756963919525E-4</v>
      </c>
      <c r="JA470" s="240">
        <f t="shared" ca="1" si="1110"/>
        <v>1.1027712190681479E-4</v>
      </c>
      <c r="JB470" s="240">
        <f t="shared" ca="1" si="1111"/>
        <v>-3.8596840666926914E-5</v>
      </c>
    </row>
    <row r="471" spans="2:262">
      <c r="B471" s="248">
        <v>110</v>
      </c>
      <c r="C471" s="247">
        <f t="shared" si="1112"/>
        <v>2.1484375000000015E-3</v>
      </c>
      <c r="D471" s="244">
        <f t="shared" ca="1" si="855"/>
        <v>11.303855685815082</v>
      </c>
      <c r="E471" s="243">
        <f ca="1">DL361</f>
        <v>-0.69614431418491873</v>
      </c>
      <c r="F471" s="242">
        <v>110</v>
      </c>
      <c r="G471" s="240">
        <f t="shared" ca="1" si="856"/>
        <v>6.6454257950334159E-6</v>
      </c>
      <c r="H471" s="240">
        <f t="shared" ca="1" si="857"/>
        <v>7.4894785362955866E-5</v>
      </c>
      <c r="I471" s="240">
        <f t="shared" ca="1" si="858"/>
        <v>-1.4205359395281434E-4</v>
      </c>
      <c r="J471" s="240">
        <f t="shared" ca="1" si="859"/>
        <v>1.8193507060314284E-4</v>
      </c>
      <c r="K471" s="240">
        <f t="shared" ca="1" si="860"/>
        <v>-1.8688111778498325E-4</v>
      </c>
      <c r="L471" s="240">
        <f t="shared" ca="1" si="861"/>
        <v>1.5594198852598924E-4</v>
      </c>
      <c r="M471" s="240">
        <f t="shared" ca="1" si="862"/>
        <v>-9.5058658166762881E-5</v>
      </c>
      <c r="N471" s="240">
        <f t="shared" ca="1" si="863"/>
        <v>1.5922029876880756E-5</v>
      </c>
      <c r="O471" s="240">
        <f t="shared" ca="1" si="864"/>
        <v>6.6271969099779323E-5</v>
      </c>
      <c r="P471" s="240">
        <f t="shared" ca="1" si="865"/>
        <v>-1.3574033087769712E-4</v>
      </c>
      <c r="Q471" s="240">
        <f t="shared" ca="1" si="866"/>
        <v>1.791436424171641E-4</v>
      </c>
      <c r="R471" s="240">
        <f t="shared" ca="1" si="867"/>
        <v>-1.8814753847480506E-4</v>
      </c>
      <c r="S471" s="240">
        <f t="shared" ca="1" si="868"/>
        <v>1.6102307820034577E-4</v>
      </c>
      <c r="T471" s="240">
        <f t="shared" ca="1" si="869"/>
        <v>-1.0297873880297793E-4</v>
      </c>
      <c r="U471" s="241">
        <f t="shared" ca="1" si="870"/>
        <v>2.5160276394149663E-5</v>
      </c>
      <c r="V471" s="240">
        <f t="shared" ca="1" si="871"/>
        <v>5.7489497858302318E-5</v>
      </c>
      <c r="W471" s="240">
        <f t="shared" ca="1" si="872"/>
        <v>-1.2910005745604651E-4</v>
      </c>
      <c r="X471" s="240">
        <f t="shared" ca="1" si="873"/>
        <v>1.7592064150547242E-4</v>
      </c>
      <c r="Y471" s="240">
        <f t="shared" ca="1" si="874"/>
        <v>-1.8896069526466285E-4</v>
      </c>
      <c r="Z471" s="240">
        <f t="shared" ca="1" si="875"/>
        <v>1.6571624917536141E-4</v>
      </c>
      <c r="AA471" s="240">
        <f t="shared" ca="1" si="876"/>
        <v>-1.1065073463754382E-4</v>
      </c>
      <c r="AB471" s="240">
        <f t="shared" ca="1" si="877"/>
        <v>3.4337909601804461E-5</v>
      </c>
      <c r="AC471" s="240">
        <f t="shared" ca="1" si="878"/>
        <v>4.8568529381000014E-5</v>
      </c>
      <c r="AD471" s="240">
        <f t="shared" ca="1" si="879"/>
        <v>-1.2214877068815423E-4</v>
      </c>
      <c r="AE471" s="240">
        <f t="shared" ca="1" si="880"/>
        <v>1.7227383235956544E-4</v>
      </c>
      <c r="AF471" s="240">
        <f t="shared" ca="1" si="881"/>
        <v>-1.8931862918862601E-4</v>
      </c>
      <c r="AG471" s="240">
        <f t="shared" ca="1" si="882"/>
        <v>1.7001019519108514E-4</v>
      </c>
      <c r="AH471" s="240">
        <f t="shared" ca="1" si="883"/>
        <v>-1.1805616316050926E-4</v>
      </c>
      <c r="AI471" s="240">
        <f t="shared" ca="1" si="884"/>
        <v>4.3432819777584168E-5</v>
      </c>
      <c r="AJ471" s="240">
        <f t="shared" ca="1" si="885"/>
        <v>3.9530555062316852E-5</v>
      </c>
      <c r="AK471" s="240">
        <f t="shared" ca="1" si="886"/>
        <v>-1.1490321683270649E-4</v>
      </c>
      <c r="AL471" s="240">
        <f t="shared" ca="1" si="887"/>
        <v>1.6821200046209924E-4</v>
      </c>
      <c r="AM471" s="240">
        <f t="shared" ca="1" si="888"/>
        <v>-1.8922047795252029E-4</v>
      </c>
      <c r="AN471" s="240">
        <f t="shared" ca="1" si="889"/>
        <v>1.7389457175545853E-4</v>
      </c>
      <c r="AO471" s="240">
        <f t="shared" ca="1" si="890"/>
        <v>-1.2517718404592132E-4</v>
      </c>
      <c r="AP471" s="240">
        <f t="shared" ca="1" si="891"/>
        <v>5.2423096486252645E-5</v>
      </c>
      <c r="AQ471" s="240">
        <f t="shared" ca="1" si="892"/>
        <v>3.0397348174022166E-5</v>
      </c>
      <c r="AR471" s="240">
        <f t="shared" ca="1" si="893"/>
        <v>-1.0738085106357562E-4</v>
      </c>
      <c r="AS471" s="240">
        <f t="shared" ca="1" si="894"/>
        <v>1.6374493112188875E-4</v>
      </c>
      <c r="AT471" s="240">
        <f t="shared" ca="1" si="895"/>
        <v>-1.8866647801127058E-4</v>
      </c>
      <c r="AU471" s="240">
        <f t="shared" ca="1" si="896"/>
        <v>1.773600210651075E-4</v>
      </c>
      <c r="AV471" s="240">
        <f t="shared" ca="1" si="897"/>
        <v>-1.3199664213074045E-4</v>
      </c>
      <c r="AW471" s="240">
        <f t="shared" ca="1" si="898"/>
        <v>6.1287081363764831E-5</v>
      </c>
      <c r="AX471" s="240">
        <f t="shared" ca="1" si="899"/>
        <v>2.1190911411483033E-5</v>
      </c>
      <c r="AY471" s="240">
        <f t="shared" ca="1" si="900"/>
        <v>-9.9599795418780951E-5</v>
      </c>
      <c r="AZ471" s="240">
        <f t="shared" ca="1" si="901"/>
        <v>1.5888338590024363E-4</v>
      </c>
      <c r="BA471" s="240">
        <f t="shared" ca="1" si="902"/>
        <v>-1.8765796399925998E-4</v>
      </c>
      <c r="BB471" s="240">
        <f t="shared" ca="1" si="903"/>
        <v>1.8039819454910839E-4</v>
      </c>
      <c r="BC471" s="240">
        <f t="shared" ca="1" si="904"/>
        <v>-1.3849810874312808E-4</v>
      </c>
      <c r="BD471" s="240">
        <f t="shared" ca="1" si="905"/>
        <v>7.0003420294159881E-5</v>
      </c>
      <c r="BE471" s="240">
        <f t="shared" ca="1" si="906"/>
        <v>1.1933423887246331E-5</v>
      </c>
      <c r="BF471" s="240">
        <f t="shared" ca="1" si="907"/>
        <v>-9.1578795142908313E-5</v>
      </c>
      <c r="BG471" s="240">
        <f t="shared" ca="1" si="908"/>
        <v>1.5363907668542229E-4</v>
      </c>
      <c r="BH471" s="240">
        <f t="shared" ca="1" si="909"/>
        <v>-1.8619736551507839E-4</v>
      </c>
      <c r="BI471" s="240">
        <f t="shared" ca="1" si="910"/>
        <v>1.830017729814239E-4</v>
      </c>
      <c r="BJ471" s="240">
        <f t="shared" ca="1" si="911"/>
        <v>-1.4466592128055004E-4</v>
      </c>
      <c r="BK471" s="240">
        <f t="shared" ca="1" si="912"/>
        <v>7.8551114853488306E-5</v>
      </c>
      <c r="BL471" s="240">
        <f t="shared" ca="1" si="913"/>
        <v>2.6471876996234393E-6</v>
      </c>
      <c r="BM471" s="240">
        <f t="shared" ca="1" si="914"/>
        <v>-8.3337173528183662E-5</v>
      </c>
      <c r="BN471" s="240">
        <f t="shared" ca="1" si="915"/>
        <v>1.480246374776735E-4</v>
      </c>
      <c r="BO471" s="240">
        <f t="shared" ca="1" si="916"/>
        <v>-1.8428820126840833E-4</v>
      </c>
      <c r="BP471" s="240">
        <f t="shared" ca="1" si="917"/>
        <v>1.8516448411356502E-4</v>
      </c>
      <c r="BQ471" s="240">
        <f t="shared" ca="1" si="918"/>
        <v>-1.5048522094236903E-4</v>
      </c>
      <c r="BR471" s="240">
        <f t="shared" ca="1" si="919"/>
        <v>8.6909572896869664E-5</v>
      </c>
      <c r="BS471" s="240">
        <f t="shared" ca="1" si="920"/>
        <v>-6.64542579503408E-6</v>
      </c>
      <c r="BT471" s="240">
        <f t="shared" ca="1" si="921"/>
        <v>-7.4894785362955351E-5</v>
      </c>
      <c r="BU471" s="240">
        <f t="shared" ca="1" si="922"/>
        <v>1.4205359395281407E-4</v>
      </c>
      <c r="BV471" s="240">
        <f t="shared" ca="1" si="923"/>
        <v>-1.819350706031427E-4</v>
      </c>
      <c r="BW471" s="240">
        <f t="shared" ca="1" si="924"/>
        <v>1.8688111778498333E-4</v>
      </c>
      <c r="BX471" s="240">
        <f t="shared" ca="1" si="925"/>
        <v>-1.559419885259893E-4</v>
      </c>
      <c r="BY471" s="240">
        <f t="shared" ca="1" si="926"/>
        <v>9.5058658166762949E-5</v>
      </c>
      <c r="BZ471" s="240">
        <f t="shared" ca="1" si="927"/>
        <v>-1.592202987688081E-5</v>
      </c>
      <c r="CA471" s="240">
        <f t="shared" ca="1" si="928"/>
        <v>-6.6271969099779255E-5</v>
      </c>
      <c r="CB471" s="240">
        <f t="shared" ca="1" si="929"/>
        <v>1.3574033087769709E-4</v>
      </c>
      <c r="CC471" s="240">
        <f t="shared" ca="1" si="930"/>
        <v>-1.7914364241716408E-4</v>
      </c>
      <c r="CD471" s="240">
        <f t="shared" ca="1" si="931"/>
        <v>1.8814753847480495E-4</v>
      </c>
      <c r="CE471" s="240">
        <f t="shared" ca="1" si="932"/>
        <v>-1.6102307820034544E-4</v>
      </c>
      <c r="CF471" s="240">
        <f t="shared" ca="1" si="933"/>
        <v>1.0297873880297743E-4</v>
      </c>
      <c r="CG471" s="240">
        <f t="shared" ca="1" si="934"/>
        <v>-2.516027639414906E-5</v>
      </c>
      <c r="CH471" s="240">
        <f t="shared" ca="1" si="935"/>
        <v>-5.7489497858302901E-5</v>
      </c>
      <c r="CI471" s="240">
        <f t="shared" ca="1" si="936"/>
        <v>1.2910005745604697E-4</v>
      </c>
      <c r="CJ471" s="240">
        <f t="shared" ca="1" si="937"/>
        <v>-1.7592064150547267E-4</v>
      </c>
      <c r="CK471" s="240">
        <f t="shared" ca="1" si="938"/>
        <v>1.889606952646628E-4</v>
      </c>
      <c r="CL471" s="240">
        <f t="shared" ca="1" si="939"/>
        <v>-1.6571624917536111E-4</v>
      </c>
      <c r="CM471" s="240">
        <f t="shared" ca="1" si="940"/>
        <v>1.1065073463754334E-4</v>
      </c>
      <c r="CN471" s="240">
        <f t="shared" ca="1" si="941"/>
        <v>-3.4337909601803865E-5</v>
      </c>
      <c r="CO471" s="240">
        <f t="shared" ca="1" si="942"/>
        <v>-4.8568529381000597E-5</v>
      </c>
      <c r="CP471" s="240">
        <f t="shared" ca="1" si="943"/>
        <v>1.2214877068815569E-4</v>
      </c>
      <c r="CQ471" s="240">
        <f t="shared" ca="1" si="944"/>
        <v>-1.7227383235956625E-4</v>
      </c>
      <c r="CR471" s="240">
        <f t="shared" ca="1" si="945"/>
        <v>1.8931862918862598E-4</v>
      </c>
      <c r="CS471" s="240">
        <f t="shared" ca="1" si="946"/>
        <v>-1.7001019519108428E-4</v>
      </c>
      <c r="CT471" s="240">
        <f t="shared" ca="1" si="947"/>
        <v>1.1805616316050774E-4</v>
      </c>
      <c r="CU471" s="240">
        <f t="shared" ca="1" si="948"/>
        <v>-4.3432819777582257E-5</v>
      </c>
      <c r="CV471" s="240">
        <f t="shared" ca="1" si="949"/>
        <v>-3.9530555062318763E-5</v>
      </c>
      <c r="CW471" s="240">
        <f t="shared" ca="1" si="950"/>
        <v>1.1490321683270802E-4</v>
      </c>
      <c r="CX471" s="240">
        <f t="shared" ca="1" si="951"/>
        <v>-1.6821200046209767E-4</v>
      </c>
      <c r="CY471" s="240">
        <f t="shared" ca="1" si="952"/>
        <v>1.8922047795252037E-4</v>
      </c>
      <c r="CZ471" s="240">
        <f t="shared" ca="1" si="953"/>
        <v>-1.7389457175545988E-4</v>
      </c>
      <c r="DA471" s="240">
        <f t="shared" ca="1" si="954"/>
        <v>1.2517718404591989E-4</v>
      </c>
      <c r="DB471" s="240">
        <f t="shared" ca="1" si="955"/>
        <v>-5.2423096486255952E-5</v>
      </c>
      <c r="DC471" s="240">
        <f t="shared" ca="1" si="956"/>
        <v>-3.039734817402409E-5</v>
      </c>
      <c r="DD471" s="240">
        <f t="shared" ca="1" si="957"/>
        <v>1.0738085106357278E-4</v>
      </c>
      <c r="DE471" s="240">
        <f t="shared" ca="1" si="958"/>
        <v>-1.6374493112188975E-4</v>
      </c>
      <c r="DF471" s="240">
        <f t="shared" ca="1" si="959"/>
        <v>1.8866647801127028E-4</v>
      </c>
      <c r="DG471" s="240">
        <f t="shared" ca="1" si="960"/>
        <v>-1.7736002106510679E-4</v>
      </c>
      <c r="DH471" s="240">
        <f t="shared" ca="1" si="961"/>
        <v>1.3199664213074289E-4</v>
      </c>
      <c r="DI471" s="240">
        <f t="shared" ca="1" si="962"/>
        <v>-6.1287081363762988E-5</v>
      </c>
      <c r="DJ471" s="240">
        <f t="shared" ca="1" si="963"/>
        <v>-2.1190911411479618E-5</v>
      </c>
      <c r="DK471" s="240">
        <f t="shared" ca="1" si="964"/>
        <v>9.9599795418782577E-5</v>
      </c>
      <c r="DL471" s="240">
        <f t="shared" ca="1" si="965"/>
        <v>-1.5888338590024176E-4</v>
      </c>
      <c r="DM471" s="240">
        <f t="shared" ca="1" si="966"/>
        <v>1.8765796399926026E-4</v>
      </c>
      <c r="DN471" s="240">
        <f t="shared" ca="1" si="967"/>
        <v>-1.8039819454910861E-4</v>
      </c>
      <c r="DO471" s="240">
        <f t="shared" ca="1" si="968"/>
        <v>1.3849810874312494E-4</v>
      </c>
      <c r="DP471" s="240">
        <f t="shared" ca="1" si="969"/>
        <v>-7.0003420294160559E-5</v>
      </c>
      <c r="DQ471" s="240">
        <f t="shared" ca="1" si="970"/>
        <v>-1.1933423887250966E-5</v>
      </c>
      <c r="DR471" s="240">
        <f t="shared" ca="1" si="971"/>
        <v>9.1578795142907676E-5</v>
      </c>
      <c r="DS471" s="240">
        <f t="shared" ca="1" si="972"/>
        <v>-1.5363907668542498E-4</v>
      </c>
      <c r="DT471" s="240">
        <f t="shared" ca="1" si="973"/>
        <v>1.8619736551507825E-4</v>
      </c>
      <c r="DU471" s="240">
        <f t="shared" ca="1" si="974"/>
        <v>-1.830017729814227E-4</v>
      </c>
      <c r="DV471" s="240">
        <f t="shared" ca="1" si="975"/>
        <v>1.4466592128055053E-4</v>
      </c>
      <c r="DW471" s="240">
        <f t="shared" ca="1" si="976"/>
        <v>-7.8551114853484092E-5</v>
      </c>
      <c r="DX471" s="240">
        <f t="shared" ca="1" si="977"/>
        <v>-2.6471876996227075E-6</v>
      </c>
      <c r="DY471" s="240">
        <f t="shared" ca="1" si="978"/>
        <v>8.3337173528187837E-5</v>
      </c>
      <c r="DZ471" s="240">
        <f t="shared" ca="1" si="979"/>
        <v>-1.4802463747767304E-4</v>
      </c>
      <c r="EA471" s="240">
        <f t="shared" ca="1" si="980"/>
        <v>1.8428820126840939E-4</v>
      </c>
      <c r="EB471" s="240">
        <f t="shared" ca="1" si="981"/>
        <v>-1.8516448411356519E-4</v>
      </c>
      <c r="EC471" s="240">
        <f t="shared" ca="1" si="982"/>
        <v>1.5048522094236624E-4</v>
      </c>
      <c r="ED471" s="240">
        <f t="shared" ca="1" si="983"/>
        <v>-8.6909572896870315E-5</v>
      </c>
      <c r="EE471" s="240">
        <f t="shared" ca="1" si="984"/>
        <v>6.6454257950401922E-6</v>
      </c>
      <c r="EF471" s="240">
        <f t="shared" ca="1" si="985"/>
        <v>7.4894785362954647E-5</v>
      </c>
      <c r="EG471" s="240">
        <f t="shared" ca="1" si="986"/>
        <v>-1.4205359395281003E-4</v>
      </c>
      <c r="EH471" s="240">
        <f t="shared" ca="1" si="987"/>
        <v>1.8193507060314251E-4</v>
      </c>
      <c r="EI471" s="240">
        <f t="shared" ca="1" si="988"/>
        <v>-1.8688111778498431E-4</v>
      </c>
      <c r="EJ471" s="240">
        <f t="shared" ca="1" si="989"/>
        <v>1.5594198852598968E-4</v>
      </c>
      <c r="EK471" s="240">
        <f t="shared" ca="1" si="990"/>
        <v>-9.5058658166768248E-5</v>
      </c>
      <c r="EL471" s="240">
        <f t="shared" ca="1" si="991"/>
        <v>1.5922029876881569E-5</v>
      </c>
      <c r="EM471" s="240">
        <f t="shared" ca="1" si="992"/>
        <v>6.6271969099773522E-5</v>
      </c>
      <c r="EN471" s="240">
        <f t="shared" ca="1" si="993"/>
        <v>-1.3574033087769658E-4</v>
      </c>
      <c r="EO471" s="240">
        <f t="shared" ca="1" si="994"/>
        <v>1.7914364241716207E-4</v>
      </c>
      <c r="EP471" s="240">
        <f t="shared" ca="1" si="995"/>
        <v>-1.8814753847480506E-4</v>
      </c>
      <c r="EQ471" s="240">
        <f t="shared" ca="1" si="996"/>
        <v>1.6102307820034864E-4</v>
      </c>
      <c r="ER471" s="240">
        <f t="shared" ca="1" si="997"/>
        <v>-1.0297873880297805E-4</v>
      </c>
      <c r="ES471" s="240">
        <f t="shared" ca="1" si="998"/>
        <v>2.5160276394155138E-5</v>
      </c>
      <c r="ET471" s="240">
        <f t="shared" ca="1" si="999"/>
        <v>5.748949785830221E-5</v>
      </c>
      <c r="EU471" s="240">
        <f t="shared" ca="1" si="1000"/>
        <v>-1.2910005745604244E-4</v>
      </c>
      <c r="EV471" s="240">
        <f t="shared" ca="1" si="1001"/>
        <v>1.7592064150547237E-4</v>
      </c>
      <c r="EW471" s="240">
        <f t="shared" ca="1" si="1002"/>
        <v>-1.8896069526466318E-4</v>
      </c>
      <c r="EX471" s="240">
        <f t="shared" ca="1" si="1003"/>
        <v>1.6571624917536149E-4</v>
      </c>
      <c r="EY471" s="240">
        <f t="shared" ca="1" si="1004"/>
        <v>-1.1065073463754831E-4</v>
      </c>
      <c r="EZ471" s="240">
        <f t="shared" ca="1" si="1005"/>
        <v>3.4337909601804597E-5</v>
      </c>
      <c r="FA471" s="240">
        <f t="shared" ca="1" si="1006"/>
        <v>4.8568529380994688E-5</v>
      </c>
      <c r="FB471" s="240">
        <f t="shared" ca="1" si="1007"/>
        <v>-1.2214877068815515E-4</v>
      </c>
      <c r="FC471" s="240">
        <f t="shared" ca="1" si="1008"/>
        <v>1.722738323595637E-4</v>
      </c>
      <c r="FD471" s="240">
        <f t="shared" ca="1" si="1009"/>
        <v>-1.8931862918862598E-4</v>
      </c>
      <c r="FE471" s="240">
        <f t="shared" ca="1" si="1010"/>
        <v>1.7001019519108696E-4</v>
      </c>
      <c r="FF471" s="240">
        <f t="shared" ca="1" si="1011"/>
        <v>-1.1805616316050832E-4</v>
      </c>
      <c r="FG471" s="240">
        <f t="shared" ca="1" si="1012"/>
        <v>4.3432819777588227E-5</v>
      </c>
      <c r="FH471" s="240">
        <f t="shared" ca="1" si="1013"/>
        <v>3.9530555062318017E-5</v>
      </c>
      <c r="FI471" s="240">
        <f t="shared" ca="1" si="1014"/>
        <v>-1.1490321683270315E-4</v>
      </c>
      <c r="FJ471" s="240">
        <f t="shared" ca="1" si="1015"/>
        <v>1.6821200046209978E-4</v>
      </c>
      <c r="FK471" s="240">
        <f t="shared" ca="1" si="1016"/>
        <v>-1.8922047795252015E-4</v>
      </c>
      <c r="FL471" s="240">
        <f t="shared" ca="1" si="1017"/>
        <v>1.7389457175545804E-4</v>
      </c>
      <c r="FM471" s="240">
        <f t="shared" ca="1" si="1018"/>
        <v>-1.2517718404592447E-4</v>
      </c>
      <c r="FN471" s="240">
        <f t="shared" ca="1" si="1019"/>
        <v>5.2423096486251486E-5</v>
      </c>
      <c r="FO471" s="240">
        <f t="shared" ca="1" si="1020"/>
        <v>3.0397348174018046E-5</v>
      </c>
      <c r="FP471" s="240">
        <f t="shared" ca="1" si="1021"/>
        <v>-1.0738085106357662E-4</v>
      </c>
      <c r="FQ471" s="240">
        <f t="shared" ca="1" si="1022"/>
        <v>1.6374493112188663E-4</v>
      </c>
      <c r="FR471" s="240">
        <f t="shared" ca="1" si="1023"/>
        <v>-1.8866647801127069E-4</v>
      </c>
      <c r="FS471" s="240">
        <f t="shared" ca="1" si="1024"/>
        <v>1.7736002106510896E-4</v>
      </c>
      <c r="FT471" s="240">
        <f t="shared" ca="1" si="1025"/>
        <v>-1.3199664213073959E-4</v>
      </c>
      <c r="FU471" s="240">
        <f t="shared" ca="1" si="1026"/>
        <v>6.1287081363768761E-5</v>
      </c>
      <c r="FV471" s="240">
        <f t="shared" ca="1" si="1027"/>
        <v>2.1190911411484239E-5</v>
      </c>
      <c r="FW471" s="240">
        <f t="shared" ca="1" si="1028"/>
        <v>-9.9599795418777373E-5</v>
      </c>
      <c r="FX471" s="240">
        <f t="shared" ca="1" si="1029"/>
        <v>1.5888338590024426E-4</v>
      </c>
      <c r="FY471" s="240">
        <f t="shared" ca="1" si="1030"/>
        <v>-1.8765796399925944E-4</v>
      </c>
      <c r="FZ471" s="240">
        <f t="shared" ca="1" si="1031"/>
        <v>1.803981945491072E-4</v>
      </c>
      <c r="GA471" s="240">
        <f t="shared" ca="1" si="1032"/>
        <v>-1.3849810874312911E-4</v>
      </c>
      <c r="GB471" s="240">
        <f t="shared" ca="1" si="1033"/>
        <v>7.0003420294156263E-5</v>
      </c>
      <c r="GC471" s="240">
        <f t="shared" ca="1" si="1034"/>
        <v>1.1933423887244853E-5</v>
      </c>
      <c r="GD471" s="240">
        <f t="shared" ca="1" si="1035"/>
        <v>-9.1578795142911729E-5</v>
      </c>
      <c r="GE471" s="240">
        <f t="shared" ca="1" si="1036"/>
        <v>1.5363907668542142E-4</v>
      </c>
      <c r="GF471" s="240">
        <f t="shared" ca="1" si="1037"/>
        <v>-1.8619736551507912E-4</v>
      </c>
      <c r="GG471" s="240">
        <f t="shared" ca="1" si="1038"/>
        <v>1.8300177298142428E-4</v>
      </c>
      <c r="GH471" s="240">
        <f t="shared" ca="1" si="1039"/>
        <v>-1.4466592128054755E-4</v>
      </c>
      <c r="GI471" s="240">
        <f t="shared" ca="1" si="1040"/>
        <v>7.8551114853489675E-5</v>
      </c>
      <c r="GJ471" s="240">
        <f t="shared" ca="1" si="1041"/>
        <v>2.6471876996273425E-6</v>
      </c>
      <c r="GK471" s="240">
        <f t="shared" ca="1" si="1042"/>
        <v>-8.3337173528182334E-5</v>
      </c>
      <c r="GL471" s="240">
        <f t="shared" ca="1" si="1043"/>
        <v>1.4802463747767594E-4</v>
      </c>
      <c r="GM471" s="240">
        <f t="shared" ca="1" si="1044"/>
        <v>-1.8428820126840798E-4</v>
      </c>
      <c r="GN471" s="240">
        <f t="shared" ca="1" si="1045"/>
        <v>1.8516448411356424E-4</v>
      </c>
      <c r="GO471" s="240">
        <f t="shared" ca="1" si="1046"/>
        <v>-1.5048522094236993E-4</v>
      </c>
      <c r="GP471" s="240">
        <f t="shared" ca="1" si="1047"/>
        <v>8.6909572896875763E-5</v>
      </c>
      <c r="GQ471" s="240">
        <f t="shared" ca="1" si="1048"/>
        <v>-6.6454257950463179E-6</v>
      </c>
      <c r="GR471" s="240">
        <f t="shared" ca="1" si="1049"/>
        <v>-7.4894785362958929E-5</v>
      </c>
      <c r="GS471" s="240">
        <f t="shared" ca="1" si="1050"/>
        <v>1.420535939528131E-4</v>
      </c>
      <c r="GT471" s="240">
        <f t="shared" ca="1" si="1051"/>
        <v>-1.819350706031408E-4</v>
      </c>
      <c r="GU471" s="240">
        <f t="shared" ca="1" si="1052"/>
        <v>1.8688111778498529E-4</v>
      </c>
      <c r="GV471" s="240">
        <f t="shared" ca="1" si="1053"/>
        <v>-1.5594198852598708E-4</v>
      </c>
      <c r="GW471" s="240">
        <f t="shared" ca="1" si="1054"/>
        <v>9.5058658166764223E-5</v>
      </c>
      <c r="GX471" s="240">
        <f t="shared" ca="1" si="1055"/>
        <v>-1.5922029876887667E-5</v>
      </c>
      <c r="GY471" s="240">
        <f t="shared" ca="1" si="1056"/>
        <v>-6.6271969099767817E-5</v>
      </c>
      <c r="GZ471" s="240">
        <f t="shared" ca="1" si="1057"/>
        <v>1.357403308776998E-4</v>
      </c>
      <c r="HA471" s="240">
        <f t="shared" ca="1" si="1058"/>
        <v>-1.7914364241716359E-4</v>
      </c>
      <c r="HB471" s="240">
        <f t="shared" ca="1" si="1059"/>
        <v>1.8814753847480571E-4</v>
      </c>
      <c r="HC471" s="240">
        <f t="shared" ca="1" si="1060"/>
        <v>-1.6102307820035189E-4</v>
      </c>
      <c r="HD471" s="240">
        <f t="shared" ca="1" si="1061"/>
        <v>1.0297873880297415E-4</v>
      </c>
      <c r="HE471" s="240">
        <f t="shared" ca="1" si="1062"/>
        <v>-2.516027639415053E-5</v>
      </c>
      <c r="HF471" s="240">
        <f t="shared" ca="1" si="1063"/>
        <v>-5.7489497858296369E-5</v>
      </c>
      <c r="HG471" s="240">
        <f t="shared" ca="1" si="1064"/>
        <v>1.2910005745603797E-4</v>
      </c>
      <c r="HH471" s="240">
        <f t="shared" ca="1" si="1065"/>
        <v>-1.7592064150547408E-4</v>
      </c>
      <c r="HI471" s="240">
        <f t="shared" ca="1" si="1066"/>
        <v>1.8896069526466291E-4</v>
      </c>
      <c r="HJ471" s="240">
        <f t="shared" ca="1" si="1067"/>
        <v>-1.6571624917536442E-4</v>
      </c>
      <c r="HK471" s="240">
        <f t="shared" ca="1" si="1068"/>
        <v>1.1065073463755328E-4</v>
      </c>
      <c r="HL471" s="240">
        <f t="shared" ca="1" si="1069"/>
        <v>-3.4337909601800036E-5</v>
      </c>
      <c r="HM471" s="240">
        <f t="shared" ca="1" si="1070"/>
        <v>-4.8568529380999174E-5</v>
      </c>
      <c r="HN471" s="240">
        <f t="shared" ca="1" si="1071"/>
        <v>1.2214877068815046E-4</v>
      </c>
      <c r="HO471" s="240">
        <f t="shared" ca="1" si="1072"/>
        <v>-1.7227383235956118E-4</v>
      </c>
      <c r="HP471" s="240">
        <f t="shared" ca="1" si="1073"/>
        <v>1.8931862918862596E-4</v>
      </c>
      <c r="HQ471" s="240">
        <f t="shared" ca="1" si="1074"/>
        <v>-1.7001019519108493E-4</v>
      </c>
      <c r="HR471" s="240">
        <f t="shared" ca="1" si="1075"/>
        <v>1.180561631605131E-4</v>
      </c>
      <c r="HS471" s="240">
        <f t="shared" ca="1" si="1076"/>
        <v>-4.3432819777594183E-5</v>
      </c>
      <c r="HT471" s="240">
        <f t="shared" ca="1" si="1077"/>
        <v>-3.9530555062322557E-5</v>
      </c>
      <c r="HU471" s="240">
        <f t="shared" ca="1" si="1078"/>
        <v>1.1490321683270684E-4</v>
      </c>
      <c r="HV471" s="240">
        <f t="shared" ca="1" si="1079"/>
        <v>-1.6821200046209696E-4</v>
      </c>
      <c r="HW471" s="240">
        <f t="shared" ca="1" si="1080"/>
        <v>1.8922047795251991E-4</v>
      </c>
      <c r="HX471" s="240">
        <f t="shared" ca="1" si="1081"/>
        <v>-1.738945717554562E-4</v>
      </c>
      <c r="HY471" s="240">
        <f t="shared" ca="1" si="1082"/>
        <v>1.25177184045921E-4</v>
      </c>
      <c r="HZ471" s="240">
        <f t="shared" ca="1" si="1083"/>
        <v>-5.2423096486257382E-5</v>
      </c>
      <c r="IA471" s="240">
        <f t="shared" ca="1" si="1084"/>
        <v>-3.0397348174012015E-5</v>
      </c>
      <c r="IB471" s="240">
        <f t="shared" ca="1" si="1085"/>
        <v>1.0738085106358044E-4</v>
      </c>
      <c r="IC471" s="240">
        <f t="shared" ca="1" si="1086"/>
        <v>-1.6374493112188899E-4</v>
      </c>
      <c r="ID471" s="240">
        <f t="shared" ca="1" si="1087"/>
        <v>1.8866647801127017E-4</v>
      </c>
      <c r="IE471" s="240">
        <f t="shared" ca="1" si="1088"/>
        <v>8.7666101550562715E-5</v>
      </c>
      <c r="IF471" s="240">
        <f t="shared" ca="1" si="1089"/>
        <v>1.3199664213073625E-4</v>
      </c>
      <c r="IG471" s="240">
        <f t="shared" ca="1" si="1090"/>
        <v>-6.128708136376437E-5</v>
      </c>
      <c r="IH471" s="240">
        <f t="shared" ca="1" si="1091"/>
        <v>-2.1190911411478154E-5</v>
      </c>
      <c r="II471" s="240">
        <f t="shared" ca="1" si="1092"/>
        <v>9.9599795418772182E-5</v>
      </c>
      <c r="IJ471" s="240">
        <f t="shared" ca="1" si="1093"/>
        <v>-1.5888338590024678E-4</v>
      </c>
      <c r="IK471" s="240">
        <f t="shared" ca="1" si="1094"/>
        <v>1.8765796399926007E-4</v>
      </c>
      <c r="IL471" s="240">
        <f t="shared" ca="1" si="1095"/>
        <v>-1.8039819454910904E-4</v>
      </c>
      <c r="IM471" s="240">
        <f t="shared" ca="1" si="1096"/>
        <v>1.3849810874313329E-4</v>
      </c>
      <c r="IN471" s="240">
        <f t="shared" ca="1" si="1097"/>
        <v>-7.000342029415194E-5</v>
      </c>
      <c r="IO471" s="240">
        <f t="shared" ca="1" si="1098"/>
        <v>-1.1933423887249488E-5</v>
      </c>
      <c r="IP471" s="240">
        <f t="shared" ca="1" si="1099"/>
        <v>9.1578795142906389E-5</v>
      </c>
      <c r="IQ471" s="240">
        <f t="shared" ca="1" si="1100"/>
        <v>-1.5363907668541782E-4</v>
      </c>
      <c r="IR471" s="240">
        <f t="shared" ca="1" si="1101"/>
        <v>1.8619736551507996E-4</v>
      </c>
      <c r="IS471" s="240">
        <f t="shared" ca="1" si="1102"/>
        <v>-1.8300177298142311E-4</v>
      </c>
      <c r="IT471" s="240">
        <f t="shared" ca="1" si="1103"/>
        <v>1.4466592128055151E-4</v>
      </c>
      <c r="IU471" s="240">
        <f t="shared" ca="1" si="1104"/>
        <v>-7.8551114853495232E-5</v>
      </c>
      <c r="IV471" s="240">
        <f t="shared" ca="1" si="1105"/>
        <v>-2.6471876996319774E-6</v>
      </c>
      <c r="IW471" s="240">
        <f t="shared" ca="1" si="1106"/>
        <v>8.3337173528186508E-5</v>
      </c>
      <c r="IX471" s="240">
        <f t="shared" ca="1" si="1107"/>
        <v>-1.4802463747767212E-4</v>
      </c>
      <c r="IY471" s="240">
        <f t="shared" ca="1" si="1108"/>
        <v>1.8428820126840657E-4</v>
      </c>
      <c r="IZ471" s="240">
        <f t="shared" ca="1" si="1109"/>
        <v>-1.8516448411356326E-4</v>
      </c>
      <c r="JA471" s="240">
        <f t="shared" ca="1" si="1110"/>
        <v>1.5048522094236711E-4</v>
      </c>
      <c r="JB471" s="240">
        <f t="shared" ca="1" si="1111"/>
        <v>-8.6909572896871643E-5</v>
      </c>
    </row>
    <row r="472" spans="2:262">
      <c r="B472" s="248">
        <v>111</v>
      </c>
      <c r="C472" s="247">
        <f t="shared" si="1112"/>
        <v>2.1679687500000015E-3</v>
      </c>
      <c r="D472" s="244">
        <f t="shared" ca="1" si="855"/>
        <v>11.310653856084974</v>
      </c>
      <c r="E472" s="243">
        <f ca="1">DM361</f>
        <v>-0.68934614391502635</v>
      </c>
      <c r="F472" s="242">
        <v>111</v>
      </c>
      <c r="G472" s="240">
        <f t="shared" ca="1" si="856"/>
        <v>6.2509056846958788E-5</v>
      </c>
      <c r="H472" s="240">
        <f t="shared" ca="1" si="857"/>
        <v>8.9485366708883353E-5</v>
      </c>
      <c r="I472" s="240">
        <f t="shared" ca="1" si="858"/>
        <v>-2.2612584732289716E-4</v>
      </c>
      <c r="J472" s="240">
        <f t="shared" ca="1" si="859"/>
        <v>3.2396754456975575E-4</v>
      </c>
      <c r="K472" s="240">
        <f t="shared" ca="1" si="860"/>
        <v>-3.6622273223108114E-4</v>
      </c>
      <c r="L472" s="240">
        <f t="shared" ca="1" si="861"/>
        <v>3.4564124456235652E-4</v>
      </c>
      <c r="M472" s="240">
        <f t="shared" ca="1" si="862"/>
        <v>-2.6575446327375192E-4</v>
      </c>
      <c r="N472" s="240">
        <f t="shared" ca="1" si="863"/>
        <v>1.4026940133088207E-4</v>
      </c>
      <c r="O472" s="240">
        <f t="shared" ca="1" si="864"/>
        <v>9.283153026979691E-6</v>
      </c>
      <c r="P472" s="240">
        <f t="shared" ca="1" si="865"/>
        <v>-1.5724289945278811E-4</v>
      </c>
      <c r="Q472" s="240">
        <f t="shared" ca="1" si="866"/>
        <v>2.7822283236271793E-4</v>
      </c>
      <c r="R472" s="240">
        <f t="shared" ca="1" si="867"/>
        <v>-3.51465155758141E-4</v>
      </c>
      <c r="S472" s="240">
        <f t="shared" ca="1" si="868"/>
        <v>3.6440291600518875E-4</v>
      </c>
      <c r="T472" s="240">
        <f t="shared" ca="1" si="869"/>
        <v>-3.1481624587937523E-4</v>
      </c>
      <c r="U472" s="241">
        <f t="shared" ca="1" si="870"/>
        <v>2.1121325046858223E-4</v>
      </c>
      <c r="V472" s="240">
        <f t="shared" ca="1" si="871"/>
        <v>-7.1370182345088887E-5</v>
      </c>
      <c r="W472" s="240">
        <f t="shared" ca="1" si="872"/>
        <v>-8.0718616536141851E-5</v>
      </c>
      <c r="X472" s="240">
        <f t="shared" ca="1" si="873"/>
        <v>2.1895767575355748E-4</v>
      </c>
      <c r="Y472" s="240">
        <f t="shared" ca="1" si="874"/>
        <v>-3.1962786998400135E-4</v>
      </c>
      <c r="Z472" s="240">
        <f t="shared" ca="1" si="875"/>
        <v>3.6545615811467056E-4</v>
      </c>
      <c r="AA472" s="240">
        <f t="shared" ca="1" si="876"/>
        <v>-3.4857930007672617E-4</v>
      </c>
      <c r="AB472" s="240">
        <f t="shared" ca="1" si="877"/>
        <v>2.7189303541823285E-4</v>
      </c>
      <c r="AC472" s="240">
        <f t="shared" ca="1" si="878"/>
        <v>-1.4855523089766248E-4</v>
      </c>
      <c r="AD472" s="240">
        <f t="shared" ca="1" si="879"/>
        <v>-2.7175272336802249E-7</v>
      </c>
      <c r="AE472" s="240">
        <f t="shared" ca="1" si="880"/>
        <v>1.490521088793442E-4</v>
      </c>
      <c r="AF472" s="240">
        <f t="shared" ca="1" si="881"/>
        <v>-2.7225803136799484E-4</v>
      </c>
      <c r="AG472" s="240">
        <f t="shared" ca="1" si="882"/>
        <v>3.487497878111738E-4</v>
      </c>
      <c r="AH472" s="240">
        <f t="shared" ca="1" si="883"/>
        <v>-3.6540288526502846E-4</v>
      </c>
      <c r="AI472" s="240">
        <f t="shared" ca="1" si="884"/>
        <v>3.1935997713183819E-4</v>
      </c>
      <c r="AJ472" s="240">
        <f t="shared" ca="1" si="885"/>
        <v>-2.1852112808533837E-4</v>
      </c>
      <c r="AK472" s="240">
        <f t="shared" ca="1" si="886"/>
        <v>8.0188317114076506E-5</v>
      </c>
      <c r="AL472" s="240">
        <f t="shared" ca="1" si="887"/>
        <v>7.1903244487063982E-5</v>
      </c>
      <c r="AM472" s="240">
        <f t="shared" ca="1" si="888"/>
        <v>-2.1165761226769666E-4</v>
      </c>
      <c r="AN472" s="240">
        <f t="shared" ca="1" si="889"/>
        <v>3.1509566352102354E-4</v>
      </c>
      <c r="AO472" s="240">
        <f t="shared" ca="1" si="890"/>
        <v>-3.6446944687389756E-4</v>
      </c>
      <c r="AP472" s="240">
        <f t="shared" ca="1" si="891"/>
        <v>3.5130738445494919E-4</v>
      </c>
      <c r="AQ472" s="240">
        <f t="shared" ca="1" si="892"/>
        <v>-2.7786782936491334E-4</v>
      </c>
      <c r="AR472" s="240">
        <f t="shared" ca="1" si="893"/>
        <v>1.5675157634818682E-4</v>
      </c>
      <c r="AS472" s="240">
        <f t="shared" ca="1" si="894"/>
        <v>-8.7398112739253838E-6</v>
      </c>
      <c r="AT472" s="240">
        <f t="shared" ca="1" si="895"/>
        <v>-1.4077153488892627E-4</v>
      </c>
      <c r="AU472" s="240">
        <f t="shared" ca="1" si="896"/>
        <v>2.6612923231555832E-4</v>
      </c>
      <c r="AV472" s="240">
        <f t="shared" ca="1" si="897"/>
        <v>-3.458243460326253E-4</v>
      </c>
      <c r="AW472" s="240">
        <f t="shared" ca="1" si="898"/>
        <v>3.6618274949007802E-4</v>
      </c>
      <c r="AX472" s="240">
        <f t="shared" ca="1" si="899"/>
        <v>-3.2371133787571814E-4</v>
      </c>
      <c r="AY472" s="240">
        <f t="shared" ca="1" si="900"/>
        <v>2.2569737674556925E-4</v>
      </c>
      <c r="AZ472" s="240">
        <f t="shared" ca="1" si="901"/>
        <v>-8.8958149439271448E-5</v>
      </c>
      <c r="BA472" s="240">
        <f t="shared" ca="1" si="902"/>
        <v>-6.3044560612140072E-5</v>
      </c>
      <c r="BB472" s="240">
        <f t="shared" ca="1" si="903"/>
        <v>2.0423005415059792E-4</v>
      </c>
      <c r="BC472" s="240">
        <f t="shared" ca="1" si="904"/>
        <v>-3.1037365521252629E-4</v>
      </c>
      <c r="BD472" s="240">
        <f t="shared" ca="1" si="905"/>
        <v>3.632631928667187E-4</v>
      </c>
      <c r="BE472" s="240">
        <f t="shared" ca="1" si="906"/>
        <v>-3.5382385440100791E-4</v>
      </c>
      <c r="BF472" s="240">
        <f t="shared" ca="1" si="907"/>
        <v>2.8367524612133343E-4</v>
      </c>
      <c r="BG472" s="240">
        <f t="shared" ca="1" si="908"/>
        <v>-1.6485350051043568E-4</v>
      </c>
      <c r="BH472" s="240">
        <f t="shared" ca="1" si="909"/>
        <v>1.7746110735709924E-5</v>
      </c>
      <c r="BI472" s="240">
        <f t="shared" ca="1" si="910"/>
        <v>1.3240616538968286E-4</v>
      </c>
      <c r="BJ472" s="240">
        <f t="shared" ca="1" si="911"/>
        <v>-2.598401269647877E-4</v>
      </c>
      <c r="BK472" s="240">
        <f t="shared" ca="1" si="912"/>
        <v>3.4269059259923031E-4</v>
      </c>
      <c r="BL472" s="240">
        <f t="shared" ca="1" si="913"/>
        <v>-3.6674203891928986E-4</v>
      </c>
      <c r="BM472" s="240">
        <f t="shared" ca="1" si="914"/>
        <v>3.2786770701400834E-4</v>
      </c>
      <c r="BN472" s="240">
        <f t="shared" ca="1" si="915"/>
        <v>-2.3273767374541303E-4</v>
      </c>
      <c r="BO472" s="240">
        <f t="shared" ca="1" si="916"/>
        <v>9.7674396701603601E-5</v>
      </c>
      <c r="BP472" s="240">
        <f t="shared" ca="1" si="917"/>
        <v>5.4147901051296532E-5</v>
      </c>
      <c r="BQ472" s="240">
        <f t="shared" ca="1" si="918"/>
        <v>-1.9667947548552374E-4</v>
      </c>
      <c r="BR472" s="240">
        <f t="shared" ca="1" si="919"/>
        <v>3.0546468941975032E-4</v>
      </c>
      <c r="BS472" s="240">
        <f t="shared" ca="1" si="920"/>
        <v>-3.618381226954428E-4</v>
      </c>
      <c r="BT472" s="240">
        <f t="shared" ca="1" si="921"/>
        <v>3.561271940874986E-4</v>
      </c>
      <c r="BU472" s="240">
        <f t="shared" ca="1" si="922"/>
        <v>-2.8931178751678745E-4</v>
      </c>
      <c r="BV472" s="240">
        <f t="shared" ca="1" si="923"/>
        <v>1.7285612308825575E-4</v>
      </c>
      <c r="BW472" s="240">
        <f t="shared" ca="1" si="924"/>
        <v>-2.6741720603951883E-5</v>
      </c>
      <c r="BX472" s="240">
        <f t="shared" ca="1" si="925"/>
        <v>-1.2396103936738431E-4</v>
      </c>
      <c r="BY472" s="240">
        <f t="shared" ca="1" si="926"/>
        <v>2.5339450363758541E-4</v>
      </c>
      <c r="BZ472" s="240">
        <f t="shared" ca="1" si="927"/>
        <v>-3.3935041516688203E-4</v>
      </c>
      <c r="CA472" s="240">
        <f t="shared" ca="1" si="928"/>
        <v>3.6708041665762527E-4</v>
      </c>
      <c r="CB472" s="240">
        <f t="shared" ca="1" si="929"/>
        <v>-3.3182658090535411E-4</v>
      </c>
      <c r="CC472" s="240">
        <f t="shared" ca="1" si="930"/>
        <v>2.3963777827322273E-4</v>
      </c>
      <c r="CD472" s="240">
        <f t="shared" ca="1" si="931"/>
        <v>-1.0633180855963863E-4</v>
      </c>
      <c r="CE472" s="240">
        <f t="shared" ca="1" si="932"/>
        <v>-4.5218624819580108E-5</v>
      </c>
      <c r="CF472" s="240">
        <f t="shared" ca="1" si="933"/>
        <v>1.8901042445874515E-4</v>
      </c>
      <c r="CG472" s="240">
        <f t="shared" ca="1" si="934"/>
        <v>-3.0037172312012846E-4</v>
      </c>
      <c r="CH472" s="240">
        <f t="shared" ca="1" si="935"/>
        <v>3.6019509476905231E-4</v>
      </c>
      <c r="CI472" s="240">
        <f t="shared" ca="1" si="936"/>
        <v>-3.5821601606872476E-4</v>
      </c>
      <c r="CJ472" s="240">
        <f t="shared" ca="1" si="937"/>
        <v>2.947740583095122E-4</v>
      </c>
      <c r="CK472" s="240">
        <f t="shared" ca="1" si="938"/>
        <v>-1.8075462360102497E-4</v>
      </c>
      <c r="CL472" s="240">
        <f t="shared" ca="1" si="939"/>
        <v>3.572122225963941E-5</v>
      </c>
      <c r="CM472" s="240">
        <f t="shared" ca="1" si="940"/>
        <v>1.1544124385018249E-4</v>
      </c>
      <c r="CN472" s="240">
        <f t="shared" ca="1" si="941"/>
        <v>-2.4679624493642279E-4</v>
      </c>
      <c r="CO472" s="240">
        <f t="shared" ca="1" si="942"/>
        <v>3.3580582573356242E-4</v>
      </c>
      <c r="CP472" s="240">
        <f t="shared" ca="1" si="943"/>
        <v>-3.6719767887898665E-4</v>
      </c>
      <c r="CQ472" s="240">
        <f t="shared" ca="1" si="944"/>
        <v>3.3558557487216203E-4</v>
      </c>
      <c r="CR472" s="240">
        <f t="shared" ca="1" si="945"/>
        <v>-2.4639353396402634E-4</v>
      </c>
      <c r="CS472" s="240">
        <f t="shared" ca="1" si="946"/>
        <v>1.1492517011219981E-4</v>
      </c>
      <c r="CT472" s="240">
        <f t="shared" ca="1" si="947"/>
        <v>3.6262110579095318E-5</v>
      </c>
      <c r="CU472" s="240">
        <f t="shared" ca="1" si="948"/>
        <v>-1.8122752061982764E-4</v>
      </c>
      <c r="CV472" s="240">
        <f t="shared" ca="1" si="949"/>
        <v>2.9509782412611514E-4</v>
      </c>
      <c r="CW472" s="240">
        <f t="shared" ca="1" si="950"/>
        <v>-3.5833509878613687E-4</v>
      </c>
      <c r="CX472" s="240">
        <f t="shared" ca="1" si="951"/>
        <v>3.6008906211643077E-4</v>
      </c>
      <c r="CY472" s="240">
        <f t="shared" ca="1" si="952"/>
        <v>-3.0005876823181103E-4</v>
      </c>
      <c r="CZ472" s="240">
        <f t="shared" ca="1" si="953"/>
        <v>1.885442442873967E-4</v>
      </c>
      <c r="DA472" s="240">
        <f t="shared" ca="1" si="954"/>
        <v>-4.4679206786750616E-5</v>
      </c>
      <c r="DB472" s="240">
        <f t="shared" ca="1" si="955"/>
        <v>-1.068519108443115E-4</v>
      </c>
      <c r="DC472" s="240">
        <f t="shared" ca="1" si="956"/>
        <v>2.4004932540561653E-4</v>
      </c>
      <c r="DD472" s="240">
        <f t="shared" ca="1" si="957"/>
        <v>-3.3205895942740925E-4</v>
      </c>
      <c r="DE472" s="240">
        <f t="shared" ca="1" si="958"/>
        <v>3.6709375494899685E-4</v>
      </c>
      <c r="DF472" s="240">
        <f t="shared" ca="1" si="959"/>
        <v>-3.3914242463701551E-4</v>
      </c>
      <c r="DG472" s="240">
        <f t="shared" ca="1" si="960"/>
        <v>2.5300087140321784E-4</v>
      </c>
      <c r="DH472" s="240">
        <f t="shared" ca="1" si="961"/>
        <v>-1.2344930503961437E-4</v>
      </c>
      <c r="DI472" s="240">
        <f t="shared" ca="1" si="962"/>
        <v>-2.7283753399125275E-5</v>
      </c>
      <c r="DJ472" s="240">
        <f t="shared" ca="1" si="963"/>
        <v>1.7333545209901319E-4</v>
      </c>
      <c r="DK472" s="240">
        <f t="shared" ca="1" si="964"/>
        <v>-2.896461692372727E-4</v>
      </c>
      <c r="DL472" s="240">
        <f t="shared" ca="1" si="965"/>
        <v>3.5625925513872524E-4</v>
      </c>
      <c r="DM472" s="240">
        <f t="shared" ca="1" si="966"/>
        <v>-3.6174520397771537E-4</v>
      </c>
      <c r="DN472" s="240">
        <f t="shared" ca="1" si="967"/>
        <v>3.0516273397206497E-4</v>
      </c>
      <c r="DO472" s="240">
        <f t="shared" ca="1" si="968"/>
        <v>-1.9622029297112405E-4</v>
      </c>
      <c r="DP472" s="240">
        <f t="shared" ca="1" si="969"/>
        <v>5.3610278230346284E-5</v>
      </c>
      <c r="DQ472" s="240">
        <f t="shared" ca="1" si="970"/>
        <v>9.8198214242798304E-5</v>
      </c>
      <c r="DR472" s="240">
        <f t="shared" ca="1" si="971"/>
        <v>-2.3315780913720847E-4</v>
      </c>
      <c r="DS472" s="240">
        <f t="shared" ca="1" si="972"/>
        <v>3.2811207322058561E-4</v>
      </c>
      <c r="DT472" s="240">
        <f t="shared" ca="1" si="973"/>
        <v>-3.667687074675456E-4</v>
      </c>
      <c r="DU472" s="240">
        <f t="shared" ca="1" si="974"/>
        <v>3.4249498768661987E-4</v>
      </c>
      <c r="DV472" s="240">
        <f t="shared" ca="1" si="975"/>
        <v>-2.5945581057778807E-4</v>
      </c>
      <c r="DW472" s="240">
        <f t="shared" ca="1" si="976"/>
        <v>1.3189907872175941E-4</v>
      </c>
      <c r="DX472" s="240">
        <f t="shared" ca="1" si="977"/>
        <v>1.8288961506323276E-5</v>
      </c>
      <c r="DY472" s="240">
        <f t="shared" ca="1" si="978"/>
        <v>-1.6533897278329338E-4</v>
      </c>
      <c r="DZ472" s="240">
        <f t="shared" ca="1" si="979"/>
        <v>2.8402004232664979E-4</v>
      </c>
      <c r="EA472" s="240">
        <f t="shared" ca="1" si="980"/>
        <v>-3.5396881423740978E-4</v>
      </c>
      <c r="EB472" s="240">
        <f t="shared" ca="1" si="981"/>
        <v>3.6318344405465144E-4</v>
      </c>
      <c r="EC472" s="240">
        <f t="shared" ca="1" si="982"/>
        <v>-3.1008288109213181E-4</v>
      </c>
      <c r="ED472" s="240">
        <f t="shared" ca="1" si="983"/>
        <v>2.0377814588751509E-4</v>
      </c>
      <c r="EE472" s="240">
        <f t="shared" ca="1" si="984"/>
        <v>-6.2509056846953422E-5</v>
      </c>
      <c r="EF472" s="240">
        <f t="shared" ca="1" si="985"/>
        <v>-8.9485366708892948E-5</v>
      </c>
      <c r="EG472" s="240">
        <f t="shared" ca="1" si="986"/>
        <v>2.2612584732289179E-4</v>
      </c>
      <c r="EH472" s="240">
        <f t="shared" ca="1" si="987"/>
        <v>-3.2396754456975472E-4</v>
      </c>
      <c r="EI472" s="240">
        <f t="shared" ca="1" si="988"/>
        <v>3.662227322310813E-4</v>
      </c>
      <c r="EJ472" s="240">
        <f t="shared" ca="1" si="989"/>
        <v>-3.4564124456235441E-4</v>
      </c>
      <c r="EK472" s="240">
        <f t="shared" ca="1" si="990"/>
        <v>2.6575446327374401E-4</v>
      </c>
      <c r="EL472" s="240">
        <f t="shared" ca="1" si="991"/>
        <v>-1.4026940133088711E-4</v>
      </c>
      <c r="EM472" s="240">
        <f t="shared" ca="1" si="992"/>
        <v>-9.2831530269782002E-6</v>
      </c>
      <c r="EN472" s="240">
        <f t="shared" ca="1" si="993"/>
        <v>1.5724289945279145E-4</v>
      </c>
      <c r="EO472" s="240">
        <f t="shared" ca="1" si="994"/>
        <v>-2.7822283236272292E-4</v>
      </c>
      <c r="EP472" s="240">
        <f t="shared" ca="1" si="995"/>
        <v>3.5146515575813829E-4</v>
      </c>
      <c r="EQ472" s="240">
        <f t="shared" ca="1" si="996"/>
        <v>-3.6440291600518923E-4</v>
      </c>
      <c r="ER472" s="240">
        <f t="shared" ca="1" si="997"/>
        <v>3.1481624587937468E-4</v>
      </c>
      <c r="ES472" s="240">
        <f t="shared" ca="1" si="998"/>
        <v>-2.1121325046857923E-4</v>
      </c>
      <c r="ET472" s="240">
        <f t="shared" ca="1" si="999"/>
        <v>7.1370182345080146E-5</v>
      </c>
      <c r="EU472" s="240">
        <f t="shared" ca="1" si="1000"/>
        <v>8.0718616536135237E-5</v>
      </c>
      <c r="EV472" s="240">
        <f t="shared" ca="1" si="1001"/>
        <v>-2.1895767575355417E-4</v>
      </c>
      <c r="EW472" s="240">
        <f t="shared" ca="1" si="1002"/>
        <v>3.1962786998400195E-4</v>
      </c>
      <c r="EX472" s="240">
        <f t="shared" ca="1" si="1003"/>
        <v>-3.6545615811467121E-4</v>
      </c>
      <c r="EY472" s="240">
        <f t="shared" ca="1" si="1004"/>
        <v>3.4857930007672336E-4</v>
      </c>
      <c r="EZ472" s="240">
        <f t="shared" ca="1" si="1005"/>
        <v>-2.718930354182374E-4</v>
      </c>
      <c r="FA472" s="240">
        <f t="shared" ca="1" si="1006"/>
        <v>1.4855523089766389E-4</v>
      </c>
      <c r="FB472" s="240">
        <f t="shared" ca="1" si="1007"/>
        <v>2.7175272336907958E-7</v>
      </c>
      <c r="FC472" s="240">
        <f t="shared" ca="1" si="1008"/>
        <v>-1.4905210887934992E-4</v>
      </c>
      <c r="FD472" s="240">
        <f t="shared" ca="1" si="1009"/>
        <v>2.7225803136800259E-4</v>
      </c>
      <c r="FE472" s="240">
        <f t="shared" ca="1" si="1010"/>
        <v>-3.487497878111725E-4</v>
      </c>
      <c r="FF472" s="240">
        <f t="shared" ca="1" si="1011"/>
        <v>3.6540288526502841E-4</v>
      </c>
      <c r="FG472" s="240">
        <f t="shared" ca="1" si="1012"/>
        <v>-3.1935997713183764E-4</v>
      </c>
      <c r="FH472" s="240">
        <f t="shared" ca="1" si="1013"/>
        <v>2.185211280853333E-4</v>
      </c>
      <c r="FI472" s="240">
        <f t="shared" ca="1" si="1014"/>
        <v>-8.0188317114085613E-5</v>
      </c>
      <c r="FJ472" s="240">
        <f t="shared" ca="1" si="1015"/>
        <v>-7.1903244487059916E-5</v>
      </c>
      <c r="FK472" s="240">
        <f t="shared" ca="1" si="1016"/>
        <v>2.1165761226769753E-4</v>
      </c>
      <c r="FL472" s="240">
        <f t="shared" ca="1" si="1017"/>
        <v>-3.150956635210268E-4</v>
      </c>
      <c r="FM472" s="240">
        <f t="shared" ca="1" si="1018"/>
        <v>3.6446944687389891E-4</v>
      </c>
      <c r="FN472" s="240">
        <f t="shared" ca="1" si="1019"/>
        <v>-3.5130738445495195E-4</v>
      </c>
      <c r="FO472" s="240">
        <f t="shared" ca="1" si="1020"/>
        <v>2.7786782936491605E-4</v>
      </c>
      <c r="FP472" s="240">
        <f t="shared" ca="1" si="1021"/>
        <v>-1.5675157634818581E-4</v>
      </c>
      <c r="FQ472" s="240">
        <f t="shared" ca="1" si="1022"/>
        <v>8.7398112739190683E-6</v>
      </c>
      <c r="FR472" s="240">
        <f t="shared" ca="1" si="1023"/>
        <v>1.4077153488893695E-4</v>
      </c>
      <c r="FS472" s="240">
        <f t="shared" ca="1" si="1024"/>
        <v>-2.661292323155554E-4</v>
      </c>
      <c r="FT472" s="240">
        <f t="shared" ca="1" si="1025"/>
        <v>3.4582434603262389E-4</v>
      </c>
      <c r="FU472" s="240">
        <f t="shared" ca="1" si="1026"/>
        <v>-3.6618274949007796E-4</v>
      </c>
      <c r="FV472" s="240">
        <f t="shared" ca="1" si="1027"/>
        <v>3.2371133787571516E-4</v>
      </c>
      <c r="FW472" s="240">
        <f t="shared" ca="1" si="1028"/>
        <v>-2.2569737674556017E-4</v>
      </c>
      <c r="FX472" s="240">
        <f t="shared" ca="1" si="1029"/>
        <v>8.8958149439275446E-5</v>
      </c>
      <c r="FY472" s="240">
        <f t="shared" ca="1" si="1030"/>
        <v>6.3044560612141129E-5</v>
      </c>
      <c r="FZ472" s="240">
        <f t="shared" ca="1" si="1031"/>
        <v>-2.0423005415059884E-4</v>
      </c>
      <c r="GA472" s="240">
        <f t="shared" ca="1" si="1032"/>
        <v>3.1037365521253241E-4</v>
      </c>
      <c r="GB472" s="240">
        <f t="shared" ca="1" si="1033"/>
        <v>-3.6326319286671734E-4</v>
      </c>
      <c r="GC472" s="240">
        <f t="shared" ca="1" si="1034"/>
        <v>3.5382385440100759E-4</v>
      </c>
      <c r="GD472" s="240">
        <f t="shared" ca="1" si="1035"/>
        <v>-2.8367524612133273E-4</v>
      </c>
      <c r="GE472" s="240">
        <f t="shared" ca="1" si="1036"/>
        <v>1.6485350051043471E-4</v>
      </c>
      <c r="GF472" s="240">
        <f t="shared" ca="1" si="1037"/>
        <v>-1.7746110735698405E-5</v>
      </c>
      <c r="GG472" s="240">
        <f t="shared" ca="1" si="1038"/>
        <v>-1.3240616538967413E-4</v>
      </c>
      <c r="GH472" s="240">
        <f t="shared" ca="1" si="1039"/>
        <v>2.5984012696478846E-4</v>
      </c>
      <c r="GI472" s="240">
        <f t="shared" ca="1" si="1040"/>
        <v>-3.4269059259923063E-4</v>
      </c>
      <c r="GJ472" s="240">
        <f t="shared" ca="1" si="1041"/>
        <v>3.6674203891928981E-4</v>
      </c>
      <c r="GK472" s="240">
        <f t="shared" ca="1" si="1042"/>
        <v>-3.2786770701400314E-4</v>
      </c>
      <c r="GL472" s="240">
        <f t="shared" ca="1" si="1043"/>
        <v>2.3273767374542024E-4</v>
      </c>
      <c r="GM472" s="240">
        <f t="shared" ca="1" si="1044"/>
        <v>-9.7674396701602571E-5</v>
      </c>
      <c r="GN472" s="240">
        <f t="shared" ca="1" si="1045"/>
        <v>-5.4147901051297562E-5</v>
      </c>
      <c r="GO472" s="240">
        <f t="shared" ca="1" si="1046"/>
        <v>1.9667947548553347E-4</v>
      </c>
      <c r="GP472" s="240">
        <f t="shared" ca="1" si="1047"/>
        <v>-3.0546468941975666E-4</v>
      </c>
      <c r="GQ472" s="240">
        <f t="shared" ca="1" si="1048"/>
        <v>3.618381226954448E-4</v>
      </c>
      <c r="GR472" s="240">
        <f t="shared" ca="1" si="1049"/>
        <v>-3.5612719408749328E-4</v>
      </c>
      <c r="GS472" s="240">
        <f t="shared" ca="1" si="1050"/>
        <v>2.893117875167996E-4</v>
      </c>
      <c r="GT472" s="240">
        <f t="shared" ca="1" si="1051"/>
        <v>-1.7285612308826401E-4</v>
      </c>
      <c r="GU472" s="240">
        <f t="shared" ca="1" si="1052"/>
        <v>2.6741720603961234E-5</v>
      </c>
      <c r="GV472" s="240">
        <f t="shared" ca="1" si="1053"/>
        <v>1.2396103936738534E-4</v>
      </c>
      <c r="GW472" s="240">
        <f t="shared" ca="1" si="1054"/>
        <v>-2.5339450363758622E-4</v>
      </c>
      <c r="GX472" s="240">
        <f t="shared" ca="1" si="1055"/>
        <v>3.3935041516688241E-4</v>
      </c>
      <c r="GY472" s="240">
        <f t="shared" ca="1" si="1056"/>
        <v>-3.6708041665762495E-4</v>
      </c>
      <c r="GZ472" s="240">
        <f t="shared" ca="1" si="1057"/>
        <v>3.3182658090534923E-4</v>
      </c>
      <c r="HA472" s="240">
        <f t="shared" ca="1" si="1058"/>
        <v>-2.3963777827320609E-4</v>
      </c>
      <c r="HB472" s="240">
        <f t="shared" ca="1" si="1059"/>
        <v>1.0633180855965759E-4</v>
      </c>
      <c r="HC472" s="240">
        <f t="shared" ca="1" si="1060"/>
        <v>4.5218624819560457E-5</v>
      </c>
      <c r="HD472" s="240">
        <f t="shared" ca="1" si="1061"/>
        <v>-1.8901042445873707E-4</v>
      </c>
      <c r="HE472" s="240">
        <f t="shared" ca="1" si="1062"/>
        <v>3.0037172312012309E-4</v>
      </c>
      <c r="HF472" s="240">
        <f t="shared" ca="1" si="1063"/>
        <v>-3.6019509476905247E-4</v>
      </c>
      <c r="HG472" s="240">
        <f t="shared" ca="1" si="1064"/>
        <v>3.5821601606872454E-4</v>
      </c>
      <c r="HH472" s="240">
        <f t="shared" ca="1" si="1065"/>
        <v>-2.9477405830950537E-4</v>
      </c>
      <c r="HI472" s="240">
        <f t="shared" ca="1" si="1066"/>
        <v>1.8075462360101494E-4</v>
      </c>
      <c r="HJ472" s="240">
        <f t="shared" ca="1" si="1067"/>
        <v>-3.5721222259627944E-5</v>
      </c>
      <c r="HK472" s="240">
        <f t="shared" ca="1" si="1068"/>
        <v>-1.1544124385020336E-4</v>
      </c>
      <c r="HL472" s="240">
        <f t="shared" ca="1" si="1069"/>
        <v>2.4679624493640815E-4</v>
      </c>
      <c r="HM472" s="240">
        <f t="shared" ca="1" si="1070"/>
        <v>-3.3580582573355862E-4</v>
      </c>
      <c r="HN472" s="240">
        <f t="shared" ca="1" si="1071"/>
        <v>3.6719767887898665E-4</v>
      </c>
      <c r="HO472" s="240">
        <f t="shared" ca="1" si="1072"/>
        <v>-3.355855748721616E-4</v>
      </c>
      <c r="HP472" s="240">
        <f t="shared" ca="1" si="1073"/>
        <v>2.4639353396402558E-4</v>
      </c>
      <c r="HQ472" s="240">
        <f t="shared" ca="1" si="1074"/>
        <v>-1.149251701121988E-4</v>
      </c>
      <c r="HR472" s="240">
        <f t="shared" ca="1" si="1075"/>
        <v>-3.6262110579106757E-5</v>
      </c>
      <c r="HS472" s="240">
        <f t="shared" ca="1" si="1076"/>
        <v>1.8122752061983769E-4</v>
      </c>
      <c r="HT472" s="240">
        <f t="shared" ca="1" si="1077"/>
        <v>-2.950978241261282E-4</v>
      </c>
      <c r="HU472" s="240">
        <f t="shared" ca="1" si="1078"/>
        <v>3.5833509878613253E-4</v>
      </c>
      <c r="HV472" s="240">
        <f t="shared" ca="1" si="1079"/>
        <v>-3.6008906211643468E-4</v>
      </c>
      <c r="HW472" s="240">
        <f t="shared" ca="1" si="1080"/>
        <v>3.0005876823182241E-4</v>
      </c>
      <c r="HX472" s="240">
        <f t="shared" ca="1" si="1081"/>
        <v>-1.8854424428739578E-4</v>
      </c>
      <c r="HY472" s="240">
        <f t="shared" ca="1" si="1082"/>
        <v>4.4679206786749532E-5</v>
      </c>
      <c r="HZ472" s="240">
        <f t="shared" ca="1" si="1083"/>
        <v>1.0685191084431253E-4</v>
      </c>
      <c r="IA472" s="240">
        <f t="shared" ca="1" si="1084"/>
        <v>-2.4004932540561732E-4</v>
      </c>
      <c r="IB472" s="240">
        <f t="shared" ca="1" si="1085"/>
        <v>3.3205895942741863E-4</v>
      </c>
      <c r="IC472" s="240">
        <f t="shared" ca="1" si="1086"/>
        <v>-3.6709375494899739E-4</v>
      </c>
      <c r="ID472" s="240">
        <f t="shared" ca="1" si="1087"/>
        <v>3.3914242463700705E-4</v>
      </c>
      <c r="IE472" s="240">
        <f t="shared" ca="1" si="1088"/>
        <v>8.4218304376482242E-5</v>
      </c>
      <c r="IF472" s="240">
        <f t="shared" ca="1" si="1089"/>
        <v>1.2344930503963299E-4</v>
      </c>
      <c r="IG472" s="240">
        <f t="shared" ca="1" si="1090"/>
        <v>2.7283753399126332E-5</v>
      </c>
      <c r="IH472" s="240">
        <f t="shared" ca="1" si="1091"/>
        <v>-1.7333545209901409E-4</v>
      </c>
      <c r="II472" s="240">
        <f t="shared" ca="1" si="1092"/>
        <v>2.896461692372734E-4</v>
      </c>
      <c r="IJ472" s="240">
        <f t="shared" ca="1" si="1093"/>
        <v>-3.5625925513872546E-4</v>
      </c>
      <c r="IK472" s="240">
        <f t="shared" ca="1" si="1094"/>
        <v>3.6174520397771516E-4</v>
      </c>
      <c r="IL472" s="240">
        <f t="shared" ca="1" si="1095"/>
        <v>-3.0516273397205272E-4</v>
      </c>
      <c r="IM472" s="240">
        <f t="shared" ca="1" si="1096"/>
        <v>1.9622029297110553E-4</v>
      </c>
      <c r="IN472" s="240">
        <f t="shared" ca="1" si="1097"/>
        <v>-5.3610278230365854E-5</v>
      </c>
      <c r="IO472" s="240">
        <f t="shared" ca="1" si="1098"/>
        <v>-9.8198214242779195E-5</v>
      </c>
      <c r="IP472" s="240">
        <f t="shared" ca="1" si="1099"/>
        <v>2.3315780913719318E-4</v>
      </c>
      <c r="IQ472" s="240">
        <f t="shared" ca="1" si="1100"/>
        <v>-3.2811207322058609E-4</v>
      </c>
      <c r="IR472" s="240">
        <f t="shared" ca="1" si="1101"/>
        <v>3.667687074675456E-4</v>
      </c>
      <c r="IS472" s="240">
        <f t="shared" ca="1" si="1102"/>
        <v>-3.4249498768661949E-4</v>
      </c>
      <c r="IT472" s="240">
        <f t="shared" ca="1" si="1103"/>
        <v>2.5945581057778731E-4</v>
      </c>
      <c r="IU472" s="240">
        <f t="shared" ca="1" si="1104"/>
        <v>-1.3189907872173892E-4</v>
      </c>
      <c r="IV472" s="240">
        <f t="shared" ca="1" si="1105"/>
        <v>-1.8288961506345177E-5</v>
      </c>
      <c r="IW472" s="240">
        <f t="shared" ca="1" si="1106"/>
        <v>1.6533897278331298E-4</v>
      </c>
      <c r="IX472" s="240">
        <f t="shared" ca="1" si="1107"/>
        <v>-2.8402004232663721E-4</v>
      </c>
      <c r="IY472" s="240">
        <f t="shared" ca="1" si="1108"/>
        <v>3.5396881423740447E-4</v>
      </c>
      <c r="IZ472" s="240">
        <f t="shared" ca="1" si="1109"/>
        <v>-3.6318344405465133E-4</v>
      </c>
      <c r="JA472" s="240">
        <f t="shared" ca="1" si="1110"/>
        <v>3.1008288109213127E-4</v>
      </c>
      <c r="JB472" s="240">
        <f t="shared" ca="1" si="1111"/>
        <v>-2.037781458875142E-4</v>
      </c>
    </row>
    <row r="473" spans="2:262">
      <c r="B473" s="248">
        <v>112</v>
      </c>
      <c r="C473" s="247">
        <f t="shared" si="1112"/>
        <v>2.1875000000000015E-3</v>
      </c>
      <c r="D473" s="244">
        <f t="shared" ca="1" si="855"/>
        <v>11.316885282413741</v>
      </c>
      <c r="E473" s="243">
        <f ca="1">DN361</f>
        <v>-0.6831147175862583</v>
      </c>
      <c r="F473" s="242">
        <v>112</v>
      </c>
      <c r="G473" s="240">
        <f t="shared" ca="1" si="856"/>
        <v>2.9231503985841482E-5</v>
      </c>
      <c r="H473" s="240">
        <f t="shared" ca="1" si="857"/>
        <v>1.065871729382783E-4</v>
      </c>
      <c r="I473" s="240">
        <f t="shared" ca="1" si="858"/>
        <v>-2.2617891899767386E-4</v>
      </c>
      <c r="J473" s="240">
        <f t="shared" ca="1" si="859"/>
        <v>3.1133697495668006E-4</v>
      </c>
      <c r="K473" s="240">
        <f t="shared" ca="1" si="860"/>
        <v>-3.4909679875523764E-4</v>
      </c>
      <c r="L473" s="240">
        <f t="shared" ca="1" si="861"/>
        <v>3.3370979951367132E-4</v>
      </c>
      <c r="M473" s="240">
        <f t="shared" ca="1" si="862"/>
        <v>-2.6751850838301365E-4</v>
      </c>
      <c r="N473" s="240">
        <f t="shared" ca="1" si="863"/>
        <v>1.6059994941236013E-4</v>
      </c>
      <c r="O473" s="240">
        <f t="shared" ca="1" si="864"/>
        <v>-2.9231503985841645E-5</v>
      </c>
      <c r="P473" s="240">
        <f t="shared" ca="1" si="865"/>
        <v>-1.0658717293827888E-4</v>
      </c>
      <c r="Q473" s="240">
        <f t="shared" ca="1" si="866"/>
        <v>2.2617891899767408E-4</v>
      </c>
      <c r="R473" s="240">
        <f t="shared" ca="1" si="867"/>
        <v>-3.1133697495667995E-4</v>
      </c>
      <c r="S473" s="240">
        <f t="shared" ca="1" si="868"/>
        <v>3.4909679875523764E-4</v>
      </c>
      <c r="T473" s="240">
        <f t="shared" ca="1" si="869"/>
        <v>-3.3370979951367083E-4</v>
      </c>
      <c r="U473" s="241">
        <f t="shared" ca="1" si="870"/>
        <v>2.675185083830143E-4</v>
      </c>
      <c r="V473" s="240">
        <f t="shared" ca="1" si="871"/>
        <v>-1.6059994941235986E-4</v>
      </c>
      <c r="W473" s="240">
        <f t="shared" ca="1" si="872"/>
        <v>2.9231503985840113E-5</v>
      </c>
      <c r="X473" s="240">
        <f t="shared" ca="1" si="873"/>
        <v>1.06587172938278E-4</v>
      </c>
      <c r="Y473" s="240">
        <f t="shared" ca="1" si="874"/>
        <v>-2.2617891899767432E-4</v>
      </c>
      <c r="Z473" s="240">
        <f t="shared" ca="1" si="875"/>
        <v>3.1133697495668066E-4</v>
      </c>
      <c r="AA473" s="240">
        <f t="shared" ca="1" si="876"/>
        <v>-3.4909679875523759E-4</v>
      </c>
      <c r="AB473" s="240">
        <f t="shared" ca="1" si="877"/>
        <v>3.337097995136711E-4</v>
      </c>
      <c r="AC473" s="240">
        <f t="shared" ca="1" si="878"/>
        <v>-2.6751850838301327E-4</v>
      </c>
      <c r="AD473" s="240">
        <f t="shared" ca="1" si="879"/>
        <v>1.605999494123607E-4</v>
      </c>
      <c r="AE473" s="240">
        <f t="shared" ca="1" si="880"/>
        <v>-2.9231503985838568E-5</v>
      </c>
      <c r="AF473" s="240">
        <f t="shared" ca="1" si="881"/>
        <v>-1.0658717293827945E-4</v>
      </c>
      <c r="AG473" s="240">
        <f t="shared" ca="1" si="882"/>
        <v>2.2617891899767353E-4</v>
      </c>
      <c r="AH473" s="240">
        <f t="shared" ca="1" si="883"/>
        <v>-3.1133697495668136E-4</v>
      </c>
      <c r="AI473" s="240">
        <f t="shared" ca="1" si="884"/>
        <v>3.490967987552377E-4</v>
      </c>
      <c r="AJ473" s="240">
        <f t="shared" ca="1" si="885"/>
        <v>-3.3370979951367143E-4</v>
      </c>
      <c r="AK473" s="240">
        <f t="shared" ca="1" si="886"/>
        <v>2.6751850838301229E-4</v>
      </c>
      <c r="AL473" s="240">
        <f t="shared" ca="1" si="887"/>
        <v>-1.6059994941235934E-4</v>
      </c>
      <c r="AM473" s="240">
        <f t="shared" ca="1" si="888"/>
        <v>2.9231503985841997E-5</v>
      </c>
      <c r="AN473" s="240">
        <f t="shared" ca="1" si="889"/>
        <v>1.0658717293828093E-4</v>
      </c>
      <c r="AO473" s="240">
        <f t="shared" ca="1" si="890"/>
        <v>-2.2617891899767473E-4</v>
      </c>
      <c r="AP473" s="240">
        <f t="shared" ca="1" si="891"/>
        <v>3.1133697495667979E-4</v>
      </c>
      <c r="AQ473" s="240">
        <f t="shared" ca="1" si="892"/>
        <v>-3.4909679875523786E-4</v>
      </c>
      <c r="AR473" s="240">
        <f t="shared" ca="1" si="893"/>
        <v>3.3370979951367094E-4</v>
      </c>
      <c r="AS473" s="240">
        <f t="shared" ca="1" si="894"/>
        <v>-2.6751850838301451E-4</v>
      </c>
      <c r="AT473" s="240">
        <f t="shared" ca="1" si="895"/>
        <v>1.6059994941235796E-4</v>
      </c>
      <c r="AU473" s="240">
        <f t="shared" ca="1" si="896"/>
        <v>-2.9231503985840479E-5</v>
      </c>
      <c r="AV473" s="240">
        <f t="shared" ca="1" si="897"/>
        <v>-1.0658717293827769E-4</v>
      </c>
      <c r="AW473" s="240">
        <f t="shared" ca="1" si="898"/>
        <v>2.2617891899767592E-4</v>
      </c>
      <c r="AX473" s="240">
        <f t="shared" ca="1" si="899"/>
        <v>-3.1133697495668049E-4</v>
      </c>
      <c r="AY473" s="240">
        <f t="shared" ca="1" si="900"/>
        <v>3.4909679875523754E-4</v>
      </c>
      <c r="AZ473" s="240">
        <f t="shared" ca="1" si="901"/>
        <v>-3.3370979951367045E-4</v>
      </c>
      <c r="BA473" s="240">
        <f t="shared" ca="1" si="902"/>
        <v>2.6751850838301348E-4</v>
      </c>
      <c r="BB473" s="240">
        <f t="shared" ca="1" si="903"/>
        <v>-1.6059994941236102E-4</v>
      </c>
      <c r="BC473" s="240">
        <f t="shared" ca="1" si="904"/>
        <v>2.9231503985843854E-5</v>
      </c>
      <c r="BD473" s="240">
        <f t="shared" ca="1" si="905"/>
        <v>1.0658717293828385E-4</v>
      </c>
      <c r="BE473" s="240">
        <f t="shared" ca="1" si="906"/>
        <v>-2.2617891899767711E-4</v>
      </c>
      <c r="BF473" s="240">
        <f t="shared" ca="1" si="907"/>
        <v>3.113369749566812E-4</v>
      </c>
      <c r="BG473" s="240">
        <f t="shared" ca="1" si="908"/>
        <v>-3.4909679875523764E-4</v>
      </c>
      <c r="BH473" s="240">
        <f t="shared" ca="1" si="909"/>
        <v>3.3370979951367154E-4</v>
      </c>
      <c r="BI473" s="240">
        <f t="shared" ca="1" si="910"/>
        <v>-2.6751850838301571E-4</v>
      </c>
      <c r="BJ473" s="240">
        <f t="shared" ca="1" si="911"/>
        <v>1.6059994941235522E-4</v>
      </c>
      <c r="BK473" s="240">
        <f t="shared" ca="1" si="912"/>
        <v>-2.9231503985837362E-5</v>
      </c>
      <c r="BL473" s="240">
        <f t="shared" ca="1" si="913"/>
        <v>-1.065871729382806E-4</v>
      </c>
      <c r="BM473" s="240">
        <f t="shared" ca="1" si="914"/>
        <v>2.2617891899767448E-4</v>
      </c>
      <c r="BN473" s="240">
        <f t="shared" ca="1" si="915"/>
        <v>-3.1133697495667963E-4</v>
      </c>
      <c r="BO473" s="240">
        <f t="shared" ca="1" si="916"/>
        <v>3.4909679875523737E-4</v>
      </c>
      <c r="BP473" s="240">
        <f t="shared" ca="1" si="917"/>
        <v>-3.3370979951366953E-4</v>
      </c>
      <c r="BQ473" s="240">
        <f t="shared" ca="1" si="918"/>
        <v>2.6751850838301148E-4</v>
      </c>
      <c r="BR473" s="240">
        <f t="shared" ca="1" si="919"/>
        <v>-1.6059994941235826E-4</v>
      </c>
      <c r="BS473" s="240">
        <f t="shared" ca="1" si="920"/>
        <v>2.9231503985840818E-5</v>
      </c>
      <c r="BT473" s="240">
        <f t="shared" ca="1" si="921"/>
        <v>1.0658717293827731E-4</v>
      </c>
      <c r="BU473" s="240">
        <f t="shared" ca="1" si="922"/>
        <v>-2.2617891899767947E-4</v>
      </c>
      <c r="BV473" s="240">
        <f t="shared" ca="1" si="923"/>
        <v>3.1133697495668261E-4</v>
      </c>
      <c r="BW473" s="240">
        <f t="shared" ca="1" si="924"/>
        <v>-3.4909679875523792E-4</v>
      </c>
      <c r="BX473" s="240">
        <f t="shared" ca="1" si="925"/>
        <v>3.3370979951367056E-4</v>
      </c>
      <c r="BY473" s="240">
        <f t="shared" ca="1" si="926"/>
        <v>-2.675185083830137E-4</v>
      </c>
      <c r="BZ473" s="240">
        <f t="shared" ca="1" si="927"/>
        <v>1.6059994941236132E-4</v>
      </c>
      <c r="CA473" s="240">
        <f t="shared" ca="1" si="928"/>
        <v>-2.9231503985834299E-5</v>
      </c>
      <c r="CB473" s="240">
        <f t="shared" ca="1" si="929"/>
        <v>-1.0658717293828355E-4</v>
      </c>
      <c r="CC473" s="240">
        <f t="shared" ca="1" si="930"/>
        <v>2.261789189976769E-4</v>
      </c>
      <c r="CD473" s="240">
        <f t="shared" ca="1" si="931"/>
        <v>-3.1133697495668104E-4</v>
      </c>
      <c r="CE473" s="240">
        <f t="shared" ca="1" si="932"/>
        <v>3.4909679875523764E-4</v>
      </c>
      <c r="CF473" s="240">
        <f t="shared" ca="1" si="933"/>
        <v>-3.3370979951367159E-4</v>
      </c>
      <c r="CG473" s="240">
        <f t="shared" ca="1" si="934"/>
        <v>2.6751850838300953E-4</v>
      </c>
      <c r="CH473" s="240">
        <f t="shared" ca="1" si="935"/>
        <v>-1.6059994941235552E-4</v>
      </c>
      <c r="CI473" s="240">
        <f t="shared" ca="1" si="936"/>
        <v>2.9231503985837742E-5</v>
      </c>
      <c r="CJ473" s="240">
        <f t="shared" ca="1" si="937"/>
        <v>1.0658717293828029E-4</v>
      </c>
      <c r="CK473" s="240">
        <f t="shared" ca="1" si="938"/>
        <v>-2.2617891899767424E-4</v>
      </c>
      <c r="CL473" s="240">
        <f t="shared" ca="1" si="939"/>
        <v>3.1133697495667946E-4</v>
      </c>
      <c r="CM473" s="240">
        <f t="shared" ca="1" si="940"/>
        <v>-3.4909679875523813E-4</v>
      </c>
      <c r="CN473" s="240">
        <f t="shared" ca="1" si="941"/>
        <v>3.3370979951366964E-4</v>
      </c>
      <c r="CO473" s="240">
        <f t="shared" ca="1" si="942"/>
        <v>-2.675185083830117E-4</v>
      </c>
      <c r="CP473" s="240">
        <f t="shared" ca="1" si="943"/>
        <v>1.6059994941235856E-4</v>
      </c>
      <c r="CQ473" s="240">
        <f t="shared" ca="1" si="944"/>
        <v>-2.9231503985841157E-5</v>
      </c>
      <c r="CR473" s="240">
        <f t="shared" ca="1" si="945"/>
        <v>-1.0658717293827698E-4</v>
      </c>
      <c r="CS473" s="240">
        <f t="shared" ca="1" si="946"/>
        <v>2.2617891899767923E-4</v>
      </c>
      <c r="CT473" s="240">
        <f t="shared" ca="1" si="947"/>
        <v>-3.1133697495668245E-4</v>
      </c>
      <c r="CU473" s="240">
        <f t="shared" ca="1" si="948"/>
        <v>3.4909679875523786E-4</v>
      </c>
      <c r="CV473" s="240">
        <f t="shared" ca="1" si="949"/>
        <v>-3.3370979951367067E-4</v>
      </c>
      <c r="CW473" s="240">
        <f t="shared" ca="1" si="950"/>
        <v>2.6751850838301397E-4</v>
      </c>
      <c r="CX473" s="240">
        <f t="shared" ca="1" si="951"/>
        <v>-1.6059994941236162E-4</v>
      </c>
      <c r="CY473" s="240">
        <f t="shared" ca="1" si="952"/>
        <v>2.9231503985844572E-5</v>
      </c>
      <c r="CZ473" s="240">
        <f t="shared" ca="1" si="953"/>
        <v>1.0658717293827374E-4</v>
      </c>
      <c r="DA473" s="240">
        <f t="shared" ca="1" si="954"/>
        <v>-2.2617891899768421E-4</v>
      </c>
      <c r="DB473" s="240">
        <f t="shared" ca="1" si="955"/>
        <v>3.1133697495668543E-4</v>
      </c>
      <c r="DC473" s="240">
        <f t="shared" ca="1" si="956"/>
        <v>-3.490967987552384E-4</v>
      </c>
      <c r="DD473" s="240">
        <f t="shared" ca="1" si="957"/>
        <v>3.3370979951366866E-4</v>
      </c>
      <c r="DE473" s="240">
        <f t="shared" ca="1" si="958"/>
        <v>-2.6751850838300974E-4</v>
      </c>
      <c r="DF473" s="240">
        <f t="shared" ca="1" si="959"/>
        <v>1.6059994941235582E-4</v>
      </c>
      <c r="DG473" s="240">
        <f t="shared" ca="1" si="960"/>
        <v>-2.9231503985838067E-5</v>
      </c>
      <c r="DH473" s="240">
        <f t="shared" ca="1" si="961"/>
        <v>-1.0658717293827994E-4</v>
      </c>
      <c r="DI473" s="240">
        <f t="shared" ca="1" si="962"/>
        <v>2.2617891899767391E-4</v>
      </c>
      <c r="DJ473" s="240">
        <f t="shared" ca="1" si="963"/>
        <v>-3.113369749566793E-4</v>
      </c>
      <c r="DK473" s="240">
        <f t="shared" ca="1" si="964"/>
        <v>3.4909679875523732E-4</v>
      </c>
      <c r="DL473" s="240">
        <f t="shared" ca="1" si="965"/>
        <v>-3.3370979951367278E-4</v>
      </c>
      <c r="DM473" s="240">
        <f t="shared" ca="1" si="966"/>
        <v>2.6751850838300552E-4</v>
      </c>
      <c r="DN473" s="240">
        <f t="shared" ca="1" si="967"/>
        <v>-1.6059994941235002E-4</v>
      </c>
      <c r="DO473" s="240">
        <f t="shared" ca="1" si="968"/>
        <v>2.9231503985831575E-5</v>
      </c>
      <c r="DP473" s="240">
        <f t="shared" ca="1" si="969"/>
        <v>1.0658717293828616E-4</v>
      </c>
      <c r="DQ473" s="240">
        <f t="shared" ca="1" si="970"/>
        <v>-2.2617891899767896E-4</v>
      </c>
      <c r="DR473" s="240">
        <f t="shared" ca="1" si="971"/>
        <v>3.1133697495668228E-4</v>
      </c>
      <c r="DS473" s="240">
        <f t="shared" ca="1" si="972"/>
        <v>-3.4909679875523786E-4</v>
      </c>
      <c r="DT473" s="240">
        <f t="shared" ca="1" si="973"/>
        <v>3.3370979951367078E-4</v>
      </c>
      <c r="DU473" s="240">
        <f t="shared" ca="1" si="974"/>
        <v>-2.6751850838301419E-4</v>
      </c>
      <c r="DV473" s="240">
        <f t="shared" ca="1" si="975"/>
        <v>1.6059994941236192E-4</v>
      </c>
      <c r="DW473" s="240">
        <f t="shared" ca="1" si="976"/>
        <v>-2.9231503985844925E-5</v>
      </c>
      <c r="DX473" s="240">
        <f t="shared" ca="1" si="977"/>
        <v>-1.0658717293827338E-4</v>
      </c>
      <c r="DY473" s="240">
        <f t="shared" ca="1" si="978"/>
        <v>2.2617891899768394E-4</v>
      </c>
      <c r="DZ473" s="240">
        <f t="shared" ca="1" si="979"/>
        <v>-3.1133697495668527E-4</v>
      </c>
      <c r="EA473" s="240">
        <f t="shared" ca="1" si="980"/>
        <v>3.490967987552384E-4</v>
      </c>
      <c r="EB473" s="240">
        <f t="shared" ca="1" si="981"/>
        <v>-3.3370979951366877E-4</v>
      </c>
      <c r="EC473" s="240">
        <f t="shared" ca="1" si="982"/>
        <v>2.6751850838300996E-4</v>
      </c>
      <c r="ED473" s="240">
        <f t="shared" ca="1" si="983"/>
        <v>-1.6059994941235612E-4</v>
      </c>
      <c r="EE473" s="240">
        <f t="shared" ca="1" si="984"/>
        <v>2.9231503985838406E-5</v>
      </c>
      <c r="EF473" s="240">
        <f t="shared" ca="1" si="985"/>
        <v>1.0658717293827961E-4</v>
      </c>
      <c r="EG473" s="240">
        <f t="shared" ca="1" si="986"/>
        <v>-2.2617891899767367E-4</v>
      </c>
      <c r="EH473" s="240">
        <f t="shared" ca="1" si="987"/>
        <v>3.1133697495667914E-4</v>
      </c>
      <c r="EI473" s="240">
        <f t="shared" ca="1" si="988"/>
        <v>-3.4909679875523727E-4</v>
      </c>
      <c r="EJ473" s="240">
        <f t="shared" ca="1" si="989"/>
        <v>3.3370979951366682E-4</v>
      </c>
      <c r="EK473" s="240">
        <f t="shared" ca="1" si="990"/>
        <v>-2.6751850838300573E-4</v>
      </c>
      <c r="EL473" s="240">
        <f t="shared" ca="1" si="991"/>
        <v>1.6059994941235034E-4</v>
      </c>
      <c r="EM473" s="240">
        <f t="shared" ca="1" si="992"/>
        <v>-2.9231503985831901E-5</v>
      </c>
      <c r="EN473" s="240">
        <f t="shared" ca="1" si="993"/>
        <v>-1.0658717293828586E-4</v>
      </c>
      <c r="EO473" s="240">
        <f t="shared" ca="1" si="994"/>
        <v>2.2617891899767866E-4</v>
      </c>
      <c r="EP473" s="240">
        <f t="shared" ca="1" si="995"/>
        <v>-3.1133697495668212E-4</v>
      </c>
      <c r="EQ473" s="240">
        <f t="shared" ca="1" si="996"/>
        <v>3.4909679875523781E-4</v>
      </c>
      <c r="ER473" s="240">
        <f t="shared" ca="1" si="997"/>
        <v>-3.3370979951367088E-4</v>
      </c>
      <c r="ES473" s="240">
        <f t="shared" ca="1" si="998"/>
        <v>2.6751850838301441E-4</v>
      </c>
      <c r="ET473" s="240">
        <f t="shared" ca="1" si="999"/>
        <v>-1.6059994941236224E-4</v>
      </c>
      <c r="EU473" s="240">
        <f t="shared" ca="1" si="1000"/>
        <v>2.923150398584525E-5</v>
      </c>
      <c r="EV473" s="240">
        <f t="shared" ca="1" si="1001"/>
        <v>1.0658717293829202E-4</v>
      </c>
      <c r="EW473" s="240">
        <f t="shared" ca="1" si="1002"/>
        <v>-2.2617891899768365E-4</v>
      </c>
      <c r="EX473" s="240">
        <f t="shared" ca="1" si="1003"/>
        <v>3.113369749566851E-4</v>
      </c>
      <c r="EY473" s="240">
        <f t="shared" ca="1" si="1004"/>
        <v>-3.4909679875523835E-4</v>
      </c>
      <c r="EZ473" s="240">
        <f t="shared" ca="1" si="1005"/>
        <v>3.3370979951366893E-4</v>
      </c>
      <c r="FA473" s="240">
        <f t="shared" ca="1" si="1006"/>
        <v>-2.6751850838301018E-4</v>
      </c>
      <c r="FB473" s="240">
        <f t="shared" ca="1" si="1007"/>
        <v>1.6059994941235644E-4</v>
      </c>
      <c r="FC473" s="240">
        <f t="shared" ca="1" si="1008"/>
        <v>-2.9231503985838745E-5</v>
      </c>
      <c r="FD473" s="240">
        <f t="shared" ca="1" si="1009"/>
        <v>-1.0658717293827929E-4</v>
      </c>
      <c r="FE473" s="240">
        <f t="shared" ca="1" si="1010"/>
        <v>2.2617891899767348E-4</v>
      </c>
      <c r="FF473" s="240">
        <f t="shared" ca="1" si="1011"/>
        <v>-3.1133697495667898E-4</v>
      </c>
      <c r="FG473" s="240">
        <f t="shared" ca="1" si="1012"/>
        <v>3.4909679875523727E-4</v>
      </c>
      <c r="FH473" s="240">
        <f t="shared" ca="1" si="1013"/>
        <v>-3.3370979951366693E-4</v>
      </c>
      <c r="FI473" s="240">
        <f t="shared" ca="1" si="1014"/>
        <v>2.6751850838300595E-4</v>
      </c>
      <c r="FJ473" s="240">
        <f t="shared" ca="1" si="1015"/>
        <v>-1.6059994941235064E-4</v>
      </c>
      <c r="FK473" s="240">
        <f t="shared" ca="1" si="1016"/>
        <v>2.9231503985832253E-5</v>
      </c>
      <c r="FL473" s="240">
        <f t="shared" ca="1" si="1017"/>
        <v>1.0658717293828549E-4</v>
      </c>
      <c r="FM473" s="240">
        <f t="shared" ca="1" si="1018"/>
        <v>-2.2617891899767841E-4</v>
      </c>
      <c r="FN473" s="240">
        <f t="shared" ca="1" si="1019"/>
        <v>3.1133697495668196E-4</v>
      </c>
      <c r="FO473" s="240">
        <f t="shared" ca="1" si="1020"/>
        <v>-3.4909679875523775E-4</v>
      </c>
      <c r="FP473" s="240">
        <f t="shared" ca="1" si="1021"/>
        <v>3.3370979951367099E-4</v>
      </c>
      <c r="FQ473" s="240">
        <f t="shared" ca="1" si="1022"/>
        <v>-2.6751850838301462E-4</v>
      </c>
      <c r="FR473" s="240">
        <f t="shared" ca="1" si="1023"/>
        <v>1.6059994941236254E-4</v>
      </c>
      <c r="FS473" s="240">
        <f t="shared" ca="1" si="1024"/>
        <v>-2.9231503985825761E-5</v>
      </c>
      <c r="FT473" s="240">
        <f t="shared" ca="1" si="1025"/>
        <v>-1.0658717293829173E-4</v>
      </c>
      <c r="FU473" s="240">
        <f t="shared" ca="1" si="1026"/>
        <v>2.261789189976834E-4</v>
      </c>
      <c r="FV473" s="240">
        <f t="shared" ca="1" si="1027"/>
        <v>-3.1133697495668494E-4</v>
      </c>
      <c r="FW473" s="240">
        <f t="shared" ca="1" si="1028"/>
        <v>3.490967987552383E-4</v>
      </c>
      <c r="FX473" s="240">
        <f t="shared" ca="1" si="1029"/>
        <v>-3.3370979951366899E-4</v>
      </c>
      <c r="FY473" s="240">
        <f t="shared" ca="1" si="1030"/>
        <v>2.6751850838301039E-4</v>
      </c>
      <c r="FZ473" s="240">
        <f t="shared" ca="1" si="1031"/>
        <v>-1.6059994941235674E-4</v>
      </c>
      <c r="GA473" s="240">
        <f t="shared" ca="1" si="1032"/>
        <v>2.9231503985839083E-5</v>
      </c>
      <c r="GB473" s="240">
        <f t="shared" ca="1" si="1033"/>
        <v>1.0658717293827897E-4</v>
      </c>
      <c r="GC473" s="240">
        <f t="shared" ca="1" si="1034"/>
        <v>-2.2617891899767316E-4</v>
      </c>
      <c r="GD473" s="240">
        <f t="shared" ca="1" si="1035"/>
        <v>3.1133697495667881E-4</v>
      </c>
      <c r="GE473" s="240">
        <f t="shared" ca="1" si="1036"/>
        <v>-3.4909679875523889E-4</v>
      </c>
      <c r="GF473" s="240">
        <f t="shared" ca="1" si="1037"/>
        <v>3.3370979951366704E-4</v>
      </c>
      <c r="GG473" s="240">
        <f t="shared" ca="1" si="1038"/>
        <v>-2.6751850838300617E-4</v>
      </c>
      <c r="GH473" s="240">
        <f t="shared" ca="1" si="1039"/>
        <v>1.6059994941235094E-4</v>
      </c>
      <c r="GI473" s="240">
        <f t="shared" ca="1" si="1040"/>
        <v>-2.9231503985832578E-5</v>
      </c>
      <c r="GJ473" s="240">
        <f t="shared" ca="1" si="1041"/>
        <v>-1.0658717293828517E-4</v>
      </c>
      <c r="GK473" s="240">
        <f t="shared" ca="1" si="1042"/>
        <v>2.2617891899769335E-4</v>
      </c>
      <c r="GL473" s="240">
        <f t="shared" ca="1" si="1043"/>
        <v>-3.113369749566818E-4</v>
      </c>
      <c r="GM473" s="240">
        <f t="shared" ca="1" si="1044"/>
        <v>3.4909679875523943E-4</v>
      </c>
      <c r="GN473" s="240">
        <f t="shared" ca="1" si="1045"/>
        <v>-3.337097995136711E-4</v>
      </c>
      <c r="GO473" s="240">
        <f t="shared" ca="1" si="1046"/>
        <v>2.6751850838300194E-4</v>
      </c>
      <c r="GP473" s="240">
        <f t="shared" ca="1" si="1047"/>
        <v>-1.6059994941236284E-4</v>
      </c>
      <c r="GQ473" s="240">
        <f t="shared" ca="1" si="1048"/>
        <v>2.9231503985826087E-5</v>
      </c>
      <c r="GR473" s="240">
        <f t="shared" ca="1" si="1049"/>
        <v>1.0658717293827243E-4</v>
      </c>
      <c r="GS473" s="240">
        <f t="shared" ca="1" si="1050"/>
        <v>-2.2617891899768313E-4</v>
      </c>
      <c r="GT473" s="240">
        <f t="shared" ca="1" si="1051"/>
        <v>3.1133697495667567E-4</v>
      </c>
      <c r="GU473" s="240">
        <f t="shared" ca="1" si="1052"/>
        <v>-3.4909679875523835E-4</v>
      </c>
      <c r="GV473" s="240">
        <f t="shared" ca="1" si="1053"/>
        <v>3.3370979951366308E-4</v>
      </c>
      <c r="GW473" s="240">
        <f t="shared" ca="1" si="1054"/>
        <v>-2.6751850838301061E-4</v>
      </c>
      <c r="GX473" s="240">
        <f t="shared" ca="1" si="1055"/>
        <v>1.6059994941233934E-4</v>
      </c>
      <c r="GY473" s="240">
        <f t="shared" ca="1" si="1056"/>
        <v>-2.9231503985839409E-5</v>
      </c>
      <c r="GZ473" s="240">
        <f t="shared" ca="1" si="1057"/>
        <v>-1.0658717293829758E-4</v>
      </c>
      <c r="HA473" s="240">
        <f t="shared" ca="1" si="1058"/>
        <v>2.2617891899767288E-4</v>
      </c>
      <c r="HB473" s="240">
        <f t="shared" ca="1" si="1059"/>
        <v>-3.1133697495668781E-4</v>
      </c>
      <c r="HC473" s="240">
        <f t="shared" ca="1" si="1060"/>
        <v>3.4909679875523716E-4</v>
      </c>
      <c r="HD473" s="240">
        <f t="shared" ca="1" si="1061"/>
        <v>-3.3370979951366714E-4</v>
      </c>
      <c r="HE473" s="240">
        <f t="shared" ca="1" si="1062"/>
        <v>2.6751850838301929E-4</v>
      </c>
      <c r="HF473" s="240">
        <f t="shared" ca="1" si="1063"/>
        <v>-1.6059994941235124E-4</v>
      </c>
      <c r="HG473" s="240">
        <f t="shared" ca="1" si="1064"/>
        <v>2.9231503985852758E-5</v>
      </c>
      <c r="HH473" s="240">
        <f t="shared" ca="1" si="1065"/>
        <v>1.0658717293828487E-4</v>
      </c>
      <c r="HI473" s="240">
        <f t="shared" ca="1" si="1066"/>
        <v>-2.261789189976931E-4</v>
      </c>
      <c r="HJ473" s="240">
        <f t="shared" ca="1" si="1067"/>
        <v>3.1133697495668163E-4</v>
      </c>
      <c r="HK473" s="240">
        <f t="shared" ca="1" si="1068"/>
        <v>-3.4909679875523943E-4</v>
      </c>
      <c r="HL473" s="240">
        <f t="shared" ca="1" si="1069"/>
        <v>3.3370979951367121E-4</v>
      </c>
      <c r="HM473" s="240">
        <f t="shared" ca="1" si="1070"/>
        <v>-2.6751850838300215E-4</v>
      </c>
      <c r="HN473" s="240">
        <f t="shared" ca="1" si="1071"/>
        <v>1.6059994941236314E-4</v>
      </c>
      <c r="HO473" s="240">
        <f t="shared" ca="1" si="1072"/>
        <v>-2.9231503985826412E-5</v>
      </c>
      <c r="HP473" s="240">
        <f t="shared" ca="1" si="1073"/>
        <v>-1.0658717293827212E-4</v>
      </c>
      <c r="HQ473" s="240">
        <f t="shared" ca="1" si="1074"/>
        <v>2.2617891899768286E-4</v>
      </c>
      <c r="HR473" s="240">
        <f t="shared" ca="1" si="1075"/>
        <v>-3.1133697495667551E-4</v>
      </c>
      <c r="HS473" s="240">
        <f t="shared" ca="1" si="1076"/>
        <v>3.490967987552383E-4</v>
      </c>
      <c r="HT473" s="240">
        <f t="shared" ca="1" si="1077"/>
        <v>-3.3370979951366313E-4</v>
      </c>
      <c r="HU473" s="240">
        <f t="shared" ca="1" si="1078"/>
        <v>2.6751850838301083E-4</v>
      </c>
      <c r="HV473" s="240">
        <f t="shared" ca="1" si="1079"/>
        <v>-1.6059994941233964E-4</v>
      </c>
      <c r="HW473" s="240">
        <f t="shared" ca="1" si="1080"/>
        <v>2.9231503985839788E-5</v>
      </c>
      <c r="HX473" s="240">
        <f t="shared" ca="1" si="1081"/>
        <v>1.0658717293829728E-4</v>
      </c>
      <c r="HY473" s="240">
        <f t="shared" ca="1" si="1082"/>
        <v>-2.2617891899767267E-4</v>
      </c>
      <c r="HZ473" s="240">
        <f t="shared" ca="1" si="1083"/>
        <v>3.1133697495668765E-4</v>
      </c>
      <c r="IA473" s="240">
        <f t="shared" ca="1" si="1084"/>
        <v>-3.4909679875523716E-4</v>
      </c>
      <c r="IB473" s="240">
        <f t="shared" ca="1" si="1085"/>
        <v>3.3370979951366725E-4</v>
      </c>
      <c r="IC473" s="240">
        <f t="shared" ca="1" si="1086"/>
        <v>-2.675185083830195E-4</v>
      </c>
      <c r="ID473" s="240">
        <f t="shared" ca="1" si="1087"/>
        <v>1.6059994941235156E-4</v>
      </c>
      <c r="IE473" s="240">
        <f t="shared" ca="1" si="1088"/>
        <v>-2.9231503985840778E-5</v>
      </c>
      <c r="IF473" s="240">
        <f t="shared" ca="1" si="1089"/>
        <v>-1.0658717293828454E-4</v>
      </c>
      <c r="IG473" s="240">
        <f t="shared" ca="1" si="1090"/>
        <v>2.2617891899769283E-4</v>
      </c>
      <c r="IH473" s="240">
        <f t="shared" ca="1" si="1091"/>
        <v>-3.1133697495668152E-4</v>
      </c>
      <c r="II473" s="240">
        <f t="shared" ca="1" si="1092"/>
        <v>3.4909679875523938E-4</v>
      </c>
      <c r="IJ473" s="240">
        <f t="shared" ca="1" si="1093"/>
        <v>-3.3370979951367132E-4</v>
      </c>
      <c r="IK473" s="240">
        <f t="shared" ca="1" si="1094"/>
        <v>2.6751850838300243E-4</v>
      </c>
      <c r="IL473" s="240">
        <f t="shared" ca="1" si="1095"/>
        <v>-1.6059994941236346E-4</v>
      </c>
      <c r="IM473" s="240">
        <f t="shared" ca="1" si="1096"/>
        <v>2.9231503985826764E-5</v>
      </c>
      <c r="IN473" s="240">
        <f t="shared" ca="1" si="1097"/>
        <v>1.0658717293827176E-4</v>
      </c>
      <c r="IO473" s="240">
        <f t="shared" ca="1" si="1098"/>
        <v>-2.2617891899768264E-4</v>
      </c>
      <c r="IP473" s="240">
        <f t="shared" ca="1" si="1099"/>
        <v>3.1133697495667534E-4</v>
      </c>
      <c r="IQ473" s="240">
        <f t="shared" ca="1" si="1100"/>
        <v>-3.4909679875523824E-4</v>
      </c>
      <c r="IR473" s="240">
        <f t="shared" ca="1" si="1101"/>
        <v>3.3370979951366324E-4</v>
      </c>
      <c r="IS473" s="240">
        <f t="shared" ca="1" si="1102"/>
        <v>-2.6751850838301105E-4</v>
      </c>
      <c r="IT473" s="240">
        <f t="shared" ca="1" si="1103"/>
        <v>1.6059994941233996E-4</v>
      </c>
      <c r="IU473" s="240">
        <f t="shared" ca="1" si="1104"/>
        <v>-2.9231503985840113E-5</v>
      </c>
      <c r="IV473" s="240">
        <f t="shared" ca="1" si="1105"/>
        <v>-1.0658717293829696E-4</v>
      </c>
      <c r="IW473" s="240">
        <f t="shared" ca="1" si="1106"/>
        <v>2.261789189976724E-4</v>
      </c>
      <c r="IX473" s="240">
        <f t="shared" ca="1" si="1107"/>
        <v>-3.1133697495668749E-4</v>
      </c>
      <c r="IY473" s="240">
        <f t="shared" ca="1" si="1108"/>
        <v>3.4909679875523716E-4</v>
      </c>
      <c r="IZ473" s="240">
        <f t="shared" ca="1" si="1109"/>
        <v>-3.3370979951366736E-4</v>
      </c>
      <c r="JA473" s="240">
        <f t="shared" ca="1" si="1110"/>
        <v>2.6751850838301972E-4</v>
      </c>
      <c r="JB473" s="240">
        <f t="shared" ca="1" si="1111"/>
        <v>-1.6059994941235186E-4</v>
      </c>
    </row>
    <row r="474" spans="2:262">
      <c r="B474" s="248">
        <v>113</v>
      </c>
      <c r="C474" s="247">
        <f t="shared" si="1112"/>
        <v>2.2070312500000015E-3</v>
      </c>
      <c r="D474" s="244">
        <f t="shared" ca="1" si="855"/>
        <v>11.320542060102605</v>
      </c>
      <c r="E474" s="243">
        <f ca="1">DO361</f>
        <v>-0.67945793989739522</v>
      </c>
      <c r="F474" s="242">
        <v>113</v>
      </c>
      <c r="G474" s="240">
        <f t="shared" ca="1" si="856"/>
        <v>-1.9656941259701308E-5</v>
      </c>
      <c r="H474" s="240">
        <f t="shared" ca="1" si="857"/>
        <v>8.5894001084163739E-5</v>
      </c>
      <c r="I474" s="240">
        <f t="shared" ca="1" si="858"/>
        <v>-1.4062002768955482E-4</v>
      </c>
      <c r="J474" s="240">
        <f t="shared" ca="1" si="859"/>
        <v>1.7650094532842855E-4</v>
      </c>
      <c r="K474" s="240">
        <f t="shared" ca="1" si="860"/>
        <v>-1.8872819426834082E-4</v>
      </c>
      <c r="L474" s="240">
        <f t="shared" ca="1" si="861"/>
        <v>1.7566314705046266E-4</v>
      </c>
      <c r="M474" s="240">
        <f t="shared" ca="1" si="862"/>
        <v>-1.3905670816911805E-4</v>
      </c>
      <c r="N474" s="240">
        <f t="shared" ca="1" si="863"/>
        <v>8.381466765243931E-5</v>
      </c>
      <c r="O474" s="240">
        <f t="shared" ca="1" si="864"/>
        <v>-1.7340254543787564E-5</v>
      </c>
      <c r="P474" s="240">
        <f t="shared" ca="1" si="865"/>
        <v>-5.1458002413808988E-5</v>
      </c>
      <c r="Q474" s="240">
        <f t="shared" ca="1" si="866"/>
        <v>1.1336014593279636E-4</v>
      </c>
      <c r="R474" s="240">
        <f t="shared" ca="1" si="867"/>
        <v>-1.6007039724649964E-4</v>
      </c>
      <c r="S474" s="240">
        <f t="shared" ca="1" si="868"/>
        <v>1.8532890994240347E-4</v>
      </c>
      <c r="T474" s="240">
        <f t="shared" ca="1" si="869"/>
        <v>-1.8575067953780899E-4</v>
      </c>
      <c r="U474" s="241">
        <f t="shared" ca="1" si="870"/>
        <v>1.6127918283246668E-4</v>
      </c>
      <c r="V474" s="240">
        <f t="shared" ca="1" si="871"/>
        <v>-1.1519395283147635E-4</v>
      </c>
      <c r="W474" s="240">
        <f t="shared" ca="1" si="872"/>
        <v>5.3671074089685398E-5</v>
      </c>
      <c r="X474" s="240">
        <f t="shared" ca="1" si="873"/>
        <v>1.5044501568671931E-5</v>
      </c>
      <c r="Y474" s="240">
        <f t="shared" ca="1" si="874"/>
        <v>-8.1743897340943094E-5</v>
      </c>
      <c r="Z474" s="240">
        <f t="shared" ca="1" si="875"/>
        <v>1.3748843356690022E-4</v>
      </c>
      <c r="AA474" s="240">
        <f t="shared" ca="1" si="876"/>
        <v>-1.7480753954102947E-4</v>
      </c>
      <c r="AB474" s="240">
        <f t="shared" ca="1" si="877"/>
        <v>1.8869991758069861E-4</v>
      </c>
      <c r="AC474" s="240">
        <f t="shared" ca="1" si="878"/>
        <v>-1.7730378894597167E-4</v>
      </c>
      <c r="AD474" s="240">
        <f t="shared" ca="1" si="879"/>
        <v>1.4214639900471241E-4</v>
      </c>
      <c r="AE474" s="240">
        <f t="shared" ca="1" si="880"/>
        <v>-8.7939344357402347E-5</v>
      </c>
      <c r="AF474" s="240">
        <f t="shared" ca="1" si="881"/>
        <v>2.194715103469484E-5</v>
      </c>
      <c r="AG474" s="240">
        <f t="shared" ca="1" si="882"/>
        <v>4.698627661678252E-5</v>
      </c>
      <c r="AH474" s="240">
        <f t="shared" ca="1" si="883"/>
        <v>-1.096228664897276E-4</v>
      </c>
      <c r="AI474" s="240">
        <f t="shared" ca="1" si="884"/>
        <v>1.5756841342829119E-4</v>
      </c>
      <c r="AJ474" s="240">
        <f t="shared" ca="1" si="885"/>
        <v>-1.8439752361509512E-4</v>
      </c>
      <c r="AK474" s="240">
        <f t="shared" ca="1" si="886"/>
        <v>1.8651470988339321E-4</v>
      </c>
      <c r="AL474" s="240">
        <f t="shared" ca="1" si="887"/>
        <v>-1.6363623878081727E-4</v>
      </c>
      <c r="AM474" s="240">
        <f t="shared" ca="1" si="888"/>
        <v>1.1882815493841466E-4</v>
      </c>
      <c r="AN474" s="240">
        <f t="shared" ca="1" si="889"/>
        <v>-5.8095386931903691E-5</v>
      </c>
      <c r="AO474" s="240">
        <f t="shared" ca="1" si="890"/>
        <v>-1.042299963244916E-5</v>
      </c>
      <c r="AP474" s="240">
        <f t="shared" ca="1" si="891"/>
        <v>7.7544554130565586E-5</v>
      </c>
      <c r="AQ474" s="240">
        <f t="shared" ca="1" si="892"/>
        <v>-1.3427402155288972E-4</v>
      </c>
      <c r="AR474" s="240">
        <f t="shared" ca="1" si="893"/>
        <v>1.7300883622828597E-4</v>
      </c>
      <c r="AS474" s="240">
        <f t="shared" ca="1" si="894"/>
        <v>-1.8855797511865027E-4</v>
      </c>
      <c r="AT474" s="240">
        <f t="shared" ca="1" si="895"/>
        <v>1.7883762966883513E-4</v>
      </c>
      <c r="AU474" s="240">
        <f t="shared" ca="1" si="896"/>
        <v>-1.4515046616474301E-4</v>
      </c>
      <c r="AV474" s="240">
        <f t="shared" ca="1" si="897"/>
        <v>9.2011049689587782E-5</v>
      </c>
      <c r="AW474" s="240">
        <f t="shared" ca="1" si="898"/>
        <v>-2.6540827382476307E-5</v>
      </c>
      <c r="AX474" s="240">
        <f t="shared" ca="1" si="899"/>
        <v>-4.2486248043652803E-5</v>
      </c>
      <c r="AY474" s="240">
        <f t="shared" ca="1" si="900"/>
        <v>1.0581955433094792E-4</v>
      </c>
      <c r="AZ474" s="240">
        <f t="shared" ca="1" si="901"/>
        <v>-1.5497151628969676E-4</v>
      </c>
      <c r="BA474" s="240">
        <f t="shared" ca="1" si="902"/>
        <v>1.8335506311462858E-4</v>
      </c>
      <c r="BB474" s="240">
        <f t="shared" ca="1" si="903"/>
        <v>-1.8716639074197732E-4</v>
      </c>
      <c r="BC474" s="240">
        <f t="shared" ca="1" si="904"/>
        <v>1.6589472637767812E-4</v>
      </c>
      <c r="BD474" s="240">
        <f t="shared" ca="1" si="905"/>
        <v>-1.2239077940809207E-4</v>
      </c>
      <c r="BE474" s="240">
        <f t="shared" ca="1" si="906"/>
        <v>6.2484705285360652E-5</v>
      </c>
      <c r="BF474" s="240">
        <f t="shared" ca="1" si="907"/>
        <v>5.7952192709875174E-6</v>
      </c>
      <c r="BG474" s="240">
        <f t="shared" ca="1" si="908"/>
        <v>-7.3298500980359914E-5</v>
      </c>
      <c r="BH474" s="240">
        <f t="shared" ca="1" si="909"/>
        <v>1.3097872788912199E-4</v>
      </c>
      <c r="BI474" s="240">
        <f t="shared" ca="1" si="910"/>
        <v>-1.7110591886181558E-4</v>
      </c>
      <c r="BJ474" s="240">
        <f t="shared" ca="1" si="911"/>
        <v>1.8830245238302725E-4</v>
      </c>
      <c r="BK474" s="240">
        <f t="shared" ca="1" si="912"/>
        <v>-1.8026374529075501E-4</v>
      </c>
      <c r="BL474" s="240">
        <f t="shared" ca="1" si="913"/>
        <v>1.4806710011148317E-4</v>
      </c>
      <c r="BM474" s="240">
        <f t="shared" ca="1" si="914"/>
        <v>-9.602733100595498E-5</v>
      </c>
      <c r="BN474" s="240">
        <f t="shared" ca="1" si="915"/>
        <v>3.1118516528268043E-5</v>
      </c>
      <c r="BO474" s="240">
        <f t="shared" ca="1" si="916"/>
        <v>3.7960627343367374E-5</v>
      </c>
      <c r="BP474" s="240">
        <f t="shared" ca="1" si="917"/>
        <v>-1.0195250042948503E-4</v>
      </c>
      <c r="BQ474" s="240">
        <f t="shared" ca="1" si="918"/>
        <v>1.5228127010444767E-4</v>
      </c>
      <c r="BR474" s="240">
        <f t="shared" ca="1" si="919"/>
        <v>-1.822021563802292E-4</v>
      </c>
      <c r="BS474" s="240">
        <f t="shared" ca="1" si="920"/>
        <v>1.8770532956538107E-4</v>
      </c>
      <c r="BT474" s="240">
        <f t="shared" ca="1" si="921"/>
        <v>-1.6805328519457375E-4</v>
      </c>
      <c r="BU474" s="240">
        <f t="shared" ca="1" si="922"/>
        <v>1.2587968024873803E-4</v>
      </c>
      <c r="BV474" s="240">
        <f t="shared" ca="1" si="923"/>
        <v>-6.6836385188807359E-5</v>
      </c>
      <c r="BW474" s="240">
        <f t="shared" ca="1" si="924"/>
        <v>-1.1639480861342472E-6</v>
      </c>
      <c r="BX474" s="240">
        <f t="shared" ca="1" si="925"/>
        <v>6.9008295553968791E-5</v>
      </c>
      <c r="BY474" s="240">
        <f t="shared" ca="1" si="926"/>
        <v>-1.2760453753728589E-4</v>
      </c>
      <c r="BZ474" s="240">
        <f t="shared" ca="1" si="927"/>
        <v>1.6909993368788526E-4</v>
      </c>
      <c r="CA474" s="240">
        <f t="shared" ca="1" si="928"/>
        <v>-1.8793350329117099E-4</v>
      </c>
      <c r="CB474" s="240">
        <f t="shared" ca="1" si="929"/>
        <v>1.8158127677300821E-4</v>
      </c>
      <c r="CC474" s="240">
        <f t="shared" ca="1" si="930"/>
        <v>-1.5089454397369993E-4</v>
      </c>
      <c r="CD474" s="240">
        <f t="shared" ca="1" si="931"/>
        <v>9.9985769048817385E-5</v>
      </c>
      <c r="CE474" s="240">
        <f t="shared" ca="1" si="932"/>
        <v>-3.5677461043299421E-5</v>
      </c>
      <c r="CF474" s="240">
        <f t="shared" ca="1" si="933"/>
        <v>-3.3412140580606961E-5</v>
      </c>
      <c r="CG474" s="240">
        <f t="shared" ca="1" si="934"/>
        <v>9.8024034154015169E-5</v>
      </c>
      <c r="CH474" s="240">
        <f t="shared" ca="1" si="935"/>
        <v>-1.4949929537625114E-4</v>
      </c>
      <c r="CI474" s="240">
        <f t="shared" ca="1" si="936"/>
        <v>1.8093949787980387E-4</v>
      </c>
      <c r="CJ474" s="240">
        <f t="shared" ca="1" si="937"/>
        <v>-1.88131201717009E-4</v>
      </c>
      <c r="CK474" s="240">
        <f t="shared" ca="1" si="938"/>
        <v>1.7011061499638532E-4</v>
      </c>
      <c r="CL474" s="240">
        <f t="shared" ca="1" si="939"/>
        <v>-1.2929275587694657E-4</v>
      </c>
      <c r="CM474" s="240">
        <f t="shared" ca="1" si="940"/>
        <v>7.1147805352989729E-5</v>
      </c>
      <c r="CN474" s="240">
        <f t="shared" ca="1" si="941"/>
        <v>-3.4680242175232992E-6</v>
      </c>
      <c r="CO474" s="240">
        <f t="shared" ca="1" si="942"/>
        <v>-6.4676522110722307E-5</v>
      </c>
      <c r="CP474" s="240">
        <f t="shared" ca="1" si="943"/>
        <v>1.241534829834783E-4</v>
      </c>
      <c r="CQ474" s="240">
        <f t="shared" ca="1" si="944"/>
        <v>-1.6699208903695522E-4</v>
      </c>
      <c r="CR474" s="240">
        <f t="shared" ca="1" si="945"/>
        <v>1.8745135008421839E-4</v>
      </c>
      <c r="CS474" s="240">
        <f t="shared" ca="1" si="946"/>
        <v>-1.8278943048389464E-4</v>
      </c>
      <c r="CT474" s="240">
        <f t="shared" ca="1" si="947"/>
        <v>1.536310946049374E-4</v>
      </c>
      <c r="CU474" s="240">
        <f t="shared" ca="1" si="948"/>
        <v>-1.0388397940310901E-4</v>
      </c>
      <c r="CV474" s="240">
        <f t="shared" ca="1" si="949"/>
        <v>4.0214914789864524E-5</v>
      </c>
      <c r="CW474" s="240">
        <f t="shared" ca="1" si="950"/>
        <v>2.8843527593715916E-5</v>
      </c>
      <c r="CX474" s="240">
        <f t="shared" ca="1" si="951"/>
        <v>-9.4036521865730336E-5</v>
      </c>
      <c r="CY474" s="240">
        <f t="shared" ca="1" si="952"/>
        <v>1.4662726786265868E-4</v>
      </c>
      <c r="CZ474" s="240">
        <f t="shared" ca="1" si="953"/>
        <v>-1.7956784819162102E-4</v>
      </c>
      <c r="DA474" s="240">
        <f t="shared" ca="1" si="954"/>
        <v>1.8844375066740134E-4</v>
      </c>
      <c r="DB474" s="240">
        <f t="shared" ca="1" si="955"/>
        <v>-1.7206547652457089E-4</v>
      </c>
      <c r="DC474" s="240">
        <f t="shared" ca="1" si="956"/>
        <v>1.3262795038357855E-4</v>
      </c>
      <c r="DD474" s="240">
        <f t="shared" ca="1" si="957"/>
        <v>-7.5416368739615269E-5</v>
      </c>
      <c r="DE474" s="240">
        <f t="shared" ca="1" si="958"/>
        <v>8.0979075130753424E-6</v>
      </c>
      <c r="DF474" s="240">
        <f t="shared" ca="1" si="959"/>
        <v>6.0305789948967268E-5</v>
      </c>
      <c r="DG474" s="240">
        <f t="shared" ca="1" si="960"/>
        <v>-1.2062764301391926E-4</v>
      </c>
      <c r="DH474" s="240">
        <f t="shared" ca="1" si="961"/>
        <v>1.647836545958283E-4</v>
      </c>
      <c r="DI474" s="240">
        <f t="shared" ca="1" si="962"/>
        <v>-1.8685628319323256E-4</v>
      </c>
      <c r="DJ474" s="240">
        <f t="shared" ca="1" si="963"/>
        <v>1.8388747867679583E-4</v>
      </c>
      <c r="DK474" s="240">
        <f t="shared" ca="1" si="964"/>
        <v>-1.5627510360941853E-4</v>
      </c>
      <c r="DL474" s="240">
        <f t="shared" ca="1" si="965"/>
        <v>1.0771961393268937E-4</v>
      </c>
      <c r="DM474" s="240">
        <f t="shared" ca="1" si="966"/>
        <v>-4.4728144575497952E-5</v>
      </c>
      <c r="DN474" s="240">
        <f t="shared" ca="1" si="967"/>
        <v>-2.4257540344341972E-5</v>
      </c>
      <c r="DO474" s="240">
        <f t="shared" ca="1" si="968"/>
        <v>8.9992365492916343E-5</v>
      </c>
      <c r="DP474" s="240">
        <f t="shared" ca="1" si="969"/>
        <v>-1.4366691756565597E-4</v>
      </c>
      <c r="DQ474" s="240">
        <f t="shared" ca="1" si="970"/>
        <v>1.7808803354615857E-4</v>
      </c>
      <c r="DR474" s="240">
        <f t="shared" ca="1" si="971"/>
        <v>-1.8864278814875756E-4</v>
      </c>
      <c r="DS474" s="240">
        <f t="shared" ca="1" si="972"/>
        <v>1.7391669224363623E-4</v>
      </c>
      <c r="DT474" s="240">
        <f t="shared" ca="1" si="973"/>
        <v>-1.3588325477218563E-4</v>
      </c>
      <c r="DU474" s="240">
        <f t="shared" ca="1" si="974"/>
        <v>7.9639504125706879E-5</v>
      </c>
      <c r="DV474" s="240">
        <f t="shared" ca="1" si="975"/>
        <v>-1.2722912931931059E-5</v>
      </c>
      <c r="DW474" s="240">
        <f t="shared" ca="1" si="976"/>
        <v>-5.5898731834320581E-5</v>
      </c>
      <c r="DX474" s="240">
        <f t="shared" ca="1" si="977"/>
        <v>1.1702914146277091E-4</v>
      </c>
      <c r="DY474" s="240">
        <f t="shared" ca="1" si="978"/>
        <v>-1.6247596064282541E-4</v>
      </c>
      <c r="DZ474" s="240">
        <f t="shared" ca="1" si="979"/>
        <v>1.8614866106425674E-4</v>
      </c>
      <c r="EA474" s="240">
        <f t="shared" ca="1" si="980"/>
        <v>-1.8487475992853548E-4</v>
      </c>
      <c r="EB474" s="240">
        <f t="shared" ca="1" si="981"/>
        <v>1.5882497833499386E-4</v>
      </c>
      <c r="EC474" s="240">
        <f t="shared" ca="1" si="982"/>
        <v>-1.1149036219472371E-4</v>
      </c>
      <c r="ED474" s="240">
        <f t="shared" ca="1" si="983"/>
        <v>4.9214431799321735E-5</v>
      </c>
      <c r="EE474" s="240">
        <f t="shared" ca="1" si="984"/>
        <v>1.9656941259701823E-5</v>
      </c>
      <c r="EF474" s="240">
        <f t="shared" ca="1" si="985"/>
        <v>-8.5894001084170122E-5</v>
      </c>
      <c r="EG474" s="240">
        <f t="shared" ca="1" si="986"/>
        <v>1.406200276895568E-4</v>
      </c>
      <c r="EH474" s="240">
        <f t="shared" ca="1" si="987"/>
        <v>-1.76500945328432E-4</v>
      </c>
      <c r="EI474" s="240">
        <f t="shared" ca="1" si="988"/>
        <v>1.8872819426834082E-4</v>
      </c>
      <c r="EJ474" s="240">
        <f t="shared" ca="1" si="989"/>
        <v>-1.7566314705046217E-4</v>
      </c>
      <c r="EK474" s="240">
        <f t="shared" ca="1" si="990"/>
        <v>1.3905670816911266E-4</v>
      </c>
      <c r="EL474" s="240">
        <f t="shared" ca="1" si="991"/>
        <v>-8.3814667652435759E-5</v>
      </c>
      <c r="EM474" s="240">
        <f t="shared" ca="1" si="992"/>
        <v>1.7340254543787639E-5</v>
      </c>
      <c r="EN474" s="240">
        <f t="shared" ca="1" si="993"/>
        <v>5.1458002413815364E-5</v>
      </c>
      <c r="EO474" s="240">
        <f t="shared" ca="1" si="994"/>
        <v>-1.1336014593279845E-4</v>
      </c>
      <c r="EP474" s="240">
        <f t="shared" ca="1" si="995"/>
        <v>1.600703972465042E-4</v>
      </c>
      <c r="EQ474" s="240">
        <f t="shared" ca="1" si="996"/>
        <v>-1.8532890994240437E-4</v>
      </c>
      <c r="ER474" s="240">
        <f t="shared" ca="1" si="997"/>
        <v>1.8575067953780888E-4</v>
      </c>
      <c r="ES474" s="240">
        <f t="shared" ca="1" si="998"/>
        <v>-1.6127918283246289E-4</v>
      </c>
      <c r="ET474" s="240">
        <f t="shared" ca="1" si="999"/>
        <v>1.1519395283147375E-4</v>
      </c>
      <c r="EU474" s="240">
        <f t="shared" ca="1" si="1000"/>
        <v>-5.3671074089675816E-5</v>
      </c>
      <c r="EV474" s="240">
        <f t="shared" ca="1" si="1001"/>
        <v>-1.5044501568677874E-5</v>
      </c>
      <c r="EW474" s="240">
        <f t="shared" ca="1" si="1002"/>
        <v>8.1743897340944829E-5</v>
      </c>
      <c r="EX474" s="240">
        <f t="shared" ca="1" si="1003"/>
        <v>-1.3748843356690613E-4</v>
      </c>
      <c r="EY474" s="240">
        <f t="shared" ca="1" si="1004"/>
        <v>1.7480753954103123E-4</v>
      </c>
      <c r="EZ474" s="240">
        <f t="shared" ca="1" si="1005"/>
        <v>-1.8869991758069864E-4</v>
      </c>
      <c r="FA474" s="240">
        <f t="shared" ca="1" si="1006"/>
        <v>1.7730378894596915E-4</v>
      </c>
      <c r="FB474" s="240">
        <f t="shared" ca="1" si="1007"/>
        <v>-1.4214639900471111E-4</v>
      </c>
      <c r="FC474" s="240">
        <f t="shared" ca="1" si="1008"/>
        <v>8.7939344357393511E-5</v>
      </c>
      <c r="FD474" s="240">
        <f t="shared" ca="1" si="1009"/>
        <v>-2.1947151034690236E-5</v>
      </c>
      <c r="FE474" s="240">
        <f t="shared" ca="1" si="1010"/>
        <v>-4.6986276616784403E-5</v>
      </c>
      <c r="FF474" s="240">
        <f t="shared" ca="1" si="1011"/>
        <v>1.0962286648973356E-4</v>
      </c>
      <c r="FG474" s="240">
        <f t="shared" ca="1" si="1012"/>
        <v>-1.5756841342829376E-4</v>
      </c>
      <c r="FH474" s="240">
        <f t="shared" ca="1" si="1013"/>
        <v>1.8439752361509496E-4</v>
      </c>
      <c r="FI474" s="240">
        <f t="shared" ca="1" si="1014"/>
        <v>-1.865147098833921E-4</v>
      </c>
      <c r="FJ474" s="240">
        <f t="shared" ca="1" si="1015"/>
        <v>1.6363623878081629E-4</v>
      </c>
      <c r="FK474" s="240">
        <f t="shared" ca="1" si="1016"/>
        <v>-1.1882815493840898E-4</v>
      </c>
      <c r="FL474" s="240">
        <f t="shared" ca="1" si="1017"/>
        <v>5.8095386931899287E-5</v>
      </c>
      <c r="FM474" s="240">
        <f t="shared" ca="1" si="1018"/>
        <v>1.0422999632448421E-5</v>
      </c>
      <c r="FN474" s="240">
        <f t="shared" ca="1" si="1019"/>
        <v>-7.7544554130572226E-5</v>
      </c>
      <c r="FO474" s="240">
        <f t="shared" ca="1" si="1020"/>
        <v>1.3427402155289107E-4</v>
      </c>
      <c r="FP474" s="240">
        <f t="shared" ca="1" si="1021"/>
        <v>-1.7300883622828995E-4</v>
      </c>
      <c r="FQ474" s="240">
        <f t="shared" ca="1" si="1022"/>
        <v>1.8855797511865049E-4</v>
      </c>
      <c r="FR474" s="240">
        <f t="shared" ca="1" si="1023"/>
        <v>-1.7883762966883448E-4</v>
      </c>
      <c r="FS474" s="240">
        <f t="shared" ca="1" si="1024"/>
        <v>1.4515046616473833E-4</v>
      </c>
      <c r="FT474" s="240">
        <f t="shared" ca="1" si="1025"/>
        <v>-9.2011049689583744E-5</v>
      </c>
      <c r="FU474" s="240">
        <f t="shared" ca="1" si="1026"/>
        <v>2.6540827382477038E-5</v>
      </c>
      <c r="FV474" s="240">
        <f t="shared" ca="1" si="1027"/>
        <v>4.2486248043659925E-5</v>
      </c>
      <c r="FW474" s="240">
        <f t="shared" ca="1" si="1028"/>
        <v>-1.0581955433094952E-4</v>
      </c>
      <c r="FX474" s="240">
        <f t="shared" ca="1" si="1029"/>
        <v>1.5497151628970248E-4</v>
      </c>
      <c r="FY474" s="240">
        <f t="shared" ca="1" si="1030"/>
        <v>-1.8335506311462966E-4</v>
      </c>
      <c r="FZ474" s="240">
        <f t="shared" ca="1" si="1031"/>
        <v>1.8716639074197746E-4</v>
      </c>
      <c r="GA474" s="240">
        <f t="shared" ca="1" si="1032"/>
        <v>-1.658947263776759E-4</v>
      </c>
      <c r="GB474" s="240">
        <f t="shared" ca="1" si="1033"/>
        <v>1.2239077940808855E-4</v>
      </c>
      <c r="GC474" s="240">
        <f t="shared" ca="1" si="1034"/>
        <v>-6.2484705285351233E-5</v>
      </c>
      <c r="GD474" s="240">
        <f t="shared" ca="1" si="1035"/>
        <v>-5.7952192709921388E-6</v>
      </c>
      <c r="GE474" s="240">
        <f t="shared" ca="1" si="1036"/>
        <v>7.3298500980359263E-5</v>
      </c>
      <c r="GF474" s="240">
        <f t="shared" ca="1" si="1037"/>
        <v>-1.309787278891292E-4</v>
      </c>
      <c r="GG474" s="240">
        <f t="shared" ca="1" si="1038"/>
        <v>1.7110591886181753E-4</v>
      </c>
      <c r="GH474" s="240">
        <f t="shared" ca="1" si="1039"/>
        <v>-1.8830245238302723E-4</v>
      </c>
      <c r="GI474" s="240">
        <f t="shared" ca="1" si="1040"/>
        <v>1.8026374529075682E-4</v>
      </c>
      <c r="GJ474" s="240">
        <f t="shared" ca="1" si="1041"/>
        <v>-1.4806710011147365E-4</v>
      </c>
      <c r="GK474" s="240">
        <f t="shared" ca="1" si="1042"/>
        <v>9.6027331005946374E-5</v>
      </c>
      <c r="GL474" s="240">
        <f t="shared" ca="1" si="1043"/>
        <v>-3.1118516528263476E-5</v>
      </c>
      <c r="GM474" s="240">
        <f t="shared" ca="1" si="1044"/>
        <v>-3.7960627343366656E-5</v>
      </c>
      <c r="GN474" s="240">
        <f t="shared" ca="1" si="1045"/>
        <v>1.0195250042948439E-4</v>
      </c>
      <c r="GO474" s="240">
        <f t="shared" ca="1" si="1046"/>
        <v>-1.5228127010445675E-4</v>
      </c>
      <c r="GP474" s="240">
        <f t="shared" ca="1" si="1047"/>
        <v>1.822021563802318E-4</v>
      </c>
      <c r="GQ474" s="240">
        <f t="shared" ca="1" si="1048"/>
        <v>-1.8770532956538061E-4</v>
      </c>
      <c r="GR474" s="240">
        <f t="shared" ca="1" si="1049"/>
        <v>1.680532851945741E-4</v>
      </c>
      <c r="GS474" s="240">
        <f t="shared" ca="1" si="1050"/>
        <v>-1.258796802487386E-4</v>
      </c>
      <c r="GT474" s="240">
        <f t="shared" ca="1" si="1051"/>
        <v>6.6836385188792993E-5</v>
      </c>
      <c r="GU474" s="240">
        <f t="shared" ca="1" si="1052"/>
        <v>1.1639480861442219E-6</v>
      </c>
      <c r="GV474" s="240">
        <f t="shared" ca="1" si="1053"/>
        <v>-6.9008295553973101E-5</v>
      </c>
      <c r="GW474" s="240">
        <f t="shared" ca="1" si="1054"/>
        <v>1.276045375372893E-4</v>
      </c>
      <c r="GX474" s="240">
        <f t="shared" ca="1" si="1055"/>
        <v>-1.6909993368788493E-4</v>
      </c>
      <c r="GY474" s="240">
        <f t="shared" ca="1" si="1056"/>
        <v>1.8793350329117042E-4</v>
      </c>
      <c r="GZ474" s="240">
        <f t="shared" ca="1" si="1057"/>
        <v>-1.8158127677300547E-4</v>
      </c>
      <c r="HA474" s="240">
        <f t="shared" ca="1" si="1058"/>
        <v>1.5089454397369397E-4</v>
      </c>
      <c r="HB474" s="240">
        <f t="shared" ca="1" si="1059"/>
        <v>-9.9985769048813454E-5</v>
      </c>
      <c r="HC474" s="240">
        <f t="shared" ca="1" si="1060"/>
        <v>3.5677461043300153E-5</v>
      </c>
      <c r="HD474" s="240">
        <f t="shared" ca="1" si="1061"/>
        <v>3.3412140580600957E-5</v>
      </c>
      <c r="HE474" s="240">
        <f t="shared" ca="1" si="1062"/>
        <v>-9.8024034154028288E-5</v>
      </c>
      <c r="HF474" s="240">
        <f t="shared" ca="1" si="1063"/>
        <v>1.4949929537625724E-4</v>
      </c>
      <c r="HG474" s="240">
        <f t="shared" ca="1" si="1064"/>
        <v>-1.8093949787980517E-4</v>
      </c>
      <c r="HH474" s="240">
        <f t="shared" ca="1" si="1065"/>
        <v>1.8813120171700905E-4</v>
      </c>
      <c r="HI474" s="240">
        <f t="shared" ca="1" si="1066"/>
        <v>-1.7011061499638797E-4</v>
      </c>
      <c r="HJ474" s="240">
        <f t="shared" ca="1" si="1067"/>
        <v>1.2929275587693538E-4</v>
      </c>
      <c r="HK474" s="240">
        <f t="shared" ca="1" si="1068"/>
        <v>-7.1147805352980473E-5</v>
      </c>
      <c r="HL474" s="240">
        <f t="shared" ca="1" si="1069"/>
        <v>3.4680242175186778E-6</v>
      </c>
      <c r="HM474" s="240">
        <f t="shared" ca="1" si="1070"/>
        <v>6.4676522110721616E-5</v>
      </c>
      <c r="HN474" s="240">
        <f t="shared" ca="1" si="1071"/>
        <v>-1.2415348298347773E-4</v>
      </c>
      <c r="HO474" s="240">
        <f t="shared" ca="1" si="1072"/>
        <v>1.6699208903696238E-4</v>
      </c>
      <c r="HP474" s="240">
        <f t="shared" ca="1" si="1073"/>
        <v>-1.8745135008421955E-4</v>
      </c>
      <c r="HQ474" s="240">
        <f t="shared" ca="1" si="1074"/>
        <v>1.827894304838935E-4</v>
      </c>
      <c r="HR474" s="240">
        <f t="shared" ca="1" si="1075"/>
        <v>-1.5363109460493472E-4</v>
      </c>
      <c r="HS474" s="240">
        <f t="shared" ca="1" si="1076"/>
        <v>1.0388397940311412E-4</v>
      </c>
      <c r="HT474" s="240">
        <f t="shared" ca="1" si="1077"/>
        <v>-4.0214914789870494E-5</v>
      </c>
      <c r="HU474" s="240">
        <f t="shared" ca="1" si="1078"/>
        <v>-2.8843527593731088E-5</v>
      </c>
      <c r="HV474" s="240">
        <f t="shared" ca="1" si="1079"/>
        <v>9.4036521865734334E-5</v>
      </c>
      <c r="HW474" s="240">
        <f t="shared" ca="1" si="1080"/>
        <v>-1.4662726786266158E-4</v>
      </c>
      <c r="HX474" s="240">
        <f t="shared" ca="1" si="1081"/>
        <v>1.7956784819161915E-4</v>
      </c>
      <c r="HY474" s="240">
        <f t="shared" ca="1" si="1082"/>
        <v>-1.8844375066740166E-4</v>
      </c>
      <c r="HZ474" s="240">
        <f t="shared" ca="1" si="1083"/>
        <v>1.7206547652456457E-4</v>
      </c>
      <c r="IA474" s="240">
        <f t="shared" ca="1" si="1084"/>
        <v>-1.3262795038357527E-4</v>
      </c>
      <c r="IB474" s="240">
        <f t="shared" ca="1" si="1085"/>
        <v>7.5416368739611027E-5</v>
      </c>
      <c r="IC474" s="240">
        <f t="shared" ca="1" si="1086"/>
        <v>-8.0979075130707209E-6</v>
      </c>
      <c r="ID474" s="240">
        <f t="shared" ca="1" si="1087"/>
        <v>-6.0305789948961475E-5</v>
      </c>
      <c r="IE474" s="240">
        <f t="shared" ca="1" si="1088"/>
        <v>-1.0217391423210288E-4</v>
      </c>
      <c r="IF474" s="240">
        <f t="shared" ca="1" si="1089"/>
        <v>-1.6478365459583055E-4</v>
      </c>
      <c r="IG474" s="240">
        <f t="shared" ca="1" si="1090"/>
        <v>1.8685628319323321E-4</v>
      </c>
      <c r="IH474" s="240">
        <f t="shared" ca="1" si="1091"/>
        <v>-1.8388747867679483E-4</v>
      </c>
      <c r="II474" s="240">
        <f t="shared" ca="1" si="1092"/>
        <v>1.5627510360942195E-4</v>
      </c>
      <c r="IJ474" s="240">
        <f t="shared" ca="1" si="1093"/>
        <v>-1.0771961393267678E-4</v>
      </c>
      <c r="IK474" s="240">
        <f t="shared" ca="1" si="1094"/>
        <v>4.4728144575483037E-5</v>
      </c>
      <c r="IL474" s="240">
        <f t="shared" ca="1" si="1095"/>
        <v>2.4257540344346553E-5</v>
      </c>
      <c r="IM474" s="240">
        <f t="shared" ca="1" si="1096"/>
        <v>-8.9992365492920382E-5</v>
      </c>
      <c r="IN474" s="240">
        <f t="shared" ca="1" si="1097"/>
        <v>1.4366691756565199E-4</v>
      </c>
      <c r="IO474" s="240">
        <f t="shared" ca="1" si="1098"/>
        <v>-1.7808803354616367E-4</v>
      </c>
      <c r="IP474" s="240">
        <f t="shared" ca="1" si="1099"/>
        <v>1.8864278814875707E-4</v>
      </c>
      <c r="IQ474" s="240">
        <f t="shared" ca="1" si="1100"/>
        <v>-1.7391669224363441E-4</v>
      </c>
      <c r="IR474" s="240">
        <f t="shared" ca="1" si="1101"/>
        <v>1.3588325477218241E-4</v>
      </c>
      <c r="IS474" s="240">
        <f t="shared" ca="1" si="1102"/>
        <v>-7.9639504125712408E-5</v>
      </c>
      <c r="IT474" s="240">
        <f t="shared" ca="1" si="1103"/>
        <v>1.2722912931937144E-5</v>
      </c>
      <c r="IU474" s="240">
        <f t="shared" ca="1" si="1104"/>
        <v>5.5898731834335245E-5</v>
      </c>
      <c r="IV474" s="240">
        <f t="shared" ca="1" si="1105"/>
        <v>-1.1702914146277454E-4</v>
      </c>
      <c r="IW474" s="240">
        <f t="shared" ca="1" si="1106"/>
        <v>1.6247596064282777E-4</v>
      </c>
      <c r="IX474" s="240">
        <f t="shared" ca="1" si="1107"/>
        <v>-1.861486610642575E-4</v>
      </c>
      <c r="IY474" s="240">
        <f t="shared" ca="1" si="1108"/>
        <v>1.8487475992853673E-4</v>
      </c>
      <c r="IZ474" s="240">
        <f t="shared" ca="1" si="1109"/>
        <v>-1.5882497833498557E-4</v>
      </c>
      <c r="JA474" s="240">
        <f t="shared" ca="1" si="1110"/>
        <v>1.1149036219471997E-4</v>
      </c>
      <c r="JB474" s="240">
        <f t="shared" ca="1" si="1111"/>
        <v>-4.921443179931727E-5</v>
      </c>
    </row>
    <row r="475" spans="2:262">
      <c r="B475" s="248">
        <v>114</v>
      </c>
      <c r="C475" s="247">
        <f t="shared" si="1112"/>
        <v>2.2265625000000015E-3</v>
      </c>
      <c r="D475" s="244">
        <f t="shared" ca="1" si="855"/>
        <v>11.322684711740791</v>
      </c>
      <c r="E475" s="243">
        <f ca="1">DP361</f>
        <v>-0.67731528825920906</v>
      </c>
      <c r="F475" s="242">
        <v>114</v>
      </c>
      <c r="G475" s="240">
        <f t="shared" ca="1" si="856"/>
        <v>2.593073224741663E-5</v>
      </c>
      <c r="H475" s="240">
        <f t="shared" ca="1" si="857"/>
        <v>3.6486492878836394E-5</v>
      </c>
      <c r="I475" s="240">
        <f t="shared" ca="1" si="858"/>
        <v>-9.4638013906238463E-5</v>
      </c>
      <c r="J475" s="240">
        <f t="shared" ca="1" si="859"/>
        <v>1.4172522778941777E-4</v>
      </c>
      <c r="K475" s="240">
        <f t="shared" ca="1" si="860"/>
        <v>-1.722430803174375E-4</v>
      </c>
      <c r="L475" s="240">
        <f t="shared" ca="1" si="861"/>
        <v>1.8262367229403349E-4</v>
      </c>
      <c r="M475" s="240">
        <f t="shared" ca="1" si="862"/>
        <v>-1.716533893033147E-4</v>
      </c>
      <c r="N475" s="240">
        <f t="shared" ca="1" si="863"/>
        <v>1.4061478764013959E-4</v>
      </c>
      <c r="O475" s="240">
        <f t="shared" ca="1" si="864"/>
        <v>-9.3136648255773643E-5</v>
      </c>
      <c r="P475" s="240">
        <f t="shared" ca="1" si="865"/>
        <v>3.4769729192384811E-5</v>
      </c>
      <c r="Q475" s="240">
        <f t="shared" ca="1" si="866"/>
        <v>2.7662183917552175E-5</v>
      </c>
      <c r="R475" s="240">
        <f t="shared" ca="1" si="867"/>
        <v>-8.6860059387529147E-5</v>
      </c>
      <c r="S475" s="240">
        <f t="shared" ca="1" si="868"/>
        <v>1.3590296291799445E-4</v>
      </c>
      <c r="T475" s="240">
        <f t="shared" ca="1" si="869"/>
        <v>-1.690571969649216E-4</v>
      </c>
      <c r="U475" s="241">
        <f t="shared" ca="1" si="870"/>
        <v>1.8244663803960377E-4</v>
      </c>
      <c r="V475" s="240">
        <f t="shared" ca="1" si="871"/>
        <v>-1.7450590155264567E-4</v>
      </c>
      <c r="W475" s="240">
        <f t="shared" ca="1" si="872"/>
        <v>1.461633538530086E-4</v>
      </c>
      <c r="X475" s="240">
        <f t="shared" ca="1" si="873"/>
        <v>-1.0073257518244564E-4</v>
      </c>
      <c r="Y475" s="240">
        <f t="shared" ca="1" si="874"/>
        <v>4.352496281426065E-5</v>
      </c>
      <c r="Z475" s="240">
        <f t="shared" ca="1" si="875"/>
        <v>1.8771234332289277E-5</v>
      </c>
      <c r="AA475" s="240">
        <f t="shared" ca="1" si="876"/>
        <v>-7.887285137771289E-5</v>
      </c>
      <c r="AB475" s="240">
        <f t="shared" ca="1" si="877"/>
        <v>1.2975329590520781E-4</v>
      </c>
      <c r="AC475" s="240">
        <f t="shared" ca="1" si="878"/>
        <v>-1.6546404001725629E-4</v>
      </c>
      <c r="AD475" s="240">
        <f t="shared" ca="1" si="879"/>
        <v>1.8183007385369851E-4</v>
      </c>
      <c r="AE475" s="240">
        <f t="shared" ca="1" si="880"/>
        <v>-1.769380138002246E-4</v>
      </c>
      <c r="AF475" s="240">
        <f t="shared" ca="1" si="881"/>
        <v>1.5135979974404686E-4</v>
      </c>
      <c r="AG475" s="240">
        <f t="shared" ca="1" si="882"/>
        <v>-1.0808582851237267E-4</v>
      </c>
      <c r="AH475" s="240">
        <f t="shared" ca="1" si="883"/>
        <v>5.217534098837984E-5</v>
      </c>
      <c r="AI475" s="240">
        <f t="shared" ca="1" si="884"/>
        <v>9.8350631993539701E-6</v>
      </c>
      <c r="AJ475" s="240">
        <f t="shared" ca="1" si="885"/>
        <v>-7.0695631760483079E-5</v>
      </c>
      <c r="AK475" s="240">
        <f t="shared" ca="1" si="886"/>
        <v>1.2329104183753819E-4</v>
      </c>
      <c r="AL475" s="240">
        <f t="shared" ca="1" si="887"/>
        <v>-1.6147226570425015E-4</v>
      </c>
      <c r="AM475" s="240">
        <f t="shared" ca="1" si="888"/>
        <v>1.8077546509344644E-4</v>
      </c>
      <c r="AN475" s="240">
        <f t="shared" ca="1" si="889"/>
        <v>-1.7894386687461952E-4</v>
      </c>
      <c r="AO475" s="240">
        <f t="shared" ca="1" si="890"/>
        <v>1.561916066199505E-4</v>
      </c>
      <c r="AP475" s="240">
        <f t="shared" ca="1" si="891"/>
        <v>-1.1517869361421089E-4</v>
      </c>
      <c r="AQ475" s="240">
        <f t="shared" ca="1" si="892"/>
        <v>6.0700024196036679E-5</v>
      </c>
      <c r="AR475" s="240">
        <f t="shared" ca="1" si="893"/>
        <v>8.7519853772028864E-7</v>
      </c>
      <c r="AS475" s="240">
        <f t="shared" ca="1" si="894"/>
        <v>-6.2348100174133928E-5</v>
      </c>
      <c r="AT475" s="240">
        <f t="shared" ca="1" si="895"/>
        <v>1.1653176885106405E-4</v>
      </c>
      <c r="AU475" s="240">
        <f t="shared" ca="1" si="896"/>
        <v>-1.5709149055986231E-4</v>
      </c>
      <c r="AV475" s="240">
        <f t="shared" ca="1" si="897"/>
        <v>1.7928535240372331E-4</v>
      </c>
      <c r="AW475" s="240">
        <f t="shared" ca="1" si="898"/>
        <v>-1.8051862850008136E-4</v>
      </c>
      <c r="AX475" s="240">
        <f t="shared" ca="1" si="899"/>
        <v>1.6064713423473643E-4</v>
      </c>
      <c r="AY475" s="240">
        <f t="shared" ca="1" si="900"/>
        <v>-1.2199408315467245E-4</v>
      </c>
      <c r="AZ475" s="240">
        <f t="shared" ca="1" si="901"/>
        <v>6.9078475728711123E-5</v>
      </c>
      <c r="BA475" s="240">
        <f t="shared" ca="1" si="902"/>
        <v>-8.0867745538464796E-6</v>
      </c>
      <c r="BB475" s="240">
        <f t="shared" ca="1" si="903"/>
        <v>-5.3850366553416629E-5</v>
      </c>
      <c r="BC475" s="240">
        <f t="shared" ca="1" si="904"/>
        <v>1.0949176062645035E-4</v>
      </c>
      <c r="BD475" s="240">
        <f t="shared" ca="1" si="905"/>
        <v>-1.5233226825512764E-4</v>
      </c>
      <c r="BE475" s="240">
        <f t="shared" ca="1" si="906"/>
        <v>1.7736332559651735E-4</v>
      </c>
      <c r="BF475" s="240">
        <f t="shared" ca="1" si="907"/>
        <v>-1.816585049379223E-4</v>
      </c>
      <c r="BG475" s="240">
        <f t="shared" ca="1" si="908"/>
        <v>1.6471564883212508E-4</v>
      </c>
      <c r="BH475" s="240">
        <f t="shared" ca="1" si="909"/>
        <v>-1.2851557826339469E-4</v>
      </c>
      <c r="BI475" s="240">
        <f t="shared" ca="1" si="910"/>
        <v>7.729051116279765E-5</v>
      </c>
      <c r="BJ475" s="240">
        <f t="shared" ca="1" si="911"/>
        <v>-1.702926589719783E-5</v>
      </c>
      <c r="BK475" s="240">
        <f t="shared" ca="1" si="912"/>
        <v>-4.5222902682937101E-5</v>
      </c>
      <c r="BL475" s="240">
        <f t="shared" ca="1" si="913"/>
        <v>1.021879771601399E-4</v>
      </c>
      <c r="BM475" s="240">
        <f t="shared" ca="1" si="914"/>
        <v>-1.4720606417343413E-4</v>
      </c>
      <c r="BN475" s="240">
        <f t="shared" ca="1" si="915"/>
        <v>1.7501401500275821E-4</v>
      </c>
      <c r="BO475" s="240">
        <f t="shared" ca="1" si="916"/>
        <v>-1.8236075012596225E-4</v>
      </c>
      <c r="BP475" s="240">
        <f t="shared" ca="1" si="917"/>
        <v>1.6838734900409015E-4</v>
      </c>
      <c r="BQ475" s="240">
        <f t="shared" ca="1" si="918"/>
        <v>-1.3472746808744165E-4</v>
      </c>
      <c r="BR475" s="240">
        <f t="shared" ca="1" si="919"/>
        <v>8.5316346985643757E-5</v>
      </c>
      <c r="BS475" s="240">
        <f t="shared" ca="1" si="920"/>
        <v>-2.5930732247415281E-5</v>
      </c>
      <c r="BT475" s="240">
        <f t="shared" ca="1" si="921"/>
        <v>-3.6486492878840974E-5</v>
      </c>
      <c r="BU475" s="240">
        <f t="shared" ca="1" si="922"/>
        <v>9.4638013906240957E-5</v>
      </c>
      <c r="BV475" s="240">
        <f t="shared" ca="1" si="923"/>
        <v>-1.4172522778941837E-4</v>
      </c>
      <c r="BW475" s="240">
        <f t="shared" ca="1" si="924"/>
        <v>1.7224308031743891E-4</v>
      </c>
      <c r="BX475" s="240">
        <f t="shared" ca="1" si="925"/>
        <v>-1.8262367229403349E-4</v>
      </c>
      <c r="BY475" s="240">
        <f t="shared" ca="1" si="926"/>
        <v>1.7165338930331272E-4</v>
      </c>
      <c r="BZ475" s="240">
        <f t="shared" ca="1" si="927"/>
        <v>-1.4061478764013709E-4</v>
      </c>
      <c r="CA475" s="240">
        <f t="shared" ca="1" si="928"/>
        <v>9.313664825577199E-5</v>
      </c>
      <c r="CB475" s="240">
        <f t="shared" ca="1" si="929"/>
        <v>-3.4769729192379728E-5</v>
      </c>
      <c r="CC475" s="240">
        <f t="shared" ca="1" si="930"/>
        <v>-2.766218391755536E-5</v>
      </c>
      <c r="CD475" s="240">
        <f t="shared" ca="1" si="931"/>
        <v>8.6860059387530801E-5</v>
      </c>
      <c r="CE475" s="240">
        <f t="shared" ca="1" si="932"/>
        <v>-1.3590296291799745E-4</v>
      </c>
      <c r="CF475" s="240">
        <f t="shared" ca="1" si="933"/>
        <v>1.690571969649228E-4</v>
      </c>
      <c r="CG475" s="240">
        <f t="shared" ca="1" si="934"/>
        <v>-1.8244663803960382E-4</v>
      </c>
      <c r="CH475" s="240">
        <f t="shared" ca="1" si="935"/>
        <v>1.7450590155264434E-4</v>
      </c>
      <c r="CI475" s="240">
        <f t="shared" ca="1" si="936"/>
        <v>-1.4616335385300667E-4</v>
      </c>
      <c r="CJ475" s="240">
        <f t="shared" ca="1" si="937"/>
        <v>1.0073257518244513E-4</v>
      </c>
      <c r="CK475" s="240">
        <f t="shared" ca="1" si="938"/>
        <v>-4.3524962814256259E-5</v>
      </c>
      <c r="CL475" s="240">
        <f t="shared" ca="1" si="939"/>
        <v>-1.8771234332291202E-5</v>
      </c>
      <c r="CM475" s="240">
        <f t="shared" ca="1" si="940"/>
        <v>7.8872851377718149E-5</v>
      </c>
      <c r="CN475" s="240">
        <f t="shared" ca="1" si="941"/>
        <v>-1.2975329590521009E-4</v>
      </c>
      <c r="CO475" s="240">
        <f t="shared" ca="1" si="942"/>
        <v>1.6546404001725656E-4</v>
      </c>
      <c r="CP475" s="240">
        <f t="shared" ca="1" si="943"/>
        <v>-1.8183007385369902E-4</v>
      </c>
      <c r="CQ475" s="240">
        <f t="shared" ca="1" si="944"/>
        <v>1.7693801380022384E-4</v>
      </c>
      <c r="CR475" s="240">
        <f t="shared" ca="1" si="945"/>
        <v>-1.5135979974404648E-4</v>
      </c>
      <c r="CS475" s="240">
        <f t="shared" ca="1" si="946"/>
        <v>1.0808582851236798E-4</v>
      </c>
      <c r="CT475" s="240">
        <f t="shared" ca="1" si="947"/>
        <v>-5.217534098837177E-5</v>
      </c>
      <c r="CU475" s="240">
        <f t="shared" ca="1" si="948"/>
        <v>-9.8350631993545799E-6</v>
      </c>
      <c r="CV475" s="240">
        <f t="shared" ca="1" si="949"/>
        <v>7.0695631760486061E-5</v>
      </c>
      <c r="CW475" s="240">
        <f t="shared" ca="1" si="950"/>
        <v>-1.232910418375444E-4</v>
      </c>
      <c r="CX475" s="240">
        <f t="shared" ca="1" si="951"/>
        <v>1.6147226570425045E-4</v>
      </c>
      <c r="CY475" s="240">
        <f t="shared" ca="1" si="952"/>
        <v>-1.8077546509344687E-4</v>
      </c>
      <c r="CZ475" s="240">
        <f t="shared" ca="1" si="953"/>
        <v>1.7894386687461784E-4</v>
      </c>
      <c r="DA475" s="240">
        <f t="shared" ca="1" si="954"/>
        <v>-1.561916066199502E-4</v>
      </c>
      <c r="DB475" s="240">
        <f t="shared" ca="1" si="955"/>
        <v>1.151786936142084E-4</v>
      </c>
      <c r="DC475" s="240">
        <f t="shared" ca="1" si="956"/>
        <v>-6.0700024196031177E-5</v>
      </c>
      <c r="DD475" s="240">
        <f t="shared" ca="1" si="957"/>
        <v>-8.7519853772091206E-7</v>
      </c>
      <c r="DE475" s="240">
        <f t="shared" ca="1" si="958"/>
        <v>6.234810017413695E-5</v>
      </c>
      <c r="DF475" s="240">
        <f t="shared" ca="1" si="959"/>
        <v>-1.165317688510685E-4</v>
      </c>
      <c r="DG475" s="240">
        <f t="shared" ca="1" si="960"/>
        <v>1.5709149055986263E-4</v>
      </c>
      <c r="DH475" s="240">
        <f t="shared" ca="1" si="961"/>
        <v>-1.7928535240372391E-4</v>
      </c>
      <c r="DI475" s="240">
        <f t="shared" ca="1" si="962"/>
        <v>1.8051862850008049E-4</v>
      </c>
      <c r="DJ475" s="240">
        <f t="shared" ca="1" si="963"/>
        <v>-1.6064713423473738E-4</v>
      </c>
      <c r="DK475" s="240">
        <f t="shared" ca="1" si="964"/>
        <v>1.2199408315467005E-4</v>
      </c>
      <c r="DL475" s="240">
        <f t="shared" ca="1" si="965"/>
        <v>-6.9078475728708141E-5</v>
      </c>
      <c r="DM475" s="240">
        <f t="shared" ca="1" si="966"/>
        <v>8.0867745538484447E-6</v>
      </c>
      <c r="DN475" s="240">
        <f t="shared" ca="1" si="967"/>
        <v>5.3850366553419705E-5</v>
      </c>
      <c r="DO475" s="240">
        <f t="shared" ca="1" si="968"/>
        <v>-1.0949176062645292E-4</v>
      </c>
      <c r="DP475" s="240">
        <f t="shared" ca="1" si="969"/>
        <v>1.5233226825512659E-4</v>
      </c>
      <c r="DQ475" s="240">
        <f t="shared" ca="1" si="970"/>
        <v>-1.7736332559651811E-4</v>
      </c>
      <c r="DR475" s="240">
        <f t="shared" ca="1" si="971"/>
        <v>1.8165850493792197E-4</v>
      </c>
      <c r="DS475" s="240">
        <f t="shared" ca="1" si="972"/>
        <v>-1.6471564883212145E-4</v>
      </c>
      <c r="DT475" s="240">
        <f t="shared" ca="1" si="973"/>
        <v>1.2851557826339238E-4</v>
      </c>
      <c r="DU475" s="240">
        <f t="shared" ca="1" si="974"/>
        <v>-7.7290511162794736E-5</v>
      </c>
      <c r="DV475" s="240">
        <f t="shared" ca="1" si="975"/>
        <v>1.7029265897189455E-5</v>
      </c>
      <c r="DW475" s="240">
        <f t="shared" ca="1" si="976"/>
        <v>4.5222902682940218E-5</v>
      </c>
      <c r="DX475" s="240">
        <f t="shared" ca="1" si="977"/>
        <v>-1.0218797716014256E-4</v>
      </c>
      <c r="DY475" s="240">
        <f t="shared" ca="1" si="978"/>
        <v>1.4720606417343912E-4</v>
      </c>
      <c r="DZ475" s="240">
        <f t="shared" ca="1" si="979"/>
        <v>-1.7501401500275764E-4</v>
      </c>
      <c r="EA475" s="240">
        <f t="shared" ca="1" si="980"/>
        <v>1.8236075012596211E-4</v>
      </c>
      <c r="EB475" s="240">
        <f t="shared" ca="1" si="981"/>
        <v>-1.683873490040869E-4</v>
      </c>
      <c r="EC475" s="240">
        <f t="shared" ca="1" si="982"/>
        <v>1.3472746808744298E-4</v>
      </c>
      <c r="ED475" s="240">
        <f t="shared" ca="1" si="983"/>
        <v>-8.5316346985640911E-5</v>
      </c>
      <c r="EE475" s="240">
        <f t="shared" ca="1" si="984"/>
        <v>2.5930732247406967E-5</v>
      </c>
      <c r="EF475" s="240">
        <f t="shared" ca="1" si="985"/>
        <v>3.6486492878839036E-5</v>
      </c>
      <c r="EG475" s="240">
        <f t="shared" ca="1" si="986"/>
        <v>-9.4638013906243694E-5</v>
      </c>
      <c r="EH475" s="240">
        <f t="shared" ca="1" si="987"/>
        <v>1.4172522778942368E-4</v>
      </c>
      <c r="EI475" s="240">
        <f t="shared" ca="1" si="988"/>
        <v>-1.7224308031743826E-4</v>
      </c>
      <c r="EJ475" s="240">
        <f t="shared" ca="1" si="989"/>
        <v>1.8262367229403346E-4</v>
      </c>
      <c r="EK475" s="240">
        <f t="shared" ca="1" si="990"/>
        <v>-1.7165338930331161E-4</v>
      </c>
      <c r="EL475" s="240">
        <f t="shared" ca="1" si="991"/>
        <v>1.4061478764013839E-4</v>
      </c>
      <c r="EM475" s="240">
        <f t="shared" ca="1" si="992"/>
        <v>-9.3136648255769212E-5</v>
      </c>
      <c r="EN475" s="240">
        <f t="shared" ca="1" si="993"/>
        <v>3.4769729192376571E-5</v>
      </c>
      <c r="EO475" s="240">
        <f t="shared" ca="1" si="994"/>
        <v>2.7662183917553408E-5</v>
      </c>
      <c r="EP475" s="240">
        <f t="shared" ca="1" si="995"/>
        <v>-8.686005938753366E-5</v>
      </c>
      <c r="EQ475" s="240">
        <f t="shared" ca="1" si="996"/>
        <v>1.359029629179996E-4</v>
      </c>
      <c r="ER475" s="240">
        <f t="shared" ca="1" si="997"/>
        <v>-1.69057196964926E-4</v>
      </c>
      <c r="ES475" s="240">
        <f t="shared" ca="1" si="998"/>
        <v>1.8244663803960396E-4</v>
      </c>
      <c r="ET475" s="240">
        <f t="shared" ca="1" si="999"/>
        <v>-1.745059015526434E-4</v>
      </c>
      <c r="EU475" s="240">
        <f t="shared" ca="1" si="1000"/>
        <v>1.4616335385300163E-4</v>
      </c>
      <c r="EV475" s="240">
        <f t="shared" ca="1" si="1001"/>
        <v>-1.0073257518244242E-4</v>
      </c>
      <c r="EW475" s="240">
        <f t="shared" ca="1" si="1002"/>
        <v>4.3524962814253128E-5</v>
      </c>
      <c r="EX475" s="240">
        <f t="shared" ca="1" si="1003"/>
        <v>1.8771234332299564E-5</v>
      </c>
      <c r="EY475" s="240">
        <f t="shared" ca="1" si="1004"/>
        <v>-7.8872851377716373E-5</v>
      </c>
      <c r="EZ475" s="240">
        <f t="shared" ca="1" si="1005"/>
        <v>1.2975329590521234E-4</v>
      </c>
      <c r="FA475" s="240">
        <f t="shared" ca="1" si="1006"/>
        <v>-1.6546404001726011E-4</v>
      </c>
      <c r="FB475" s="240">
        <f t="shared" ca="1" si="1007"/>
        <v>1.8183007385369886E-4</v>
      </c>
      <c r="FC475" s="240">
        <f t="shared" ca="1" si="1008"/>
        <v>-1.7693801380022303E-4</v>
      </c>
      <c r="FD475" s="240">
        <f t="shared" ca="1" si="1009"/>
        <v>1.513597997440418E-4</v>
      </c>
      <c r="FE475" s="240">
        <f t="shared" ca="1" si="1010"/>
        <v>-1.0808582851236957E-4</v>
      </c>
      <c r="FF475" s="240">
        <f t="shared" ca="1" si="1011"/>
        <v>5.2175340988373653E-5</v>
      </c>
      <c r="FG475" s="240">
        <f t="shared" ca="1" si="1012"/>
        <v>9.8350631993629825E-6</v>
      </c>
      <c r="FH475" s="240">
        <f t="shared" ca="1" si="1013"/>
        <v>-7.0695631760484272E-5</v>
      </c>
      <c r="FI475" s="240">
        <f t="shared" ca="1" si="1014"/>
        <v>1.2329104183754296E-4</v>
      </c>
      <c r="FJ475" s="240">
        <f t="shared" ca="1" si="1015"/>
        <v>-1.6147226570425438E-4</v>
      </c>
      <c r="FK475" s="240">
        <f t="shared" ca="1" si="1016"/>
        <v>1.807754650934466E-4</v>
      </c>
      <c r="FL475" s="240">
        <f t="shared" ca="1" si="1017"/>
        <v>-1.7894386687461824E-4</v>
      </c>
      <c r="FM475" s="240">
        <f t="shared" ca="1" si="1018"/>
        <v>1.5619160661994581E-4</v>
      </c>
      <c r="FN475" s="240">
        <f t="shared" ca="1" si="1019"/>
        <v>-1.1517869361420992E-4</v>
      </c>
      <c r="FO475" s="240">
        <f t="shared" ca="1" si="1020"/>
        <v>6.070002419603304E-5</v>
      </c>
      <c r="FP475" s="240">
        <f t="shared" ca="1" si="1021"/>
        <v>8.7519853772932818E-7</v>
      </c>
      <c r="FQ475" s="240">
        <f t="shared" ca="1" si="1022"/>
        <v>-6.2348100174144851E-5</v>
      </c>
      <c r="FR475" s="240">
        <f t="shared" ca="1" si="1023"/>
        <v>1.16531768851067E-4</v>
      </c>
      <c r="FS475" s="240">
        <f t="shared" ca="1" si="1024"/>
        <v>-1.5709149055986692E-4</v>
      </c>
      <c r="FT475" s="240">
        <f t="shared" ca="1" si="1025"/>
        <v>1.7928535240372551E-4</v>
      </c>
      <c r="FU475" s="240">
        <f t="shared" ca="1" si="1026"/>
        <v>-1.8051862850008082E-4</v>
      </c>
      <c r="FV475" s="240">
        <f t="shared" ca="1" si="1027"/>
        <v>1.6064713423473339E-4</v>
      </c>
      <c r="FW475" s="240">
        <f t="shared" ca="1" si="1028"/>
        <v>-1.2199408315466379E-4</v>
      </c>
      <c r="FX475" s="240">
        <f t="shared" ca="1" si="1029"/>
        <v>6.9078475728709957E-5</v>
      </c>
      <c r="FY475" s="240">
        <f t="shared" ca="1" si="1030"/>
        <v>-8.0867745538400421E-6</v>
      </c>
      <c r="FZ475" s="240">
        <f t="shared" ca="1" si="1031"/>
        <v>-5.3850366553427742E-5</v>
      </c>
      <c r="GA475" s="240">
        <f t="shared" ca="1" si="1032"/>
        <v>1.0949176062645134E-4</v>
      </c>
      <c r="GB475" s="240">
        <f t="shared" ca="1" si="1033"/>
        <v>-1.5233226825513122E-4</v>
      </c>
      <c r="GC475" s="240">
        <f t="shared" ca="1" si="1034"/>
        <v>1.7736332559652008E-4</v>
      </c>
      <c r="GD475" s="240">
        <f t="shared" ca="1" si="1035"/>
        <v>-1.8165850493792219E-4</v>
      </c>
      <c r="GE475" s="240">
        <f t="shared" ca="1" si="1036"/>
        <v>1.6471564883212232E-4</v>
      </c>
      <c r="GF475" s="240">
        <f t="shared" ca="1" si="1037"/>
        <v>-1.2851557826338642E-4</v>
      </c>
      <c r="GG475" s="240">
        <f t="shared" ca="1" si="1038"/>
        <v>7.729051116278712E-5</v>
      </c>
      <c r="GH475" s="240">
        <f t="shared" ca="1" si="1039"/>
        <v>-1.702926589718108E-5</v>
      </c>
      <c r="GI475" s="240">
        <f t="shared" ca="1" si="1040"/>
        <v>-4.5222902682938294E-5</v>
      </c>
      <c r="GJ475" s="240">
        <f t="shared" ca="1" si="1041"/>
        <v>1.0218797716014093E-4</v>
      </c>
      <c r="GK475" s="240">
        <f t="shared" ca="1" si="1042"/>
        <v>-1.4720606417343795E-4</v>
      </c>
      <c r="GL475" s="240">
        <f t="shared" ca="1" si="1043"/>
        <v>1.7501401500276005E-4</v>
      </c>
      <c r="GM475" s="240">
        <f t="shared" ca="1" si="1044"/>
        <v>-1.8236075012596163E-4</v>
      </c>
      <c r="GN475" s="240">
        <f t="shared" ca="1" si="1045"/>
        <v>1.6838734900408365E-4</v>
      </c>
      <c r="GO475" s="240">
        <f t="shared" ca="1" si="1046"/>
        <v>-1.3472746808744431E-4</v>
      </c>
      <c r="GP475" s="240">
        <f t="shared" ca="1" si="1047"/>
        <v>8.5316346985642646E-5</v>
      </c>
      <c r="GQ475" s="240">
        <f t="shared" ca="1" si="1048"/>
        <v>-2.5930732247408918E-5</v>
      </c>
      <c r="GR475" s="240">
        <f t="shared" ca="1" si="1049"/>
        <v>-3.6486492878847303E-5</v>
      </c>
      <c r="GS475" s="240">
        <f t="shared" ca="1" si="1050"/>
        <v>9.4638013906250904E-5</v>
      </c>
      <c r="GT475" s="240">
        <f t="shared" ca="1" si="1051"/>
        <v>-1.4172522778942896E-4</v>
      </c>
      <c r="GU475" s="240">
        <f t="shared" ca="1" si="1052"/>
        <v>1.7224308031743758E-4</v>
      </c>
      <c r="GV475" s="240">
        <f t="shared" ca="1" si="1053"/>
        <v>-1.8262367229403346E-4</v>
      </c>
      <c r="GW475" s="240">
        <f t="shared" ca="1" si="1054"/>
        <v>1.7165338930331229E-4</v>
      </c>
      <c r="GX475" s="240">
        <f t="shared" ca="1" si="1055"/>
        <v>-1.4061478764013297E-4</v>
      </c>
      <c r="GY475" s="240">
        <f t="shared" ca="1" si="1056"/>
        <v>9.3136648255761974E-5</v>
      </c>
      <c r="GZ475" s="240">
        <f t="shared" ca="1" si="1057"/>
        <v>-3.476972919236831E-5</v>
      </c>
      <c r="HA475" s="240">
        <f t="shared" ca="1" si="1058"/>
        <v>-2.766218391755147E-5</v>
      </c>
      <c r="HB475" s="240">
        <f t="shared" ca="1" si="1059"/>
        <v>8.6860059387531939E-5</v>
      </c>
      <c r="HC475" s="240">
        <f t="shared" ca="1" si="1060"/>
        <v>-1.3590296291799829E-4</v>
      </c>
      <c r="HD475" s="240">
        <f t="shared" ca="1" si="1061"/>
        <v>1.6905719696492526E-4</v>
      </c>
      <c r="HE475" s="240">
        <f t="shared" ca="1" si="1062"/>
        <v>-1.8244663803960434E-4</v>
      </c>
      <c r="HF475" s="240">
        <f t="shared" ca="1" si="1063"/>
        <v>1.745059015526409E-4</v>
      </c>
      <c r="HG475" s="240">
        <f t="shared" ca="1" si="1064"/>
        <v>-1.4616335385299659E-4</v>
      </c>
      <c r="HH475" s="240">
        <f t="shared" ca="1" si="1065"/>
        <v>1.0073257518244407E-4</v>
      </c>
      <c r="HI475" s="240">
        <f t="shared" ca="1" si="1066"/>
        <v>-4.3524962814255032E-5</v>
      </c>
      <c r="HJ475" s="240">
        <f t="shared" ca="1" si="1067"/>
        <v>-1.8771234332297599E-5</v>
      </c>
      <c r="HK475" s="240">
        <f t="shared" ca="1" si="1068"/>
        <v>7.8872851377723949E-5</v>
      </c>
      <c r="HL475" s="240">
        <f t="shared" ca="1" si="1069"/>
        <v>-1.2975329590521827E-4</v>
      </c>
      <c r="HM475" s="240">
        <f t="shared" ca="1" si="1070"/>
        <v>1.6546404001726366E-4</v>
      </c>
      <c r="HN475" s="240">
        <f t="shared" ca="1" si="1071"/>
        <v>-1.8183007385369867E-4</v>
      </c>
      <c r="HO475" s="240">
        <f t="shared" ca="1" si="1072"/>
        <v>1.7693801380022352E-4</v>
      </c>
      <c r="HP475" s="240">
        <f t="shared" ca="1" si="1073"/>
        <v>-1.5135979974404291E-4</v>
      </c>
      <c r="HQ475" s="240">
        <f t="shared" ca="1" si="1074"/>
        <v>1.0808582851236279E-4</v>
      </c>
      <c r="HR475" s="240">
        <f t="shared" ca="1" si="1075"/>
        <v>-5.2175340988365603E-5</v>
      </c>
      <c r="HS475" s="240">
        <f t="shared" ca="1" si="1076"/>
        <v>-9.8350631993713851E-6</v>
      </c>
      <c r="HT475" s="240">
        <f t="shared" ca="1" si="1077"/>
        <v>7.0695631760482429E-5</v>
      </c>
      <c r="HU475" s="240">
        <f t="shared" ca="1" si="1078"/>
        <v>-1.232910418375415E-4</v>
      </c>
      <c r="HV475" s="240">
        <f t="shared" ca="1" si="1079"/>
        <v>1.6147226570425346E-4</v>
      </c>
      <c r="HW475" s="240">
        <f t="shared" ca="1" si="1080"/>
        <v>-1.8077546509344782E-4</v>
      </c>
      <c r="HX475" s="240">
        <f t="shared" ca="1" si="1081"/>
        <v>1.7894386687461656E-4</v>
      </c>
      <c r="HY475" s="240">
        <f t="shared" ca="1" si="1082"/>
        <v>-1.5619160661994148E-4</v>
      </c>
      <c r="HZ475" s="240">
        <f t="shared" ca="1" si="1083"/>
        <v>1.1517869361421144E-4</v>
      </c>
      <c r="IA475" s="240">
        <f t="shared" ca="1" si="1084"/>
        <v>-6.0700024196034897E-5</v>
      </c>
      <c r="IB475" s="240">
        <f t="shared" ca="1" si="1085"/>
        <v>-8.7519853772736306E-7</v>
      </c>
      <c r="IC475" s="240">
        <f t="shared" ca="1" si="1086"/>
        <v>6.2348100174142995E-5</v>
      </c>
      <c r="ID475" s="240">
        <f t="shared" ca="1" si="1087"/>
        <v>-1.1653176885107348E-4</v>
      </c>
      <c r="IE475" s="240">
        <f t="shared" ca="1" si="1088"/>
        <v>-1.5621952819418159E-4</v>
      </c>
      <c r="IF475" s="240">
        <f t="shared" ca="1" si="1089"/>
        <v>-1.7928535240372713E-4</v>
      </c>
      <c r="IG475" s="240">
        <f t="shared" ca="1" si="1090"/>
        <v>1.8051862850008109E-4</v>
      </c>
      <c r="IH475" s="240">
        <f t="shared" ca="1" si="1091"/>
        <v>-1.6064713423473431E-4</v>
      </c>
      <c r="II475" s="240">
        <f t="shared" ca="1" si="1092"/>
        <v>1.2199408315466525E-4</v>
      </c>
      <c r="IJ475" s="240">
        <f t="shared" ca="1" si="1093"/>
        <v>-6.9078475728702164E-5</v>
      </c>
      <c r="IK475" s="240">
        <f t="shared" ca="1" si="1094"/>
        <v>8.0867745538316395E-6</v>
      </c>
      <c r="IL475" s="240">
        <f t="shared" ca="1" si="1095"/>
        <v>5.3850366553435799E-5</v>
      </c>
      <c r="IM475" s="240">
        <f t="shared" ca="1" si="1096"/>
        <v>-1.0949176062644976E-4</v>
      </c>
      <c r="IN475" s="240">
        <f t="shared" ca="1" si="1097"/>
        <v>1.5233226825513011E-4</v>
      </c>
      <c r="IO475" s="240">
        <f t="shared" ca="1" si="1098"/>
        <v>-1.7736332559651962E-4</v>
      </c>
      <c r="IP475" s="240">
        <f t="shared" ca="1" si="1099"/>
        <v>1.816585049379213E-4</v>
      </c>
      <c r="IQ475" s="240">
        <f t="shared" ca="1" si="1100"/>
        <v>-1.6471564883211866E-4</v>
      </c>
      <c r="IR475" s="240">
        <f t="shared" ca="1" si="1101"/>
        <v>1.2851557826338043E-4</v>
      </c>
      <c r="IS475" s="240">
        <f t="shared" ca="1" si="1102"/>
        <v>-7.7290511162798301E-5</v>
      </c>
      <c r="IT475" s="240">
        <f t="shared" ca="1" si="1103"/>
        <v>1.7029265897193372E-5</v>
      </c>
      <c r="IU475" s="240">
        <f t="shared" ca="1" si="1104"/>
        <v>4.5222902682946466E-5</v>
      </c>
      <c r="IV475" s="240">
        <f t="shared" ca="1" si="1105"/>
        <v>-1.021879771601479E-4</v>
      </c>
      <c r="IW475" s="240">
        <f t="shared" ca="1" si="1106"/>
        <v>1.4720606417344291E-4</v>
      </c>
      <c r="IX475" s="240">
        <f t="shared" ca="1" si="1107"/>
        <v>-1.7501401500276243E-4</v>
      </c>
      <c r="IY475" s="240">
        <f t="shared" ca="1" si="1108"/>
        <v>1.823607501259623E-4</v>
      </c>
      <c r="IZ475" s="240">
        <f t="shared" ca="1" si="1109"/>
        <v>-1.6838734900408842E-4</v>
      </c>
      <c r="JA475" s="240">
        <f t="shared" ca="1" si="1110"/>
        <v>1.3472746808743864E-4</v>
      </c>
      <c r="JB475" s="240">
        <f t="shared" ca="1" si="1111"/>
        <v>-8.5316346985635206E-5</v>
      </c>
    </row>
    <row r="476" spans="2:262">
      <c r="B476" s="248">
        <v>115</v>
      </c>
      <c r="C476" s="247">
        <f t="shared" si="1112"/>
        <v>2.2460937500000016E-3</v>
      </c>
      <c r="D476" s="244">
        <f t="shared" ca="1" si="855"/>
        <v>11.325134317762611</v>
      </c>
      <c r="E476" s="243">
        <f ca="1">DQ361</f>
        <v>-0.67486568223738874</v>
      </c>
      <c r="F476" s="242">
        <v>115</v>
      </c>
      <c r="G476" s="240">
        <f t="shared" ca="1" si="856"/>
        <v>9.4151623044165997E-5</v>
      </c>
      <c r="H476" s="240">
        <f t="shared" ca="1" si="857"/>
        <v>1.065423328086069E-5</v>
      </c>
      <c r="I476" s="240">
        <f t="shared" ca="1" si="858"/>
        <v>-1.1438461252974482E-4</v>
      </c>
      <c r="J476" s="240">
        <f t="shared" ca="1" si="859"/>
        <v>2.0656859276555546E-4</v>
      </c>
      <c r="K476" s="240">
        <f t="shared" ca="1" si="860"/>
        <v>-2.7790078758293879E-4</v>
      </c>
      <c r="L476" s="240">
        <f t="shared" ca="1" si="861"/>
        <v>3.2118066567244415E-4</v>
      </c>
      <c r="M476" s="240">
        <f t="shared" ca="1" si="862"/>
        <v>-3.3203939865229391E-4</v>
      </c>
      <c r="N476" s="240">
        <f t="shared" ca="1" si="863"/>
        <v>3.0938086650259303E-4</v>
      </c>
      <c r="O476" s="240">
        <f t="shared" ca="1" si="864"/>
        <v>-2.554923039087144E-4</v>
      </c>
      <c r="P476" s="240">
        <f t="shared" ca="1" si="865"/>
        <v>1.7581341846933723E-4</v>
      </c>
      <c r="Q476" s="240">
        <f t="shared" ca="1" si="866"/>
        <v>-7.8387286817349758E-5</v>
      </c>
      <c r="R476" s="240">
        <f t="shared" ca="1" si="867"/>
        <v>-2.6951542802733012E-5</v>
      </c>
      <c r="S476" s="240">
        <f t="shared" ca="1" si="868"/>
        <v>1.2956978562065862E-4</v>
      </c>
      <c r="T476" s="240">
        <f t="shared" ca="1" si="869"/>
        <v>-2.1910878279769264E-4</v>
      </c>
      <c r="U476" s="241">
        <f t="shared" ca="1" si="870"/>
        <v>2.8653014214303916E-4</v>
      </c>
      <c r="V476" s="240">
        <f t="shared" ca="1" si="871"/>
        <v>-3.2502810631059541E-4</v>
      </c>
      <c r="W476" s="240">
        <f t="shared" ca="1" si="872"/>
        <v>3.3071655071036001E-4</v>
      </c>
      <c r="X476" s="240">
        <f t="shared" ca="1" si="873"/>
        <v>-3.0302126306543001E-4</v>
      </c>
      <c r="Y476" s="240">
        <f t="shared" ca="1" si="874"/>
        <v>2.4473790648868465E-4</v>
      </c>
      <c r="Z476" s="240">
        <f t="shared" ca="1" si="875"/>
        <v>-1.6174981507526774E-4</v>
      </c>
      <c r="AA476" s="240">
        <f t="shared" ca="1" si="876"/>
        <v>6.2434108750673376E-5</v>
      </c>
      <c r="AB476" s="240">
        <f t="shared" ca="1" si="877"/>
        <v>4.3183923697316114E-5</v>
      </c>
      <c r="AC476" s="240">
        <f t="shared" ca="1" si="878"/>
        <v>-1.4444281374903777E-4</v>
      </c>
      <c r="AD476" s="240">
        <f t="shared" ca="1" si="879"/>
        <v>2.3112112058040919E-4</v>
      </c>
      <c r="AE476" s="240">
        <f t="shared" ca="1" si="880"/>
        <v>-2.9446922049364152E-4</v>
      </c>
      <c r="AF476" s="240">
        <f t="shared" ca="1" si="881"/>
        <v>3.2809252577154483E-4</v>
      </c>
      <c r="AG476" s="240">
        <f t="shared" ca="1" si="882"/>
        <v>-3.2859697763041608E-4</v>
      </c>
      <c r="AH476" s="240">
        <f t="shared" ca="1" si="883"/>
        <v>2.9593165486401646E-4</v>
      </c>
      <c r="AI476" s="240">
        <f t="shared" ca="1" si="884"/>
        <v>-2.3339391401541493E-4</v>
      </c>
      <c r="AJ476" s="240">
        <f t="shared" ca="1" si="885"/>
        <v>1.4729654220907245E-4</v>
      </c>
      <c r="AK476" s="240">
        <f t="shared" ca="1" si="886"/>
        <v>-4.6330521447436905E-5</v>
      </c>
      <c r="AL476" s="240">
        <f t="shared" ca="1" si="887"/>
        <v>-5.9312270737249653E-5</v>
      </c>
      <c r="AM476" s="240">
        <f t="shared" ca="1" si="888"/>
        <v>1.5896786648740143E-4</v>
      </c>
      <c r="AN476" s="240">
        <f t="shared" ca="1" si="889"/>
        <v>-2.4257666733982824E-4</v>
      </c>
      <c r="AO476" s="240">
        <f t="shared" ca="1" si="890"/>
        <v>3.016988966996171E-4</v>
      </c>
      <c r="AP476" s="240">
        <f t="shared" ca="1" si="891"/>
        <v>-3.3036654160039931E-4</v>
      </c>
      <c r="AQ476" s="240">
        <f t="shared" ca="1" si="892"/>
        <v>3.2568578564966537E-4</v>
      </c>
      <c r="AR476" s="240">
        <f t="shared" ca="1" si="893"/>
        <v>-2.8812912138548189E-4</v>
      </c>
      <c r="AS476" s="240">
        <f t="shared" ca="1" si="894"/>
        <v>2.2148765516038794E-4</v>
      </c>
      <c r="AT476" s="240">
        <f t="shared" ca="1" si="895"/>
        <v>-1.3248841907104005E-4</v>
      </c>
      <c r="AU476" s="240">
        <f t="shared" ca="1" si="896"/>
        <v>3.0115319859956764E-5</v>
      </c>
      <c r="AV476" s="240">
        <f t="shared" ca="1" si="897"/>
        <v>7.5297729321835855E-5</v>
      </c>
      <c r="AW476" s="240">
        <f t="shared" ca="1" si="898"/>
        <v>-1.7310995171145618E-4</v>
      </c>
      <c r="AX476" s="240">
        <f t="shared" ca="1" si="899"/>
        <v>2.5344782566041581E-4</v>
      </c>
      <c r="AY476" s="240">
        <f t="shared" ca="1" si="900"/>
        <v>-3.0820175383773911E-4</v>
      </c>
      <c r="AZ476" s="240">
        <f t="shared" ca="1" si="901"/>
        <v>3.3184467549384654E-4</v>
      </c>
      <c r="BA476" s="240">
        <f t="shared" ca="1" si="902"/>
        <v>-3.2198998808457814E-4</v>
      </c>
      <c r="BB476" s="240">
        <f t="shared" ca="1" si="903"/>
        <v>2.7963245961639918E-4</v>
      </c>
      <c r="BC476" s="240">
        <f t="shared" ca="1" si="904"/>
        <v>-2.0904781314405222E-4</v>
      </c>
      <c r="BD476" s="240">
        <f t="shared" ca="1" si="905"/>
        <v>1.1736111972685055E-4</v>
      </c>
      <c r="BE476" s="240">
        <f t="shared" ca="1" si="906"/>
        <v>-1.382756782914357E-5</v>
      </c>
      <c r="BF476" s="240">
        <f t="shared" ca="1" si="907"/>
        <v>-9.1101789081183567E-5</v>
      </c>
      <c r="BG476" s="240">
        <f t="shared" ca="1" si="908"/>
        <v>1.8683499989919708E-4</v>
      </c>
      <c r="BH476" s="240">
        <f t="shared" ca="1" si="909"/>
        <v>-2.6370840596958589E-4</v>
      </c>
      <c r="BI476" s="240">
        <f t="shared" ca="1" si="910"/>
        <v>3.1396212595558406E-4</v>
      </c>
      <c r="BJ476" s="240">
        <f t="shared" ca="1" si="911"/>
        <v>-3.3252336649786882E-4</v>
      </c>
      <c r="BK476" s="240">
        <f t="shared" ca="1" si="912"/>
        <v>3.1751848843520448E-4</v>
      </c>
      <c r="BL476" s="240">
        <f t="shared" ca="1" si="913"/>
        <v>-2.7046213875919257E-4</v>
      </c>
      <c r="BM476" s="240">
        <f t="shared" ca="1" si="914"/>
        <v>1.9610435663543031E-4</v>
      </c>
      <c r="BN476" s="240">
        <f t="shared" ca="1" si="915"/>
        <v>-1.0195108716562351E-4</v>
      </c>
      <c r="BO476" s="240">
        <f t="shared" ca="1" si="916"/>
        <v>-2.4934960237172764E-6</v>
      </c>
      <c r="BP476" s="240">
        <f t="shared" ca="1" si="917"/>
        <v>1.0668637665105594E-4</v>
      </c>
      <c r="BQ476" s="240">
        <f t="shared" ca="1" si="918"/>
        <v>-2.0010994620736378E-4</v>
      </c>
      <c r="BR476" s="240">
        <f t="shared" ca="1" si="919"/>
        <v>2.7333368963064096E-4</v>
      </c>
      <c r="BS476" s="240">
        <f t="shared" ca="1" si="920"/>
        <v>-3.1896613581216447E-4</v>
      </c>
      <c r="BT476" s="240">
        <f t="shared" ca="1" si="921"/>
        <v>3.3240097958639068E-4</v>
      </c>
      <c r="BU476" s="240">
        <f t="shared" ca="1" si="922"/>
        <v>-3.122820589358525E-4</v>
      </c>
      <c r="BV476" s="240">
        <f t="shared" ca="1" si="923"/>
        <v>2.6064025092002399E-4</v>
      </c>
      <c r="BW476" s="240">
        <f t="shared" ca="1" si="924"/>
        <v>-1.82688467554953E-4</v>
      </c>
      <c r="BX476" s="240">
        <f t="shared" ca="1" si="925"/>
        <v>8.6295445505544889E-5</v>
      </c>
      <c r="BY476" s="240">
        <f t="shared" ca="1" si="926"/>
        <v>1.8808552826261914E-5</v>
      </c>
      <c r="BZ476" s="240">
        <f t="shared" ca="1" si="927"/>
        <v>-1.2201394739496188E-4</v>
      </c>
      <c r="CA476" s="240">
        <f t="shared" ca="1" si="928"/>
        <v>2.1290281012755592E-4</v>
      </c>
      <c r="CB476" s="240">
        <f t="shared" ca="1" si="929"/>
        <v>-2.8230048849217258E-4</v>
      </c>
      <c r="CC476" s="240">
        <f t="shared" ca="1" si="930"/>
        <v>3.2320172830943995E-4</v>
      </c>
      <c r="CD476" s="240">
        <f t="shared" ca="1" si="931"/>
        <v>-3.3147780960020203E-4</v>
      </c>
      <c r="CE476" s="240">
        <f t="shared" ca="1" si="932"/>
        <v>3.0629331460384944E-4</v>
      </c>
      <c r="CF476" s="240">
        <f t="shared" ca="1" si="933"/>
        <v>-2.5019045788700513E-4</v>
      </c>
      <c r="CG476" s="240">
        <f t="shared" ca="1" si="934"/>
        <v>1.6883246595452377E-4</v>
      </c>
      <c r="CH476" s="240">
        <f t="shared" ca="1" si="935"/>
        <v>-7.0431910558664185E-5</v>
      </c>
      <c r="CI476" s="240">
        <f t="shared" ca="1" si="936"/>
        <v>-3.5078298177603992E-5</v>
      </c>
      <c r="CJ476" s="240">
        <f t="shared" ca="1" si="937"/>
        <v>1.3704757585242491E-4</v>
      </c>
      <c r="CK476" s="240">
        <f t="shared" ca="1" si="938"/>
        <v>-2.2518277253007429E-4</v>
      </c>
      <c r="CL476" s="240">
        <f t="shared" ca="1" si="939"/>
        <v>2.9058720075032893E-4</v>
      </c>
      <c r="CM476" s="240">
        <f t="shared" ca="1" si="940"/>
        <v>-3.2665869953409213E-4</v>
      </c>
      <c r="CN476" s="240">
        <f t="shared" ca="1" si="941"/>
        <v>3.2975608053665856E-4</v>
      </c>
      <c r="CO476" s="240">
        <f t="shared" ca="1" si="942"/>
        <v>-2.9956668284883609E-4</v>
      </c>
      <c r="CP476" s="240">
        <f t="shared" ca="1" si="943"/>
        <v>2.3913793412684082E-4</v>
      </c>
      <c r="CQ476" s="240">
        <f t="shared" ca="1" si="944"/>
        <v>-1.5456973215563277E-4</v>
      </c>
      <c r="CR476" s="240">
        <f t="shared" ca="1" si="945"/>
        <v>5.439869897014102E-5</v>
      </c>
      <c r="CS476" s="240">
        <f t="shared" ca="1" si="946"/>
        <v>5.126353683614028E-5</v>
      </c>
      <c r="CT476" s="240">
        <f t="shared" ca="1" si="947"/>
        <v>-1.5175104469570974E-4</v>
      </c>
      <c r="CU476" s="240">
        <f t="shared" ca="1" si="948"/>
        <v>2.3692024990987925E-4</v>
      </c>
      <c r="CV476" s="240">
        <f t="shared" ca="1" si="949"/>
        <v>-2.9817386298944043E-4</v>
      </c>
      <c r="CW476" s="240">
        <f t="shared" ca="1" si="950"/>
        <v>3.2932872133964198E-4</v>
      </c>
      <c r="CX476" s="240">
        <f t="shared" ca="1" si="951"/>
        <v>-3.2723994019188203E-4</v>
      </c>
      <c r="CY476" s="240">
        <f t="shared" ca="1" si="952"/>
        <v>2.9211836871590146E-4</v>
      </c>
      <c r="CZ476" s="240">
        <f t="shared" ca="1" si="953"/>
        <v>-2.2750930613734915E-4</v>
      </c>
      <c r="DA476" s="240">
        <f t="shared" ca="1" si="954"/>
        <v>1.3993462633326095E-4</v>
      </c>
      <c r="DB476" s="240">
        <f t="shared" ca="1" si="955"/>
        <v>-3.823443615102613E-5</v>
      </c>
      <c r="DC476" s="240">
        <f t="shared" ca="1" si="956"/>
        <v>-6.7325277144292077E-5</v>
      </c>
      <c r="DD476" s="240">
        <f t="shared" ca="1" si="957"/>
        <v>1.6608893198050926E-4</v>
      </c>
      <c r="DE476" s="240">
        <f t="shared" ca="1" si="958"/>
        <v>-2.4808696565589488E-4</v>
      </c>
      <c r="DF476" s="240">
        <f t="shared" ca="1" si="959"/>
        <v>3.0504219827566861E-4</v>
      </c>
      <c r="DG476" s="240">
        <f t="shared" ca="1" si="960"/>
        <v>-3.3120536140969671E-4</v>
      </c>
      <c r="DH476" s="240">
        <f t="shared" ca="1" si="961"/>
        <v>3.2393545016834793E-4</v>
      </c>
      <c r="DI476" s="240">
        <f t="shared" ca="1" si="962"/>
        <v>-2.8396631584617845E-4</v>
      </c>
      <c r="DJ476" s="240">
        <f t="shared" ca="1" si="963"/>
        <v>2.1533258830191054E-4</v>
      </c>
      <c r="DK476" s="240">
        <f t="shared" ca="1" si="964"/>
        <v>-1.2496240573922637E-4</v>
      </c>
      <c r="DL476" s="240">
        <f t="shared" ca="1" si="965"/>
        <v>2.1978063226282281E-5</v>
      </c>
      <c r="DM476" s="240">
        <f t="shared" ca="1" si="966"/>
        <v>8.3224824962805331E-5</v>
      </c>
      <c r="DN476" s="240">
        <f t="shared" ca="1" si="967"/>
        <v>-1.8002669648047926E-4</v>
      </c>
      <c r="DO476" s="240">
        <f t="shared" ca="1" si="968"/>
        <v>2.5865601817178142E-4</v>
      </c>
      <c r="DP476" s="240">
        <f t="shared" ca="1" si="969"/>
        <v>-3.1117566018770254E-4</v>
      </c>
      <c r="DQ476" s="240">
        <f t="shared" ca="1" si="970"/>
        <v>3.3228409875395067E-4</v>
      </c>
      <c r="DR476" s="240">
        <f t="shared" ca="1" si="971"/>
        <v>-3.1985057127196858E-4</v>
      </c>
      <c r="DS476" s="240">
        <f t="shared" ca="1" si="972"/>
        <v>2.7513016324908038E-4</v>
      </c>
      <c r="DT476" s="240">
        <f t="shared" ca="1" si="973"/>
        <v>-2.0263711540036009E-4</v>
      </c>
      <c r="DU476" s="240">
        <f t="shared" ca="1" si="974"/>
        <v>1.0968913976436963E-4</v>
      </c>
      <c r="DV476" s="240">
        <f t="shared" ca="1" si="975"/>
        <v>-5.6687432221942246E-6</v>
      </c>
      <c r="DW476" s="240">
        <f t="shared" ca="1" si="976"/>
        <v>-9.892387688833129E-5</v>
      </c>
      <c r="DX476" s="240">
        <f t="shared" ca="1" si="977"/>
        <v>1.9353076090016761E-4</v>
      </c>
      <c r="DY476" s="240">
        <f t="shared" ca="1" si="978"/>
        <v>-2.6860194568431274E-4</v>
      </c>
      <c r="DZ476" s="240">
        <f t="shared" ca="1" si="979"/>
        <v>3.1655947267858248E-4</v>
      </c>
      <c r="EA476" s="240">
        <f t="shared" ca="1" si="980"/>
        <v>-3.3256233459965794E-4</v>
      </c>
      <c r="EB476" s="240">
        <f t="shared" ca="1" si="981"/>
        <v>3.1499514433378894E-4</v>
      </c>
      <c r="EC476" s="240">
        <f t="shared" ca="1" si="982"/>
        <v>-2.6563119799014891E-4</v>
      </c>
      <c r="ED476" s="240">
        <f t="shared" ca="1" si="983"/>
        <v>1.8945347193888035E-4</v>
      </c>
      <c r="EE476" s="240">
        <f t="shared" ca="1" si="984"/>
        <v>-9.415162304416887E-5</v>
      </c>
      <c r="EF476" s="240">
        <f t="shared" ca="1" si="985"/>
        <v>-1.065423328085825E-5</v>
      </c>
      <c r="EG476" s="240">
        <f t="shared" ca="1" si="986"/>
        <v>1.1438461252974311E-4</v>
      </c>
      <c r="EH476" s="240">
        <f t="shared" ca="1" si="987"/>
        <v>-2.0656859276555451E-4</v>
      </c>
      <c r="EI476" s="240">
        <f t="shared" ca="1" si="988"/>
        <v>2.7790078758293841E-4</v>
      </c>
      <c r="EJ476" s="240">
        <f t="shared" ca="1" si="989"/>
        <v>-3.2118066567244421E-4</v>
      </c>
      <c r="EK476" s="240">
        <f t="shared" ca="1" si="990"/>
        <v>3.320393986522938E-4</v>
      </c>
      <c r="EL476" s="240">
        <f t="shared" ca="1" si="991"/>
        <v>-3.093808665025926E-4</v>
      </c>
      <c r="EM476" s="240">
        <f t="shared" ca="1" si="992"/>
        <v>2.5549230390871364E-4</v>
      </c>
      <c r="EN476" s="240">
        <f t="shared" ca="1" si="993"/>
        <v>-1.7581341846933523E-4</v>
      </c>
      <c r="EO476" s="240">
        <f t="shared" ca="1" si="994"/>
        <v>7.8387286817346369E-5</v>
      </c>
      <c r="EP476" s="240">
        <f t="shared" ca="1" si="995"/>
        <v>2.6951542802736508E-5</v>
      </c>
      <c r="EQ476" s="240">
        <f t="shared" ca="1" si="996"/>
        <v>-1.2956978562066185E-4</v>
      </c>
      <c r="ER476" s="240">
        <f t="shared" ca="1" si="997"/>
        <v>2.1910878279769703E-4</v>
      </c>
      <c r="ES476" s="240">
        <f t="shared" ca="1" si="998"/>
        <v>-2.8653014214304214E-4</v>
      </c>
      <c r="ET476" s="240">
        <f t="shared" ca="1" si="999"/>
        <v>3.250281063105966E-4</v>
      </c>
      <c r="EU476" s="240">
        <f t="shared" ca="1" si="1000"/>
        <v>-3.3071655071036132E-4</v>
      </c>
      <c r="EV476" s="240">
        <f t="shared" ca="1" si="1001"/>
        <v>3.0302126306543532E-4</v>
      </c>
      <c r="EW476" s="240">
        <f t="shared" ca="1" si="1002"/>
        <v>-2.4473790648869186E-4</v>
      </c>
      <c r="EX476" s="240">
        <f t="shared" ca="1" si="1003"/>
        <v>1.6174981507527703E-4</v>
      </c>
      <c r="EY476" s="240">
        <f t="shared" ca="1" si="1004"/>
        <v>-6.2434108750683865E-5</v>
      </c>
      <c r="EZ476" s="240">
        <f t="shared" ca="1" si="1005"/>
        <v>-4.3183923697307847E-5</v>
      </c>
      <c r="FA476" s="240">
        <f t="shared" ca="1" si="1006"/>
        <v>1.4444281374903029E-4</v>
      </c>
      <c r="FB476" s="240">
        <f t="shared" ca="1" si="1007"/>
        <v>-2.311211205804032E-4</v>
      </c>
      <c r="FC476" s="240">
        <f t="shared" ca="1" si="1008"/>
        <v>2.9446922049363762E-4</v>
      </c>
      <c r="FD476" s="240">
        <f t="shared" ca="1" si="1009"/>
        <v>-3.2809252577154348E-4</v>
      </c>
      <c r="FE476" s="240">
        <f t="shared" ca="1" si="1010"/>
        <v>3.2859697763041739E-4</v>
      </c>
      <c r="FF476" s="240">
        <f t="shared" ca="1" si="1011"/>
        <v>-2.9593165486401808E-4</v>
      </c>
      <c r="FG476" s="240">
        <f t="shared" ca="1" si="1012"/>
        <v>2.3339391401541748E-4</v>
      </c>
      <c r="FH476" s="240">
        <f t="shared" ca="1" si="1013"/>
        <v>-1.4729654220907565E-4</v>
      </c>
      <c r="FI476" s="240">
        <f t="shared" ca="1" si="1014"/>
        <v>4.6330521447440401E-5</v>
      </c>
      <c r="FJ476" s="240">
        <f t="shared" ca="1" si="1015"/>
        <v>5.9312270737246184E-5</v>
      </c>
      <c r="FK476" s="240">
        <f t="shared" ca="1" si="1016"/>
        <v>-1.5896786648739826E-4</v>
      </c>
      <c r="FL476" s="240">
        <f t="shared" ca="1" si="1017"/>
        <v>2.4257666733982572E-4</v>
      </c>
      <c r="FM476" s="240">
        <f t="shared" ca="1" si="1018"/>
        <v>-3.0169889669961559E-4</v>
      </c>
      <c r="FN476" s="240">
        <f t="shared" ca="1" si="1019"/>
        <v>3.3036654160039893E-4</v>
      </c>
      <c r="FO476" s="240">
        <f t="shared" ca="1" si="1020"/>
        <v>-3.2568578564966515E-4</v>
      </c>
      <c r="FP476" s="240">
        <f t="shared" ca="1" si="1021"/>
        <v>2.8812912138548129E-4</v>
      </c>
      <c r="FQ476" s="240">
        <f t="shared" ca="1" si="1022"/>
        <v>-2.214876551603871E-4</v>
      </c>
      <c r="FR476" s="240">
        <f t="shared" ca="1" si="1023"/>
        <v>1.3248841907103899E-4</v>
      </c>
      <c r="FS476" s="240">
        <f t="shared" ca="1" si="1024"/>
        <v>-3.0115319859955653E-5</v>
      </c>
      <c r="FT476" s="240">
        <f t="shared" ca="1" si="1025"/>
        <v>-7.5297729321836967E-5</v>
      </c>
      <c r="FU476" s="240">
        <f t="shared" ca="1" si="1026"/>
        <v>1.7310995171145716E-4</v>
      </c>
      <c r="FV476" s="240">
        <f t="shared" ca="1" si="1027"/>
        <v>-2.5344782566041961E-4</v>
      </c>
      <c r="FW476" s="240">
        <f t="shared" ca="1" si="1028"/>
        <v>3.0820175383774128E-4</v>
      </c>
      <c r="FX476" s="240">
        <f t="shared" ca="1" si="1029"/>
        <v>-3.3184467549384698E-4</v>
      </c>
      <c r="FY476" s="240">
        <f t="shared" ca="1" si="1030"/>
        <v>3.2198998808457668E-4</v>
      </c>
      <c r="FZ476" s="240">
        <f t="shared" ca="1" si="1031"/>
        <v>-2.7963245961640628E-4</v>
      </c>
      <c r="GA476" s="240">
        <f t="shared" ca="1" si="1032"/>
        <v>2.0904781314406233E-4</v>
      </c>
      <c r="GB476" s="240">
        <f t="shared" ca="1" si="1033"/>
        <v>-1.1736111972686273E-4</v>
      </c>
      <c r="GC476" s="240">
        <f t="shared" ca="1" si="1034"/>
        <v>1.3827567829156608E-5</v>
      </c>
      <c r="GD476" s="240">
        <f t="shared" ca="1" si="1035"/>
        <v>9.1101789081171044E-5</v>
      </c>
      <c r="GE476" s="240">
        <f t="shared" ca="1" si="1036"/>
        <v>-1.8683499989918632E-4</v>
      </c>
      <c r="GF476" s="240">
        <f t="shared" ca="1" si="1037"/>
        <v>2.6370840596957786E-4</v>
      </c>
      <c r="GG476" s="240">
        <f t="shared" ca="1" si="1038"/>
        <v>-3.1396212595558601E-4</v>
      </c>
      <c r="GH476" s="240">
        <f t="shared" ca="1" si="1039"/>
        <v>3.3252336649786877E-4</v>
      </c>
      <c r="GI476" s="240">
        <f t="shared" ca="1" si="1040"/>
        <v>-3.1751848843519992E-4</v>
      </c>
      <c r="GJ476" s="240">
        <f t="shared" ca="1" si="1041"/>
        <v>2.7046213875919463E-4</v>
      </c>
      <c r="GK476" s="240">
        <f t="shared" ca="1" si="1042"/>
        <v>-1.9610435663541793E-4</v>
      </c>
      <c r="GL476" s="240">
        <f t="shared" ca="1" si="1043"/>
        <v>1.019510871656269E-4</v>
      </c>
      <c r="GM476" s="240">
        <f t="shared" ca="1" si="1044"/>
        <v>2.4934960237325908E-6</v>
      </c>
      <c r="GN476" s="240">
        <f t="shared" ca="1" si="1045"/>
        <v>-1.0668637665105254E-4</v>
      </c>
      <c r="GO476" s="240">
        <f t="shared" ca="1" si="1046"/>
        <v>2.0010994620737598E-4</v>
      </c>
      <c r="GP476" s="240">
        <f t="shared" ca="1" si="1047"/>
        <v>-2.733336896306389E-4</v>
      </c>
      <c r="GQ476" s="240">
        <f t="shared" ca="1" si="1048"/>
        <v>3.1896613581215813E-4</v>
      </c>
      <c r="GR476" s="240">
        <f t="shared" ca="1" si="1049"/>
        <v>-3.3240097958639079E-4</v>
      </c>
      <c r="GS476" s="240">
        <f t="shared" ca="1" si="1050"/>
        <v>3.122820589358603E-4</v>
      </c>
      <c r="GT476" s="240">
        <f t="shared" ca="1" si="1051"/>
        <v>-2.6064025092002621E-4</v>
      </c>
      <c r="GU476" s="240">
        <f t="shared" ca="1" si="1052"/>
        <v>1.8268846755497179E-4</v>
      </c>
      <c r="GV476" s="240">
        <f t="shared" ca="1" si="1053"/>
        <v>-8.6295445505548345E-5</v>
      </c>
      <c r="GW476" s="240">
        <f t="shared" ca="1" si="1054"/>
        <v>-1.8808552826239444E-5</v>
      </c>
      <c r="GX476" s="240">
        <f t="shared" ca="1" si="1055"/>
        <v>1.2201394739495853E-4</v>
      </c>
      <c r="GY476" s="240">
        <f t="shared" ca="1" si="1056"/>
        <v>-2.1290281012754589E-4</v>
      </c>
      <c r="GZ476" s="240">
        <f t="shared" ca="1" si="1057"/>
        <v>2.8230048849217567E-4</v>
      </c>
      <c r="HA476" s="240">
        <f t="shared" ca="1" si="1058"/>
        <v>-3.2320172830943691E-4</v>
      </c>
      <c r="HB476" s="240">
        <f t="shared" ca="1" si="1059"/>
        <v>3.314778096002016E-4</v>
      </c>
      <c r="HC476" s="240">
        <f t="shared" ca="1" si="1060"/>
        <v>-3.0629331460385454E-4</v>
      </c>
      <c r="HD476" s="240">
        <f t="shared" ca="1" si="1061"/>
        <v>2.5019045788700128E-4</v>
      </c>
      <c r="HE476" s="240">
        <f t="shared" ca="1" si="1062"/>
        <v>-1.6883246595453499E-4</v>
      </c>
      <c r="HF476" s="240">
        <f t="shared" ca="1" si="1063"/>
        <v>7.0431910558658493E-5</v>
      </c>
      <c r="HG476" s="240">
        <f t="shared" ca="1" si="1064"/>
        <v>3.5078298177591036E-5</v>
      </c>
      <c r="HH476" s="240">
        <f t="shared" ca="1" si="1065"/>
        <v>-1.3704757585243025E-4</v>
      </c>
      <c r="HI476" s="240">
        <f t="shared" ca="1" si="1066"/>
        <v>2.251827725300647E-4</v>
      </c>
      <c r="HJ476" s="240">
        <f t="shared" ca="1" si="1067"/>
        <v>-2.9058720075033181E-4</v>
      </c>
      <c r="HK476" s="240">
        <f t="shared" ca="1" si="1068"/>
        <v>3.2665869953408969E-4</v>
      </c>
      <c r="HL476" s="240">
        <f t="shared" ca="1" si="1069"/>
        <v>-3.2975608053665781E-4</v>
      </c>
      <c r="HM476" s="240">
        <f t="shared" ca="1" si="1070"/>
        <v>2.9956668284884173E-4</v>
      </c>
      <c r="HN476" s="240">
        <f t="shared" ca="1" si="1071"/>
        <v>-2.3913793412683019E-4</v>
      </c>
      <c r="HO476" s="240">
        <f t="shared" ca="1" si="1072"/>
        <v>1.5456973215563597E-4</v>
      </c>
      <c r="HP476" s="240">
        <f t="shared" ca="1" si="1073"/>
        <v>-5.4398698970125895E-5</v>
      </c>
      <c r="HQ476" s="240">
        <f t="shared" ca="1" si="1074"/>
        <v>-5.1263536836136756E-5</v>
      </c>
      <c r="HR476" s="240">
        <f t="shared" ca="1" si="1075"/>
        <v>1.5175104469572335E-4</v>
      </c>
      <c r="HS476" s="240">
        <f t="shared" ca="1" si="1076"/>
        <v>-2.3692024990987676E-4</v>
      </c>
      <c r="HT476" s="240">
        <f t="shared" ca="1" si="1077"/>
        <v>2.981738629894472E-4</v>
      </c>
      <c r="HU476" s="240">
        <f t="shared" ca="1" si="1078"/>
        <v>-3.2932872133964144E-4</v>
      </c>
      <c r="HV476" s="240">
        <f t="shared" ca="1" si="1079"/>
        <v>3.2723994019188604E-4</v>
      </c>
      <c r="HW476" s="240">
        <f t="shared" ca="1" si="1080"/>
        <v>-2.9211836871590314E-4</v>
      </c>
      <c r="HX476" s="240">
        <f t="shared" ca="1" si="1081"/>
        <v>2.2750930613736555E-4</v>
      </c>
      <c r="HY476" s="240">
        <f t="shared" ca="1" si="1082"/>
        <v>-1.399346263332642E-4</v>
      </c>
      <c r="HZ476" s="240">
        <f t="shared" ca="1" si="1083"/>
        <v>3.8234436151048464E-5</v>
      </c>
      <c r="IA476" s="240">
        <f t="shared" ca="1" si="1084"/>
        <v>6.7325277144288554E-5</v>
      </c>
      <c r="IB476" s="240">
        <f t="shared" ca="1" si="1085"/>
        <v>-1.6608893198048977E-4</v>
      </c>
      <c r="IC476" s="240">
        <f t="shared" ca="1" si="1086"/>
        <v>2.480869656558925E-4</v>
      </c>
      <c r="ID476" s="240">
        <f t="shared" ca="1" si="1087"/>
        <v>-3.0504219827565961E-4</v>
      </c>
      <c r="IE476" s="240">
        <f t="shared" ca="1" si="1088"/>
        <v>-1.5076702008319639E-4</v>
      </c>
      <c r="IF476" s="240">
        <f t="shared" ca="1" si="1089"/>
        <v>-3.2393545016835303E-4</v>
      </c>
      <c r="IG476" s="240">
        <f t="shared" ca="1" si="1090"/>
        <v>2.8396631584618029E-4</v>
      </c>
      <c r="IH476" s="240">
        <f t="shared" ca="1" si="1091"/>
        <v>-2.1533258830192767E-4</v>
      </c>
      <c r="II476" s="240">
        <f t="shared" ca="1" si="1092"/>
        <v>1.249624057392297E-4</v>
      </c>
      <c r="IJ476" s="240">
        <f t="shared" ca="1" si="1093"/>
        <v>-2.1978063226304697E-5</v>
      </c>
      <c r="IK476" s="240">
        <f t="shared" ca="1" si="1094"/>
        <v>-8.3224824962801862E-5</v>
      </c>
      <c r="IL476" s="240">
        <f t="shared" ca="1" si="1095"/>
        <v>1.8002669648047625E-4</v>
      </c>
      <c r="IM476" s="240">
        <f t="shared" ca="1" si="1096"/>
        <v>-2.5865601817179102E-4</v>
      </c>
      <c r="IN476" s="240">
        <f t="shared" ca="1" si="1097"/>
        <v>3.1117566018770129E-4</v>
      </c>
      <c r="IO476" s="240">
        <f t="shared" ca="1" si="1098"/>
        <v>-3.3228409875395138E-4</v>
      </c>
      <c r="IP476" s="240">
        <f t="shared" ca="1" si="1099"/>
        <v>3.198505712719695E-4</v>
      </c>
      <c r="IQ476" s="240">
        <f t="shared" ca="1" si="1100"/>
        <v>-2.7513016324907176E-4</v>
      </c>
      <c r="IR476" s="240">
        <f t="shared" ca="1" si="1101"/>
        <v>2.0263711540036291E-4</v>
      </c>
      <c r="IS476" s="240">
        <f t="shared" ca="1" si="1102"/>
        <v>-1.0968913976435517E-4</v>
      </c>
      <c r="IT476" s="240">
        <f t="shared" ca="1" si="1103"/>
        <v>5.6687432221978024E-6</v>
      </c>
      <c r="IU476" s="240">
        <f t="shared" ca="1" si="1104"/>
        <v>9.8923876888345899E-5</v>
      </c>
      <c r="IV476" s="240">
        <f t="shared" ca="1" si="1105"/>
        <v>-1.9353076090016471E-4</v>
      </c>
      <c r="IW476" s="240">
        <f t="shared" ca="1" si="1106"/>
        <v>2.6860194568432185E-4</v>
      </c>
      <c r="IX476" s="240">
        <f t="shared" ca="1" si="1107"/>
        <v>-3.1655947267858139E-4</v>
      </c>
      <c r="IY476" s="240">
        <f t="shared" ca="1" si="1108"/>
        <v>3.3256233459965783E-4</v>
      </c>
      <c r="IZ476" s="240">
        <f t="shared" ca="1" si="1109"/>
        <v>-3.1499514433379003E-4</v>
      </c>
      <c r="JA476" s="240">
        <f t="shared" ca="1" si="1110"/>
        <v>2.656311979901397E-4</v>
      </c>
      <c r="JB476" s="240">
        <f t="shared" ca="1" si="1111"/>
        <v>-1.8945347193888328E-4</v>
      </c>
    </row>
    <row r="477" spans="2:262">
      <c r="B477" s="248">
        <v>116</v>
      </c>
      <c r="C477" s="247">
        <f t="shared" si="1112"/>
        <v>2.2656250000000016E-3</v>
      </c>
      <c r="D477" s="244">
        <f t="shared" ca="1" si="855"/>
        <v>11.327762274823565</v>
      </c>
      <c r="E477" s="243">
        <f ca="1">DR361</f>
        <v>-0.67223772517643465</v>
      </c>
      <c r="F477" s="242">
        <v>116</v>
      </c>
      <c r="G477" s="240">
        <f t="shared" ca="1" si="856"/>
        <v>6.4817421002930312E-5</v>
      </c>
      <c r="H477" s="240">
        <f t="shared" ca="1" si="857"/>
        <v>3.4332222614784851E-5</v>
      </c>
      <c r="I477" s="240">
        <f t="shared" ca="1" si="858"/>
        <v>-1.3052519827378095E-4</v>
      </c>
      <c r="J477" s="240">
        <f t="shared" ca="1" si="859"/>
        <v>2.1547743150046472E-4</v>
      </c>
      <c r="K477" s="240">
        <f t="shared" ca="1" si="860"/>
        <v>-2.8187289301175668E-4</v>
      </c>
      <c r="L477" s="240">
        <f t="shared" ca="1" si="861"/>
        <v>3.239936502444946E-4</v>
      </c>
      <c r="M477" s="240">
        <f t="shared" ca="1" si="862"/>
        <v>-3.3821229186838391E-4</v>
      </c>
      <c r="N477" s="240">
        <f t="shared" ca="1" si="863"/>
        <v>3.2330431801408773E-4</v>
      </c>
      <c r="O477" s="240">
        <f t="shared" ca="1" si="864"/>
        <v>-2.8055359337976417E-4</v>
      </c>
      <c r="P477" s="240">
        <f t="shared" ca="1" si="865"/>
        <v>2.1364178166533064E-4</v>
      </c>
      <c r="Q477" s="240">
        <f t="shared" ca="1" si="866"/>
        <v>-1.2833128316673241E-4</v>
      </c>
      <c r="R477" s="240">
        <f t="shared" ca="1" si="867"/>
        <v>3.1968980731705295E-5</v>
      </c>
      <c r="S477" s="240">
        <f t="shared" ca="1" si="868"/>
        <v>6.7146468857902126E-5</v>
      </c>
      <c r="T477" s="240">
        <f t="shared" ca="1" si="869"/>
        <v>-1.6047930963593163E-4</v>
      </c>
      <c r="U477" s="241">
        <f t="shared" ca="1" si="870"/>
        <v>2.3999178002426103E-4</v>
      </c>
      <c r="V477" s="240">
        <f t="shared" ca="1" si="871"/>
        <v>-2.98836319462842E-4</v>
      </c>
      <c r="W477" s="240">
        <f t="shared" ca="1" si="872"/>
        <v>3.319452757272384E-4</v>
      </c>
      <c r="X477" s="240">
        <f t="shared" ca="1" si="873"/>
        <v>-3.3646732773544654E-4</v>
      </c>
      <c r="Y477" s="240">
        <f t="shared" ca="1" si="874"/>
        <v>3.1201303940491649E-4</v>
      </c>
      <c r="Z477" s="240">
        <f t="shared" ca="1" si="875"/>
        <v>-2.6068839762648894E-4</v>
      </c>
      <c r="AA477" s="240">
        <f t="shared" ca="1" si="876"/>
        <v>1.8691344608744951E-4</v>
      </c>
      <c r="AB477" s="240">
        <f t="shared" ca="1" si="877"/>
        <v>-9.7041634077088762E-5</v>
      </c>
      <c r="AC477" s="240">
        <f t="shared" ca="1" si="878"/>
        <v>-1.1873382999840962E-6</v>
      </c>
      <c r="AD477" s="240">
        <f t="shared" ca="1" si="879"/>
        <v>9.9314057899924633E-5</v>
      </c>
      <c r="AE477" s="240">
        <f t="shared" ca="1" si="880"/>
        <v>-1.8888791751937498E-4</v>
      </c>
      <c r="AF477" s="240">
        <f t="shared" ca="1" si="881"/>
        <v>2.6219487651357243E-4</v>
      </c>
      <c r="AG477" s="240">
        <f t="shared" ca="1" si="882"/>
        <v>-3.1292178879695117E-4</v>
      </c>
      <c r="AH477" s="240">
        <f t="shared" ca="1" si="883"/>
        <v>3.3670008674498343E-4</v>
      </c>
      <c r="AI477" s="240">
        <f t="shared" ca="1" si="884"/>
        <v>-3.314819993046655E-4</v>
      </c>
      <c r="AJ477" s="240">
        <f t="shared" ca="1" si="885"/>
        <v>2.9771690466259766E-4</v>
      </c>
      <c r="AK477" s="240">
        <f t="shared" ca="1" si="886"/>
        <v>-2.383126300972951E-4</v>
      </c>
      <c r="AL477" s="240">
        <f t="shared" ca="1" si="887"/>
        <v>1.5838503184646501E-4</v>
      </c>
      <c r="AM477" s="240">
        <f t="shared" ca="1" si="888"/>
        <v>-6.4817421002930637E-5</v>
      </c>
      <c r="AN477" s="240">
        <f t="shared" ca="1" si="889"/>
        <v>-3.4332222614784282E-5</v>
      </c>
      <c r="AO477" s="240">
        <f t="shared" ca="1" si="890"/>
        <v>1.3052519827377982E-4</v>
      </c>
      <c r="AP477" s="240">
        <f t="shared" ca="1" si="891"/>
        <v>-2.1547743150046383E-4</v>
      </c>
      <c r="AQ477" s="240">
        <f t="shared" ca="1" si="892"/>
        <v>2.8187289301175603E-4</v>
      </c>
      <c r="AR477" s="240">
        <f t="shared" ca="1" si="893"/>
        <v>-3.2399365024449395E-4</v>
      </c>
      <c r="AS477" s="240">
        <f t="shared" ca="1" si="894"/>
        <v>3.3821229186838385E-4</v>
      </c>
      <c r="AT477" s="240">
        <f t="shared" ca="1" si="895"/>
        <v>-3.2330431801408843E-4</v>
      </c>
      <c r="AU477" s="240">
        <f t="shared" ca="1" si="896"/>
        <v>2.8055359337976281E-4</v>
      </c>
      <c r="AV477" s="240">
        <f t="shared" ca="1" si="897"/>
        <v>-2.136417816653288E-4</v>
      </c>
      <c r="AW477" s="240">
        <f t="shared" ca="1" si="898"/>
        <v>1.283312831667313E-4</v>
      </c>
      <c r="AX477" s="240">
        <f t="shared" ca="1" si="899"/>
        <v>-3.1968980731705295E-5</v>
      </c>
      <c r="AY477" s="240">
        <f t="shared" ca="1" si="900"/>
        <v>-6.7146468857902126E-5</v>
      </c>
      <c r="AZ477" s="240">
        <f t="shared" ca="1" si="901"/>
        <v>1.6047930963592743E-4</v>
      </c>
      <c r="BA477" s="240">
        <f t="shared" ca="1" si="902"/>
        <v>-2.3999178002426103E-4</v>
      </c>
      <c r="BB477" s="240">
        <f t="shared" ca="1" si="903"/>
        <v>2.9883631946284428E-4</v>
      </c>
      <c r="BC477" s="240">
        <f t="shared" ca="1" si="904"/>
        <v>-3.319452757272384E-4</v>
      </c>
      <c r="BD477" s="240">
        <f t="shared" ca="1" si="905"/>
        <v>3.3646732773544611E-4</v>
      </c>
      <c r="BE477" s="240">
        <f t="shared" ca="1" si="906"/>
        <v>-3.1201303940491649E-4</v>
      </c>
      <c r="BF477" s="240">
        <f t="shared" ca="1" si="907"/>
        <v>2.606883976264859E-4</v>
      </c>
      <c r="BG477" s="240">
        <f t="shared" ca="1" si="908"/>
        <v>-1.8691344608745151E-4</v>
      </c>
      <c r="BH477" s="240">
        <f t="shared" ca="1" si="909"/>
        <v>9.7041634077086486E-5</v>
      </c>
      <c r="BI477" s="240">
        <f t="shared" ca="1" si="910"/>
        <v>1.1873382999840962E-6</v>
      </c>
      <c r="BJ477" s="240">
        <f t="shared" ca="1" si="911"/>
        <v>-9.9314057899924633E-5</v>
      </c>
      <c r="BK477" s="240">
        <f t="shared" ca="1" si="912"/>
        <v>1.8888791751937097E-4</v>
      </c>
      <c r="BL477" s="240">
        <f t="shared" ca="1" si="913"/>
        <v>-2.6219487651357243E-4</v>
      </c>
      <c r="BM477" s="240">
        <f t="shared" ca="1" si="914"/>
        <v>3.1292178879694933E-4</v>
      </c>
      <c r="BN477" s="240">
        <f t="shared" ca="1" si="915"/>
        <v>-3.3670008674498343E-4</v>
      </c>
      <c r="BO477" s="240">
        <f t="shared" ca="1" si="916"/>
        <v>3.3148199930466647E-4</v>
      </c>
      <c r="BP477" s="240">
        <f t="shared" ca="1" si="917"/>
        <v>-2.9771690466259766E-4</v>
      </c>
      <c r="BQ477" s="240">
        <f t="shared" ca="1" si="918"/>
        <v>2.3831263009729852E-4</v>
      </c>
      <c r="BR477" s="240">
        <f t="shared" ca="1" si="919"/>
        <v>-1.5838503184646501E-4</v>
      </c>
      <c r="BS477" s="240">
        <f t="shared" ca="1" si="920"/>
        <v>6.4817421002925921E-5</v>
      </c>
      <c r="BT477" s="240">
        <f t="shared" ca="1" si="921"/>
        <v>3.4332222614784282E-5</v>
      </c>
      <c r="BU477" s="240">
        <f t="shared" ca="1" si="922"/>
        <v>-1.3052519827378429E-4</v>
      </c>
      <c r="BV477" s="240">
        <f t="shared" ca="1" si="923"/>
        <v>2.1547743150046383E-4</v>
      </c>
      <c r="BW477" s="240">
        <f t="shared" ca="1" si="924"/>
        <v>-2.8187289301175863E-4</v>
      </c>
      <c r="BX477" s="240">
        <f t="shared" ca="1" si="925"/>
        <v>3.2399365024449395E-4</v>
      </c>
      <c r="BY477" s="240">
        <f t="shared" ca="1" si="926"/>
        <v>-3.3821229186838385E-4</v>
      </c>
      <c r="BZ477" s="240">
        <f t="shared" ca="1" si="927"/>
        <v>3.2330431801408843E-4</v>
      </c>
      <c r="CA477" s="240">
        <f t="shared" ca="1" si="928"/>
        <v>-2.8055359337976281E-4</v>
      </c>
      <c r="CB477" s="240">
        <f t="shared" ca="1" si="929"/>
        <v>2.1364178166533254E-4</v>
      </c>
      <c r="CC477" s="240">
        <f t="shared" ca="1" si="930"/>
        <v>-1.283312831667313E-4</v>
      </c>
      <c r="CD477" s="240">
        <f t="shared" ca="1" si="931"/>
        <v>3.1968980731710093E-5</v>
      </c>
      <c r="CE477" s="240">
        <f t="shared" ca="1" si="932"/>
        <v>6.7146468857902126E-5</v>
      </c>
      <c r="CF477" s="240">
        <f t="shared" ca="1" si="933"/>
        <v>-1.6047930963592743E-4</v>
      </c>
      <c r="CG477" s="240">
        <f t="shared" ca="1" si="934"/>
        <v>2.3999178002426103E-4</v>
      </c>
      <c r="CH477" s="240">
        <f t="shared" ca="1" si="935"/>
        <v>-2.9883631946283972E-4</v>
      </c>
      <c r="CI477" s="240">
        <f t="shared" ca="1" si="936"/>
        <v>3.319452757272384E-4</v>
      </c>
      <c r="CJ477" s="240">
        <f t="shared" ca="1" si="937"/>
        <v>-3.3646732773544611E-4</v>
      </c>
      <c r="CK477" s="240">
        <f t="shared" ca="1" si="938"/>
        <v>3.1201303940491649E-4</v>
      </c>
      <c r="CL477" s="240">
        <f t="shared" ca="1" si="939"/>
        <v>-2.606883976264859E-4</v>
      </c>
      <c r="CM477" s="240">
        <f t="shared" ca="1" si="940"/>
        <v>1.8691344608745151E-4</v>
      </c>
      <c r="CN477" s="240">
        <f t="shared" ca="1" si="941"/>
        <v>-9.7041634077086486E-5</v>
      </c>
      <c r="CO477" s="240">
        <f t="shared" ca="1" si="942"/>
        <v>-1.1873382999840962E-6</v>
      </c>
      <c r="CP477" s="240">
        <f t="shared" ca="1" si="943"/>
        <v>9.9314057899924633E-5</v>
      </c>
      <c r="CQ477" s="240">
        <f t="shared" ca="1" si="944"/>
        <v>-1.8888791751937097E-4</v>
      </c>
      <c r="CR477" s="240">
        <f t="shared" ca="1" si="945"/>
        <v>2.6219487651357243E-4</v>
      </c>
      <c r="CS477" s="240">
        <f t="shared" ca="1" si="946"/>
        <v>-3.1292178879694933E-4</v>
      </c>
      <c r="CT477" s="240">
        <f t="shared" ca="1" si="947"/>
        <v>3.3670008674498251E-4</v>
      </c>
      <c r="CU477" s="240">
        <f t="shared" ca="1" si="948"/>
        <v>-3.3148199930466458E-4</v>
      </c>
      <c r="CV477" s="240">
        <f t="shared" ca="1" si="949"/>
        <v>2.9771690466259766E-4</v>
      </c>
      <c r="CW477" s="240">
        <f t="shared" ca="1" si="950"/>
        <v>-2.3831263009729852E-4</v>
      </c>
      <c r="CX477" s="240">
        <f t="shared" ca="1" si="951"/>
        <v>1.5838503184645652E-4</v>
      </c>
      <c r="CY477" s="240">
        <f t="shared" ca="1" si="952"/>
        <v>-6.4817421002925921E-5</v>
      </c>
      <c r="CZ477" s="240">
        <f t="shared" ca="1" si="953"/>
        <v>-3.4332222614784282E-5</v>
      </c>
      <c r="DA477" s="240">
        <f t="shared" ca="1" si="954"/>
        <v>1.3052519827377537E-4</v>
      </c>
      <c r="DB477" s="240">
        <f t="shared" ca="1" si="955"/>
        <v>-2.1547743150047123E-4</v>
      </c>
      <c r="DC477" s="240">
        <f t="shared" ca="1" si="956"/>
        <v>2.8187289301175863E-4</v>
      </c>
      <c r="DD477" s="240">
        <f t="shared" ca="1" si="957"/>
        <v>-3.2399365024449395E-4</v>
      </c>
      <c r="DE477" s="240">
        <f t="shared" ca="1" si="958"/>
        <v>3.3821229186838391E-4</v>
      </c>
      <c r="DF477" s="240">
        <f t="shared" ca="1" si="959"/>
        <v>-3.2330431801408561E-4</v>
      </c>
      <c r="DG477" s="240">
        <f t="shared" ca="1" si="960"/>
        <v>2.8055359337976281E-4</v>
      </c>
      <c r="DH477" s="240">
        <f t="shared" ca="1" si="961"/>
        <v>-2.1364178166533254E-4</v>
      </c>
      <c r="DI477" s="240">
        <f t="shared" ca="1" si="962"/>
        <v>1.2833128316674019E-4</v>
      </c>
      <c r="DJ477" s="240">
        <f t="shared" ca="1" si="963"/>
        <v>-3.1968980731700538E-5</v>
      </c>
      <c r="DK477" s="240">
        <f t="shared" ca="1" si="964"/>
        <v>-6.7146468857902126E-5</v>
      </c>
      <c r="DL477" s="240">
        <f t="shared" ca="1" si="965"/>
        <v>1.6047930963592743E-4</v>
      </c>
      <c r="DM477" s="240">
        <f t="shared" ca="1" si="966"/>
        <v>-2.3999178002425423E-4</v>
      </c>
      <c r="DN477" s="240">
        <f t="shared" ca="1" si="967"/>
        <v>2.9883631946284428E-4</v>
      </c>
      <c r="DO477" s="240">
        <f t="shared" ca="1" si="968"/>
        <v>-3.319452757272384E-4</v>
      </c>
      <c r="DP477" s="240">
        <f t="shared" ca="1" si="969"/>
        <v>3.3646732773544698E-4</v>
      </c>
      <c r="DQ477" s="240">
        <f t="shared" ca="1" si="970"/>
        <v>-3.1201303940491275E-4</v>
      </c>
      <c r="DR477" s="240">
        <f t="shared" ca="1" si="971"/>
        <v>2.606883976264859E-4</v>
      </c>
      <c r="DS477" s="240">
        <f t="shared" ca="1" si="972"/>
        <v>-1.8691344608745151E-4</v>
      </c>
      <c r="DT477" s="240">
        <f t="shared" ca="1" si="973"/>
        <v>9.7041634077095688E-5</v>
      </c>
      <c r="DU477" s="240">
        <f t="shared" ca="1" si="974"/>
        <v>1.1873382999936914E-6</v>
      </c>
      <c r="DV477" s="240">
        <f t="shared" ca="1" si="975"/>
        <v>-9.9314057899924633E-5</v>
      </c>
      <c r="DW477" s="240">
        <f t="shared" ca="1" si="976"/>
        <v>1.8888791751937097E-4</v>
      </c>
      <c r="DX477" s="240">
        <f t="shared" ca="1" si="977"/>
        <v>-2.6219487651356636E-4</v>
      </c>
      <c r="DY477" s="240">
        <f t="shared" ca="1" si="978"/>
        <v>3.1292178879695302E-4</v>
      </c>
      <c r="DZ477" s="240">
        <f t="shared" ca="1" si="979"/>
        <v>-3.3670008674498343E-4</v>
      </c>
      <c r="EA477" s="240">
        <f t="shared" ca="1" si="980"/>
        <v>3.3148199930466647E-4</v>
      </c>
      <c r="EB477" s="240">
        <f t="shared" ca="1" si="981"/>
        <v>-2.9771690466260227E-4</v>
      </c>
      <c r="EC477" s="240">
        <f t="shared" ca="1" si="982"/>
        <v>2.3831263009729169E-4</v>
      </c>
      <c r="ED477" s="240">
        <f t="shared" ca="1" si="983"/>
        <v>-1.5838503184646501E-4</v>
      </c>
      <c r="EE477" s="240">
        <f t="shared" ca="1" si="984"/>
        <v>6.4817421002935353E-5</v>
      </c>
      <c r="EF477" s="240">
        <f t="shared" ca="1" si="985"/>
        <v>3.433222261479385E-5</v>
      </c>
      <c r="EG477" s="240">
        <f t="shared" ca="1" si="986"/>
        <v>-1.3052519827378429E-4</v>
      </c>
      <c r="EH477" s="240">
        <f t="shared" ca="1" si="987"/>
        <v>2.1547743150046383E-4</v>
      </c>
      <c r="EI477" s="240">
        <f t="shared" ca="1" si="988"/>
        <v>-2.8187289301175332E-4</v>
      </c>
      <c r="EJ477" s="240">
        <f t="shared" ca="1" si="989"/>
        <v>3.2399365024449666E-4</v>
      </c>
      <c r="EK477" s="240">
        <f t="shared" ca="1" si="990"/>
        <v>-3.3821229186838385E-4</v>
      </c>
      <c r="EL477" s="240">
        <f t="shared" ca="1" si="991"/>
        <v>3.2330431801408843E-4</v>
      </c>
      <c r="EM477" s="240">
        <f t="shared" ca="1" si="992"/>
        <v>-2.8055359337976818E-4</v>
      </c>
      <c r="EN477" s="240">
        <f t="shared" ca="1" si="993"/>
        <v>2.1364178166532506E-4</v>
      </c>
      <c r="EO477" s="240">
        <f t="shared" ca="1" si="994"/>
        <v>-1.283312831667313E-4</v>
      </c>
      <c r="EP477" s="240">
        <f t="shared" ca="1" si="995"/>
        <v>3.1968980731710093E-5</v>
      </c>
      <c r="EQ477" s="240">
        <f t="shared" ca="1" si="996"/>
        <v>6.7146468857892693E-5</v>
      </c>
      <c r="ER477" s="240">
        <f t="shared" ca="1" si="997"/>
        <v>-1.6047930963593583E-4</v>
      </c>
      <c r="ES477" s="240">
        <f t="shared" ca="1" si="998"/>
        <v>2.3999178002426103E-4</v>
      </c>
      <c r="ET477" s="240">
        <f t="shared" ca="1" si="999"/>
        <v>-2.9883631946283972E-4</v>
      </c>
      <c r="EU477" s="240">
        <f t="shared" ca="1" si="1000"/>
        <v>3.3194527572724024E-4</v>
      </c>
      <c r="EV477" s="240">
        <f t="shared" ca="1" si="1001"/>
        <v>-3.3646732773544611E-4</v>
      </c>
      <c r="EW477" s="240">
        <f t="shared" ca="1" si="1002"/>
        <v>3.1201303940491649E-4</v>
      </c>
      <c r="EX477" s="240">
        <f t="shared" ca="1" si="1003"/>
        <v>-2.6068839762649203E-4</v>
      </c>
      <c r="EY477" s="240">
        <f t="shared" ca="1" si="1004"/>
        <v>1.8691344608744349E-4</v>
      </c>
      <c r="EZ477" s="240">
        <f t="shared" ca="1" si="1005"/>
        <v>-9.7041634077086486E-5</v>
      </c>
      <c r="FA477" s="240">
        <f t="shared" ca="1" si="1006"/>
        <v>-1.1873382999840962E-6</v>
      </c>
      <c r="FB477" s="240">
        <f t="shared" ca="1" si="1007"/>
        <v>9.9314057899915471E-5</v>
      </c>
      <c r="FC477" s="240">
        <f t="shared" ca="1" si="1008"/>
        <v>-1.8888791751937894E-4</v>
      </c>
      <c r="FD477" s="240">
        <f t="shared" ca="1" si="1009"/>
        <v>2.6219487651357243E-4</v>
      </c>
      <c r="FE477" s="240">
        <f t="shared" ca="1" si="1010"/>
        <v>-3.1292178879694933E-4</v>
      </c>
      <c r="FF477" s="240">
        <f t="shared" ca="1" si="1011"/>
        <v>3.3670008674498251E-4</v>
      </c>
      <c r="FG477" s="240">
        <f t="shared" ca="1" si="1012"/>
        <v>-3.3148199930466458E-4</v>
      </c>
      <c r="FH477" s="240">
        <f t="shared" ca="1" si="1013"/>
        <v>2.9771690466259766E-4</v>
      </c>
      <c r="FI477" s="240">
        <f t="shared" ca="1" si="1014"/>
        <v>-2.3831263009729852E-4</v>
      </c>
      <c r="FJ477" s="240">
        <f t="shared" ca="1" si="1015"/>
        <v>1.5838503184647349E-4</v>
      </c>
      <c r="FK477" s="240">
        <f t="shared" ca="1" si="1016"/>
        <v>-6.4817421002925921E-5</v>
      </c>
      <c r="FL477" s="240">
        <f t="shared" ca="1" si="1017"/>
        <v>-3.4332222614784282E-5</v>
      </c>
      <c r="FM477" s="240">
        <f t="shared" ca="1" si="1018"/>
        <v>1.3052519827377537E-4</v>
      </c>
      <c r="FN477" s="240">
        <f t="shared" ca="1" si="1019"/>
        <v>-2.1547743150047123E-4</v>
      </c>
      <c r="FO477" s="240">
        <f t="shared" ca="1" si="1020"/>
        <v>2.8187289301175863E-4</v>
      </c>
      <c r="FP477" s="240">
        <f t="shared" ca="1" si="1021"/>
        <v>-3.2399365024449395E-4</v>
      </c>
      <c r="FQ477" s="240">
        <f t="shared" ca="1" si="1022"/>
        <v>3.3821229186838391E-4</v>
      </c>
      <c r="FR477" s="240">
        <f t="shared" ca="1" si="1023"/>
        <v>-3.2330431801408561E-4</v>
      </c>
      <c r="FS477" s="240">
        <f t="shared" ca="1" si="1024"/>
        <v>2.8055359337976281E-4</v>
      </c>
      <c r="FT477" s="240">
        <f t="shared" ca="1" si="1025"/>
        <v>-2.1364178166533254E-4</v>
      </c>
      <c r="FU477" s="240">
        <f t="shared" ca="1" si="1026"/>
        <v>1.2833128316674019E-4</v>
      </c>
      <c r="FV477" s="240">
        <f t="shared" ca="1" si="1027"/>
        <v>-3.1968980731700538E-5</v>
      </c>
      <c r="FW477" s="240">
        <f t="shared" ca="1" si="1028"/>
        <v>-6.7146468857902126E-5</v>
      </c>
      <c r="FX477" s="240">
        <f t="shared" ca="1" si="1029"/>
        <v>1.6047930963592743E-4</v>
      </c>
      <c r="FY477" s="240">
        <f t="shared" ca="1" si="1030"/>
        <v>-2.3999178002425423E-4</v>
      </c>
      <c r="FZ477" s="240">
        <f t="shared" ca="1" si="1031"/>
        <v>2.9883631946284428E-4</v>
      </c>
      <c r="GA477" s="240">
        <f t="shared" ca="1" si="1032"/>
        <v>-3.319452757272384E-4</v>
      </c>
      <c r="GB477" s="240">
        <f t="shared" ca="1" si="1033"/>
        <v>3.3646732773544698E-4</v>
      </c>
      <c r="GC477" s="240">
        <f t="shared" ca="1" si="1034"/>
        <v>-3.1201303940491275E-4</v>
      </c>
      <c r="GD477" s="240">
        <f t="shared" ca="1" si="1035"/>
        <v>2.606883976264859E-4</v>
      </c>
      <c r="GE477" s="240">
        <f t="shared" ca="1" si="1036"/>
        <v>-1.8691344608745151E-4</v>
      </c>
      <c r="GF477" s="240">
        <f t="shared" ca="1" si="1037"/>
        <v>9.7041634077095688E-5</v>
      </c>
      <c r="GG477" s="240">
        <f t="shared" ca="1" si="1038"/>
        <v>1.187338299974501E-6</v>
      </c>
      <c r="GH477" s="240">
        <f t="shared" ca="1" si="1039"/>
        <v>-9.9314057899906269E-5</v>
      </c>
      <c r="GI477" s="240">
        <f t="shared" ca="1" si="1040"/>
        <v>1.8888791751938693E-4</v>
      </c>
      <c r="GJ477" s="240">
        <f t="shared" ca="1" si="1041"/>
        <v>-2.6219487651357845E-4</v>
      </c>
      <c r="GK477" s="240">
        <f t="shared" ca="1" si="1042"/>
        <v>3.1292178879695302E-4</v>
      </c>
      <c r="GL477" s="240">
        <f t="shared" ca="1" si="1043"/>
        <v>-3.3670008674498343E-4</v>
      </c>
      <c r="GM477" s="240">
        <f t="shared" ca="1" si="1044"/>
        <v>3.3148199930466647E-4</v>
      </c>
      <c r="GN477" s="240">
        <f t="shared" ca="1" si="1045"/>
        <v>-2.9771690466260227E-4</v>
      </c>
      <c r="GO477" s="240">
        <f t="shared" ca="1" si="1046"/>
        <v>2.3831263009730535E-4</v>
      </c>
      <c r="GP477" s="240">
        <f t="shared" ca="1" si="1047"/>
        <v>-1.5838503184644801E-4</v>
      </c>
      <c r="GQ477" s="240">
        <f t="shared" ca="1" si="1048"/>
        <v>6.4817421002916461E-5</v>
      </c>
      <c r="GR477" s="240">
        <f t="shared" ca="1" si="1049"/>
        <v>3.433222261479385E-5</v>
      </c>
      <c r="GS477" s="240">
        <f t="shared" ca="1" si="1050"/>
        <v>-1.3052519827378429E-4</v>
      </c>
      <c r="GT477" s="240">
        <f t="shared" ca="1" si="1051"/>
        <v>2.1547743150046383E-4</v>
      </c>
      <c r="GU477" s="240">
        <f t="shared" ca="1" si="1052"/>
        <v>-2.8187289301175332E-4</v>
      </c>
      <c r="GV477" s="240">
        <f t="shared" ca="1" si="1053"/>
        <v>3.2399365024449119E-4</v>
      </c>
      <c r="GW477" s="240">
        <f t="shared" ca="1" si="1054"/>
        <v>-3.3821229186838391E-4</v>
      </c>
      <c r="GX477" s="240">
        <f t="shared" ca="1" si="1055"/>
        <v>3.2330431801408279E-4</v>
      </c>
      <c r="GY477" s="240">
        <f t="shared" ca="1" si="1056"/>
        <v>-2.8055359337975745E-4</v>
      </c>
      <c r="GZ477" s="240">
        <f t="shared" ca="1" si="1057"/>
        <v>2.1364178166532506E-4</v>
      </c>
      <c r="HA477" s="240">
        <f t="shared" ca="1" si="1058"/>
        <v>-1.283312831667313E-4</v>
      </c>
      <c r="HB477" s="240">
        <f t="shared" ca="1" si="1059"/>
        <v>3.1968980731710093E-5</v>
      </c>
      <c r="HC477" s="240">
        <f t="shared" ca="1" si="1060"/>
        <v>6.7146468857892693E-5</v>
      </c>
      <c r="HD477" s="240">
        <f t="shared" ca="1" si="1061"/>
        <v>-1.60479309635919E-4</v>
      </c>
      <c r="HE477" s="240">
        <f t="shared" ca="1" si="1062"/>
        <v>2.3999178002424748E-4</v>
      </c>
      <c r="HF477" s="240">
        <f t="shared" ca="1" si="1063"/>
        <v>-2.9883631946284878E-4</v>
      </c>
      <c r="HG477" s="240">
        <f t="shared" ca="1" si="1064"/>
        <v>3.3194527572724024E-4</v>
      </c>
      <c r="HH477" s="240">
        <f t="shared" ca="1" si="1065"/>
        <v>-3.3646732773544611E-4</v>
      </c>
      <c r="HI477" s="240">
        <f t="shared" ca="1" si="1066"/>
        <v>3.1201303940491649E-4</v>
      </c>
      <c r="HJ477" s="240">
        <f t="shared" ca="1" si="1067"/>
        <v>-2.6068839762649203E-4</v>
      </c>
      <c r="HK477" s="240">
        <f t="shared" ca="1" si="1068"/>
        <v>1.8691344608745954E-4</v>
      </c>
      <c r="HL477" s="240">
        <f t="shared" ca="1" si="1069"/>
        <v>-9.704163407710489E-5</v>
      </c>
      <c r="HM477" s="240">
        <f t="shared" ca="1" si="1070"/>
        <v>-1.1873383000032866E-6</v>
      </c>
      <c r="HN477" s="240">
        <f t="shared" ca="1" si="1071"/>
        <v>9.9314057899933835E-5</v>
      </c>
      <c r="HO477" s="240">
        <f t="shared" ca="1" si="1072"/>
        <v>-1.8888791751937894E-4</v>
      </c>
      <c r="HP477" s="240">
        <f t="shared" ca="1" si="1073"/>
        <v>2.6219487651357243E-4</v>
      </c>
      <c r="HQ477" s="240">
        <f t="shared" ca="1" si="1074"/>
        <v>-3.1292178879694933E-4</v>
      </c>
      <c r="HR477" s="240">
        <f t="shared" ca="1" si="1075"/>
        <v>3.3670008674498251E-4</v>
      </c>
      <c r="HS477" s="240">
        <f t="shared" ca="1" si="1076"/>
        <v>-3.3148199930466837E-4</v>
      </c>
      <c r="HT477" s="240">
        <f t="shared" ca="1" si="1077"/>
        <v>2.9771690466260682E-4</v>
      </c>
      <c r="HU477" s="240">
        <f t="shared" ca="1" si="1078"/>
        <v>-2.3831263009728486E-4</v>
      </c>
      <c r="HV477" s="240">
        <f t="shared" ca="1" si="1079"/>
        <v>1.5838503184645652E-4</v>
      </c>
      <c r="HW477" s="240">
        <f t="shared" ca="1" si="1080"/>
        <v>-6.4817421002925921E-5</v>
      </c>
      <c r="HX477" s="240">
        <f t="shared" ca="1" si="1081"/>
        <v>-3.4332222614784282E-5</v>
      </c>
      <c r="HY477" s="240">
        <f t="shared" ca="1" si="1082"/>
        <v>1.3052519827377537E-4</v>
      </c>
      <c r="HZ477" s="240">
        <f t="shared" ca="1" si="1083"/>
        <v>-2.154774315004564E-4</v>
      </c>
      <c r="IA477" s="240">
        <f t="shared" ca="1" si="1084"/>
        <v>2.8187289301174806E-4</v>
      </c>
      <c r="IB477" s="240">
        <f t="shared" ca="1" si="1085"/>
        <v>-3.2399365024449943E-4</v>
      </c>
      <c r="IC477" s="240">
        <f t="shared" ca="1" si="1086"/>
        <v>3.382122918683838E-4</v>
      </c>
      <c r="ID477" s="240">
        <f t="shared" ca="1" si="1087"/>
        <v>-3.2330431801408561E-4</v>
      </c>
      <c r="IE477" s="240">
        <f t="shared" ca="1" si="1088"/>
        <v>5.2935522992719316E-5</v>
      </c>
      <c r="IF477" s="240">
        <f t="shared" ca="1" si="1089"/>
        <v>-2.1364178166533254E-4</v>
      </c>
      <c r="IG477" s="240">
        <f t="shared" ca="1" si="1090"/>
        <v>1.2833128316674019E-4</v>
      </c>
      <c r="IH477" s="240">
        <f t="shared" ca="1" si="1091"/>
        <v>-3.1968980731719674E-5</v>
      </c>
      <c r="II477" s="240">
        <f t="shared" ca="1" si="1092"/>
        <v>-6.714646885788326E-5</v>
      </c>
      <c r="IJ477" s="240">
        <f t="shared" ca="1" si="1093"/>
        <v>1.6047930963594429E-4</v>
      </c>
      <c r="IK477" s="240">
        <f t="shared" ca="1" si="1094"/>
        <v>-2.3999178002426778E-4</v>
      </c>
      <c r="IL477" s="240">
        <f t="shared" ca="1" si="1095"/>
        <v>2.9883631946284428E-4</v>
      </c>
      <c r="IM477" s="240">
        <f t="shared" ca="1" si="1096"/>
        <v>-3.319452757272384E-4</v>
      </c>
      <c r="IN477" s="240">
        <f t="shared" ca="1" si="1097"/>
        <v>3.3646732773544698E-4</v>
      </c>
      <c r="IO477" s="240">
        <f t="shared" ca="1" si="1098"/>
        <v>-3.1201303940492017E-4</v>
      </c>
      <c r="IP477" s="240">
        <f t="shared" ca="1" si="1099"/>
        <v>2.6068839762649816E-4</v>
      </c>
      <c r="IQ477" s="240">
        <f t="shared" ca="1" si="1100"/>
        <v>-1.869134460874355E-4</v>
      </c>
      <c r="IR477" s="240">
        <f t="shared" ca="1" si="1101"/>
        <v>9.7041634077077256E-5</v>
      </c>
      <c r="IS477" s="240">
        <f t="shared" ca="1" si="1102"/>
        <v>1.1873382999936914E-6</v>
      </c>
      <c r="IT477" s="240">
        <f t="shared" ca="1" si="1103"/>
        <v>-9.9314057899924633E-5</v>
      </c>
      <c r="IU477" s="240">
        <f t="shared" ca="1" si="1104"/>
        <v>1.8888791751937097E-4</v>
      </c>
      <c r="IV477" s="240">
        <f t="shared" ca="1" si="1105"/>
        <v>-2.6219487651356636E-4</v>
      </c>
      <c r="IW477" s="240">
        <f t="shared" ca="1" si="1106"/>
        <v>3.129217887969457E-4</v>
      </c>
      <c r="IX477" s="240">
        <f t="shared" ca="1" si="1107"/>
        <v>-3.3670008674498164E-4</v>
      </c>
      <c r="IY477" s="240">
        <f t="shared" ca="1" si="1108"/>
        <v>3.3148199930466268E-4</v>
      </c>
      <c r="IZ477" s="240">
        <f t="shared" ca="1" si="1109"/>
        <v>-2.9771690466259305E-4</v>
      </c>
      <c r="JA477" s="240">
        <f t="shared" ca="1" si="1110"/>
        <v>2.3831263009729169E-4</v>
      </c>
      <c r="JB477" s="240">
        <f t="shared" ca="1" si="1111"/>
        <v>-1.5838503184646501E-4</v>
      </c>
    </row>
    <row r="478" spans="2:262">
      <c r="B478" s="248">
        <v>117</v>
      </c>
      <c r="C478" s="247">
        <f t="shared" si="1112"/>
        <v>2.2851562500000016E-3</v>
      </c>
      <c r="D478" s="244">
        <f t="shared" ca="1" si="855"/>
        <v>11.333919165112125</v>
      </c>
      <c r="E478" s="243">
        <f ca="1">DS361</f>
        <v>-0.66608083488787606</v>
      </c>
      <c r="F478" s="242">
        <v>117</v>
      </c>
      <c r="G478" s="240">
        <f t="shared" ca="1" si="856"/>
        <v>5.5651964886892769E-6</v>
      </c>
      <c r="H478" s="240">
        <f t="shared" ca="1" si="857"/>
        <v>4.8806661096673288E-5</v>
      </c>
      <c r="I478" s="240">
        <f t="shared" ca="1" si="858"/>
        <v>-9.9642580121415565E-5</v>
      </c>
      <c r="J478" s="240">
        <f t="shared" ca="1" si="859"/>
        <v>1.4325960661357628E-4</v>
      </c>
      <c r="K478" s="240">
        <f t="shared" ca="1" si="860"/>
        <v>-1.7649777997745427E-4</v>
      </c>
      <c r="L478" s="240">
        <f t="shared" ca="1" si="861"/>
        <v>1.9694906540302382E-4</v>
      </c>
      <c r="M478" s="240">
        <f t="shared" ca="1" si="862"/>
        <v>-2.0313181085497583E-4</v>
      </c>
      <c r="N478" s="240">
        <f t="shared" ca="1" si="863"/>
        <v>1.9459808960440024E-4</v>
      </c>
      <c r="O478" s="240">
        <f t="shared" ca="1" si="864"/>
        <v>-1.7196615156549888E-4</v>
      </c>
      <c r="P478" s="240">
        <f t="shared" ca="1" si="865"/>
        <v>1.3687563240715738E-4</v>
      </c>
      <c r="Q478" s="240">
        <f t="shared" ca="1" si="866"/>
        <v>-9.1868765443767068E-5</v>
      </c>
      <c r="R478" s="240">
        <f t="shared" ca="1" si="867"/>
        <v>4.0206202250598357E-5</v>
      </c>
      <c r="S478" s="240">
        <f t="shared" ca="1" si="868"/>
        <v>1.4369214592451452E-5</v>
      </c>
      <c r="T478" s="240">
        <f t="shared" ca="1" si="869"/>
        <v>-6.7903612467566332E-5</v>
      </c>
      <c r="U478" s="241">
        <f t="shared" ca="1" si="870"/>
        <v>1.1651853836212693E-4</v>
      </c>
      <c r="V478" s="240">
        <f t="shared" ca="1" si="871"/>
        <v>-1.5669194452220397E-4</v>
      </c>
      <c r="W478" s="240">
        <f t="shared" ca="1" si="872"/>
        <v>1.8551335330476749E-4</v>
      </c>
      <c r="X478" s="240">
        <f t="shared" ca="1" si="873"/>
        <v>-2.0089471507897319E-4</v>
      </c>
      <c r="Y478" s="240">
        <f t="shared" ca="1" si="874"/>
        <v>2.0172168297104926E-4</v>
      </c>
      <c r="Z478" s="240">
        <f t="shared" ca="1" si="875"/>
        <v>-1.8793434491997269E-4</v>
      </c>
      <c r="AA478" s="240">
        <f t="shared" ca="1" si="876"/>
        <v>1.6053156417858005E-4</v>
      </c>
      <c r="AB478" s="240">
        <f t="shared" ca="1" si="877"/>
        <v>-1.2149861380006653E-4</v>
      </c>
      <c r="AC478" s="240">
        <f t="shared" ca="1" si="878"/>
        <v>7.366334783707505E-5</v>
      </c>
      <c r="AD478" s="240">
        <f t="shared" ca="1" si="879"/>
        <v>-2.0491329343409177E-5</v>
      </c>
      <c r="AE478" s="240">
        <f t="shared" ca="1" si="880"/>
        <v>-3.4165242282055898E-5</v>
      </c>
      <c r="AF478" s="240">
        <f t="shared" ca="1" si="881"/>
        <v>8.634661493050493E-5</v>
      </c>
      <c r="AG478" s="240">
        <f t="shared" ca="1" si="882"/>
        <v>-1.3227235938289815E-4</v>
      </c>
      <c r="AH478" s="240">
        <f t="shared" ca="1" si="883"/>
        <v>1.6861525334855291E-4</v>
      </c>
      <c r="AI478" s="240">
        <f t="shared" ca="1" si="884"/>
        <v>-1.9274233162784151E-4</v>
      </c>
      <c r="AJ478" s="240">
        <f t="shared" ca="1" si="885"/>
        <v>2.0290563882848978E-4</v>
      </c>
      <c r="AK478" s="240">
        <f t="shared" ca="1" si="886"/>
        <v>-1.9836886500782259E-4</v>
      </c>
      <c r="AL478" s="240">
        <f t="shared" ca="1" si="887"/>
        <v>1.7946068975860247E-4</v>
      </c>
      <c r="AM478" s="240">
        <f t="shared" ca="1" si="888"/>
        <v>-1.4755097007314153E-4</v>
      </c>
      <c r="AN478" s="240">
        <f t="shared" ca="1" si="889"/>
        <v>1.0495149712418385E-4</v>
      </c>
      <c r="AO478" s="240">
        <f t="shared" ca="1" si="890"/>
        <v>-5.4748511922230543E-5</v>
      </c>
      <c r="AP478" s="240">
        <f t="shared" ca="1" si="891"/>
        <v>5.7911373294289287E-7</v>
      </c>
      <c r="AQ478" s="240">
        <f t="shared" ca="1" si="892"/>
        <v>5.36322400118629E-5</v>
      </c>
      <c r="AR478" s="240">
        <f t="shared" ca="1" si="893"/>
        <v>-1.0395805228980548E-4</v>
      </c>
      <c r="AS478" s="240">
        <f t="shared" ca="1" si="894"/>
        <v>1.4675232527538521E-4</v>
      </c>
      <c r="AT478" s="240">
        <f t="shared" ca="1" si="895"/>
        <v>-1.7891470511068166E-4</v>
      </c>
      <c r="AU478" s="240">
        <f t="shared" ca="1" si="896"/>
        <v>1.9811509593366326E-4</v>
      </c>
      <c r="AV478" s="240">
        <f t="shared" ca="1" si="897"/>
        <v>-2.0296247035658295E-4</v>
      </c>
      <c r="AW478" s="240">
        <f t="shared" ca="1" si="898"/>
        <v>1.9310564643511838E-4</v>
      </c>
      <c r="AX478" s="240">
        <f t="shared" ca="1" si="899"/>
        <v>-1.6925873005166478E-4</v>
      </c>
      <c r="AY478" s="240">
        <f t="shared" ca="1" si="900"/>
        <v>1.3314937946633145E-4</v>
      </c>
      <c r="AZ478" s="240">
        <f t="shared" ca="1" si="901"/>
        <v>-8.7393640158667214E-5</v>
      </c>
      <c r="BA478" s="240">
        <f t="shared" ca="1" si="902"/>
        <v>3.5306417908993981E-5</v>
      </c>
      <c r="BB478" s="240">
        <f t="shared" ca="1" si="903"/>
        <v>1.9338679059347385E-5</v>
      </c>
      <c r="BC478" s="240">
        <f t="shared" ca="1" si="904"/>
        <v>-7.2582729951990959E-5</v>
      </c>
      <c r="BD478" s="240">
        <f t="shared" ca="1" si="905"/>
        <v>1.2056831677629815E-4</v>
      </c>
      <c r="BE478" s="240">
        <f t="shared" ca="1" si="906"/>
        <v>-1.5981898605248719E-4</v>
      </c>
      <c r="BF478" s="240">
        <f t="shared" ca="1" si="907"/>
        <v>1.8749111045786686E-4</v>
      </c>
      <c r="BG478" s="240">
        <f t="shared" ca="1" si="908"/>
        <v>-2.0157990356491626E-4</v>
      </c>
      <c r="BH478" s="240">
        <f t="shared" ca="1" si="909"/>
        <v>2.0106466234456961E-4</v>
      </c>
      <c r="BI478" s="240">
        <f t="shared" ca="1" si="910"/>
        <v>-1.8598271492495974E-4</v>
      </c>
      <c r="BJ478" s="240">
        <f t="shared" ca="1" si="911"/>
        <v>1.5742671624809581E-4</v>
      </c>
      <c r="BK478" s="240">
        <f t="shared" ca="1" si="912"/>
        <v>-1.174654875484102E-4</v>
      </c>
      <c r="BL478" s="240">
        <f t="shared" ca="1" si="913"/>
        <v>6.899413466420444E-5</v>
      </c>
      <c r="BM478" s="240">
        <f t="shared" ca="1" si="914"/>
        <v>-1.5524303790845394E-5</v>
      </c>
      <c r="BN478" s="240">
        <f t="shared" ca="1" si="915"/>
        <v>-3.9070229800701658E-5</v>
      </c>
      <c r="BO478" s="240">
        <f t="shared" ca="1" si="916"/>
        <v>9.0834208524927717E-5</v>
      </c>
      <c r="BP478" s="240">
        <f t="shared" ca="1" si="917"/>
        <v>-1.3601744246289336E-4</v>
      </c>
      <c r="BQ478" s="240">
        <f t="shared" ca="1" si="918"/>
        <v>1.7134650262796251E-4</v>
      </c>
      <c r="BR478" s="240">
        <f t="shared" ca="1" si="919"/>
        <v>-1.9426187391827834E-4</v>
      </c>
      <c r="BS478" s="240">
        <f t="shared" ca="1" si="920"/>
        <v>2.03103386530054E-4</v>
      </c>
      <c r="BT478" s="240">
        <f t="shared" ca="1" si="921"/>
        <v>-1.9723049172105399E-4</v>
      </c>
      <c r="BU478" s="240">
        <f t="shared" ca="1" si="922"/>
        <v>1.7706866820158131E-4</v>
      </c>
      <c r="BV478" s="240">
        <f t="shared" ca="1" si="923"/>
        <v>-1.4407859710886266E-4</v>
      </c>
      <c r="BW478" s="240">
        <f t="shared" ca="1" si="924"/>
        <v>1.0065033877222572E-4</v>
      </c>
      <c r="BX478" s="240">
        <f t="shared" ca="1" si="925"/>
        <v>-4.9930177936889437E-5</v>
      </c>
      <c r="BY478" s="240">
        <f t="shared" ca="1" si="926"/>
        <v>-4.407317859262464E-6</v>
      </c>
      <c r="BZ478" s="240">
        <f t="shared" ca="1" si="927"/>
        <v>5.8425512871109375E-5</v>
      </c>
      <c r="CA478" s="240">
        <f t="shared" ca="1" si="928"/>
        <v>-1.0821090401473489E-4</v>
      </c>
      <c r="CB478" s="240">
        <f t="shared" ca="1" si="929"/>
        <v>1.5015664582386916E-4</v>
      </c>
      <c r="CC478" s="240">
        <f t="shared" ca="1" si="930"/>
        <v>-1.8122385871560117E-4</v>
      </c>
      <c r="CD478" s="240">
        <f t="shared" ca="1" si="931"/>
        <v>1.9916178933851371E-4</v>
      </c>
      <c r="CE478" s="240">
        <f t="shared" ca="1" si="932"/>
        <v>-2.026708728553025E-4</v>
      </c>
      <c r="CF478" s="240">
        <f t="shared" ca="1" si="933"/>
        <v>1.9149688364510916E-4</v>
      </c>
      <c r="CG478" s="240">
        <f t="shared" ca="1" si="934"/>
        <v>-1.6644935340783868E-4</v>
      </c>
      <c r="CH478" s="240">
        <f t="shared" ca="1" si="935"/>
        <v>1.2934292231809425E-4</v>
      </c>
      <c r="CI478" s="240">
        <f t="shared" ca="1" si="936"/>
        <v>-8.286587221259772E-5</v>
      </c>
      <c r="CJ478" s="240">
        <f t="shared" ca="1" si="937"/>
        <v>3.0385366301436074E-5</v>
      </c>
      <c r="CK478" s="240">
        <f t="shared" ca="1" si="938"/>
        <v>2.4296494629094884E-5</v>
      </c>
      <c r="CL478" s="240">
        <f t="shared" ca="1" si="939"/>
        <v>-7.7218126313934306E-5</v>
      </c>
      <c r="CM478" s="240">
        <f t="shared" ca="1" si="940"/>
        <v>1.2454546934478769E-4</v>
      </c>
      <c r="CN478" s="240">
        <f t="shared" ca="1" si="941"/>
        <v>-1.6284975860159266E-4</v>
      </c>
      <c r="CO478" s="240">
        <f t="shared" ca="1" si="942"/>
        <v>1.8935592997677277E-4</v>
      </c>
      <c r="CP478" s="240">
        <f t="shared" ca="1" si="943"/>
        <v>-2.0214366785450939E-4</v>
      </c>
      <c r="CQ478" s="240">
        <f t="shared" ca="1" si="944"/>
        <v>2.0028652788378596E-4</v>
      </c>
      <c r="CR478" s="240">
        <f t="shared" ca="1" si="945"/>
        <v>-1.8391905589681636E-4</v>
      </c>
      <c r="CS478" s="240">
        <f t="shared" ca="1" si="946"/>
        <v>1.542270403503096E-4</v>
      </c>
      <c r="CT478" s="240">
        <f t="shared" ca="1" si="947"/>
        <v>-1.1336160447936861E-4</v>
      </c>
      <c r="CU478" s="240">
        <f t="shared" ca="1" si="948"/>
        <v>6.4283362004468998E-5</v>
      </c>
      <c r="CV478" s="240">
        <f t="shared" ca="1" si="949"/>
        <v>-1.0547926978163343E-5</v>
      </c>
      <c r="CW478" s="240">
        <f t="shared" ca="1" si="950"/>
        <v>-4.3951682873834159E-5</v>
      </c>
      <c r="CX478" s="240">
        <f t="shared" ca="1" si="951"/>
        <v>9.5267086988639675E-5</v>
      </c>
      <c r="CY478" s="240">
        <f t="shared" ca="1" si="952"/>
        <v>-1.3968059372157076E-4</v>
      </c>
      <c r="CZ478" s="240">
        <f t="shared" ca="1" si="953"/>
        <v>1.7397453918124587E-4</v>
      </c>
      <c r="DA478" s="240">
        <f t="shared" ca="1" si="954"/>
        <v>-1.9566440011978682E-4</v>
      </c>
      <c r="DB478" s="240">
        <f t="shared" ca="1" si="955"/>
        <v>2.0317879234609733E-4</v>
      </c>
      <c r="DC478" s="240">
        <f t="shared" ca="1" si="956"/>
        <v>-1.9597331416099426E-4</v>
      </c>
      <c r="DD478" s="240">
        <f t="shared" ca="1" si="957"/>
        <v>1.7456998709985958E-4</v>
      </c>
      <c r="DE478" s="240">
        <f t="shared" ca="1" si="958"/>
        <v>-1.4051943658512705E-4</v>
      </c>
      <c r="DF478" s="240">
        <f t="shared" ca="1" si="959"/>
        <v>9.6288552419759835E-5</v>
      </c>
      <c r="DG478" s="240">
        <f t="shared" ca="1" si="960"/>
        <v>-4.5081767879371563E-5</v>
      </c>
      <c r="DH478" s="240">
        <f t="shared" ca="1" si="961"/>
        <v>-9.3910946479925332E-6</v>
      </c>
      <c r="DI478" s="240">
        <f t="shared" ca="1" si="962"/>
        <v>6.3183592386070191E-5</v>
      </c>
      <c r="DJ478" s="240">
        <f t="shared" ca="1" si="963"/>
        <v>-1.12398573537357E-4</v>
      </c>
      <c r="DK478" s="240">
        <f t="shared" ca="1" si="964"/>
        <v>1.5347051762362748E-4</v>
      </c>
      <c r="DL478" s="240">
        <f t="shared" ca="1" si="965"/>
        <v>-1.8342384984442942E-4</v>
      </c>
      <c r="DM478" s="240">
        <f t="shared" ca="1" si="966"/>
        <v>2.0008851512860347E-4</v>
      </c>
      <c r="DN478" s="240">
        <f t="shared" ca="1" si="967"/>
        <v>-2.0225719399856646E-4</v>
      </c>
      <c r="DO478" s="240">
        <f t="shared" ca="1" si="968"/>
        <v>1.897727702929207E-4</v>
      </c>
      <c r="DP478" s="240">
        <f t="shared" ca="1" si="969"/>
        <v>-1.6353971389746359E-4</v>
      </c>
      <c r="DQ478" s="240">
        <f t="shared" ca="1" si="970"/>
        <v>1.2545855382989151E-4</v>
      </c>
      <c r="DR478" s="240">
        <f t="shared" ca="1" si="971"/>
        <v>-7.8288188963661917E-5</v>
      </c>
      <c r="DS478" s="240">
        <f t="shared" ca="1" si="972"/>
        <v>2.5446011685394487E-5</v>
      </c>
      <c r="DT478" s="240">
        <f t="shared" ca="1" si="973"/>
        <v>2.9239674898982257E-5</v>
      </c>
      <c r="DU478" s="240">
        <f t="shared" ca="1" si="974"/>
        <v>-8.1807009363963162E-5</v>
      </c>
      <c r="DV478" s="240">
        <f t="shared" ca="1" si="975"/>
        <v>1.2844760037959886E-4</v>
      </c>
      <c r="DW478" s="240">
        <f t="shared" ca="1" si="976"/>
        <v>-1.6578243654545775E-4</v>
      </c>
      <c r="DX478" s="240">
        <f t="shared" ca="1" si="977"/>
        <v>1.9110668856393476E-4</v>
      </c>
      <c r="DY478" s="240">
        <f t="shared" ca="1" si="978"/>
        <v>-2.0258566835722563E-4</v>
      </c>
      <c r="DZ478" s="240">
        <f t="shared" ca="1" si="979"/>
        <v>1.9938774830779977E-4</v>
      </c>
      <c r="EA478" s="240">
        <f t="shared" ca="1" si="980"/>
        <v>-1.8174461090658217E-4</v>
      </c>
      <c r="EB478" s="240">
        <f t="shared" ca="1" si="981"/>
        <v>1.5093446385033309E-4</v>
      </c>
      <c r="EC478" s="240">
        <f t="shared" ca="1" si="982"/>
        <v>-1.0918943661866166E-4</v>
      </c>
      <c r="ED478" s="240">
        <f t="shared" ca="1" si="983"/>
        <v>5.9533867451166305E-5</v>
      </c>
      <c r="EE478" s="240">
        <f t="shared" ca="1" si="984"/>
        <v>-5.5651964886820331E-6</v>
      </c>
      <c r="EF478" s="240">
        <f t="shared" ca="1" si="985"/>
        <v>-4.8806661096674013E-5</v>
      </c>
      <c r="EG478" s="240">
        <f t="shared" ca="1" si="986"/>
        <v>9.9642580121420593E-5</v>
      </c>
      <c r="EH478" s="240">
        <f t="shared" ca="1" si="987"/>
        <v>-1.4325960661357577E-4</v>
      </c>
      <c r="EI478" s="240">
        <f t="shared" ca="1" si="988"/>
        <v>1.7649777997745642E-4</v>
      </c>
      <c r="EJ478" s="240">
        <f t="shared" ca="1" si="989"/>
        <v>-1.9694906540302328E-4</v>
      </c>
      <c r="EK478" s="240">
        <f t="shared" ca="1" si="990"/>
        <v>2.0313181085497578E-4</v>
      </c>
      <c r="EL478" s="240">
        <f t="shared" ca="1" si="991"/>
        <v>-1.9459808960440127E-4</v>
      </c>
      <c r="EM478" s="240">
        <f t="shared" ca="1" si="992"/>
        <v>1.7196615156549812E-4</v>
      </c>
      <c r="EN478" s="240">
        <f t="shared" ca="1" si="993"/>
        <v>-1.3687563240715259E-4</v>
      </c>
      <c r="EO478" s="240">
        <f t="shared" ca="1" si="994"/>
        <v>9.186876544376704E-5</v>
      </c>
      <c r="EP478" s="240">
        <f t="shared" ca="1" si="995"/>
        <v>-4.0206202250593376E-5</v>
      </c>
      <c r="EQ478" s="240">
        <f t="shared" ca="1" si="996"/>
        <v>-1.4369214592450767E-5</v>
      </c>
      <c r="ER478" s="240">
        <f t="shared" ca="1" si="997"/>
        <v>6.790361246756976E-5</v>
      </c>
      <c r="ES478" s="240">
        <f t="shared" ca="1" si="998"/>
        <v>-1.16518538362124E-4</v>
      </c>
      <c r="ET478" s="240">
        <f t="shared" ca="1" si="999"/>
        <v>1.5669194452220536E-4</v>
      </c>
      <c r="EU478" s="240">
        <f t="shared" ca="1" si="1000"/>
        <v>-1.8551335330477074E-4</v>
      </c>
      <c r="EV478" s="240">
        <f t="shared" ca="1" si="1001"/>
        <v>2.0089471507897329E-4</v>
      </c>
      <c r="EW478" s="240">
        <f t="shared" ca="1" si="1002"/>
        <v>-2.0172168297104867E-4</v>
      </c>
      <c r="EX478" s="240">
        <f t="shared" ca="1" si="1003"/>
        <v>1.8793434491997296E-4</v>
      </c>
      <c r="EY478" s="240">
        <f t="shared" ca="1" si="1004"/>
        <v>-1.6053156417857696E-4</v>
      </c>
      <c r="EZ478" s="240">
        <f t="shared" ca="1" si="1005"/>
        <v>1.2149861380006825E-4</v>
      </c>
      <c r="FA478" s="240">
        <f t="shared" ca="1" si="1006"/>
        <v>-7.3663347837073004E-5</v>
      </c>
      <c r="FB478" s="240">
        <f t="shared" ca="1" si="1007"/>
        <v>2.0491329343401256E-5</v>
      </c>
      <c r="FC478" s="240">
        <f t="shared" ca="1" si="1008"/>
        <v>3.4165242282058059E-5</v>
      </c>
      <c r="FD478" s="240">
        <f t="shared" ca="1" si="1009"/>
        <v>-8.634661493051214E-5</v>
      </c>
      <c r="FE478" s="240">
        <f t="shared" ca="1" si="1010"/>
        <v>1.3227235938289761E-4</v>
      </c>
      <c r="FF478" s="240">
        <f t="shared" ca="1" si="1011"/>
        <v>-1.6861525334855573E-4</v>
      </c>
      <c r="FG478" s="240">
        <f t="shared" ca="1" si="1012"/>
        <v>1.9274233162784132E-4</v>
      </c>
      <c r="FH478" s="240">
        <f t="shared" ca="1" si="1013"/>
        <v>-2.0290563882848989E-4</v>
      </c>
      <c r="FI478" s="240">
        <f t="shared" ca="1" si="1014"/>
        <v>1.9836886500782338E-4</v>
      </c>
      <c r="FJ478" s="240">
        <f t="shared" ca="1" si="1015"/>
        <v>-1.7946068975860147E-4</v>
      </c>
      <c r="FK478" s="240">
        <f t="shared" ca="1" si="1016"/>
        <v>1.4755097007313606E-4</v>
      </c>
      <c r="FL478" s="240">
        <f t="shared" ca="1" si="1017"/>
        <v>-1.0495149712418197E-4</v>
      </c>
      <c r="FM478" s="240">
        <f t="shared" ca="1" si="1018"/>
        <v>5.474851192222565E-5</v>
      </c>
      <c r="FN478" s="240">
        <f t="shared" ca="1" si="1019"/>
        <v>-5.7911373294359083E-7</v>
      </c>
      <c r="FO478" s="240">
        <f t="shared" ca="1" si="1020"/>
        <v>-5.3632240011867793E-5</v>
      </c>
      <c r="FP478" s="240">
        <f t="shared" ca="1" si="1021"/>
        <v>1.0395805228980242E-4</v>
      </c>
      <c r="FQ478" s="240">
        <f t="shared" ca="1" si="1022"/>
        <v>-1.4675232527538672E-4</v>
      </c>
      <c r="FR478" s="240">
        <f t="shared" ca="1" si="1023"/>
        <v>1.7891470511067998E-4</v>
      </c>
      <c r="FS478" s="240">
        <f t="shared" ca="1" si="1024"/>
        <v>-1.9811509593366375E-4</v>
      </c>
      <c r="FT478" s="240">
        <f t="shared" ca="1" si="1025"/>
        <v>2.0296247035658257E-4</v>
      </c>
      <c r="FU478" s="240">
        <f t="shared" ca="1" si="1026"/>
        <v>-1.931056464351186E-4</v>
      </c>
      <c r="FV478" s="240">
        <f t="shared" ca="1" si="1027"/>
        <v>1.6925873005166196E-4</v>
      </c>
      <c r="FW478" s="240">
        <f t="shared" ca="1" si="1028"/>
        <v>-1.3314937946633416E-4</v>
      </c>
      <c r="FX478" s="240">
        <f t="shared" ca="1" si="1029"/>
        <v>8.7393640158665235E-5</v>
      </c>
      <c r="FY478" s="240">
        <f t="shared" ca="1" si="1030"/>
        <v>-3.5306417908997505E-5</v>
      </c>
      <c r="FZ478" s="240">
        <f t="shared" ca="1" si="1031"/>
        <v>-1.9338679059349567E-5</v>
      </c>
      <c r="GA478" s="240">
        <f t="shared" ca="1" si="1032"/>
        <v>7.2582729951998413E-5</v>
      </c>
      <c r="GB478" s="240">
        <f t="shared" ca="1" si="1033"/>
        <v>-1.2056831677629991E-4</v>
      </c>
      <c r="GC478" s="240">
        <f t="shared" ca="1" si="1034"/>
        <v>1.5981898605249209E-4</v>
      </c>
      <c r="GD478" s="240">
        <f t="shared" ca="1" si="1035"/>
        <v>-1.8749111045787218E-4</v>
      </c>
      <c r="GE478" s="240">
        <f t="shared" ca="1" si="1036"/>
        <v>2.015799035649151E-4</v>
      </c>
      <c r="GF478" s="240">
        <f t="shared" ca="1" si="1037"/>
        <v>-2.0106466234457013E-4</v>
      </c>
      <c r="GG478" s="240">
        <f t="shared" ca="1" si="1038"/>
        <v>1.8598271492495884E-4</v>
      </c>
      <c r="GH478" s="240">
        <f t="shared" ca="1" si="1039"/>
        <v>-1.5742671624809074E-4</v>
      </c>
      <c r="GI478" s="240">
        <f t="shared" ca="1" si="1040"/>
        <v>1.1746548754839898E-4</v>
      </c>
      <c r="GJ478" s="240">
        <f t="shared" ca="1" si="1041"/>
        <v>-6.8994134664207801E-5</v>
      </c>
      <c r="GK478" s="240">
        <f t="shared" ca="1" si="1042"/>
        <v>1.5524303790843205E-5</v>
      </c>
      <c r="GL478" s="240">
        <f t="shared" ca="1" si="1043"/>
        <v>3.9070229800703806E-5</v>
      </c>
      <c r="GM478" s="240">
        <f t="shared" ca="1" si="1044"/>
        <v>-9.0834208524934846E-5</v>
      </c>
      <c r="GN478" s="240">
        <f t="shared" ca="1" si="1045"/>
        <v>1.3601744246288642E-4</v>
      </c>
      <c r="GO478" s="240">
        <f t="shared" ca="1" si="1046"/>
        <v>-1.7134650262796056E-4</v>
      </c>
      <c r="GP478" s="240">
        <f t="shared" ca="1" si="1047"/>
        <v>1.9426187391827899E-4</v>
      </c>
      <c r="GQ478" s="240">
        <f t="shared" ca="1" si="1048"/>
        <v>-2.0310338653005419E-4</v>
      </c>
      <c r="GR478" s="240">
        <f t="shared" ca="1" si="1049"/>
        <v>1.9723049172105071E-4</v>
      </c>
      <c r="GS478" s="240">
        <f t="shared" ca="1" si="1050"/>
        <v>-1.770686682015831E-4</v>
      </c>
      <c r="GT478" s="240">
        <f t="shared" ca="1" si="1051"/>
        <v>1.4407859710886112E-4</v>
      </c>
      <c r="GU478" s="240">
        <f t="shared" ca="1" si="1052"/>
        <v>-1.0065033877222382E-4</v>
      </c>
      <c r="GV478" s="240">
        <f t="shared" ca="1" si="1053"/>
        <v>4.9930177936881719E-5</v>
      </c>
      <c r="GW478" s="240">
        <f t="shared" ca="1" si="1054"/>
        <v>4.4073178592531127E-6</v>
      </c>
      <c r="GX478" s="240">
        <f t="shared" ca="1" si="1055"/>
        <v>-5.8425512871105947E-5</v>
      </c>
      <c r="GY478" s="240">
        <f t="shared" ca="1" si="1056"/>
        <v>1.0821090401473676E-4</v>
      </c>
      <c r="GZ478" s="240">
        <f t="shared" ca="1" si="1057"/>
        <v>-1.5015664582387453E-4</v>
      </c>
      <c r="HA478" s="240">
        <f t="shared" ca="1" si="1058"/>
        <v>1.8122385871560738E-4</v>
      </c>
      <c r="HB478" s="240">
        <f t="shared" ca="1" si="1059"/>
        <v>-1.991617893385119E-4</v>
      </c>
      <c r="HC478" s="240">
        <f t="shared" ca="1" si="1060"/>
        <v>2.0267087285530275E-4</v>
      </c>
      <c r="HD478" s="240">
        <f t="shared" ca="1" si="1061"/>
        <v>-1.9149688364510843E-4</v>
      </c>
      <c r="HE478" s="240">
        <f t="shared" ca="1" si="1062"/>
        <v>1.664493534078341E-4</v>
      </c>
      <c r="HF478" s="240">
        <f t="shared" ca="1" si="1063"/>
        <v>-1.2934292231810146E-4</v>
      </c>
      <c r="HG478" s="240">
        <f t="shared" ca="1" si="1064"/>
        <v>8.2865872212600986E-5</v>
      </c>
      <c r="HH478" s="240">
        <f t="shared" ca="1" si="1065"/>
        <v>-3.0385366301433909E-5</v>
      </c>
      <c r="HI478" s="240">
        <f t="shared" ca="1" si="1066"/>
        <v>-2.4296494629102778E-5</v>
      </c>
      <c r="HJ478" s="240">
        <f t="shared" ca="1" si="1067"/>
        <v>7.7218126313946992E-5</v>
      </c>
      <c r="HK478" s="240">
        <f t="shared" ca="1" si="1068"/>
        <v>-1.2454546934478029E-4</v>
      </c>
      <c r="HL478" s="240">
        <f t="shared" ca="1" si="1069"/>
        <v>1.6284975860159055E-4</v>
      </c>
      <c r="HM478" s="240">
        <f t="shared" ca="1" si="1070"/>
        <v>-1.8935592997677353E-4</v>
      </c>
      <c r="HN478" s="240">
        <f t="shared" ca="1" si="1071"/>
        <v>2.0214366785451017E-4</v>
      </c>
      <c r="HO478" s="240">
        <f t="shared" ca="1" si="1072"/>
        <v>-2.0028652788378365E-4</v>
      </c>
      <c r="HP478" s="240">
        <f t="shared" ca="1" si="1073"/>
        <v>1.8391905589682035E-4</v>
      </c>
      <c r="HQ478" s="240">
        <f t="shared" ca="1" si="1074"/>
        <v>-1.5422704035030819E-4</v>
      </c>
      <c r="HR478" s="240">
        <f t="shared" ca="1" si="1075"/>
        <v>1.1336160447936679E-4</v>
      </c>
      <c r="HS478" s="240">
        <f t="shared" ca="1" si="1076"/>
        <v>-6.428336200445596E-5</v>
      </c>
      <c r="HT478" s="240">
        <f t="shared" ca="1" si="1077"/>
        <v>1.0547926978172694E-5</v>
      </c>
      <c r="HU478" s="240">
        <f t="shared" ca="1" si="1078"/>
        <v>4.3951682873836301E-5</v>
      </c>
      <c r="HV478" s="240">
        <f t="shared" ca="1" si="1079"/>
        <v>-9.5267086988641626E-5</v>
      </c>
      <c r="HW478" s="240">
        <f t="shared" ca="1" si="1080"/>
        <v>1.3968059372157236E-4</v>
      </c>
      <c r="HX478" s="240">
        <f t="shared" ca="1" si="1081"/>
        <v>-1.7397453918125297E-4</v>
      </c>
      <c r="HY478" s="240">
        <f t="shared" ca="1" si="1082"/>
        <v>1.956644001197843E-4</v>
      </c>
      <c r="HZ478" s="240">
        <f t="shared" ca="1" si="1083"/>
        <v>-2.0317879234609736E-4</v>
      </c>
      <c r="IA478" s="240">
        <f t="shared" ca="1" si="1084"/>
        <v>1.9597331416099366E-4</v>
      </c>
      <c r="IB478" s="240">
        <f t="shared" ca="1" si="1085"/>
        <v>-1.7456998709985256E-4</v>
      </c>
      <c r="IC478" s="240">
        <f t="shared" ca="1" si="1086"/>
        <v>1.405194365851338E-4</v>
      </c>
      <c r="ID478" s="240">
        <f t="shared" ca="1" si="1087"/>
        <v>-9.6288552419757911E-5</v>
      </c>
      <c r="IE478" s="240">
        <f t="shared" ca="1" si="1088"/>
        <v>1.5512388433171272E-4</v>
      </c>
      <c r="IF478" s="240">
        <f t="shared" ca="1" si="1089"/>
        <v>9.3910946479947287E-6</v>
      </c>
      <c r="IG478" s="240">
        <f t="shared" ca="1" si="1090"/>
        <v>-6.3183592386083242E-5</v>
      </c>
      <c r="IH478" s="240">
        <f t="shared" ca="1" si="1091"/>
        <v>1.1239857353734922E-4</v>
      </c>
      <c r="II478" s="240">
        <f t="shared" ca="1" si="1092"/>
        <v>-1.5347051762362894E-4</v>
      </c>
      <c r="IJ478" s="240">
        <f t="shared" ca="1" si="1093"/>
        <v>1.8342384984443039E-4</v>
      </c>
      <c r="IK478" s="240">
        <f t="shared" ca="1" si="1094"/>
        <v>-2.0008851512860585E-4</v>
      </c>
      <c r="IL478" s="240">
        <f t="shared" ca="1" si="1095"/>
        <v>2.0225719399856516E-4</v>
      </c>
      <c r="IM478" s="240">
        <f t="shared" ca="1" si="1096"/>
        <v>-1.8977277029292406E-4</v>
      </c>
      <c r="IN478" s="240">
        <f t="shared" ca="1" si="1097"/>
        <v>1.6353971389746228E-4</v>
      </c>
      <c r="IO478" s="240">
        <f t="shared" ca="1" si="1098"/>
        <v>-1.2545855382988978E-4</v>
      </c>
      <c r="IP478" s="240">
        <f t="shared" ca="1" si="1099"/>
        <v>7.8288188963649232E-5</v>
      </c>
      <c r="IQ478" s="240">
        <f t="shared" ca="1" si="1100"/>
        <v>-2.5446011685403777E-5</v>
      </c>
      <c r="IR478" s="240">
        <f t="shared" ca="1" si="1101"/>
        <v>-2.9239674898984418E-5</v>
      </c>
      <c r="IS478" s="240">
        <f t="shared" ca="1" si="1102"/>
        <v>8.1807009363965154E-5</v>
      </c>
      <c r="IT478" s="240">
        <f t="shared" ca="1" si="1103"/>
        <v>-1.2844760037960057E-4</v>
      </c>
      <c r="IU478" s="240">
        <f t="shared" ca="1" si="1104"/>
        <v>1.6578243654546569E-4</v>
      </c>
      <c r="IV478" s="240">
        <f t="shared" ca="1" si="1105"/>
        <v>-1.9110668856393156E-4</v>
      </c>
      <c r="IW478" s="240">
        <f t="shared" ca="1" si="1106"/>
        <v>2.0258566835722579E-4</v>
      </c>
      <c r="IX478" s="240">
        <f t="shared" ca="1" si="1107"/>
        <v>-1.9938774830779936E-4</v>
      </c>
      <c r="IY478" s="240">
        <f t="shared" ca="1" si="1108"/>
        <v>1.8174461090657602E-4</v>
      </c>
      <c r="IZ478" s="240">
        <f t="shared" ca="1" si="1109"/>
        <v>-1.5093446385033935E-4</v>
      </c>
      <c r="JA478" s="240">
        <f t="shared" ca="1" si="1110"/>
        <v>1.0918943661865981E-4</v>
      </c>
      <c r="JB478" s="240">
        <f t="shared" ca="1" si="1111"/>
        <v>-5.9533867451164211E-5</v>
      </c>
    </row>
    <row r="479" spans="2:262">
      <c r="B479" s="248">
        <v>118</v>
      </c>
      <c r="C479" s="247">
        <f t="shared" si="1112"/>
        <v>2.3046875000000016E-3</v>
      </c>
      <c r="D479" s="244">
        <f t="shared" ca="1" si="855"/>
        <v>11.340078332347936</v>
      </c>
      <c r="E479" s="243">
        <f ca="1">DT361</f>
        <v>-0.65992166765206495</v>
      </c>
      <c r="F479" s="242">
        <v>118</v>
      </c>
      <c r="G479" s="240">
        <f t="shared" ca="1" si="856"/>
        <v>4.384830645596176E-5</v>
      </c>
      <c r="H479" s="240">
        <f t="shared" ca="1" si="857"/>
        <v>-9.9866577176140373E-7</v>
      </c>
      <c r="I479" s="240">
        <f t="shared" ca="1" si="858"/>
        <v>-4.1910832435753192E-5</v>
      </c>
      <c r="J479" s="240">
        <f t="shared" ca="1" si="859"/>
        <v>8.2308300391922124E-5</v>
      </c>
      <c r="K479" s="240">
        <f t="shared" ca="1" si="860"/>
        <v>-1.1777241511922514E-4</v>
      </c>
      <c r="L479" s="240">
        <f t="shared" ca="1" si="861"/>
        <v>1.4617754646777754E-4</v>
      </c>
      <c r="M479" s="240">
        <f t="shared" ca="1" si="862"/>
        <v>-1.6582116205885909E-4</v>
      </c>
      <c r="N479" s="240">
        <f t="shared" ca="1" si="863"/>
        <v>1.7552587280848371E-4</v>
      </c>
      <c r="O479" s="240">
        <f t="shared" ca="1" si="864"/>
        <v>-1.7471000267809994E-4</v>
      </c>
      <c r="P479" s="240">
        <f t="shared" ca="1" si="865"/>
        <v>1.6342245287843509E-4</v>
      </c>
      <c r="Q479" s="240">
        <f t="shared" ca="1" si="866"/>
        <v>-1.4233977085348977E-4</v>
      </c>
      <c r="R479" s="240">
        <f t="shared" ca="1" si="867"/>
        <v>1.1272559972243484E-4</v>
      </c>
      <c r="S479" s="240">
        <f t="shared" ca="1" si="868"/>
        <v>-7.6354938678229866E-5</v>
      </c>
      <c r="T479" s="240">
        <f t="shared" ca="1" si="869"/>
        <v>3.5407753984836847E-5</v>
      </c>
      <c r="U479" s="241">
        <f t="shared" ca="1" si="870"/>
        <v>7.6616827367990688E-6</v>
      </c>
      <c r="V479" s="240">
        <f t="shared" ca="1" si="871"/>
        <v>-5.0271897398349276E-5</v>
      </c>
      <c r="W479" s="240">
        <f t="shared" ca="1" si="872"/>
        <v>8.9868940530777447E-5</v>
      </c>
      <c r="X479" s="240">
        <f t="shared" ca="1" si="873"/>
        <v>-1.2407946461432268E-4</v>
      </c>
      <c r="Y479" s="240">
        <f t="shared" ca="1" si="874"/>
        <v>1.508529765803015E-4</v>
      </c>
      <c r="Z479" s="240">
        <f t="shared" ca="1" si="875"/>
        <v>-1.6858473922631137E-4</v>
      </c>
      <c r="AA479" s="240">
        <f t="shared" ca="1" si="876"/>
        <v>1.7621195514204679E-4</v>
      </c>
      <c r="AB479" s="240">
        <f t="shared" ca="1" si="877"/>
        <v>-1.7327746812228974E-4</v>
      </c>
      <c r="AC479" s="240">
        <f t="shared" ca="1" si="878"/>
        <v>1.5995716396403781E-4</v>
      </c>
      <c r="AD479" s="240">
        <f t="shared" ca="1" si="879"/>
        <v>-1.370494283126725E-4</v>
      </c>
      <c r="AE479" s="240">
        <f t="shared" ca="1" si="880"/>
        <v>1.0592729342743562E-4</v>
      </c>
      <c r="AF479" s="240">
        <f t="shared" ca="1" si="881"/>
        <v>-6.8456142069172517E-5</v>
      </c>
      <c r="AG479" s="240">
        <f t="shared" ca="1" si="882"/>
        <v>2.6881901133008432E-5</v>
      </c>
      <c r="AH479" s="240">
        <f t="shared" ca="1" si="883"/>
        <v>1.6303573580562139E-5</v>
      </c>
      <c r="AI479" s="240">
        <f t="shared" ca="1" si="884"/>
        <v>-5.8511852956815132E-5</v>
      </c>
      <c r="AJ479" s="240">
        <f t="shared" ca="1" si="885"/>
        <v>9.7213078520304075E-5</v>
      </c>
      <c r="AK479" s="240">
        <f t="shared" ca="1" si="886"/>
        <v>-1.3008759581108718E-4</v>
      </c>
      <c r="AL479" s="240">
        <f t="shared" ca="1" si="887"/>
        <v>1.5516498865908267E-4</v>
      </c>
      <c r="AM479" s="240">
        <f t="shared" ca="1" si="888"/>
        <v>-1.7094218099068757E-4</v>
      </c>
      <c r="AN479" s="240">
        <f t="shared" ca="1" si="889"/>
        <v>1.7647352744132829E-4</v>
      </c>
      <c r="AO479" s="240">
        <f t="shared" ca="1" si="890"/>
        <v>-1.714274929684592E-4</v>
      </c>
      <c r="AP479" s="240">
        <f t="shared" ca="1" si="891"/>
        <v>1.5610652423105775E-4</v>
      </c>
      <c r="AQ479" s="240">
        <f t="shared" ca="1" si="892"/>
        <v>-1.3142892169493666E-4</v>
      </c>
      <c r="AR479" s="240">
        <f t="shared" ca="1" si="893"/>
        <v>9.8873799004434542E-5</v>
      </c>
      <c r="AS479" s="240">
        <f t="shared" ca="1" si="894"/>
        <v>-6.0392428617819494E-5</v>
      </c>
      <c r="AT479" s="240">
        <f t="shared" ca="1" si="895"/>
        <v>1.8291287426774118E-5</v>
      </c>
      <c r="AU479" s="240">
        <f t="shared" ca="1" si="896"/>
        <v>2.4906187687546476E-5</v>
      </c>
      <c r="AV479" s="240">
        <f t="shared" ca="1" si="897"/>
        <v>-6.6610848336472672E-5</v>
      </c>
      <c r="AW479" s="240">
        <f t="shared" ca="1" si="898"/>
        <v>1.0432302168881629E-4</v>
      </c>
      <c r="AX479" s="240">
        <f t="shared" ca="1" si="899"/>
        <v>-1.3578233459521344E-4</v>
      </c>
      <c r="AY479" s="240">
        <f t="shared" ca="1" si="900"/>
        <v>1.5910319468933568E-4</v>
      </c>
      <c r="AZ479" s="240">
        <f t="shared" ca="1" si="901"/>
        <v>-1.7288780806829114E-4</v>
      </c>
      <c r="BA479" s="240">
        <f t="shared" ca="1" si="902"/>
        <v>1.763099595557481E-4</v>
      </c>
      <c r="BB479" s="240">
        <f t="shared" ca="1" si="903"/>
        <v>-1.6916453396879303E-4</v>
      </c>
      <c r="BC479" s="240">
        <f t="shared" ca="1" si="904"/>
        <v>1.518798102078896E-4</v>
      </c>
      <c r="BD479" s="240">
        <f t="shared" ca="1" si="905"/>
        <v>-1.2549179129302368E-4</v>
      </c>
      <c r="BE479" s="240">
        <f t="shared" ca="1" si="906"/>
        <v>9.158210893930974E-5</v>
      </c>
      <c r="BF479" s="240">
        <f t="shared" ca="1" si="907"/>
        <v>-5.2183224516176495E-5</v>
      </c>
      <c r="BG479" s="240">
        <f t="shared" ca="1" si="908"/>
        <v>9.6566084070036275E-6</v>
      </c>
      <c r="BH479" s="240">
        <f t="shared" ca="1" si="909"/>
        <v>3.344880060686712E-5</v>
      </c>
      <c r="BI479" s="240">
        <f t="shared" ca="1" si="910"/>
        <v>-7.4549372348070976E-5</v>
      </c>
      <c r="BJ479" s="240">
        <f t="shared" ca="1" si="911"/>
        <v>1.1118164156046062E-4</v>
      </c>
      <c r="BK479" s="240">
        <f t="shared" ca="1" si="912"/>
        <v>-1.4114996184217353E-4</v>
      </c>
      <c r="BL479" s="240">
        <f t="shared" ca="1" si="913"/>
        <v>1.6265810718779021E-4</v>
      </c>
      <c r="BM479" s="240">
        <f t="shared" ca="1" si="914"/>
        <v>-1.7441693327307418E-4</v>
      </c>
      <c r="BN479" s="240">
        <f t="shared" ca="1" si="915"/>
        <v>1.7572164553466971E-4</v>
      </c>
      <c r="BO479" s="240">
        <f t="shared" ca="1" si="916"/>
        <v>-1.6649404278973128E-4</v>
      </c>
      <c r="BP479" s="240">
        <f t="shared" ca="1" si="917"/>
        <v>1.472872044188278E-4</v>
      </c>
      <c r="BQ479" s="240">
        <f t="shared" ca="1" si="918"/>
        <v>-1.1925234017410484E-4</v>
      </c>
      <c r="BR479" s="240">
        <f t="shared" ca="1" si="919"/>
        <v>8.4069789552106933E-5</v>
      </c>
      <c r="BS479" s="240">
        <f t="shared" ca="1" si="920"/>
        <v>-4.3848306455958555E-5</v>
      </c>
      <c r="BT479" s="240">
        <f t="shared" ca="1" si="921"/>
        <v>9.9866577176168834E-7</v>
      </c>
      <c r="BU479" s="240">
        <f t="shared" ca="1" si="922"/>
        <v>4.1910832435754425E-5</v>
      </c>
      <c r="BV479" s="240">
        <f t="shared" ca="1" si="923"/>
        <v>-8.2308300391924346E-5</v>
      </c>
      <c r="BW479" s="240">
        <f t="shared" ca="1" si="924"/>
        <v>1.1777241511922797E-4</v>
      </c>
      <c r="BX479" s="240">
        <f t="shared" ca="1" si="925"/>
        <v>-1.461775464677779E-4</v>
      </c>
      <c r="BY479" s="240">
        <f t="shared" ca="1" si="926"/>
        <v>1.6582116205885974E-4</v>
      </c>
      <c r="BZ479" s="240">
        <f t="shared" ca="1" si="927"/>
        <v>-1.7552587280848401E-4</v>
      </c>
      <c r="CA479" s="240">
        <f t="shared" ca="1" si="928"/>
        <v>1.7471000267810005E-4</v>
      </c>
      <c r="CB479" s="240">
        <f t="shared" ca="1" si="929"/>
        <v>-1.6342245287843482E-4</v>
      </c>
      <c r="CC479" s="240">
        <f t="shared" ca="1" si="930"/>
        <v>1.4233977085348825E-4</v>
      </c>
      <c r="CD479" s="240">
        <f t="shared" ca="1" si="931"/>
        <v>-1.1272559972243145E-4</v>
      </c>
      <c r="CE479" s="240">
        <f t="shared" ca="1" si="932"/>
        <v>7.6354938678229283E-5</v>
      </c>
      <c r="CF479" s="240">
        <f t="shared" ca="1" si="933"/>
        <v>-3.5407753984834991E-5</v>
      </c>
      <c r="CG479" s="240">
        <f t="shared" ca="1" si="934"/>
        <v>-7.6616827368022265E-6</v>
      </c>
      <c r="CH479" s="240">
        <f t="shared" ca="1" si="935"/>
        <v>5.0271897398353497E-5</v>
      </c>
      <c r="CI479" s="240">
        <f t="shared" ca="1" si="936"/>
        <v>-8.9868940530778016E-5</v>
      </c>
      <c r="CJ479" s="240">
        <f t="shared" ca="1" si="937"/>
        <v>1.2407946461432404E-4</v>
      </c>
      <c r="CK479" s="240">
        <f t="shared" ca="1" si="938"/>
        <v>-1.5085297658030313E-4</v>
      </c>
      <c r="CL479" s="240">
        <f t="shared" ca="1" si="939"/>
        <v>1.6858473922631118E-4</v>
      </c>
      <c r="CM479" s="240">
        <f t="shared" ca="1" si="940"/>
        <v>-1.762119551420469E-4</v>
      </c>
      <c r="CN479" s="240">
        <f t="shared" ca="1" si="941"/>
        <v>1.7327746812228912E-4</v>
      </c>
      <c r="CO479" s="240">
        <f t="shared" ca="1" si="942"/>
        <v>-1.5995716396403594E-4</v>
      </c>
      <c r="CP479" s="240">
        <f t="shared" ca="1" si="943"/>
        <v>1.3704942831267128E-4</v>
      </c>
      <c r="CQ479" s="240">
        <f t="shared" ca="1" si="944"/>
        <v>-1.0592729342743811E-4</v>
      </c>
      <c r="CR479" s="240">
        <f t="shared" ca="1" si="945"/>
        <v>6.8456142069173073E-5</v>
      </c>
      <c r="CS479" s="240">
        <f t="shared" ca="1" si="946"/>
        <v>-2.6881901133009022E-5</v>
      </c>
      <c r="CT479" s="240">
        <f t="shared" ca="1" si="947"/>
        <v>-1.6303573580564036E-5</v>
      </c>
      <c r="CU479" s="240">
        <f t="shared" ca="1" si="948"/>
        <v>5.8511852956816928E-5</v>
      </c>
      <c r="CV479" s="240">
        <f t="shared" ca="1" si="949"/>
        <v>-9.7213078520307775E-5</v>
      </c>
      <c r="CW479" s="240">
        <f t="shared" ca="1" si="950"/>
        <v>1.3008759581109019E-4</v>
      </c>
      <c r="CX479" s="240">
        <f t="shared" ca="1" si="951"/>
        <v>-1.5516498865908118E-4</v>
      </c>
      <c r="CY479" s="240">
        <f t="shared" ca="1" si="952"/>
        <v>1.7094218099068743E-4</v>
      </c>
      <c r="CZ479" s="240">
        <f t="shared" ca="1" si="953"/>
        <v>-1.7647352744132831E-4</v>
      </c>
      <c r="DA479" s="240">
        <f t="shared" ca="1" si="954"/>
        <v>1.7142749296845873E-4</v>
      </c>
      <c r="DB479" s="240">
        <f t="shared" ca="1" si="955"/>
        <v>-1.5610652423105688E-4</v>
      </c>
      <c r="DC479" s="240">
        <f t="shared" ca="1" si="956"/>
        <v>1.314289216949337E-4</v>
      </c>
      <c r="DD479" s="240">
        <f t="shared" ca="1" si="957"/>
        <v>-9.8873799004430883E-5</v>
      </c>
      <c r="DE479" s="240">
        <f t="shared" ca="1" si="958"/>
        <v>6.0392428617812989E-5</v>
      </c>
      <c r="DF479" s="240">
        <f t="shared" ca="1" si="959"/>
        <v>-1.8291287426777208E-5</v>
      </c>
      <c r="DG479" s="240">
        <f t="shared" ca="1" si="960"/>
        <v>-2.4906187687545866E-5</v>
      </c>
      <c r="DH479" s="240">
        <f t="shared" ca="1" si="961"/>
        <v>6.6610848336474406E-5</v>
      </c>
      <c r="DI479" s="240">
        <f t="shared" ca="1" si="962"/>
        <v>-1.0432302168881781E-4</v>
      </c>
      <c r="DJ479" s="240">
        <f t="shared" ca="1" si="963"/>
        <v>1.3578233459521626E-4</v>
      </c>
      <c r="DK479" s="240">
        <f t="shared" ca="1" si="964"/>
        <v>-1.5910319468933869E-4</v>
      </c>
      <c r="DL479" s="240">
        <f t="shared" ca="1" si="965"/>
        <v>1.7288780806829252E-4</v>
      </c>
      <c r="DM479" s="240">
        <f t="shared" ca="1" si="966"/>
        <v>-1.7630995955574826E-4</v>
      </c>
      <c r="DN479" s="240">
        <f t="shared" ca="1" si="967"/>
        <v>1.6916453396879249E-4</v>
      </c>
      <c r="DO479" s="240">
        <f t="shared" ca="1" si="968"/>
        <v>-1.5187981020788863E-4</v>
      </c>
      <c r="DP479" s="240">
        <f t="shared" ca="1" si="969"/>
        <v>1.2549179129302235E-4</v>
      </c>
      <c r="DQ479" s="240">
        <f t="shared" ca="1" si="970"/>
        <v>-9.15821089393081E-5</v>
      </c>
      <c r="DR479" s="240">
        <f t="shared" ca="1" si="971"/>
        <v>5.2183224516169882E-5</v>
      </c>
      <c r="DS479" s="240">
        <f t="shared" ca="1" si="972"/>
        <v>-9.6566084069967157E-6</v>
      </c>
      <c r="DT479" s="240">
        <f t="shared" ca="1" si="973"/>
        <v>-3.3448800606864057E-5</v>
      </c>
      <c r="DU479" s="240">
        <f t="shared" ca="1" si="974"/>
        <v>7.454937234806813E-5</v>
      </c>
      <c r="DV479" s="240">
        <f t="shared" ca="1" si="975"/>
        <v>-1.111816415604621E-4</v>
      </c>
      <c r="DW479" s="240">
        <f t="shared" ca="1" si="976"/>
        <v>1.4114996184217473E-4</v>
      </c>
      <c r="DX479" s="240">
        <f t="shared" ca="1" si="977"/>
        <v>-1.6265810718779094E-4</v>
      </c>
      <c r="DY479" s="240">
        <f t="shared" ca="1" si="978"/>
        <v>1.7441693327307527E-4</v>
      </c>
      <c r="DZ479" s="240">
        <f t="shared" ca="1" si="979"/>
        <v>-1.7572164553466906E-4</v>
      </c>
      <c r="EA479" s="240">
        <f t="shared" ca="1" si="980"/>
        <v>1.6649404278973231E-4</v>
      </c>
      <c r="EB479" s="240">
        <f t="shared" ca="1" si="981"/>
        <v>-1.4728720441882953E-4</v>
      </c>
      <c r="EC479" s="240">
        <f t="shared" ca="1" si="982"/>
        <v>1.1925234017410343E-4</v>
      </c>
      <c r="ED479" s="240">
        <f t="shared" ca="1" si="983"/>
        <v>-8.4069789552105253E-5</v>
      </c>
      <c r="EE479" s="240">
        <f t="shared" ca="1" si="984"/>
        <v>4.3848306455956712E-5</v>
      </c>
      <c r="EF479" s="240">
        <f t="shared" ca="1" si="985"/>
        <v>-9.9866577175477655E-7</v>
      </c>
      <c r="EG479" s="240">
        <f t="shared" ca="1" si="986"/>
        <v>-4.1910832435761161E-5</v>
      </c>
      <c r="EH479" s="240">
        <f t="shared" ca="1" si="987"/>
        <v>8.2308300391921622E-5</v>
      </c>
      <c r="EI479" s="240">
        <f t="shared" ca="1" si="988"/>
        <v>-1.1777241511922565E-4</v>
      </c>
      <c r="EJ479" s="240">
        <f t="shared" ca="1" si="989"/>
        <v>1.4617754646777895E-4</v>
      </c>
      <c r="EK479" s="240">
        <f t="shared" ca="1" si="990"/>
        <v>-1.6582116205886039E-4</v>
      </c>
      <c r="EL479" s="240">
        <f t="shared" ca="1" si="991"/>
        <v>1.7552587280848423E-4</v>
      </c>
      <c r="EM479" s="240">
        <f t="shared" ca="1" si="992"/>
        <v>-1.7471000267809905E-4</v>
      </c>
      <c r="EN479" s="240">
        <f t="shared" ca="1" si="993"/>
        <v>1.6342245287843222E-4</v>
      </c>
      <c r="EO479" s="240">
        <f t="shared" ca="1" si="994"/>
        <v>-1.423397708534901E-4</v>
      </c>
      <c r="EP479" s="240">
        <f t="shared" ca="1" si="995"/>
        <v>1.1272559972243385E-4</v>
      </c>
      <c r="EQ479" s="240">
        <f t="shared" ca="1" si="996"/>
        <v>-7.6354938678227562E-5</v>
      </c>
      <c r="ER479" s="240">
        <f t="shared" ca="1" si="997"/>
        <v>3.5407753984833127E-5</v>
      </c>
      <c r="ES479" s="240">
        <f t="shared" ca="1" si="998"/>
        <v>7.6616827368041374E-6</v>
      </c>
      <c r="ET479" s="240">
        <f t="shared" ca="1" si="999"/>
        <v>-5.0271897398355327E-5</v>
      </c>
      <c r="EU479" s="240">
        <f t="shared" ca="1" si="1000"/>
        <v>8.9868940530783966E-5</v>
      </c>
      <c r="EV479" s="240">
        <f t="shared" ca="1" si="1001"/>
        <v>-1.2407946461432184E-4</v>
      </c>
      <c r="EW479" s="240">
        <f t="shared" ca="1" si="1002"/>
        <v>1.5085297658030156E-4</v>
      </c>
      <c r="EX479" s="240">
        <f t="shared" ca="1" si="1003"/>
        <v>-1.6858473922631175E-4</v>
      </c>
      <c r="EY479" s="240">
        <f t="shared" ca="1" si="1004"/>
        <v>1.7621195514204701E-4</v>
      </c>
      <c r="EZ479" s="240">
        <f t="shared" ca="1" si="1005"/>
        <v>-1.7327746812228876E-4</v>
      </c>
      <c r="FA479" s="240">
        <f t="shared" ca="1" si="1006"/>
        <v>1.5995716396403515E-4</v>
      </c>
      <c r="FB479" s="240">
        <f t="shared" ca="1" si="1007"/>
        <v>-1.3704942831266694E-4</v>
      </c>
      <c r="FC479" s="240">
        <f t="shared" ca="1" si="1008"/>
        <v>1.059272934274366E-4</v>
      </c>
      <c r="FD479" s="240">
        <f t="shared" ca="1" si="1009"/>
        <v>-6.8456142069171338E-5</v>
      </c>
      <c r="FE479" s="240">
        <f t="shared" ca="1" si="1010"/>
        <v>2.6881901133007151E-5</v>
      </c>
      <c r="FF479" s="240">
        <f t="shared" ca="1" si="1011"/>
        <v>1.6303573580565934E-5</v>
      </c>
      <c r="FG479" s="240">
        <f t="shared" ca="1" si="1012"/>
        <v>-5.8511852956818744E-5</v>
      </c>
      <c r="FH479" s="240">
        <f t="shared" ca="1" si="1013"/>
        <v>9.721307852030936E-5</v>
      </c>
      <c r="FI479" s="240">
        <f t="shared" ca="1" si="1014"/>
        <v>-1.3008759581109147E-4</v>
      </c>
      <c r="FJ479" s="240">
        <f t="shared" ca="1" si="1015"/>
        <v>1.5516498865908687E-4</v>
      </c>
      <c r="FK479" s="240">
        <f t="shared" ca="1" si="1016"/>
        <v>-1.709421809906879E-4</v>
      </c>
      <c r="FL479" s="240">
        <f t="shared" ca="1" si="1017"/>
        <v>1.7647352744132831E-4</v>
      </c>
      <c r="FM479" s="240">
        <f t="shared" ca="1" si="1018"/>
        <v>-1.714274929684583E-4</v>
      </c>
      <c r="FN479" s="240">
        <f t="shared" ca="1" si="1019"/>
        <v>1.5610652423105598E-4</v>
      </c>
      <c r="FO479" s="240">
        <f t="shared" ca="1" si="1020"/>
        <v>-1.3142892169493243E-4</v>
      </c>
      <c r="FP479" s="240">
        <f t="shared" ca="1" si="1021"/>
        <v>9.8873799004429311E-5</v>
      </c>
      <c r="FQ479" s="240">
        <f t="shared" ca="1" si="1022"/>
        <v>-6.03924286178112E-5</v>
      </c>
      <c r="FR479" s="240">
        <f t="shared" ca="1" si="1023"/>
        <v>1.8291287426775318E-5</v>
      </c>
      <c r="FS479" s="240">
        <f t="shared" ca="1" si="1024"/>
        <v>2.4906187687547763E-5</v>
      </c>
      <c r="FT479" s="240">
        <f t="shared" ca="1" si="1025"/>
        <v>-6.6610848336476182E-5</v>
      </c>
      <c r="FU479" s="240">
        <f t="shared" ca="1" si="1026"/>
        <v>1.0432302168881934E-4</v>
      </c>
      <c r="FV479" s="240">
        <f t="shared" ca="1" si="1027"/>
        <v>-1.3578233459521748E-4</v>
      </c>
      <c r="FW479" s="240">
        <f t="shared" ca="1" si="1028"/>
        <v>1.591031946893395E-4</v>
      </c>
      <c r="FX479" s="240">
        <f t="shared" ca="1" si="1029"/>
        <v>-1.728878080682929E-4</v>
      </c>
      <c r="FY479" s="240">
        <f t="shared" ca="1" si="1030"/>
        <v>1.7630995955574818E-4</v>
      </c>
      <c r="FZ479" s="240">
        <f t="shared" ca="1" si="1031"/>
        <v>-1.6916453396879195E-4</v>
      </c>
      <c r="GA479" s="240">
        <f t="shared" ca="1" si="1032"/>
        <v>1.5187981020788768E-4</v>
      </c>
      <c r="GB479" s="240">
        <f t="shared" ca="1" si="1033"/>
        <v>-1.2549179129302805E-4</v>
      </c>
      <c r="GC479" s="240">
        <f t="shared" ca="1" si="1034"/>
        <v>9.1582108939306474E-5</v>
      </c>
      <c r="GD479" s="240">
        <f t="shared" ca="1" si="1035"/>
        <v>-5.2183224516177647E-5</v>
      </c>
      <c r="GE479" s="240">
        <f t="shared" ca="1" si="1036"/>
        <v>9.6566084069948319E-6</v>
      </c>
      <c r="GF479" s="240">
        <f t="shared" ca="1" si="1037"/>
        <v>3.3448800606865927E-5</v>
      </c>
      <c r="GG479" s="240">
        <f t="shared" ca="1" si="1038"/>
        <v>-7.4549372348078959E-5</v>
      </c>
      <c r="GH479" s="240">
        <f t="shared" ca="1" si="1039"/>
        <v>1.1118164156046359E-4</v>
      </c>
      <c r="GI479" s="240">
        <f t="shared" ca="1" si="1040"/>
        <v>-1.4114996184216982E-4</v>
      </c>
      <c r="GJ479" s="240">
        <f t="shared" ca="1" si="1041"/>
        <v>1.6265810718779167E-4</v>
      </c>
      <c r="GK479" s="240">
        <f t="shared" ca="1" si="1042"/>
        <v>-1.7441693327307399E-4</v>
      </c>
      <c r="GL479" s="240">
        <f t="shared" ca="1" si="1043"/>
        <v>1.757216455346689E-4</v>
      </c>
      <c r="GM479" s="240">
        <f t="shared" ca="1" si="1044"/>
        <v>-1.6649404278973171E-4</v>
      </c>
      <c r="GN479" s="240">
        <f t="shared" ca="1" si="1045"/>
        <v>1.4728720441882295E-4</v>
      </c>
      <c r="GO479" s="240">
        <f t="shared" ca="1" si="1046"/>
        <v>-1.1925234017410204E-4</v>
      </c>
      <c r="GP479" s="240">
        <f t="shared" ca="1" si="1047"/>
        <v>8.4069789552112408E-5</v>
      </c>
      <c r="GQ479" s="240">
        <f t="shared" ca="1" si="1048"/>
        <v>-4.3848306455954876E-5</v>
      </c>
      <c r="GR479" s="240">
        <f t="shared" ca="1" si="1049"/>
        <v>9.9866577176290806E-7</v>
      </c>
      <c r="GS479" s="240">
        <f t="shared" ca="1" si="1050"/>
        <v>4.1910832435763004E-5</v>
      </c>
      <c r="GT479" s="240">
        <f t="shared" ca="1" si="1051"/>
        <v>-8.2308300391923303E-5</v>
      </c>
      <c r="GU479" s="240">
        <f t="shared" ca="1" si="1052"/>
        <v>1.1777241511923453E-4</v>
      </c>
      <c r="GV479" s="240">
        <f t="shared" ca="1" si="1053"/>
        <v>-1.4617754646778001E-4</v>
      </c>
      <c r="GW479" s="240">
        <f t="shared" ca="1" si="1054"/>
        <v>1.6582116205886445E-4</v>
      </c>
      <c r="GX479" s="240">
        <f t="shared" ca="1" si="1055"/>
        <v>-1.7552587280848442E-4</v>
      </c>
      <c r="GY479" s="240">
        <f t="shared" ca="1" si="1056"/>
        <v>1.7471000267810021E-4</v>
      </c>
      <c r="GZ479" s="240">
        <f t="shared" ca="1" si="1057"/>
        <v>-1.6342245287843151E-4</v>
      </c>
      <c r="HA479" s="240">
        <f t="shared" ca="1" si="1058"/>
        <v>1.4233977085348896E-4</v>
      </c>
      <c r="HB479" s="240">
        <f t="shared" ca="1" si="1059"/>
        <v>-1.1272559972242468E-4</v>
      </c>
      <c r="HC479" s="240">
        <f t="shared" ca="1" si="1060"/>
        <v>7.6354938678225854E-5</v>
      </c>
      <c r="HD479" s="240">
        <f t="shared" ca="1" si="1061"/>
        <v>-3.5407753984821445E-5</v>
      </c>
      <c r="HE479" s="240">
        <f t="shared" ca="1" si="1062"/>
        <v>-7.6616827368060348E-6</v>
      </c>
      <c r="HF479" s="240">
        <f t="shared" ca="1" si="1063"/>
        <v>5.0271897398347521E-5</v>
      </c>
      <c r="HG479" s="240">
        <f t="shared" ca="1" si="1064"/>
        <v>-8.9868940530785606E-5</v>
      </c>
      <c r="HH479" s="240">
        <f t="shared" ca="1" si="1065"/>
        <v>1.2407946461432317E-4</v>
      </c>
      <c r="HI479" s="240">
        <f t="shared" ca="1" si="1066"/>
        <v>-1.5085297658030771E-4</v>
      </c>
      <c r="HJ479" s="240">
        <f t="shared" ca="1" si="1067"/>
        <v>1.6858473922631232E-4</v>
      </c>
      <c r="HK479" s="240">
        <f t="shared" ca="1" si="1068"/>
        <v>-1.7621195514204763E-4</v>
      </c>
      <c r="HL479" s="240">
        <f t="shared" ca="1" si="1069"/>
        <v>1.7327746812228838E-4</v>
      </c>
      <c r="HM479" s="240">
        <f t="shared" ca="1" si="1070"/>
        <v>-1.5995716396403859E-4</v>
      </c>
      <c r="HN479" s="240">
        <f t="shared" ca="1" si="1071"/>
        <v>1.3704942831266575E-4</v>
      </c>
      <c r="HO479" s="240">
        <f t="shared" ca="1" si="1072"/>
        <v>-1.0592729342743508E-4</v>
      </c>
      <c r="HP479" s="240">
        <f t="shared" ca="1" si="1073"/>
        <v>6.845614206916032E-5</v>
      </c>
      <c r="HQ479" s="240">
        <f t="shared" ca="1" si="1074"/>
        <v>-2.6881901133005261E-5</v>
      </c>
      <c r="HR479" s="240">
        <f t="shared" ca="1" si="1075"/>
        <v>-1.6303573580577806E-5</v>
      </c>
      <c r="HS479" s="240">
        <f t="shared" ca="1" si="1076"/>
        <v>5.8511852956820526E-5</v>
      </c>
      <c r="HT479" s="240">
        <f t="shared" ca="1" si="1077"/>
        <v>-9.7213078520302584E-5</v>
      </c>
      <c r="HU479" s="240">
        <f t="shared" ca="1" si="1078"/>
        <v>1.3008759581109277E-4</v>
      </c>
      <c r="HV479" s="240">
        <f t="shared" ca="1" si="1079"/>
        <v>-1.5516498865908299E-4</v>
      </c>
      <c r="HW479" s="240">
        <f t="shared" ca="1" si="1080"/>
        <v>1.7094218099069085E-4</v>
      </c>
      <c r="HX479" s="240">
        <f t="shared" ca="1" si="1081"/>
        <v>-1.7647352744132831E-4</v>
      </c>
      <c r="HY479" s="240">
        <f t="shared" ca="1" si="1082"/>
        <v>1.7142749296845548E-4</v>
      </c>
      <c r="HZ479" s="240">
        <f t="shared" ca="1" si="1083"/>
        <v>-1.5610652423105509E-4</v>
      </c>
      <c r="IA479" s="240">
        <f t="shared" ca="1" si="1084"/>
        <v>1.3142892169493785E-4</v>
      </c>
      <c r="IB479" s="240">
        <f t="shared" ca="1" si="1085"/>
        <v>-9.8873799004427725E-5</v>
      </c>
      <c r="IC479" s="240">
        <f t="shared" ca="1" si="1086"/>
        <v>6.0392428617818837E-5</v>
      </c>
      <c r="ID479" s="240">
        <f t="shared" ca="1" si="1087"/>
        <v>-1.8291287426763446E-5</v>
      </c>
      <c r="IE479" s="240">
        <f t="shared" ca="1" si="1088"/>
        <v>2.1804037653913409E-4</v>
      </c>
      <c r="IF479" s="240">
        <f t="shared" ca="1" si="1089"/>
        <v>6.6610848336487227E-5</v>
      </c>
      <c r="IG479" s="240">
        <f t="shared" ca="1" si="1090"/>
        <v>-1.043230216888209E-4</v>
      </c>
      <c r="IH479" s="240">
        <f t="shared" ca="1" si="1091"/>
        <v>1.357823345952123E-4</v>
      </c>
      <c r="II479" s="240">
        <f t="shared" ca="1" si="1092"/>
        <v>-1.5910319468934032E-4</v>
      </c>
      <c r="IJ479" s="240">
        <f t="shared" ca="1" si="1093"/>
        <v>1.7288780806829125E-4</v>
      </c>
      <c r="IK479" s="240">
        <f t="shared" ca="1" si="1094"/>
        <v>-1.7630995955574767E-4</v>
      </c>
      <c r="IL479" s="240">
        <f t="shared" ca="1" si="1095"/>
        <v>1.6916453396879141E-4</v>
      </c>
      <c r="IM479" s="240">
        <f t="shared" ca="1" si="1096"/>
        <v>-1.5187981020788158E-4</v>
      </c>
      <c r="IN479" s="240">
        <f t="shared" ca="1" si="1097"/>
        <v>1.2549179129301967E-4</v>
      </c>
      <c r="IO479" s="240">
        <f t="shared" ca="1" si="1098"/>
        <v>-9.1582108939313426E-5</v>
      </c>
      <c r="IP479" s="240">
        <f t="shared" ca="1" si="1099"/>
        <v>5.2183224516166243E-5</v>
      </c>
      <c r="IQ479" s="240">
        <f t="shared" ca="1" si="1100"/>
        <v>-9.6566084070029499E-6</v>
      </c>
      <c r="IR479" s="240">
        <f t="shared" ca="1" si="1101"/>
        <v>-3.344880060687765E-5</v>
      </c>
      <c r="IS479" s="240">
        <f t="shared" ca="1" si="1102"/>
        <v>7.45493723480716E-5</v>
      </c>
      <c r="IT479" s="240">
        <f t="shared" ca="1" si="1103"/>
        <v>-1.1118164156047284E-4</v>
      </c>
      <c r="IU479" s="240">
        <f t="shared" ca="1" si="1104"/>
        <v>1.4114996184217698E-4</v>
      </c>
      <c r="IV479" s="240">
        <f t="shared" ca="1" si="1105"/>
        <v>-1.6265810718778853E-4</v>
      </c>
      <c r="IW479" s="240">
        <f t="shared" ca="1" si="1106"/>
        <v>1.7441693327307584E-4</v>
      </c>
      <c r="IX479" s="240">
        <f t="shared" ca="1" si="1107"/>
        <v>-1.7572164553466966E-4</v>
      </c>
      <c r="IY479" s="240">
        <f t="shared" ca="1" si="1108"/>
        <v>1.6649404278972776E-4</v>
      </c>
      <c r="IZ479" s="240">
        <f t="shared" ca="1" si="1109"/>
        <v>-1.4728720441882742E-4</v>
      </c>
      <c r="JA479" s="240">
        <f t="shared" ca="1" si="1110"/>
        <v>1.1925234017409324E-4</v>
      </c>
      <c r="JB479" s="240">
        <f t="shared" ca="1" si="1111"/>
        <v>-8.4069789552101905E-5</v>
      </c>
    </row>
    <row r="480" spans="2:262">
      <c r="B480" s="248">
        <v>119</v>
      </c>
      <c r="C480" s="247">
        <f t="shared" si="1112"/>
        <v>2.3242187500000016E-3</v>
      </c>
      <c r="D480" s="244">
        <f t="shared" ca="1" si="855"/>
        <v>11.349317243434808</v>
      </c>
      <c r="E480" s="243">
        <f ca="1">DU361</f>
        <v>-0.65068275656519314</v>
      </c>
      <c r="F480" s="242">
        <v>119</v>
      </c>
      <c r="G480" s="240">
        <f t="shared" ca="1" si="856"/>
        <v>1.1857002958828665E-4</v>
      </c>
      <c r="H480" s="240">
        <f t="shared" ca="1" si="857"/>
        <v>-5.5097449304956851E-5</v>
      </c>
      <c r="I480" s="240">
        <f t="shared" ca="1" si="858"/>
        <v>-1.1052632295214154E-5</v>
      </c>
      <c r="J480" s="240">
        <f t="shared" ca="1" si="859"/>
        <v>7.6665603050903009E-5</v>
      </c>
      <c r="K480" s="240">
        <f t="shared" ca="1" si="860"/>
        <v>-1.3855295209969461E-4</v>
      </c>
      <c r="L480" s="240">
        <f t="shared" ca="1" si="861"/>
        <v>1.9370721792269345E-4</v>
      </c>
      <c r="M480" s="240">
        <f t="shared" ca="1" si="862"/>
        <v>-2.3944813816232459E-4</v>
      </c>
      <c r="N480" s="240">
        <f t="shared" ca="1" si="863"/>
        <v>2.7355289895478581E-4</v>
      </c>
      <c r="O480" s="240">
        <f t="shared" ca="1" si="864"/>
        <v>-2.9436415421447341E-4</v>
      </c>
      <c r="P480" s="240">
        <f t="shared" ca="1" si="865"/>
        <v>3.0087056559331747E-4</v>
      </c>
      <c r="Q480" s="240">
        <f t="shared" ca="1" si="866"/>
        <v>-2.9275594921611978E-4</v>
      </c>
      <c r="R480" s="240">
        <f t="shared" ca="1" si="867"/>
        <v>2.7041464086992144E-4</v>
      </c>
      <c r="S480" s="240">
        <f t="shared" ca="1" si="868"/>
        <v>-2.3493233296465257E-4</v>
      </c>
      <c r="T480" s="240">
        <f t="shared" ca="1" si="869"/>
        <v>1.8803331450714165E-4</v>
      </c>
      <c r="U480" s="241">
        <f t="shared" ca="1" si="870"/>
        <v>-1.3199667800099427E-4</v>
      </c>
      <c r="V480" s="240">
        <f t="shared" ca="1" si="871"/>
        <v>6.9545565260018181E-5</v>
      </c>
      <c r="W480" s="240">
        <f t="shared" ca="1" si="872"/>
        <v>-3.7148343168723016E-6</v>
      </c>
      <c r="X480" s="240">
        <f t="shared" ca="1" si="873"/>
        <v>-6.2296421748593204E-5</v>
      </c>
      <c r="Y480" s="240">
        <f t="shared" ca="1" si="874"/>
        <v>1.2528033710463606E-4</v>
      </c>
      <c r="Z480" s="240">
        <f t="shared" ca="1" si="875"/>
        <v>-1.8217616178128142E-4</v>
      </c>
      <c r="AA480" s="240">
        <f t="shared" ca="1" si="876"/>
        <v>2.3021900107984369E-4</v>
      </c>
      <c r="AB480" s="240">
        <f t="shared" ca="1" si="877"/>
        <v>-2.6707417767661145E-4</v>
      </c>
      <c r="AC480" s="240">
        <f t="shared" ca="1" si="878"/>
        <v>2.9095068699487087E-4</v>
      </c>
      <c r="AD480" s="240">
        <f t="shared" ca="1" si="879"/>
        <v>-3.0068823239752735E-4</v>
      </c>
      <c r="AE480" s="240">
        <f t="shared" ca="1" si="880"/>
        <v>2.9581361066070334E-4</v>
      </c>
      <c r="AF480" s="240">
        <f t="shared" ca="1" si="881"/>
        <v>-2.7656370763454608E-4</v>
      </c>
      <c r="AG480" s="240">
        <f t="shared" ca="1" si="882"/>
        <v>2.4387398660005418E-4</v>
      </c>
      <c r="AH480" s="240">
        <f t="shared" ca="1" si="883"/>
        <v>-1.9933302873877419E-4</v>
      </c>
      <c r="AI480" s="240">
        <f t="shared" ca="1" si="884"/>
        <v>1.4510533485485546E-4</v>
      </c>
      <c r="AJ480" s="240">
        <f t="shared" ca="1" si="885"/>
        <v>-8.3826139856895047E-5</v>
      </c>
      <c r="AK480" s="240">
        <f t="shared" ca="1" si="886"/>
        <v>1.8473351567708835E-5</v>
      </c>
      <c r="AL480" s="240">
        <f t="shared" ca="1" si="887"/>
        <v>4.7777162909771028E-5</v>
      </c>
      <c r="AM480" s="240">
        <f t="shared" ca="1" si="888"/>
        <v>-1.1170591080423144E-4</v>
      </c>
      <c r="AN480" s="240">
        <f t="shared" ca="1" si="889"/>
        <v>1.702062273093902E-4</v>
      </c>
      <c r="AO480" s="240">
        <f t="shared" ca="1" si="890"/>
        <v>-2.2043524625896005E-4</v>
      </c>
      <c r="AP480" s="240">
        <f t="shared" ca="1" si="891"/>
        <v>2.5995205131147697E-4</v>
      </c>
      <c r="AQ480" s="240">
        <f t="shared" ca="1" si="892"/>
        <v>-2.8683629408602805E-4</v>
      </c>
      <c r="AR480" s="240">
        <f t="shared" ca="1" si="893"/>
        <v>2.9978151491271305E-4</v>
      </c>
      <c r="AS480" s="240">
        <f t="shared" ca="1" si="894"/>
        <v>-2.9815863120699387E-4</v>
      </c>
      <c r="AT480" s="240">
        <f t="shared" ca="1" si="895"/>
        <v>2.8204650820335862E-4</v>
      </c>
      <c r="AU480" s="240">
        <f t="shared" ca="1" si="896"/>
        <v>-2.5222812644089807E-4</v>
      </c>
      <c r="AV480" s="240">
        <f t="shared" ca="1" si="897"/>
        <v>2.1015253224466692E-4</v>
      </c>
      <c r="AW480" s="240">
        <f t="shared" ca="1" si="898"/>
        <v>-1.5786442024732323E-4</v>
      </c>
      <c r="AX480" s="240">
        <f t="shared" ca="1" si="899"/>
        <v>9.7904769940554052E-5</v>
      </c>
      <c r="AY480" s="240">
        <f t="shared" ca="1" si="900"/>
        <v>-3.318736489654216E-5</v>
      </c>
      <c r="AZ480" s="240">
        <f t="shared" ca="1" si="901"/>
        <v>-3.3142804700709769E-5</v>
      </c>
      <c r="BA480" s="240">
        <f t="shared" ca="1" si="902"/>
        <v>9.7862375180417338E-5</v>
      </c>
      <c r="BB480" s="240">
        <f t="shared" ca="1" si="903"/>
        <v>-1.5782625112760774E-4</v>
      </c>
      <c r="BC480" s="240">
        <f t="shared" ca="1" si="904"/>
        <v>2.1012044362198846E-4</v>
      </c>
      <c r="BD480" s="240">
        <f t="shared" ca="1" si="905"/>
        <v>-2.5220367768562707E-4</v>
      </c>
      <c r="BE480" s="240">
        <f t="shared" ca="1" si="906"/>
        <v>2.8203088742084005E-4</v>
      </c>
      <c r="BF480" s="240">
        <f t="shared" ca="1" si="907"/>
        <v>-2.981525975007142E-4</v>
      </c>
      <c r="BG480" s="240">
        <f t="shared" ca="1" si="908"/>
        <v>2.9978536149509417E-4</v>
      </c>
      <c r="BH480" s="240">
        <f t="shared" ca="1" si="909"/>
        <v>-2.8684983402955304E-4</v>
      </c>
      <c r="BI480" s="240">
        <f t="shared" ca="1" si="910"/>
        <v>2.5997462663257352E-4</v>
      </c>
      <c r="BJ480" s="240">
        <f t="shared" ca="1" si="911"/>
        <v>-2.2046575989318845E-4</v>
      </c>
      <c r="BK480" s="240">
        <f t="shared" ca="1" si="912"/>
        <v>1.7024319642412514E-4</v>
      </c>
      <c r="BL480" s="240">
        <f t="shared" ca="1" si="913"/>
        <v>-1.1174753885798521E-4</v>
      </c>
      <c r="BM480" s="240">
        <f t="shared" ca="1" si="914"/>
        <v>4.7821426956474097E-5</v>
      </c>
      <c r="BN480" s="240">
        <f t="shared" ca="1" si="915"/>
        <v>1.8428602572166203E-5</v>
      </c>
      <c r="BO480" s="240">
        <f t="shared" ca="1" si="916"/>
        <v>-8.3783080523057861E-5</v>
      </c>
      <c r="BP480" s="240">
        <f t="shared" ca="1" si="917"/>
        <v>1.4506605768290832E-4</v>
      </c>
      <c r="BQ480" s="240">
        <f t="shared" ca="1" si="918"/>
        <v>-1.9929944243196051E-4</v>
      </c>
      <c r="BR480" s="240">
        <f t="shared" ca="1" si="919"/>
        <v>2.4384772330979484E-4</v>
      </c>
      <c r="BS480" s="240">
        <f t="shared" ca="1" si="920"/>
        <v>-2.7654604364486557E-4</v>
      </c>
      <c r="BT480" s="240">
        <f t="shared" ca="1" si="921"/>
        <v>2.9580540436625424E-4</v>
      </c>
      <c r="BU480" s="240">
        <f t="shared" ca="1" si="922"/>
        <v>-3.0068988258925719E-4</v>
      </c>
      <c r="BV480" s="240">
        <f t="shared" ca="1" si="923"/>
        <v>2.9096211348049347E-4</v>
      </c>
      <c r="BW480" s="240">
        <f t="shared" ca="1" si="924"/>
        <v>-2.6709482517759905E-4</v>
      </c>
      <c r="BX480" s="240">
        <f t="shared" ca="1" si="925"/>
        <v>2.3024786621561336E-4</v>
      </c>
      <c r="BY480" s="240">
        <f t="shared" ca="1" si="926"/>
        <v>-1.8221184182920202E-4</v>
      </c>
      <c r="BZ480" s="240">
        <f t="shared" ca="1" si="927"/>
        <v>1.2532109816637901E-4</v>
      </c>
      <c r="CA480" s="240">
        <f t="shared" ca="1" si="928"/>
        <v>-6.2340283010197203E-5</v>
      </c>
      <c r="CB480" s="240">
        <f t="shared" ca="1" si="929"/>
        <v>-3.6700043258627987E-6</v>
      </c>
      <c r="CC480" s="240">
        <f t="shared" ca="1" si="930"/>
        <v>6.9501945086187096E-5</v>
      </c>
      <c r="CD480" s="240">
        <f t="shared" ca="1" si="931"/>
        <v>-1.3195638739897238E-4</v>
      </c>
      <c r="CE480" s="240">
        <f t="shared" ca="1" si="932"/>
        <v>1.8799831142853824E-4</v>
      </c>
      <c r="CF480" s="240">
        <f t="shared" ca="1" si="933"/>
        <v>-2.3490431840997116E-4</v>
      </c>
      <c r="CG480" s="240">
        <f t="shared" ca="1" si="934"/>
        <v>2.7039497622718159E-4</v>
      </c>
      <c r="CH480" s="240">
        <f t="shared" ca="1" si="935"/>
        <v>-2.9274559010318123E-4</v>
      </c>
      <c r="CI480" s="240">
        <f t="shared" ca="1" si="936"/>
        <v>3.0087001541893936E-4</v>
      </c>
      <c r="CJ480" s="240">
        <f t="shared" ca="1" si="937"/>
        <v>-2.9437343971478618E-4</v>
      </c>
      <c r="CK480" s="240">
        <f t="shared" ca="1" si="938"/>
        <v>2.7357156889403227E-4</v>
      </c>
      <c r="CL480" s="240">
        <f t="shared" ca="1" si="939"/>
        <v>-2.3947528526099344E-4</v>
      </c>
      <c r="CM480" s="240">
        <f t="shared" ca="1" si="940"/>
        <v>1.9374152294743326E-4</v>
      </c>
      <c r="CN480" s="240">
        <f t="shared" ca="1" si="941"/>
        <v>-1.3859274797245057E-4</v>
      </c>
      <c r="CO480" s="240">
        <f t="shared" ca="1" si="942"/>
        <v>7.6708955861793252E-5</v>
      </c>
      <c r="CP480" s="240">
        <f t="shared" ca="1" si="943"/>
        <v>-1.1097435282307491E-5</v>
      </c>
      <c r="CQ480" s="240">
        <f t="shared" ca="1" si="944"/>
        <v>-5.5053373375960727E-5</v>
      </c>
      <c r="CR480" s="240">
        <f t="shared" ca="1" si="945"/>
        <v>1.1852882261977025E-4</v>
      </c>
      <c r="CS480" s="240">
        <f t="shared" ca="1" si="946"/>
        <v>-1.7624427602617725E-4</v>
      </c>
      <c r="CT480" s="240">
        <f t="shared" ca="1" si="947"/>
        <v>2.2539500843190942E-4</v>
      </c>
      <c r="CU480" s="240">
        <f t="shared" ca="1" si="948"/>
        <v>-2.6359250362796414E-4</v>
      </c>
      <c r="CV480" s="240">
        <f t="shared" ca="1" si="949"/>
        <v>2.8898052607206654E-4</v>
      </c>
      <c r="CW480" s="240">
        <f t="shared" ca="1" si="950"/>
        <v>-3.0032532602837671E-4</v>
      </c>
      <c r="CX480" s="240">
        <f t="shared" ca="1" si="951"/>
        <v>2.9707559454873994E-4</v>
      </c>
      <c r="CY480" s="240">
        <f t="shared" ca="1" si="952"/>
        <v>-2.7938925473896018E-4</v>
      </c>
      <c r="CZ480" s="240">
        <f t="shared" ca="1" si="953"/>
        <v>2.4812578736862199E-4</v>
      </c>
      <c r="DA480" s="240">
        <f t="shared" ca="1" si="954"/>
        <v>-2.0480446376714383E-4</v>
      </c>
      <c r="DB480" s="240">
        <f t="shared" ca="1" si="955"/>
        <v>1.5153051570936576E-4</v>
      </c>
      <c r="DC480" s="240">
        <f t="shared" ca="1" si="956"/>
        <v>-9.0892830119799055E-5</v>
      </c>
      <c r="DD480" s="240">
        <f t="shared" ca="1" si="957"/>
        <v>2.5838140196870666E-5</v>
      </c>
      <c r="DE480" s="240">
        <f t="shared" ca="1" si="958"/>
        <v>4.0472173267157296E-5</v>
      </c>
      <c r="DF480" s="240">
        <f t="shared" ca="1" si="959"/>
        <v>-1.0481571152497831E-4</v>
      </c>
      <c r="DG480" s="240">
        <f t="shared" ca="1" si="960"/>
        <v>1.6406565272569367E-4</v>
      </c>
      <c r="DH480" s="240">
        <f t="shared" ca="1" si="961"/>
        <v>-2.1534270213627597E-4</v>
      </c>
      <c r="DI480" s="240">
        <f t="shared" ca="1" si="962"/>
        <v>2.5615501359952644E-4</v>
      </c>
      <c r="DJ480" s="240">
        <f t="shared" ca="1" si="963"/>
        <v>-2.8451928264193742E-4</v>
      </c>
      <c r="DK480" s="240">
        <f t="shared" ca="1" si="964"/>
        <v>2.9905712662201965E-4</v>
      </c>
      <c r="DL480" s="240">
        <f t="shared" ca="1" si="965"/>
        <v>-2.9906206825467665E-4</v>
      </c>
      <c r="DM480" s="240">
        <f t="shared" ca="1" si="966"/>
        <v>2.8453386739761316E-4</v>
      </c>
      <c r="DN480" s="240">
        <f t="shared" ca="1" si="967"/>
        <v>-2.5617853272121824E-4</v>
      </c>
      <c r="DO480" s="240">
        <f t="shared" ca="1" si="968"/>
        <v>2.1537401269486841E-4</v>
      </c>
      <c r="DP480" s="240">
        <f t="shared" ca="1" si="969"/>
        <v>-1.6410323316143894E-4</v>
      </c>
      <c r="DQ480" s="240">
        <f t="shared" ca="1" si="970"/>
        <v>1.0485773558878276E-4</v>
      </c>
      <c r="DR480" s="240">
        <f t="shared" ca="1" si="971"/>
        <v>-4.0516598768545789E-5</v>
      </c>
      <c r="DS480" s="240">
        <f t="shared" ca="1" si="972"/>
        <v>-2.5793472148009548E-5</v>
      </c>
      <c r="DT480" s="240">
        <f t="shared" ca="1" si="973"/>
        <v>9.0850090200350579E-5</v>
      </c>
      <c r="DU480" s="240">
        <f t="shared" ca="1" si="974"/>
        <v>-1.5149178089735464E-4</v>
      </c>
      <c r="DV480" s="240">
        <f t="shared" ca="1" si="975"/>
        <v>2.0477161640939165E-4</v>
      </c>
      <c r="DW480" s="240">
        <f t="shared" ca="1" si="976"/>
        <v>-2.4810042370679807E-4</v>
      </c>
      <c r="DX480" s="240">
        <f t="shared" ca="1" si="977"/>
        <v>2.7937260733897778E-4</v>
      </c>
      <c r="DY480" s="240">
        <f t="shared" ca="1" si="978"/>
        <v>-2.9706847240331926E-4</v>
      </c>
      <c r="DZ480" s="240">
        <f t="shared" ca="1" si="979"/>
        <v>3.0032807524344417E-4</v>
      </c>
      <c r="EA480" s="240">
        <f t="shared" ca="1" si="980"/>
        <v>-2.8899301304747703E-4</v>
      </c>
      <c r="EB480" s="240">
        <f t="shared" ca="1" si="981"/>
        <v>2.636141215499092E-4</v>
      </c>
      <c r="EC480" s="240">
        <f t="shared" ca="1" si="982"/>
        <v>-2.254247067614879E-4</v>
      </c>
      <c r="ED480" s="240">
        <f t="shared" ca="1" si="983"/>
        <v>1.7628061155108051E-4</v>
      </c>
      <c r="EE480" s="240">
        <f t="shared" ca="1" si="984"/>
        <v>-1.1857002958828015E-4</v>
      </c>
      <c r="EF480" s="240">
        <f t="shared" ca="1" si="985"/>
        <v>5.5097449304952542E-5</v>
      </c>
      <c r="EG480" s="240">
        <f t="shared" ca="1" si="986"/>
        <v>1.1052632295215835E-5</v>
      </c>
      <c r="EH480" s="240">
        <f t="shared" ca="1" si="987"/>
        <v>-7.6665603050918649E-5</v>
      </c>
      <c r="EI480" s="240">
        <f t="shared" ca="1" si="988"/>
        <v>1.3855295209970654E-4</v>
      </c>
      <c r="EJ480" s="240">
        <f t="shared" ca="1" si="989"/>
        <v>-1.9370721792270171E-4</v>
      </c>
      <c r="EK480" s="240">
        <f t="shared" ca="1" si="990"/>
        <v>2.3944813816232919E-4</v>
      </c>
      <c r="EL480" s="240">
        <f t="shared" ca="1" si="991"/>
        <v>-2.7355289895478809E-4</v>
      </c>
      <c r="EM480" s="240">
        <f t="shared" ca="1" si="992"/>
        <v>2.9436415421447407E-4</v>
      </c>
      <c r="EN480" s="240">
        <f t="shared" ca="1" si="993"/>
        <v>-3.0087056559331731E-4</v>
      </c>
      <c r="EO480" s="240">
        <f t="shared" ca="1" si="994"/>
        <v>2.9275594921611653E-4</v>
      </c>
      <c r="EP480" s="240">
        <f t="shared" ca="1" si="995"/>
        <v>-2.7041464086991623E-4</v>
      </c>
      <c r="EQ480" s="240">
        <f t="shared" ca="1" si="996"/>
        <v>2.3493233296464648E-4</v>
      </c>
      <c r="ER480" s="240">
        <f t="shared" ca="1" si="997"/>
        <v>-1.880333145071374E-4</v>
      </c>
      <c r="ES480" s="240">
        <f t="shared" ca="1" si="998"/>
        <v>1.3199667800099129E-4</v>
      </c>
      <c r="ET480" s="240">
        <f t="shared" ca="1" si="999"/>
        <v>-6.9545565260017056E-5</v>
      </c>
      <c r="EU480" s="240">
        <f t="shared" ca="1" si="1000"/>
        <v>3.714834316856147E-6</v>
      </c>
      <c r="EV480" s="240">
        <f t="shared" ca="1" si="1001"/>
        <v>6.2296421748606878E-5</v>
      </c>
      <c r="EW480" s="240">
        <f t="shared" ca="1" si="1002"/>
        <v>-1.2528033710464489E-4</v>
      </c>
      <c r="EX480" s="240">
        <f t="shared" ca="1" si="1003"/>
        <v>1.8217616178128743E-4</v>
      </c>
      <c r="EY480" s="240">
        <f t="shared" ca="1" si="1004"/>
        <v>-2.3021900107984722E-4</v>
      </c>
      <c r="EZ480" s="240">
        <f t="shared" ca="1" si="1005"/>
        <v>2.6707417767661193E-4</v>
      </c>
      <c r="FA480" s="240">
        <f t="shared" ca="1" si="1006"/>
        <v>-2.9095068699487559E-4</v>
      </c>
      <c r="FB480" s="240">
        <f t="shared" ca="1" si="1007"/>
        <v>3.0068823239752784E-4</v>
      </c>
      <c r="FC480" s="240">
        <f t="shared" ca="1" si="1008"/>
        <v>-2.9581361066070155E-4</v>
      </c>
      <c r="FD480" s="240">
        <f t="shared" ca="1" si="1009"/>
        <v>2.7656370763454229E-4</v>
      </c>
      <c r="FE480" s="240">
        <f t="shared" ca="1" si="1010"/>
        <v>-2.4387398660005098E-4</v>
      </c>
      <c r="FF480" s="240">
        <f t="shared" ca="1" si="1011"/>
        <v>1.9933302873877332E-4</v>
      </c>
      <c r="FG480" s="240">
        <f t="shared" ca="1" si="1012"/>
        <v>-1.4510533485483944E-4</v>
      </c>
      <c r="FH480" s="240">
        <f t="shared" ca="1" si="1013"/>
        <v>8.382613985688163E-5</v>
      </c>
      <c r="FI480" s="240">
        <f t="shared" ca="1" si="1014"/>
        <v>-1.8473351567694821E-5</v>
      </c>
      <c r="FJ480" s="240">
        <f t="shared" ca="1" si="1015"/>
        <v>-4.7777162909780623E-5</v>
      </c>
      <c r="FK480" s="240">
        <f t="shared" ca="1" si="1016"/>
        <v>1.1170591080423652E-4</v>
      </c>
      <c r="FL480" s="240">
        <f t="shared" ca="1" si="1017"/>
        <v>-1.702062273093947E-4</v>
      </c>
      <c r="FM480" s="240">
        <f t="shared" ca="1" si="1018"/>
        <v>2.2043524625896084E-4</v>
      </c>
      <c r="FN480" s="240">
        <f t="shared" ca="1" si="1019"/>
        <v>-2.5995205131148613E-4</v>
      </c>
      <c r="FO480" s="240">
        <f t="shared" ca="1" si="1020"/>
        <v>2.8683629408603228E-4</v>
      </c>
      <c r="FP480" s="240">
        <f t="shared" ca="1" si="1021"/>
        <v>-2.9978151491271386E-4</v>
      </c>
      <c r="FQ480" s="240">
        <f t="shared" ca="1" si="1022"/>
        <v>2.9815863120699257E-4</v>
      </c>
      <c r="FR480" s="240">
        <f t="shared" ca="1" si="1023"/>
        <v>-2.8204650820335672E-4</v>
      </c>
      <c r="FS480" s="240">
        <f t="shared" ca="1" si="1024"/>
        <v>2.5222812644089742E-4</v>
      </c>
      <c r="FT480" s="240">
        <f t="shared" ca="1" si="1025"/>
        <v>-2.1015253224465383E-4</v>
      </c>
      <c r="FU480" s="240">
        <f t="shared" ca="1" si="1026"/>
        <v>1.5786442024731128E-4</v>
      </c>
      <c r="FV480" s="240">
        <f t="shared" ca="1" si="1027"/>
        <v>-9.7904769940544822E-5</v>
      </c>
      <c r="FW480" s="240">
        <f t="shared" ca="1" si="1028"/>
        <v>3.318736489653247E-5</v>
      </c>
      <c r="FX480" s="240">
        <f t="shared" ca="1" si="1029"/>
        <v>3.3142804700719473E-5</v>
      </c>
      <c r="FY480" s="240">
        <f t="shared" ca="1" si="1030"/>
        <v>-9.7862375180418436E-5</v>
      </c>
      <c r="FZ480" s="240">
        <f t="shared" ca="1" si="1031"/>
        <v>1.578262511276233E-4</v>
      </c>
      <c r="GA480" s="240">
        <f t="shared" ca="1" si="1032"/>
        <v>-2.1012044362200152E-4</v>
      </c>
      <c r="GB480" s="240">
        <f t="shared" ca="1" si="1033"/>
        <v>2.5220367768563238E-4</v>
      </c>
      <c r="GC480" s="240">
        <f t="shared" ca="1" si="1034"/>
        <v>-2.8203088742084347E-4</v>
      </c>
      <c r="GD480" s="240">
        <f t="shared" ca="1" si="1035"/>
        <v>2.981525975007155E-4</v>
      </c>
      <c r="GE480" s="240">
        <f t="shared" ca="1" si="1036"/>
        <v>-2.9978536149509406E-4</v>
      </c>
      <c r="GF480" s="240">
        <f t="shared" ca="1" si="1037"/>
        <v>2.8684983402955266E-4</v>
      </c>
      <c r="GG480" s="240">
        <f t="shared" ca="1" si="1038"/>
        <v>-2.5997462663257293E-4</v>
      </c>
      <c r="GH480" s="240">
        <f t="shared" ca="1" si="1039"/>
        <v>2.2046575989319344E-4</v>
      </c>
      <c r="GI480" s="240">
        <f t="shared" ca="1" si="1040"/>
        <v>-1.7024319642413124E-4</v>
      </c>
      <c r="GJ480" s="240">
        <f t="shared" ca="1" si="1041"/>
        <v>1.117475388579603E-4</v>
      </c>
      <c r="GK480" s="240">
        <f t="shared" ca="1" si="1042"/>
        <v>-4.7821426956447602E-5</v>
      </c>
      <c r="GL480" s="240">
        <f t="shared" ca="1" si="1043"/>
        <v>-1.8428602572184417E-5</v>
      </c>
      <c r="GM480" s="240">
        <f t="shared" ca="1" si="1044"/>
        <v>8.3783080523075425E-5</v>
      </c>
      <c r="GN480" s="240">
        <f t="shared" ca="1" si="1045"/>
        <v>-1.4506605768292431E-4</v>
      </c>
      <c r="GO480" s="240">
        <f t="shared" ca="1" si="1046"/>
        <v>1.992994424319678E-4</v>
      </c>
      <c r="GP480" s="240">
        <f t="shared" ca="1" si="1047"/>
        <v>-2.4384772330980056E-4</v>
      </c>
      <c r="GQ480" s="240">
        <f t="shared" ca="1" si="1048"/>
        <v>2.7654604364486942E-4</v>
      </c>
      <c r="GR480" s="240">
        <f t="shared" ca="1" si="1049"/>
        <v>-2.9580540436625446E-4</v>
      </c>
      <c r="GS480" s="240">
        <f t="shared" ca="1" si="1050"/>
        <v>3.0068988258925714E-4</v>
      </c>
      <c r="GT480" s="240">
        <f t="shared" ca="1" si="1051"/>
        <v>-2.909621134804932E-4</v>
      </c>
      <c r="GU480" s="240">
        <f t="shared" ca="1" si="1052"/>
        <v>2.6709482517760246E-4</v>
      </c>
      <c r="GV480" s="240">
        <f t="shared" ca="1" si="1053"/>
        <v>-2.3024786621561811E-4</v>
      </c>
      <c r="GW480" s="240">
        <f t="shared" ca="1" si="1054"/>
        <v>1.8221184182918063E-4</v>
      </c>
      <c r="GX480" s="240">
        <f t="shared" ca="1" si="1055"/>
        <v>-1.2532109816635462E-4</v>
      </c>
      <c r="GY480" s="240">
        <f t="shared" ca="1" si="1056"/>
        <v>6.2340283010179327E-5</v>
      </c>
      <c r="GZ480" s="240">
        <f t="shared" ca="1" si="1057"/>
        <v>3.6700043258810946E-6</v>
      </c>
      <c r="HA480" s="240">
        <f t="shared" ca="1" si="1058"/>
        <v>-6.9501945086204917E-5</v>
      </c>
      <c r="HB480" s="240">
        <f t="shared" ca="1" si="1059"/>
        <v>1.3195638739898113E-4</v>
      </c>
      <c r="HC480" s="240">
        <f t="shared" ca="1" si="1060"/>
        <v>-1.8799831142854583E-4</v>
      </c>
      <c r="HD480" s="240">
        <f t="shared" ca="1" si="1061"/>
        <v>2.3490431840997723E-4</v>
      </c>
      <c r="HE480" s="240">
        <f t="shared" ca="1" si="1062"/>
        <v>-2.7039497622718213E-4</v>
      </c>
      <c r="HF480" s="240">
        <f t="shared" ca="1" si="1063"/>
        <v>2.9274559010318151E-4</v>
      </c>
      <c r="HG480" s="240">
        <f t="shared" ca="1" si="1064"/>
        <v>-3.0087001541893936E-4</v>
      </c>
      <c r="HH480" s="240">
        <f t="shared" ca="1" si="1065"/>
        <v>2.9437343971478776E-4</v>
      </c>
      <c r="HI480" s="240">
        <f t="shared" ca="1" si="1066"/>
        <v>-2.735715688940353E-4</v>
      </c>
      <c r="HJ480" s="240">
        <f t="shared" ca="1" si="1067"/>
        <v>2.3947528526097723E-4</v>
      </c>
      <c r="HK480" s="240">
        <f t="shared" ca="1" si="1068"/>
        <v>-1.9374152294741924E-4</v>
      </c>
      <c r="HL480" s="240">
        <f t="shared" ca="1" si="1069"/>
        <v>1.3859274797243436E-4</v>
      </c>
      <c r="HM480" s="240">
        <f t="shared" ca="1" si="1070"/>
        <v>-7.6708955861775553E-5</v>
      </c>
      <c r="HN480" s="240">
        <f t="shared" ca="1" si="1071"/>
        <v>1.1097435282297733E-5</v>
      </c>
      <c r="HO480" s="240">
        <f t="shared" ca="1" si="1072"/>
        <v>5.5053373375970309E-5</v>
      </c>
      <c r="HP480" s="240">
        <f t="shared" ca="1" si="1073"/>
        <v>-1.1852882261977921E-4</v>
      </c>
      <c r="HQ480" s="240">
        <f t="shared" ca="1" si="1074"/>
        <v>1.7624427602618513E-4</v>
      </c>
      <c r="HR480" s="240">
        <f t="shared" ca="1" si="1075"/>
        <v>-2.253950084319159E-4</v>
      </c>
      <c r="HS480" s="240">
        <f t="shared" ca="1" si="1076"/>
        <v>2.6359250362796056E-4</v>
      </c>
      <c r="HT480" s="240">
        <f t="shared" ca="1" si="1077"/>
        <v>-2.8898052607206448E-4</v>
      </c>
      <c r="HU480" s="240">
        <f t="shared" ca="1" si="1078"/>
        <v>3.0032532602837622E-4</v>
      </c>
      <c r="HV480" s="240">
        <f t="shared" ca="1" si="1079"/>
        <v>-2.9707559454873571E-4</v>
      </c>
      <c r="HW480" s="240">
        <f t="shared" ca="1" si="1080"/>
        <v>2.7938925473895021E-4</v>
      </c>
      <c r="HX480" s="240">
        <f t="shared" ca="1" si="1081"/>
        <v>-2.4812578736860686E-4</v>
      </c>
      <c r="HY480" s="240">
        <f t="shared" ca="1" si="1082"/>
        <v>2.0480446376712418E-4</v>
      </c>
      <c r="HZ480" s="240">
        <f t="shared" ca="1" si="1083"/>
        <v>-1.5153051570935736E-4</v>
      </c>
      <c r="IA480" s="240">
        <f t="shared" ca="1" si="1084"/>
        <v>9.0892830119789744E-5</v>
      </c>
      <c r="IB480" s="240">
        <f t="shared" ca="1" si="1085"/>
        <v>-2.5838140196860962E-5</v>
      </c>
      <c r="IC480" s="240">
        <f t="shared" ca="1" si="1086"/>
        <v>-4.0472173267166919E-5</v>
      </c>
      <c r="ID480" s="240">
        <f t="shared" ca="1" si="1087"/>
        <v>1.0481571152498744E-4</v>
      </c>
      <c r="IE480" s="240">
        <f t="shared" ca="1" si="1088"/>
        <v>2.6945813555088387E-4</v>
      </c>
      <c r="IF480" s="240">
        <f t="shared" ca="1" si="1089"/>
        <v>2.1534270213627082E-4</v>
      </c>
      <c r="IG480" s="240">
        <f t="shared" ca="1" si="1090"/>
        <v>-2.5615501359952259E-4</v>
      </c>
      <c r="IH480" s="240">
        <f t="shared" ca="1" si="1091"/>
        <v>2.8451928264193503E-4</v>
      </c>
      <c r="II480" s="240">
        <f t="shared" ca="1" si="1092"/>
        <v>-2.9905712662202258E-4</v>
      </c>
      <c r="IJ480" s="240">
        <f t="shared" ca="1" si="1093"/>
        <v>2.9906206825467373E-4</v>
      </c>
      <c r="IK480" s="240">
        <f t="shared" ca="1" si="1094"/>
        <v>-2.8453386739760443E-4</v>
      </c>
      <c r="IL480" s="240">
        <f t="shared" ca="1" si="1095"/>
        <v>2.5617853272121314E-4</v>
      </c>
      <c r="IM480" s="240">
        <f t="shared" ca="1" si="1096"/>
        <v>-2.153740126948616E-4</v>
      </c>
      <c r="IN480" s="240">
        <f t="shared" ca="1" si="1097"/>
        <v>1.6410323316143081E-4</v>
      </c>
      <c r="IO480" s="240">
        <f t="shared" ca="1" si="1098"/>
        <v>-1.0485773558877365E-4</v>
      </c>
      <c r="IP480" s="240">
        <f t="shared" ca="1" si="1099"/>
        <v>4.051659876853614E-5</v>
      </c>
      <c r="IQ480" s="240">
        <f t="shared" ca="1" si="1100"/>
        <v>2.5793472148019197E-5</v>
      </c>
      <c r="IR480" s="240">
        <f t="shared" ca="1" si="1101"/>
        <v>-9.0850090200359876E-5</v>
      </c>
      <c r="IS480" s="240">
        <f t="shared" ca="1" si="1102"/>
        <v>1.5149178089734827E-4</v>
      </c>
      <c r="IT480" s="240">
        <f t="shared" ca="1" si="1103"/>
        <v>-2.0477161640938623E-4</v>
      </c>
      <c r="IU480" s="240">
        <f t="shared" ca="1" si="1104"/>
        <v>2.4810042370679384E-4</v>
      </c>
      <c r="IV480" s="240">
        <f t="shared" ca="1" si="1105"/>
        <v>-2.7937260733898781E-4</v>
      </c>
      <c r="IW480" s="240">
        <f t="shared" ca="1" si="1106"/>
        <v>2.9706847240332354E-4</v>
      </c>
      <c r="IX480" s="240">
        <f t="shared" ca="1" si="1107"/>
        <v>-3.0032807524344254E-4</v>
      </c>
      <c r="IY480" s="240">
        <f t="shared" ca="1" si="1108"/>
        <v>2.8899301304747432E-4</v>
      </c>
      <c r="IZ480" s="240">
        <f t="shared" ca="1" si="1109"/>
        <v>-2.6361412154990449E-4</v>
      </c>
      <c r="JA480" s="240">
        <f t="shared" ca="1" si="1110"/>
        <v>2.2542470676148143E-4</v>
      </c>
      <c r="JB480" s="240">
        <f t="shared" ca="1" si="1111"/>
        <v>-1.7628061155107263E-4</v>
      </c>
    </row>
    <row r="481" spans="2:262">
      <c r="B481" s="248">
        <v>120</v>
      </c>
      <c r="C481" s="247">
        <f t="shared" si="1112"/>
        <v>2.3437500000000016E-3</v>
      </c>
      <c r="D481" s="244">
        <f t="shared" ca="1" si="855"/>
        <v>11.355421946149296</v>
      </c>
      <c r="E481" s="243">
        <f ca="1">DV361</f>
        <v>-0.64457805385070499</v>
      </c>
      <c r="F481" s="242">
        <v>120</v>
      </c>
      <c r="G481" s="240">
        <f t="shared" ca="1" si="856"/>
        <v>9.769439581572601E-5</v>
      </c>
      <c r="H481" s="240">
        <f t="shared" ca="1" si="857"/>
        <v>-3.4906961644095579E-5</v>
      </c>
      <c r="I481" s="240">
        <f t="shared" ca="1" si="858"/>
        <v>-2.9221927487468131E-5</v>
      </c>
      <c r="J481" s="240">
        <f t="shared" ca="1" si="859"/>
        <v>9.2227834333533559E-5</v>
      </c>
      <c r="K481" s="240">
        <f t="shared" ca="1" si="860"/>
        <v>-1.5168947722812672E-4</v>
      </c>
      <c r="L481" s="240">
        <f t="shared" ca="1" si="861"/>
        <v>2.0532177858128273E-4</v>
      </c>
      <c r="M481" s="240">
        <f t="shared" ca="1" si="862"/>
        <v>-2.5106367912933913E-4</v>
      </c>
      <c r="N481" s="240">
        <f t="shared" ca="1" si="863"/>
        <v>2.8715734328658841E-4</v>
      </c>
      <c r="O481" s="240">
        <f t="shared" ca="1" si="864"/>
        <v>-3.1221571178102747E-4</v>
      </c>
      <c r="P481" s="240">
        <f t="shared" ca="1" si="865"/>
        <v>3.2527580556431022E-4</v>
      </c>
      <c r="Q481" s="240">
        <f t="shared" ca="1" si="866"/>
        <v>-3.2583573255652977E-4</v>
      </c>
      <c r="R481" s="240">
        <f t="shared" ca="1" si="867"/>
        <v>3.1387397507738547E-4</v>
      </c>
      <c r="S481" s="240">
        <f t="shared" ca="1" si="868"/>
        <v>-2.8985021675857108E-4</v>
      </c>
      <c r="T481" s="240">
        <f t="shared" ca="1" si="869"/>
        <v>2.5468767715959817E-4</v>
      </c>
      <c r="U481" s="241">
        <f t="shared" ca="1" si="870"/>
        <v>-2.0973763295787816E-4</v>
      </c>
      <c r="V481" s="240">
        <f t="shared" ca="1" si="871"/>
        <v>1.5672748914380487E-4</v>
      </c>
      <c r="W481" s="240">
        <f t="shared" ca="1" si="872"/>
        <v>-9.7694395815723463E-5</v>
      </c>
      <c r="X481" s="240">
        <f t="shared" ca="1" si="873"/>
        <v>3.4906961644094373E-5</v>
      </c>
      <c r="Y481" s="240">
        <f t="shared" ca="1" si="874"/>
        <v>2.9221927487469893E-5</v>
      </c>
      <c r="Z481" s="240">
        <f t="shared" ca="1" si="875"/>
        <v>-9.2227834333534156E-5</v>
      </c>
      <c r="AA481" s="240">
        <f t="shared" ca="1" si="876"/>
        <v>1.5168947722812826E-4</v>
      </c>
      <c r="AB481" s="240">
        <f t="shared" ca="1" si="877"/>
        <v>-2.0532177858128417E-4</v>
      </c>
      <c r="AC481" s="240">
        <f t="shared" ca="1" si="878"/>
        <v>2.5106367912934103E-4</v>
      </c>
      <c r="AD481" s="240">
        <f t="shared" ca="1" si="879"/>
        <v>-2.8715734328659036E-4</v>
      </c>
      <c r="AE481" s="240">
        <f t="shared" ca="1" si="880"/>
        <v>3.1221571178102775E-4</v>
      </c>
      <c r="AF481" s="240">
        <f t="shared" ca="1" si="881"/>
        <v>-3.2527580556431044E-4</v>
      </c>
      <c r="AG481" s="240">
        <f t="shared" ca="1" si="882"/>
        <v>3.2583573255652961E-4</v>
      </c>
      <c r="AH481" s="240">
        <f t="shared" ca="1" si="883"/>
        <v>-3.1387397507738499E-4</v>
      </c>
      <c r="AI481" s="240">
        <f t="shared" ca="1" si="884"/>
        <v>2.8985021675856924E-4</v>
      </c>
      <c r="AJ481" s="240">
        <f t="shared" ca="1" si="885"/>
        <v>-2.5468767715959855E-4</v>
      </c>
      <c r="AK481" s="240">
        <f t="shared" ca="1" si="886"/>
        <v>2.0973763295787683E-4</v>
      </c>
      <c r="AL481" s="240">
        <f t="shared" ca="1" si="887"/>
        <v>-1.5672748914380332E-4</v>
      </c>
      <c r="AM481" s="240">
        <f t="shared" ca="1" si="888"/>
        <v>9.7694395815721782E-5</v>
      </c>
      <c r="AN481" s="240">
        <f t="shared" ca="1" si="889"/>
        <v>-3.4906961644090334E-5</v>
      </c>
      <c r="AO481" s="240">
        <f t="shared" ca="1" si="890"/>
        <v>-2.9221927487469297E-5</v>
      </c>
      <c r="AP481" s="240">
        <f t="shared" ca="1" si="891"/>
        <v>9.2227834333535823E-5</v>
      </c>
      <c r="AQ481" s="240">
        <f t="shared" ca="1" si="892"/>
        <v>-1.5168947722812983E-4</v>
      </c>
      <c r="AR481" s="240">
        <f t="shared" ca="1" si="893"/>
        <v>2.053217785812855E-4</v>
      </c>
      <c r="AS481" s="240">
        <f t="shared" ca="1" si="894"/>
        <v>-2.5106367912934211E-4</v>
      </c>
      <c r="AT481" s="240">
        <f t="shared" ca="1" si="895"/>
        <v>2.8715734328658895E-4</v>
      </c>
      <c r="AU481" s="240">
        <f t="shared" ca="1" si="896"/>
        <v>-3.1221571178102823E-4</v>
      </c>
      <c r="AV481" s="240">
        <f t="shared" ca="1" si="897"/>
        <v>3.252758055643106E-4</v>
      </c>
      <c r="AW481" s="240">
        <f t="shared" ca="1" si="898"/>
        <v>-3.2583573255652945E-4</v>
      </c>
      <c r="AX481" s="240">
        <f t="shared" ca="1" si="899"/>
        <v>3.138739750773845E-4</v>
      </c>
      <c r="AY481" s="240">
        <f t="shared" ca="1" si="900"/>
        <v>-2.8985021675856842E-4</v>
      </c>
      <c r="AZ481" s="240">
        <f t="shared" ca="1" si="901"/>
        <v>2.5468767715959448E-4</v>
      </c>
      <c r="BA481" s="240">
        <f t="shared" ca="1" si="902"/>
        <v>-2.0973763295787187E-4</v>
      </c>
      <c r="BB481" s="240">
        <f t="shared" ca="1" si="903"/>
        <v>1.5672748914379768E-4</v>
      </c>
      <c r="BC481" s="240">
        <f t="shared" ca="1" si="904"/>
        <v>-9.7694395815724547E-5</v>
      </c>
      <c r="BD481" s="240">
        <f t="shared" ca="1" si="905"/>
        <v>3.4906961644093221E-5</v>
      </c>
      <c r="BE481" s="240">
        <f t="shared" ca="1" si="906"/>
        <v>2.9221927487471113E-5</v>
      </c>
      <c r="BF481" s="240">
        <f t="shared" ca="1" si="907"/>
        <v>-9.222783433353753E-5</v>
      </c>
      <c r="BG481" s="240">
        <f t="shared" ca="1" si="908"/>
        <v>1.5168947722813141E-4</v>
      </c>
      <c r="BH481" s="240">
        <f t="shared" ca="1" si="909"/>
        <v>-2.0532177858128688E-4</v>
      </c>
      <c r="BI481" s="240">
        <f t="shared" ca="1" si="910"/>
        <v>2.510636791293433E-4</v>
      </c>
      <c r="BJ481" s="240">
        <f t="shared" ca="1" si="911"/>
        <v>-2.8715734328659204E-4</v>
      </c>
      <c r="BK481" s="240">
        <f t="shared" ca="1" si="912"/>
        <v>3.1221571178103018E-4</v>
      </c>
      <c r="BL481" s="240">
        <f t="shared" ca="1" si="913"/>
        <v>-3.2527580556431131E-4</v>
      </c>
      <c r="BM481" s="240">
        <f t="shared" ca="1" si="914"/>
        <v>3.2583573255652972E-4</v>
      </c>
      <c r="BN481" s="240">
        <f t="shared" ca="1" si="915"/>
        <v>-3.1387397507738531E-4</v>
      </c>
      <c r="BO481" s="240">
        <f t="shared" ca="1" si="916"/>
        <v>2.8985021675856978E-4</v>
      </c>
      <c r="BP481" s="240">
        <f t="shared" ca="1" si="917"/>
        <v>-2.5468767715959632E-4</v>
      </c>
      <c r="BQ481" s="240">
        <f t="shared" ca="1" si="918"/>
        <v>2.0973763295787412E-4</v>
      </c>
      <c r="BR481" s="240">
        <f t="shared" ca="1" si="919"/>
        <v>-1.5672748914380023E-4</v>
      </c>
      <c r="BS481" s="240">
        <f t="shared" ca="1" si="920"/>
        <v>9.7694395815718421E-5</v>
      </c>
      <c r="BT481" s="240">
        <f t="shared" ca="1" si="921"/>
        <v>-3.4906961644086811E-5</v>
      </c>
      <c r="BU481" s="240">
        <f t="shared" ca="1" si="922"/>
        <v>-2.9221927487477456E-5</v>
      </c>
      <c r="BV481" s="240">
        <f t="shared" ca="1" si="923"/>
        <v>9.222783433354367E-5</v>
      </c>
      <c r="BW481" s="240">
        <f t="shared" ca="1" si="924"/>
        <v>-1.516894772281371E-4</v>
      </c>
      <c r="BX481" s="240">
        <f t="shared" ca="1" si="925"/>
        <v>2.0532177858128468E-4</v>
      </c>
      <c r="BY481" s="240">
        <f t="shared" ca="1" si="926"/>
        <v>-2.5106367912934146E-4</v>
      </c>
      <c r="BZ481" s="240">
        <f t="shared" ca="1" si="927"/>
        <v>2.8715734328659068E-4</v>
      </c>
      <c r="CA481" s="240">
        <f t="shared" ca="1" si="928"/>
        <v>-3.1221571178102932E-4</v>
      </c>
      <c r="CB481" s="240">
        <f t="shared" ca="1" si="929"/>
        <v>3.2527580556431098E-4</v>
      </c>
      <c r="CC481" s="240">
        <f t="shared" ca="1" si="930"/>
        <v>-3.2583573255652912E-4</v>
      </c>
      <c r="CD481" s="240">
        <f t="shared" ca="1" si="931"/>
        <v>3.1387397507738352E-4</v>
      </c>
      <c r="CE481" s="240">
        <f t="shared" ca="1" si="932"/>
        <v>-2.8985021675856685E-4</v>
      </c>
      <c r="CF481" s="240">
        <f t="shared" ca="1" si="933"/>
        <v>2.5468767715959226E-4</v>
      </c>
      <c r="CG481" s="240">
        <f t="shared" ca="1" si="934"/>
        <v>-2.0973763295786918E-4</v>
      </c>
      <c r="CH481" s="240">
        <f t="shared" ca="1" si="935"/>
        <v>1.5672748914380275E-4</v>
      </c>
      <c r="CI481" s="240">
        <f t="shared" ca="1" si="936"/>
        <v>-9.7694395815721186E-5</v>
      </c>
      <c r="CJ481" s="240">
        <f t="shared" ca="1" si="937"/>
        <v>3.4906961644089697E-5</v>
      </c>
      <c r="CK481" s="240">
        <f t="shared" ca="1" si="938"/>
        <v>2.9221927487474582E-5</v>
      </c>
      <c r="CL481" s="240">
        <f t="shared" ca="1" si="939"/>
        <v>-9.2227834333540905E-5</v>
      </c>
      <c r="CM481" s="240">
        <f t="shared" ca="1" si="940"/>
        <v>1.5168947722813452E-4</v>
      </c>
      <c r="CN481" s="240">
        <f t="shared" ca="1" si="941"/>
        <v>-2.0532177858128962E-4</v>
      </c>
      <c r="CO481" s="240">
        <f t="shared" ca="1" si="942"/>
        <v>2.5106367912933962E-4</v>
      </c>
      <c r="CP481" s="240">
        <f t="shared" ca="1" si="943"/>
        <v>-2.8715734328659372E-4</v>
      </c>
      <c r="CQ481" s="240">
        <f t="shared" ca="1" si="944"/>
        <v>3.1221571178102845E-4</v>
      </c>
      <c r="CR481" s="240">
        <f t="shared" ca="1" si="945"/>
        <v>-3.2527580556431163E-4</v>
      </c>
      <c r="CS481" s="240">
        <f t="shared" ca="1" si="946"/>
        <v>3.2583573255652934E-4</v>
      </c>
      <c r="CT481" s="240">
        <f t="shared" ca="1" si="947"/>
        <v>-3.1387397507738168E-4</v>
      </c>
      <c r="CU481" s="240">
        <f t="shared" ca="1" si="948"/>
        <v>2.8985021675856815E-4</v>
      </c>
      <c r="CV481" s="240">
        <f t="shared" ca="1" si="949"/>
        <v>-2.5468767715958825E-4</v>
      </c>
      <c r="CW481" s="240">
        <f t="shared" ca="1" si="950"/>
        <v>2.0973763295787141E-4</v>
      </c>
      <c r="CX481" s="240">
        <f t="shared" ca="1" si="951"/>
        <v>-1.5672748914378896E-4</v>
      </c>
      <c r="CY481" s="240">
        <f t="shared" ca="1" si="952"/>
        <v>9.769439581571506E-5</v>
      </c>
      <c r="CZ481" s="240">
        <f t="shared" ca="1" si="953"/>
        <v>-3.4906961644092557E-5</v>
      </c>
      <c r="DA481" s="240">
        <f t="shared" ca="1" si="954"/>
        <v>-2.9221927487480979E-5</v>
      </c>
      <c r="DB481" s="240">
        <f t="shared" ca="1" si="955"/>
        <v>9.2227834333538167E-5</v>
      </c>
      <c r="DC481" s="240">
        <f t="shared" ca="1" si="956"/>
        <v>-1.5168947722814019E-4</v>
      </c>
      <c r="DD481" s="240">
        <f t="shared" ca="1" si="957"/>
        <v>2.0532177858128742E-4</v>
      </c>
      <c r="DE481" s="240">
        <f t="shared" ca="1" si="958"/>
        <v>-2.5106367912934964E-4</v>
      </c>
      <c r="DF481" s="240">
        <f t="shared" ca="1" si="959"/>
        <v>2.8715734328659236E-4</v>
      </c>
      <c r="DG481" s="240">
        <f t="shared" ca="1" si="960"/>
        <v>-3.1221571178103317E-4</v>
      </c>
      <c r="DH481" s="240">
        <f t="shared" ca="1" si="961"/>
        <v>3.2527580556431136E-4</v>
      </c>
      <c r="DI481" s="240">
        <f t="shared" ca="1" si="962"/>
        <v>-3.2583573255652966E-4</v>
      </c>
      <c r="DJ481" s="240">
        <f t="shared" ca="1" si="963"/>
        <v>3.1387397507738249E-4</v>
      </c>
      <c r="DK481" s="240">
        <f t="shared" ca="1" si="964"/>
        <v>-2.8985021675856945E-4</v>
      </c>
      <c r="DL481" s="240">
        <f t="shared" ca="1" si="965"/>
        <v>2.5468767715959009E-4</v>
      </c>
      <c r="DM481" s="240">
        <f t="shared" ca="1" si="966"/>
        <v>-2.0973763295787363E-4</v>
      </c>
      <c r="DN481" s="240">
        <f t="shared" ca="1" si="967"/>
        <v>1.567274891437915E-4</v>
      </c>
      <c r="DO481" s="240">
        <f t="shared" ca="1" si="968"/>
        <v>-9.7694395815717825E-5</v>
      </c>
      <c r="DP481" s="240">
        <f t="shared" ca="1" si="969"/>
        <v>3.4906961644076917E-5</v>
      </c>
      <c r="DQ481" s="240">
        <f t="shared" ca="1" si="970"/>
        <v>2.9221927487478106E-5</v>
      </c>
      <c r="DR481" s="240">
        <f t="shared" ca="1" si="971"/>
        <v>-9.2227834333553251E-5</v>
      </c>
      <c r="DS481" s="240">
        <f t="shared" ca="1" si="972"/>
        <v>1.5168947722813767E-4</v>
      </c>
      <c r="DT481" s="240">
        <f t="shared" ca="1" si="973"/>
        <v>-2.0532177858128512E-4</v>
      </c>
      <c r="DU481" s="240">
        <f t="shared" ca="1" si="974"/>
        <v>2.510636791293478E-4</v>
      </c>
      <c r="DV481" s="240">
        <f t="shared" ca="1" si="975"/>
        <v>-2.8715734328659096E-4</v>
      </c>
      <c r="DW481" s="240">
        <f t="shared" ca="1" si="976"/>
        <v>3.1221571178103224E-4</v>
      </c>
      <c r="DX481" s="240">
        <f t="shared" ca="1" si="977"/>
        <v>-3.2527580556431104E-4</v>
      </c>
      <c r="DY481" s="240">
        <f t="shared" ca="1" si="978"/>
        <v>3.2583573255652826E-4</v>
      </c>
      <c r="DZ481" s="240">
        <f t="shared" ca="1" si="979"/>
        <v>-3.1387397507738331E-4</v>
      </c>
      <c r="EA481" s="240">
        <f t="shared" ca="1" si="980"/>
        <v>2.8985021675856219E-4</v>
      </c>
      <c r="EB481" s="240">
        <f t="shared" ca="1" si="981"/>
        <v>-2.5468767715959188E-4</v>
      </c>
      <c r="EC481" s="240">
        <f t="shared" ca="1" si="982"/>
        <v>2.0973763295786157E-4</v>
      </c>
      <c r="ED481" s="240">
        <f t="shared" ca="1" si="983"/>
        <v>-1.5672748914379402E-4</v>
      </c>
      <c r="EE481" s="240">
        <f t="shared" ca="1" si="984"/>
        <v>9.7694395815720576E-5</v>
      </c>
      <c r="EF481" s="240">
        <f t="shared" ca="1" si="985"/>
        <v>-3.4906961644079804E-5</v>
      </c>
      <c r="EG481" s="240">
        <f t="shared" ca="1" si="986"/>
        <v>-2.9221927487475233E-5</v>
      </c>
      <c r="EH481" s="240">
        <f t="shared" ca="1" si="987"/>
        <v>9.2227834333550486E-5</v>
      </c>
      <c r="EI481" s="240">
        <f t="shared" ca="1" si="988"/>
        <v>-1.5168947722813509E-4</v>
      </c>
      <c r="EJ481" s="240">
        <f t="shared" ca="1" si="989"/>
        <v>2.0532177858129737E-4</v>
      </c>
      <c r="EK481" s="240">
        <f t="shared" ca="1" si="990"/>
        <v>-2.5106367912934596E-4</v>
      </c>
      <c r="EL481" s="240">
        <f t="shared" ca="1" si="991"/>
        <v>2.8715734328659849E-4</v>
      </c>
      <c r="EM481" s="240">
        <f t="shared" ca="1" si="992"/>
        <v>-3.1221571178103143E-4</v>
      </c>
      <c r="EN481" s="240">
        <f t="shared" ca="1" si="993"/>
        <v>3.2527580556431272E-4</v>
      </c>
      <c r="EO481" s="240">
        <f t="shared" ca="1" si="994"/>
        <v>-3.2583573255652847E-4</v>
      </c>
      <c r="EP481" s="240">
        <f t="shared" ca="1" si="995"/>
        <v>3.1387397507738417E-4</v>
      </c>
      <c r="EQ481" s="240">
        <f t="shared" ca="1" si="996"/>
        <v>-2.8985021675856349E-4</v>
      </c>
      <c r="ER481" s="240">
        <f t="shared" ca="1" si="997"/>
        <v>2.5468767715959367E-4</v>
      </c>
      <c r="ES481" s="240">
        <f t="shared" ca="1" si="998"/>
        <v>-2.0973763295786376E-4</v>
      </c>
      <c r="ET481" s="240">
        <f t="shared" ca="1" si="999"/>
        <v>1.5672748914379657E-4</v>
      </c>
      <c r="EU481" s="240">
        <f t="shared" ca="1" si="1000"/>
        <v>-9.7694395815705587E-5</v>
      </c>
      <c r="EV481" s="240">
        <f t="shared" ca="1" si="1001"/>
        <v>3.4906961644082677E-5</v>
      </c>
      <c r="EW481" s="240">
        <f t="shared" ca="1" si="1002"/>
        <v>2.92219274874909E-5</v>
      </c>
      <c r="EX481" s="240">
        <f t="shared" ca="1" si="1003"/>
        <v>-9.2227834333547708E-5</v>
      </c>
      <c r="EY481" s="240">
        <f t="shared" ca="1" si="1004"/>
        <v>1.5168947722814902E-4</v>
      </c>
      <c r="EZ481" s="240">
        <f t="shared" ca="1" si="1005"/>
        <v>-2.0532177858129515E-4</v>
      </c>
      <c r="FA481" s="240">
        <f t="shared" ca="1" si="1006"/>
        <v>2.5106367912934406E-4</v>
      </c>
      <c r="FB481" s="240">
        <f t="shared" ca="1" si="1007"/>
        <v>-2.8715734328659714E-4</v>
      </c>
      <c r="FC481" s="240">
        <f t="shared" ca="1" si="1008"/>
        <v>3.1221571178103056E-4</v>
      </c>
      <c r="FD481" s="240">
        <f t="shared" ca="1" si="1009"/>
        <v>-3.2527580556431239E-4</v>
      </c>
      <c r="FE481" s="240">
        <f t="shared" ca="1" si="1010"/>
        <v>3.2583573255652874E-4</v>
      </c>
      <c r="FF481" s="240">
        <f t="shared" ca="1" si="1011"/>
        <v>-3.1387397507737973E-4</v>
      </c>
      <c r="FG481" s="240">
        <f t="shared" ca="1" si="1012"/>
        <v>2.898502167585649E-4</v>
      </c>
      <c r="FH481" s="240">
        <f t="shared" ca="1" si="1013"/>
        <v>-2.546876771595838E-4</v>
      </c>
      <c r="FI481" s="240">
        <f t="shared" ca="1" si="1014"/>
        <v>2.0973763295786599E-4</v>
      </c>
      <c r="FJ481" s="240">
        <f t="shared" ca="1" si="1015"/>
        <v>-1.5672748914379909E-4</v>
      </c>
      <c r="FK481" s="240">
        <f t="shared" ca="1" si="1016"/>
        <v>9.7694395815708311E-5</v>
      </c>
      <c r="FL481" s="240">
        <f t="shared" ca="1" si="1017"/>
        <v>-3.4906961644085564E-5</v>
      </c>
      <c r="FM481" s="240">
        <f t="shared" ca="1" si="1018"/>
        <v>-2.9221927487488026E-5</v>
      </c>
      <c r="FN481" s="240">
        <f t="shared" ca="1" si="1019"/>
        <v>9.2227834333544916E-5</v>
      </c>
      <c r="FO481" s="240">
        <f t="shared" ca="1" si="1020"/>
        <v>-1.5168947722814648E-4</v>
      </c>
      <c r="FP481" s="240">
        <f t="shared" ca="1" si="1021"/>
        <v>2.0532177858129287E-4</v>
      </c>
      <c r="FQ481" s="240">
        <f t="shared" ca="1" si="1022"/>
        <v>-2.5106367912935414E-4</v>
      </c>
      <c r="FR481" s="240">
        <f t="shared" ca="1" si="1023"/>
        <v>2.8715734328659573E-4</v>
      </c>
      <c r="FS481" s="240">
        <f t="shared" ca="1" si="1024"/>
        <v>-3.1221571178103523E-4</v>
      </c>
      <c r="FT481" s="240">
        <f t="shared" ca="1" si="1025"/>
        <v>3.2527580556431207E-4</v>
      </c>
      <c r="FU481" s="240">
        <f t="shared" ca="1" si="1026"/>
        <v>-3.2583573255652901E-4</v>
      </c>
      <c r="FV481" s="240">
        <f t="shared" ca="1" si="1027"/>
        <v>3.1387397507738054E-4</v>
      </c>
      <c r="FW481" s="240">
        <f t="shared" ca="1" si="1028"/>
        <v>-2.898502167585662E-4</v>
      </c>
      <c r="FX481" s="240">
        <f t="shared" ca="1" si="1029"/>
        <v>2.546876771595973E-4</v>
      </c>
      <c r="FY481" s="240">
        <f t="shared" ca="1" si="1030"/>
        <v>-2.0973763295786818E-4</v>
      </c>
      <c r="FZ481" s="240">
        <f t="shared" ca="1" si="1031"/>
        <v>1.567274891437853E-4</v>
      </c>
      <c r="GA481" s="240">
        <f t="shared" ca="1" si="1032"/>
        <v>-9.7694395815693322E-5</v>
      </c>
      <c r="GB481" s="240">
        <f t="shared" ca="1" si="1033"/>
        <v>3.490696164408841E-5</v>
      </c>
      <c r="GC481" s="240">
        <f t="shared" ca="1" si="1034"/>
        <v>2.9221927487485126E-5</v>
      </c>
      <c r="GD481" s="240">
        <f t="shared" ca="1" si="1035"/>
        <v>-9.2227834333559987E-5</v>
      </c>
      <c r="GE481" s="240">
        <f t="shared" ca="1" si="1036"/>
        <v>1.5168947722816038E-4</v>
      </c>
      <c r="GF481" s="240">
        <f t="shared" ca="1" si="1037"/>
        <v>-2.0532177858129062E-4</v>
      </c>
      <c r="GG481" s="240">
        <f t="shared" ca="1" si="1038"/>
        <v>2.510636791293523E-4</v>
      </c>
      <c r="GH481" s="240">
        <f t="shared" ca="1" si="1039"/>
        <v>-2.8715734328660326E-4</v>
      </c>
      <c r="GI481" s="240">
        <f t="shared" ca="1" si="1040"/>
        <v>3.1221571178102883E-4</v>
      </c>
      <c r="GJ481" s="240">
        <f t="shared" ca="1" si="1041"/>
        <v>-3.252758055643118E-4</v>
      </c>
      <c r="GK481" s="240">
        <f t="shared" ca="1" si="1042"/>
        <v>3.258357325565276E-4</v>
      </c>
      <c r="GL481" s="240">
        <f t="shared" ca="1" si="1043"/>
        <v>-3.138739750773761E-4</v>
      </c>
      <c r="GM481" s="240">
        <f t="shared" ca="1" si="1044"/>
        <v>2.898502167585675E-4</v>
      </c>
      <c r="GN481" s="240">
        <f t="shared" ca="1" si="1045"/>
        <v>-2.5468767715958743E-4</v>
      </c>
      <c r="GO481" s="240">
        <f t="shared" ca="1" si="1046"/>
        <v>2.0973763295785615E-4</v>
      </c>
      <c r="GP481" s="240">
        <f t="shared" ca="1" si="1047"/>
        <v>-1.567274891437715E-4</v>
      </c>
      <c r="GQ481" s="240">
        <f t="shared" ca="1" si="1048"/>
        <v>9.7694395815713813E-5</v>
      </c>
      <c r="GR481" s="240">
        <f t="shared" ca="1" si="1049"/>
        <v>-3.4906961644072811E-5</v>
      </c>
      <c r="GS481" s="240">
        <f t="shared" ca="1" si="1050"/>
        <v>-2.9221927487500793E-5</v>
      </c>
      <c r="GT481" s="240">
        <f t="shared" ca="1" si="1051"/>
        <v>9.2227834333539387E-5</v>
      </c>
      <c r="GU481" s="240">
        <f t="shared" ca="1" si="1052"/>
        <v>-1.5168947722814138E-4</v>
      </c>
      <c r="GV481" s="240">
        <f t="shared" ca="1" si="1053"/>
        <v>2.0532177858130284E-4</v>
      </c>
      <c r="GW481" s="240">
        <f t="shared" ca="1" si="1054"/>
        <v>-2.5106367912936238E-4</v>
      </c>
      <c r="GX481" s="240">
        <f t="shared" ca="1" si="1055"/>
        <v>2.8715734328659296E-4</v>
      </c>
      <c r="GY481" s="240">
        <f t="shared" ca="1" si="1056"/>
        <v>-3.1221571178103355E-4</v>
      </c>
      <c r="GZ481" s="240">
        <f t="shared" ca="1" si="1057"/>
        <v>3.2527580556431348E-4</v>
      </c>
      <c r="HA481" s="240">
        <f t="shared" ca="1" si="1058"/>
        <v>-3.2583573255652956E-4</v>
      </c>
      <c r="HB481" s="240">
        <f t="shared" ca="1" si="1059"/>
        <v>3.1387397507738211E-4</v>
      </c>
      <c r="HC481" s="240">
        <f t="shared" ca="1" si="1060"/>
        <v>-2.8985021675856029E-4</v>
      </c>
      <c r="HD481" s="240">
        <f t="shared" ca="1" si="1061"/>
        <v>2.5468767715957757E-4</v>
      </c>
      <c r="HE481" s="240">
        <f t="shared" ca="1" si="1062"/>
        <v>-2.0973763295787263E-4</v>
      </c>
      <c r="HF481" s="240">
        <f t="shared" ca="1" si="1063"/>
        <v>1.5672748914379036E-4</v>
      </c>
      <c r="HG481" s="240">
        <f t="shared" ca="1" si="1064"/>
        <v>-9.7694395815698824E-5</v>
      </c>
      <c r="HH481" s="240">
        <f t="shared" ca="1" si="1065"/>
        <v>3.4906961644057158E-5</v>
      </c>
      <c r="HI481" s="240">
        <f t="shared" ca="1" si="1066"/>
        <v>2.9221927487479353E-5</v>
      </c>
      <c r="HJ481" s="240">
        <f t="shared" ca="1" si="1067"/>
        <v>-9.2227834333554471E-5</v>
      </c>
      <c r="HK481" s="240">
        <f t="shared" ca="1" si="1068"/>
        <v>1.5168947722815526E-4</v>
      </c>
      <c r="HL481" s="240">
        <f t="shared" ca="1" si="1069"/>
        <v>-2.0532177858128618E-4</v>
      </c>
      <c r="HM481" s="240">
        <f t="shared" ca="1" si="1070"/>
        <v>2.5106367912934861E-4</v>
      </c>
      <c r="HN481" s="240">
        <f t="shared" ca="1" si="1071"/>
        <v>-2.871573432866005E-4</v>
      </c>
      <c r="HO481" s="240">
        <f t="shared" ca="1" si="1072"/>
        <v>3.1221571178103821E-4</v>
      </c>
      <c r="HP481" s="240">
        <f t="shared" ca="1" si="1073"/>
        <v>-3.252758055643112E-4</v>
      </c>
      <c r="HQ481" s="240">
        <f t="shared" ca="1" si="1074"/>
        <v>3.2583573255652809E-4</v>
      </c>
      <c r="HR481" s="240">
        <f t="shared" ca="1" si="1075"/>
        <v>-3.1387397507737772E-4</v>
      </c>
      <c r="HS481" s="240">
        <f t="shared" ca="1" si="1076"/>
        <v>2.8985021675855297E-4</v>
      </c>
      <c r="HT481" s="240">
        <f t="shared" ca="1" si="1077"/>
        <v>-2.5468767715959106E-4</v>
      </c>
      <c r="HU481" s="240">
        <f t="shared" ca="1" si="1078"/>
        <v>2.0973763295786059E-4</v>
      </c>
      <c r="HV481" s="240">
        <f t="shared" ca="1" si="1079"/>
        <v>-1.5672748914377657E-4</v>
      </c>
      <c r="HW481" s="240">
        <f t="shared" ca="1" si="1080"/>
        <v>9.7694395815719329E-5</v>
      </c>
      <c r="HX481" s="240">
        <f t="shared" ca="1" si="1081"/>
        <v>-3.4906961644078503E-5</v>
      </c>
      <c r="HY481" s="240">
        <f t="shared" ca="1" si="1082"/>
        <v>-2.922192748749502E-5</v>
      </c>
      <c r="HZ481" s="240">
        <f t="shared" ca="1" si="1083"/>
        <v>9.2227834333569555E-5</v>
      </c>
      <c r="IA481" s="240">
        <f t="shared" ca="1" si="1084"/>
        <v>-1.5168947722813623E-4</v>
      </c>
      <c r="IB481" s="240">
        <f t="shared" ca="1" si="1085"/>
        <v>2.053217785812984E-4</v>
      </c>
      <c r="IC481" s="240">
        <f t="shared" ca="1" si="1086"/>
        <v>-2.510636791293587E-4</v>
      </c>
      <c r="ID481" s="240">
        <f t="shared" ca="1" si="1087"/>
        <v>2.8715734328660803E-4</v>
      </c>
      <c r="IE481" s="240">
        <f t="shared" ca="1" si="1088"/>
        <v>2.5445602245204476E-5</v>
      </c>
      <c r="IF481" s="240">
        <f t="shared" ca="1" si="1089"/>
        <v>3.2527580556431288E-4</v>
      </c>
      <c r="IG481" s="240">
        <f t="shared" ca="1" si="1090"/>
        <v>-3.2583573255652674E-4</v>
      </c>
      <c r="IH481" s="240">
        <f t="shared" ca="1" si="1091"/>
        <v>3.1387397507738379E-4</v>
      </c>
      <c r="II481" s="240">
        <f t="shared" ca="1" si="1092"/>
        <v>-2.8985021675856295E-4</v>
      </c>
      <c r="IJ481" s="240">
        <f t="shared" ca="1" si="1093"/>
        <v>2.546876771595812E-4</v>
      </c>
      <c r="IK481" s="240">
        <f t="shared" ca="1" si="1094"/>
        <v>-2.0973763295784853E-4</v>
      </c>
      <c r="IL481" s="240">
        <f t="shared" ca="1" si="1095"/>
        <v>1.5672748914379543E-4</v>
      </c>
      <c r="IM481" s="240">
        <f t="shared" ca="1" si="1096"/>
        <v>-9.769439581570434E-5</v>
      </c>
      <c r="IN481" s="240">
        <f t="shared" ca="1" si="1097"/>
        <v>3.4906961644062904E-5</v>
      </c>
      <c r="IO481" s="240">
        <f t="shared" ca="1" si="1098"/>
        <v>2.9221927487510686E-5</v>
      </c>
      <c r="IP481" s="240">
        <f t="shared" ca="1" si="1099"/>
        <v>-9.2227834333548901E-5</v>
      </c>
      <c r="IQ481" s="240">
        <f t="shared" ca="1" si="1100"/>
        <v>1.5168947722815016E-4</v>
      </c>
      <c r="IR481" s="240">
        <f t="shared" ca="1" si="1101"/>
        <v>-2.053217785813106E-4</v>
      </c>
      <c r="IS481" s="240">
        <f t="shared" ca="1" si="1102"/>
        <v>2.5106367912934493E-4</v>
      </c>
      <c r="IT481" s="240">
        <f t="shared" ca="1" si="1103"/>
        <v>-2.8715734328659773E-4</v>
      </c>
      <c r="IU481" s="240">
        <f t="shared" ca="1" si="1104"/>
        <v>3.1221571178103647E-4</v>
      </c>
      <c r="IV481" s="240">
        <f t="shared" ca="1" si="1105"/>
        <v>-3.2527580556431451E-4</v>
      </c>
      <c r="IW481" s="240">
        <f t="shared" ca="1" si="1106"/>
        <v>3.2583573255652869E-4</v>
      </c>
      <c r="IX481" s="240">
        <f t="shared" ca="1" si="1107"/>
        <v>-3.1387397507737935E-4</v>
      </c>
      <c r="IY481" s="240">
        <f t="shared" ca="1" si="1108"/>
        <v>2.8985021675855568E-4</v>
      </c>
      <c r="IZ481" s="240">
        <f t="shared" ca="1" si="1109"/>
        <v>-2.5468767715957133E-4</v>
      </c>
      <c r="JA481" s="240">
        <f t="shared" ca="1" si="1110"/>
        <v>2.0973763295786501E-4</v>
      </c>
      <c r="JB481" s="240">
        <f t="shared" ca="1" si="1111"/>
        <v>-1.5672748914378164E-4</v>
      </c>
    </row>
    <row r="482" spans="2:262">
      <c r="B482" s="248">
        <v>121</v>
      </c>
      <c r="C482" s="247">
        <f t="shared" si="1112"/>
        <v>2.3632812500000017E-3</v>
      </c>
      <c r="D482" s="244">
        <f t="shared" ca="1" si="855"/>
        <v>11.362419784523222</v>
      </c>
      <c r="E482" s="243">
        <f ca="1">DW361</f>
        <v>-0.63758021547677723</v>
      </c>
      <c r="F482" s="242">
        <v>121</v>
      </c>
      <c r="G482" s="240">
        <f t="shared" ca="1" si="856"/>
        <v>-1.7353457256560803E-4</v>
      </c>
      <c r="H482" s="240">
        <f t="shared" ca="1" si="857"/>
        <v>1.4060084151918583E-4</v>
      </c>
      <c r="I482" s="240">
        <f t="shared" ca="1" si="858"/>
        <v>-1.0352715873424121E-4</v>
      </c>
      <c r="J482" s="240">
        <f t="shared" ca="1" si="859"/>
        <v>6.3405148242611702E-5</v>
      </c>
      <c r="K482" s="240">
        <f t="shared" ca="1" si="860"/>
        <v>-2.1416191217362351E-5</v>
      </c>
      <c r="L482" s="240">
        <f t="shared" ca="1" si="861"/>
        <v>-2.1203359459424201E-5</v>
      </c>
      <c r="M482" s="240">
        <f t="shared" ca="1" si="862"/>
        <v>6.319858325517624E-5</v>
      </c>
      <c r="N482" s="240">
        <f t="shared" ca="1" si="863"/>
        <v>-1.0333294276453837E-4</v>
      </c>
      <c r="O482" s="240">
        <f t="shared" ca="1" si="864"/>
        <v>1.4042469320113524E-4</v>
      </c>
      <c r="P482" s="240">
        <f t="shared" ca="1" si="865"/>
        <v>-1.7338167853627148E-4</v>
      </c>
      <c r="Q482" s="240">
        <f t="shared" ca="1" si="866"/>
        <v>2.0123348972217388E-4</v>
      </c>
      <c r="R482" s="240">
        <f t="shared" ca="1" si="867"/>
        <v>-2.2316003811005463E-4</v>
      </c>
      <c r="S482" s="240">
        <f t="shared" ca="1" si="868"/>
        <v>2.3851570272682786E-4</v>
      </c>
      <c r="T482" s="240">
        <f t="shared" ca="1" si="869"/>
        <v>-2.4684834040080642E-4</v>
      </c>
      <c r="U482" s="241">
        <f t="shared" ca="1" si="870"/>
        <v>2.4791259898863081E-4</v>
      </c>
      <c r="V482" s="240">
        <f t="shared" ca="1" si="871"/>
        <v>-2.4167714169925992E-4</v>
      </c>
      <c r="W482" s="240">
        <f t="shared" ca="1" si="872"/>
        <v>2.2832556979685895E-4</v>
      </c>
      <c r="X482" s="240">
        <f t="shared" ca="1" si="873"/>
        <v>-2.0825101651386177E-4</v>
      </c>
      <c r="Y482" s="240">
        <f t="shared" ca="1" si="874"/>
        <v>1.8204457135489736E-4</v>
      </c>
      <c r="Z482" s="240">
        <f t="shared" ca="1" si="875"/>
        <v>-1.5047787563465554E-4</v>
      </c>
      <c r="AA482" s="240">
        <f t="shared" ca="1" si="876"/>
        <v>1.1448040171912205E-4</v>
      </c>
      <c r="AB482" s="240">
        <f t="shared" ca="1" si="877"/>
        <v>-7.5112084976457046E-5</v>
      </c>
      <c r="AC482" s="240">
        <f t="shared" ca="1" si="878"/>
        <v>3.3532114281919204E-5</v>
      </c>
      <c r="AD482" s="240">
        <f t="shared" ca="1" si="879"/>
        <v>9.0351999684452287E-6</v>
      </c>
      <c r="AE482" s="240">
        <f t="shared" ca="1" si="880"/>
        <v>-5.1336475328763936E-5</v>
      </c>
      <c r="AF482" s="240">
        <f t="shared" ca="1" si="881"/>
        <v>9.2126162792519907E-5</v>
      </c>
      <c r="AG482" s="240">
        <f t="shared" ca="1" si="882"/>
        <v>-1.3020322162834365E-4</v>
      </c>
      <c r="AH482" s="240">
        <f t="shared" ca="1" si="883"/>
        <v>1.6444648368231859E-4</v>
      </c>
      <c r="AI482" s="240">
        <f t="shared" ca="1" si="884"/>
        <v>-1.9384766585498901E-4</v>
      </c>
      <c r="AJ482" s="240">
        <f t="shared" ca="1" si="885"/>
        <v>2.1754105871008708E-4</v>
      </c>
      <c r="AK482" s="240">
        <f t="shared" ca="1" si="886"/>
        <v>-2.3482901704234864E-4</v>
      </c>
      <c r="AL482" s="240">
        <f t="shared" ca="1" si="887"/>
        <v>2.4520250184190844E-4</v>
      </c>
      <c r="AM482" s="240">
        <f t="shared" ca="1" si="888"/>
        <v>-2.483560688029825E-4</v>
      </c>
      <c r="AN482" s="240">
        <f t="shared" ca="1" si="889"/>
        <v>2.4419686204446805E-4</v>
      </c>
      <c r="AO482" s="240">
        <f t="shared" ca="1" si="890"/>
        <v>-2.3284734822491947E-4</v>
      </c>
      <c r="AP482" s="240">
        <f t="shared" ca="1" si="891"/>
        <v>2.1464171054666288E-4</v>
      </c>
      <c r="AQ482" s="240">
        <f t="shared" ca="1" si="892"/>
        <v>-1.901160088265716E-4</v>
      </c>
      <c r="AR482" s="240">
        <f t="shared" ca="1" si="893"/>
        <v>1.5999239536741632E-4</v>
      </c>
      <c r="AS482" s="240">
        <f t="shared" ca="1" si="894"/>
        <v>-1.25157851388963E-4</v>
      </c>
      <c r="AT482" s="240">
        <f t="shared" ca="1" si="895"/>
        <v>8.6638070118549563E-5</v>
      </c>
      <c r="AU482" s="240">
        <f t="shared" ca="1" si="896"/>
        <v>-4.5567255546101538E-5</v>
      </c>
      <c r="AV482" s="240">
        <f t="shared" ca="1" si="897"/>
        <v>3.1547261106451389E-6</v>
      </c>
      <c r="AW482" s="240">
        <f t="shared" ca="1" si="898"/>
        <v>3.9350693336743034E-5</v>
      </c>
      <c r="AX482" s="240">
        <f t="shared" ca="1" si="899"/>
        <v>-8.0697442825034552E-5</v>
      </c>
      <c r="AY482" s="240">
        <f t="shared" ca="1" si="900"/>
        <v>1.1966807909019639E-4</v>
      </c>
      <c r="AZ482" s="240">
        <f t="shared" ca="1" si="901"/>
        <v>-1.5511512284536349E-4</v>
      </c>
      <c r="BA482" s="240">
        <f t="shared" ca="1" si="902"/>
        <v>1.8599484598171045E-4</v>
      </c>
      <c r="BB482" s="240">
        <f t="shared" ca="1" si="903"/>
        <v>-2.1139800384533969E-4</v>
      </c>
      <c r="BC482" s="240">
        <f t="shared" ca="1" si="904"/>
        <v>2.3057660768722245E-4</v>
      </c>
      <c r="BD482" s="240">
        <f t="shared" ca="1" si="905"/>
        <v>-2.4296594897887041E-4</v>
      </c>
      <c r="BE482" s="240">
        <f t="shared" ca="1" si="906"/>
        <v>2.4820122709416544E-4</v>
      </c>
      <c r="BF482" s="240">
        <f t="shared" ca="1" si="907"/>
        <v>-2.4612829075989232E-4</v>
      </c>
      <c r="BG482" s="240">
        <f t="shared" ca="1" si="908"/>
        <v>2.3680817699608665E-4</v>
      </c>
      <c r="BH482" s="240">
        <f t="shared" ca="1" si="909"/>
        <v>-2.2051531389836451E-4</v>
      </c>
      <c r="BI482" s="240">
        <f t="shared" ca="1" si="910"/>
        <v>1.9772944018078595E-4</v>
      </c>
      <c r="BJ482" s="240">
        <f t="shared" ca="1" si="911"/>
        <v>-1.6912147940605958E-4</v>
      </c>
      <c r="BK482" s="240">
        <f t="shared" ca="1" si="912"/>
        <v>1.3553378483227346E-4</v>
      </c>
      <c r="BL482" s="240">
        <f t="shared" ca="1" si="913"/>
        <v>-9.7955336561131103E-5</v>
      </c>
      <c r="BM482" s="240">
        <f t="shared" ca="1" si="914"/>
        <v>5.7492621300453154E-5</v>
      </c>
      <c r="BN482" s="240">
        <f t="shared" ca="1" si="915"/>
        <v>-1.5337052178217089E-5</v>
      </c>
      <c r="BO482" s="240">
        <f t="shared" ca="1" si="916"/>
        <v>-2.7270112077760296E-5</v>
      </c>
      <c r="BP482" s="240">
        <f t="shared" ca="1" si="917"/>
        <v>6.9074315649525868E-5</v>
      </c>
      <c r="BQ482" s="240">
        <f t="shared" ca="1" si="918"/>
        <v>-1.0884464566783515E-4</v>
      </c>
      <c r="BR482" s="240">
        <f t="shared" ca="1" si="919"/>
        <v>1.4541007609099649E-4</v>
      </c>
      <c r="BS482" s="240">
        <f t="shared" ca="1" si="920"/>
        <v>-1.7769394823323269E-4</v>
      </c>
      <c r="BT482" s="240">
        <f t="shared" ca="1" si="921"/>
        <v>2.0474567267305251E-4</v>
      </c>
      <c r="BU482" s="240">
        <f t="shared" ca="1" si="922"/>
        <v>-2.2576871908804941E-4</v>
      </c>
      <c r="BV482" s="240">
        <f t="shared" ca="1" si="923"/>
        <v>2.4014406986343936E-4</v>
      </c>
      <c r="BW482" s="240">
        <f t="shared" ca="1" si="924"/>
        <v>-2.474484468894182E-4</v>
      </c>
      <c r="BX482" s="240">
        <f t="shared" ca="1" si="925"/>
        <v>2.4746677486458342E-4</v>
      </c>
      <c r="BY482" s="240">
        <f t="shared" ca="1" si="926"/>
        <v>-2.4019851412692569E-4</v>
      </c>
      <c r="BZ482" s="240">
        <f t="shared" ca="1" si="927"/>
        <v>2.2585767654402305E-4</v>
      </c>
      <c r="CA482" s="240">
        <f t="shared" ca="1" si="928"/>
        <v>-2.0486652399455537E-4</v>
      </c>
      <c r="CB482" s="240">
        <f t="shared" ca="1" si="929"/>
        <v>1.7784313498751895E-4</v>
      </c>
      <c r="CC482" s="240">
        <f t="shared" ca="1" si="930"/>
        <v>-1.4558320551657128E-4</v>
      </c>
      <c r="CD482" s="240">
        <f t="shared" ca="1" si="931"/>
        <v>1.0903662001805948E-4</v>
      </c>
      <c r="CE482" s="240">
        <f t="shared" ca="1" si="932"/>
        <v>-6.9279482294339921E-5</v>
      </c>
      <c r="CF482" s="240">
        <f t="shared" ca="1" si="933"/>
        <v>2.7482429943721093E-5</v>
      </c>
      <c r="CG482" s="240">
        <f t="shared" ca="1" si="934"/>
        <v>1.5123834730195457E-5</v>
      </c>
      <c r="CH482" s="240">
        <f t="shared" ca="1" si="935"/>
        <v>-5.7284782397421999E-5</v>
      </c>
      <c r="CI482" s="240">
        <f t="shared" ca="1" si="936"/>
        <v>9.7758995960388687E-5</v>
      </c>
      <c r="CJ482" s="240">
        <f t="shared" ca="1" si="937"/>
        <v>-1.3535472372690801E-4</v>
      </c>
      <c r="CK482" s="240">
        <f t="shared" ca="1" si="938"/>
        <v>1.6896497019931424E-4</v>
      </c>
      <c r="CL482" s="240">
        <f t="shared" ca="1" si="939"/>
        <v>-1.9760009124169316E-4</v>
      </c>
      <c r="CM482" s="240">
        <f t="shared" ca="1" si="940"/>
        <v>2.2041693386959179E-4</v>
      </c>
      <c r="CN482" s="240">
        <f t="shared" ca="1" si="941"/>
        <v>-2.3674366264957113E-4</v>
      </c>
      <c r="CO482" s="240">
        <f t="shared" ca="1" si="942"/>
        <v>2.4609954170219162E-4</v>
      </c>
      <c r="CP482" s="240">
        <f t="shared" ca="1" si="943"/>
        <v>-2.4820908983309669E-4</v>
      </c>
      <c r="CQ482" s="240">
        <f t="shared" ca="1" si="944"/>
        <v>2.4301019199832595E-4</v>
      </c>
      <c r="CR482" s="240">
        <f t="shared" ca="1" si="945"/>
        <v>-2.3065592826409118E-4</v>
      </c>
      <c r="CS482" s="240">
        <f t="shared" ca="1" si="946"/>
        <v>2.1151006640782592E-4</v>
      </c>
      <c r="CT482" s="240">
        <f t="shared" ca="1" si="947"/>
        <v>-1.8613635087957935E-4</v>
      </c>
      <c r="CU482" s="240">
        <f t="shared" ca="1" si="948"/>
        <v>1.5528190350719111E-4</v>
      </c>
      <c r="CV482" s="240">
        <f t="shared" ca="1" si="949"/>
        <v>-1.1985522470688448E-4</v>
      </c>
      <c r="CW482" s="240">
        <f t="shared" ca="1" si="950"/>
        <v>8.0899442947200158E-5</v>
      </c>
      <c r="CX482" s="240">
        <f t="shared" ca="1" si="951"/>
        <v>-3.9561600128321111E-5</v>
      </c>
      <c r="CY482" s="240">
        <f t="shared" ca="1" si="952"/>
        <v>-2.941122740081158E-6</v>
      </c>
      <c r="CZ482" s="240">
        <f t="shared" ca="1" si="953"/>
        <v>4.535724508696844E-5</v>
      </c>
      <c r="DA482" s="240">
        <f t="shared" ca="1" si="954"/>
        <v>-8.6437836268996732E-5</v>
      </c>
      <c r="DB482" s="240">
        <f t="shared" ca="1" si="955"/>
        <v>1.249732899776818E-4</v>
      </c>
      <c r="DC482" s="240">
        <f t="shared" ca="1" si="956"/>
        <v>-1.5982894075260227E-4</v>
      </c>
      <c r="DD482" s="240">
        <f t="shared" ca="1" si="957"/>
        <v>1.8997847388280891E-4</v>
      </c>
      <c r="DE482" s="240">
        <f t="shared" ca="1" si="958"/>
        <v>-2.1453414495119569E-4</v>
      </c>
      <c r="DF482" s="240">
        <f t="shared" ca="1" si="959"/>
        <v>2.3277291921608204E-4</v>
      </c>
      <c r="DG482" s="240">
        <f t="shared" ca="1" si="960"/>
        <v>-2.4415776116322875E-4</v>
      </c>
      <c r="DH482" s="240">
        <f t="shared" ca="1" si="961"/>
        <v>2.4835344736365316E-4</v>
      </c>
      <c r="DI482" s="240">
        <f t="shared" ca="1" si="962"/>
        <v>-2.4523643703202463E-4</v>
      </c>
      <c r="DJ482" s="240">
        <f t="shared" ca="1" si="963"/>
        <v>2.3489850964990037E-4</v>
      </c>
      <c r="DK482" s="240">
        <f t="shared" ca="1" si="964"/>
        <v>-2.1764406254503376E-4</v>
      </c>
      <c r="DL482" s="240">
        <f t="shared" ca="1" si="965"/>
        <v>1.9398114799874284E-4</v>
      </c>
      <c r="DM482" s="240">
        <f t="shared" ca="1" si="966"/>
        <v>-1.6460651379117912E-4</v>
      </c>
      <c r="DN482" s="240">
        <f t="shared" ca="1" si="967"/>
        <v>1.3038508766131891E-4</v>
      </c>
      <c r="DO482" s="240">
        <f t="shared" ca="1" si="968"/>
        <v>-9.2324509756059703E-5</v>
      </c>
      <c r="DP482" s="240">
        <f t="shared" ca="1" si="969"/>
        <v>5.1545462953011195E-5</v>
      </c>
      <c r="DQ482" s="240">
        <f t="shared" ca="1" si="970"/>
        <v>-9.2486746723329785E-6</v>
      </c>
      <c r="DR482" s="240">
        <f t="shared" ca="1" si="971"/>
        <v>-3.3320438200267995E-5</v>
      </c>
      <c r="DS482" s="240">
        <f t="shared" ca="1" si="972"/>
        <v>7.4908440258985716E-5</v>
      </c>
      <c r="DT482" s="240">
        <f t="shared" ca="1" si="973"/>
        <v>-1.1429078462654424E-4</v>
      </c>
      <c r="DU482" s="240">
        <f t="shared" ca="1" si="974"/>
        <v>1.5030786938824997E-4</v>
      </c>
      <c r="DV482" s="240">
        <f t="shared" ca="1" si="975"/>
        <v>-1.8189918174018726E-4</v>
      </c>
      <c r="DW482" s="240">
        <f t="shared" ca="1" si="976"/>
        <v>2.0813452448664759E-4</v>
      </c>
      <c r="DX482" s="240">
        <f t="shared" ca="1" si="977"/>
        <v>-2.2824140543170675E-4</v>
      </c>
      <c r="DY482" s="240">
        <f t="shared" ca="1" si="978"/>
        <v>2.4162778319192899E-4</v>
      </c>
      <c r="DZ482" s="240">
        <f t="shared" ca="1" si="979"/>
        <v>-2.4789949968631771E-4</v>
      </c>
      <c r="EA482" s="240">
        <f t="shared" ca="1" si="980"/>
        <v>2.4687188600873612E-4</v>
      </c>
      <c r="EB482" s="240">
        <f t="shared" ca="1" si="981"/>
        <v>-2.3857519995127904E-4</v>
      </c>
      <c r="EC482" s="240">
        <f t="shared" ca="1" si="982"/>
        <v>2.2325373507220176E-4</v>
      </c>
      <c r="ED482" s="240">
        <f t="shared" ca="1" si="983"/>
        <v>-2.0135862754164444E-4</v>
      </c>
      <c r="EE482" s="240">
        <f t="shared" ca="1" si="984"/>
        <v>1.7353457256560594E-4</v>
      </c>
      <c r="EF482" s="240">
        <f t="shared" ca="1" si="985"/>
        <v>-1.4060084151919206E-4</v>
      </c>
      <c r="EG482" s="240">
        <f t="shared" ca="1" si="986"/>
        <v>1.0352715873424466E-4</v>
      </c>
      <c r="EH482" s="240">
        <f t="shared" ca="1" si="987"/>
        <v>-6.3405148242612E-5</v>
      </c>
      <c r="EI482" s="240">
        <f t="shared" ca="1" si="988"/>
        <v>2.1416191217359126E-5</v>
      </c>
      <c r="EJ482" s="240">
        <f t="shared" ca="1" si="989"/>
        <v>2.120335945941733E-5</v>
      </c>
      <c r="EK482" s="240">
        <f t="shared" ca="1" si="990"/>
        <v>-6.3198583255172987E-5</v>
      </c>
      <c r="EL482" s="240">
        <f t="shared" ca="1" si="991"/>
        <v>1.0333294276453848E-4</v>
      </c>
      <c r="EM482" s="240">
        <f t="shared" ca="1" si="992"/>
        <v>-1.4042469320113828E-4</v>
      </c>
      <c r="EN482" s="240">
        <f t="shared" ca="1" si="993"/>
        <v>1.7338167853626652E-4</v>
      </c>
      <c r="EO482" s="240">
        <f t="shared" ca="1" si="994"/>
        <v>-2.0123348972217244E-4</v>
      </c>
      <c r="EP482" s="240">
        <f t="shared" ca="1" si="995"/>
        <v>2.2316003811005507E-4</v>
      </c>
      <c r="EQ482" s="240">
        <f t="shared" ca="1" si="996"/>
        <v>-2.3851570272682914E-4</v>
      </c>
      <c r="ER482" s="240">
        <f t="shared" ca="1" si="997"/>
        <v>2.4684834040080572E-4</v>
      </c>
      <c r="ES482" s="240">
        <f t="shared" ca="1" si="998"/>
        <v>-2.4791259898863092E-4</v>
      </c>
      <c r="ET482" s="240">
        <f t="shared" ca="1" si="999"/>
        <v>2.4167714169925968E-4</v>
      </c>
      <c r="EU482" s="240">
        <f t="shared" ca="1" si="1000"/>
        <v>-2.2832556979685717E-4</v>
      </c>
      <c r="EV482" s="240">
        <f t="shared" ca="1" si="1001"/>
        <v>2.0825101651386505E-4</v>
      </c>
      <c r="EW482" s="240">
        <f t="shared" ca="1" si="1002"/>
        <v>-1.8204457135489904E-4</v>
      </c>
      <c r="EX482" s="240">
        <f t="shared" ca="1" si="1003"/>
        <v>1.504778756346547E-4</v>
      </c>
      <c r="EY482" s="240">
        <f t="shared" ca="1" si="1004"/>
        <v>-1.1448040171911801E-4</v>
      </c>
      <c r="EZ482" s="240">
        <f t="shared" ca="1" si="1005"/>
        <v>7.5112084976461111E-5</v>
      </c>
      <c r="FA482" s="240">
        <f t="shared" ca="1" si="1006"/>
        <v>-3.353211428191995E-5</v>
      </c>
      <c r="FB482" s="240">
        <f t="shared" ca="1" si="1007"/>
        <v>-9.0351999684480205E-6</v>
      </c>
      <c r="FC482" s="240">
        <f t="shared" ca="1" si="1008"/>
        <v>5.1336475328770116E-5</v>
      </c>
      <c r="FD482" s="240">
        <f t="shared" ca="1" si="1009"/>
        <v>-9.2126162792515937E-5</v>
      </c>
      <c r="FE482" s="240">
        <f t="shared" ca="1" si="1010"/>
        <v>1.3020322162834305E-4</v>
      </c>
      <c r="FF482" s="240">
        <f t="shared" ca="1" si="1011"/>
        <v>-1.6444648368232071E-4</v>
      </c>
      <c r="FG482" s="240">
        <f t="shared" ca="1" si="1012"/>
        <v>1.9384766585499297E-4</v>
      </c>
      <c r="FH482" s="240">
        <f t="shared" ca="1" si="1013"/>
        <v>-2.1754105871008502E-4</v>
      </c>
      <c r="FI482" s="240">
        <f t="shared" ca="1" si="1014"/>
        <v>2.3482901704234842E-4</v>
      </c>
      <c r="FJ482" s="240">
        <f t="shared" ca="1" si="1015"/>
        <v>-2.4520250184190888E-4</v>
      </c>
      <c r="FK482" s="240">
        <f t="shared" ca="1" si="1016"/>
        <v>2.483560688029826E-4</v>
      </c>
      <c r="FL482" s="240">
        <f t="shared" ca="1" si="1017"/>
        <v>-2.4419686204446881E-4</v>
      </c>
      <c r="FM482" s="240">
        <f t="shared" ca="1" si="1018"/>
        <v>2.3284734822491971E-4</v>
      </c>
      <c r="FN482" s="240">
        <f t="shared" ca="1" si="1019"/>
        <v>-2.1464171054666145E-4</v>
      </c>
      <c r="FO482" s="240">
        <f t="shared" ca="1" si="1020"/>
        <v>1.9011600882657662E-4</v>
      </c>
      <c r="FP482" s="240">
        <f t="shared" ca="1" si="1021"/>
        <v>-1.5999239536741957E-4</v>
      </c>
      <c r="FQ482" s="240">
        <f t="shared" ca="1" si="1022"/>
        <v>1.2515785138896365E-4</v>
      </c>
      <c r="FR482" s="240">
        <f t="shared" ca="1" si="1023"/>
        <v>-8.6638070118546907E-5</v>
      </c>
      <c r="FS482" s="240">
        <f t="shared" ca="1" si="1024"/>
        <v>4.5567255546109209E-5</v>
      </c>
      <c r="FT482" s="240">
        <f t="shared" ca="1" si="1025"/>
        <v>-3.154726110649408E-6</v>
      </c>
      <c r="FU482" s="240">
        <f t="shared" ca="1" si="1026"/>
        <v>-3.9350693336742302E-5</v>
      </c>
      <c r="FV482" s="240">
        <f t="shared" ca="1" si="1027"/>
        <v>8.0697442825040542E-5</v>
      </c>
      <c r="FW482" s="240">
        <f t="shared" ca="1" si="1028"/>
        <v>-1.1966807909018959E-4</v>
      </c>
      <c r="FX482" s="240">
        <f t="shared" ca="1" si="1029"/>
        <v>1.5511512284537392E-4</v>
      </c>
      <c r="FY482" s="240">
        <f t="shared" ca="1" si="1030"/>
        <v>-1.8599484598170996E-4</v>
      </c>
      <c r="FZ482" s="240">
        <f t="shared" ca="1" si="1031"/>
        <v>2.1139800384533563E-4</v>
      </c>
      <c r="GA482" s="240">
        <f t="shared" ca="1" si="1032"/>
        <v>-2.3057660768722478E-4</v>
      </c>
      <c r="GB482" s="240">
        <f t="shared" ca="1" si="1033"/>
        <v>2.4296594897887027E-4</v>
      </c>
      <c r="GC482" s="240">
        <f t="shared" ca="1" si="1034"/>
        <v>-2.4820122709416485E-4</v>
      </c>
      <c r="GD482" s="240">
        <f t="shared" ca="1" si="1035"/>
        <v>2.4612829075989145E-4</v>
      </c>
      <c r="GE482" s="240">
        <f t="shared" ca="1" si="1036"/>
        <v>-2.3680817699608901E-4</v>
      </c>
      <c r="GF482" s="240">
        <f t="shared" ca="1" si="1037"/>
        <v>2.2051531389835833E-4</v>
      </c>
      <c r="GG482" s="240">
        <f t="shared" ca="1" si="1038"/>
        <v>-1.9772944018078636E-4</v>
      </c>
      <c r="GH482" s="240">
        <f t="shared" ca="1" si="1039"/>
        <v>1.6912147940606527E-4</v>
      </c>
      <c r="GI482" s="240">
        <f t="shared" ca="1" si="1040"/>
        <v>-1.3553378483226812E-4</v>
      </c>
      <c r="GJ482" s="240">
        <f t="shared" ca="1" si="1041"/>
        <v>9.7955336561131781E-5</v>
      </c>
      <c r="GK482" s="240">
        <f t="shared" ca="1" si="1042"/>
        <v>-5.7492621300467601E-5</v>
      </c>
      <c r="GL482" s="240">
        <f t="shared" ca="1" si="1043"/>
        <v>1.5337052178210787E-5</v>
      </c>
      <c r="GM482" s="240">
        <f t="shared" ca="1" si="1044"/>
        <v>2.7270112077752516E-5</v>
      </c>
      <c r="GN482" s="240">
        <f t="shared" ca="1" si="1045"/>
        <v>-6.9074315649538716E-5</v>
      </c>
      <c r="GO482" s="240">
        <f t="shared" ca="1" si="1046"/>
        <v>1.088446456678345E-4</v>
      </c>
      <c r="GP482" s="240">
        <f t="shared" ca="1" si="1047"/>
        <v>-1.4541007609099018E-4</v>
      </c>
      <c r="GQ482" s="240">
        <f t="shared" ca="1" si="1048"/>
        <v>1.7769394823324204E-4</v>
      </c>
      <c r="GR482" s="240">
        <f t="shared" ca="1" si="1049"/>
        <v>-2.0474567267305207E-4</v>
      </c>
      <c r="GS482" s="240">
        <f t="shared" ca="1" si="1050"/>
        <v>2.2576871908804616E-4</v>
      </c>
      <c r="GT482" s="240">
        <f t="shared" ca="1" si="1051"/>
        <v>-2.4014406986344096E-4</v>
      </c>
      <c r="GU482" s="240">
        <f t="shared" ca="1" si="1052"/>
        <v>2.4744844688941815E-4</v>
      </c>
      <c r="GV482" s="240">
        <f t="shared" ca="1" si="1053"/>
        <v>-2.4746677486458467E-4</v>
      </c>
      <c r="GW482" s="240">
        <f t="shared" ca="1" si="1054"/>
        <v>2.4019851412692406E-4</v>
      </c>
      <c r="GX482" s="240">
        <f t="shared" ca="1" si="1055"/>
        <v>-2.2585767654402625E-4</v>
      </c>
      <c r="GY482" s="240">
        <f t="shared" ca="1" si="1056"/>
        <v>2.0486652399454781E-4</v>
      </c>
      <c r="GZ482" s="240">
        <f t="shared" ca="1" si="1057"/>
        <v>-1.7784313498751946E-4</v>
      </c>
      <c r="HA482" s="240">
        <f t="shared" ca="1" si="1058"/>
        <v>1.4558320551657757E-4</v>
      </c>
      <c r="HB482" s="240">
        <f t="shared" ca="1" si="1059"/>
        <v>-1.0903662001805378E-4</v>
      </c>
      <c r="HC482" s="240">
        <f t="shared" ca="1" si="1060"/>
        <v>6.9279482294340612E-5</v>
      </c>
      <c r="HD482" s="240">
        <f t="shared" ca="1" si="1061"/>
        <v>-2.7482429943735852E-5</v>
      </c>
      <c r="HE482" s="240">
        <f t="shared" ca="1" si="1062"/>
        <v>-1.5123834730201773E-5</v>
      </c>
      <c r="HF482" s="240">
        <f t="shared" ca="1" si="1063"/>
        <v>5.728478239741441E-5</v>
      </c>
      <c r="HG482" s="240">
        <f t="shared" ca="1" si="1064"/>
        <v>-9.7758995960400992E-5</v>
      </c>
      <c r="HH482" s="240">
        <f t="shared" ca="1" si="1065"/>
        <v>1.3535472372690739E-4</v>
      </c>
      <c r="HI482" s="240">
        <f t="shared" ca="1" si="1066"/>
        <v>-1.689649701993085E-4</v>
      </c>
      <c r="HJ482" s="240">
        <f t="shared" ca="1" si="1067"/>
        <v>1.9760009124169701E-4</v>
      </c>
      <c r="HK482" s="240">
        <f t="shared" ca="1" si="1068"/>
        <v>-2.2041693386959144E-4</v>
      </c>
      <c r="HL482" s="240">
        <f t="shared" ca="1" si="1069"/>
        <v>2.3674366264956665E-4</v>
      </c>
      <c r="HM482" s="240">
        <f t="shared" ca="1" si="1070"/>
        <v>-2.4609954170219152E-4</v>
      </c>
      <c r="HN482" s="240">
        <f t="shared" ca="1" si="1071"/>
        <v>2.4820908983309674E-4</v>
      </c>
      <c r="HO482" s="240">
        <f t="shared" ca="1" si="1072"/>
        <v>-2.4301019199832321E-4</v>
      </c>
      <c r="HP482" s="240">
        <f t="shared" ca="1" si="1073"/>
        <v>2.3065592826409143E-4</v>
      </c>
      <c r="HQ482" s="240">
        <f t="shared" ca="1" si="1074"/>
        <v>-2.1151006640783367E-4</v>
      </c>
      <c r="HR482" s="240">
        <f t="shared" ca="1" si="1075"/>
        <v>1.8613635087957048E-4</v>
      </c>
      <c r="HS482" s="240">
        <f t="shared" ca="1" si="1076"/>
        <v>-1.5528190350719168E-4</v>
      </c>
      <c r="HT482" s="240">
        <f t="shared" ca="1" si="1077"/>
        <v>1.198552247068975E-4</v>
      </c>
      <c r="HU482" s="240">
        <f t="shared" ca="1" si="1078"/>
        <v>-8.0899442947200849E-5</v>
      </c>
      <c r="HV482" s="240">
        <f t="shared" ca="1" si="1079"/>
        <v>3.9561600128321857E-5</v>
      </c>
      <c r="HW482" s="240">
        <f t="shared" ca="1" si="1080"/>
        <v>2.9411227400663316E-6</v>
      </c>
      <c r="HX482" s="240">
        <f t="shared" ca="1" si="1081"/>
        <v>-4.5357245086967735E-5</v>
      </c>
      <c r="HY482" s="240">
        <f t="shared" ca="1" si="1082"/>
        <v>8.6437836268996054E-5</v>
      </c>
      <c r="HZ482" s="240">
        <f t="shared" ca="1" si="1083"/>
        <v>-1.2497328997769334E-4</v>
      </c>
      <c r="IA482" s="240">
        <f t="shared" ca="1" si="1084"/>
        <v>1.5982894075260173E-4</v>
      </c>
      <c r="IB482" s="240">
        <f t="shared" ca="1" si="1085"/>
        <v>-1.8997847388279936E-4</v>
      </c>
      <c r="IC482" s="240">
        <f t="shared" ca="1" si="1086"/>
        <v>2.1453414495120241E-4</v>
      </c>
      <c r="ID482" s="240">
        <f t="shared" ca="1" si="1087"/>
        <v>-2.3277291921608179E-4</v>
      </c>
      <c r="IE482" s="240">
        <f t="shared" ca="1" si="1088"/>
        <v>2.2257325065045574E-4</v>
      </c>
      <c r="IF482" s="240">
        <f t="shared" ca="1" si="1089"/>
        <v>-2.4835344736365311E-4</v>
      </c>
      <c r="IG482" s="240">
        <f t="shared" ca="1" si="1090"/>
        <v>2.4523643703202474E-4</v>
      </c>
      <c r="IH482" s="240">
        <f t="shared" ca="1" si="1091"/>
        <v>-2.34898509649896E-4</v>
      </c>
      <c r="II482" s="240">
        <f t="shared" ca="1" si="1092"/>
        <v>2.1764406254503414E-4</v>
      </c>
      <c r="IJ482" s="240">
        <f t="shared" ca="1" si="1093"/>
        <v>-1.9398114799875211E-4</v>
      </c>
      <c r="IK482" s="240">
        <f t="shared" ca="1" si="1094"/>
        <v>1.6460651379116909E-4</v>
      </c>
      <c r="IL482" s="240">
        <f t="shared" ca="1" si="1095"/>
        <v>-1.3038508766131951E-4</v>
      </c>
      <c r="IM482" s="240">
        <f t="shared" ca="1" si="1096"/>
        <v>9.2324509756073472E-5</v>
      </c>
      <c r="IN482" s="240">
        <f t="shared" ca="1" si="1097"/>
        <v>-5.1545462953011913E-5</v>
      </c>
      <c r="IO482" s="240">
        <f t="shared" ca="1" si="1098"/>
        <v>9.2486746723336968E-6</v>
      </c>
      <c r="IP482" s="240">
        <f t="shared" ca="1" si="1099"/>
        <v>3.332043820028125E-5</v>
      </c>
      <c r="IQ482" s="240">
        <f t="shared" ca="1" si="1100"/>
        <v>-7.4908440258985025E-5</v>
      </c>
      <c r="IR482" s="240">
        <f t="shared" ca="1" si="1101"/>
        <v>1.1429078462653106E-4</v>
      </c>
      <c r="IS482" s="240">
        <f t="shared" ca="1" si="1102"/>
        <v>-1.5030786938826062E-4</v>
      </c>
      <c r="IT482" s="240">
        <f t="shared" ca="1" si="1103"/>
        <v>1.8189918174018674E-4</v>
      </c>
      <c r="IU482" s="240">
        <f t="shared" ca="1" si="1104"/>
        <v>-2.0813452448663951E-4</v>
      </c>
      <c r="IV482" s="240">
        <f t="shared" ca="1" si="1105"/>
        <v>2.2824140543170645E-4</v>
      </c>
      <c r="IW482" s="240">
        <f t="shared" ca="1" si="1106"/>
        <v>-2.4162778319192885E-4</v>
      </c>
      <c r="IX482" s="240">
        <f t="shared" ca="1" si="1107"/>
        <v>2.4789949968631852E-4</v>
      </c>
      <c r="IY482" s="240">
        <f t="shared" ca="1" si="1108"/>
        <v>-2.4687188600873623E-4</v>
      </c>
      <c r="IZ482" s="240">
        <f t="shared" ca="1" si="1109"/>
        <v>2.3857519995128316E-4</v>
      </c>
      <c r="JA482" s="240">
        <f t="shared" ca="1" si="1110"/>
        <v>-2.232537350721959E-4</v>
      </c>
      <c r="JB482" s="240">
        <f t="shared" ca="1" si="1111"/>
        <v>2.0135862754164488E-4</v>
      </c>
    </row>
    <row r="483" spans="2:262">
      <c r="B483" s="248">
        <v>122</v>
      </c>
      <c r="C483" s="247">
        <f t="shared" si="1112"/>
        <v>2.3828125000000017E-3</v>
      </c>
      <c r="D483" s="244">
        <f t="shared" ca="1" si="855"/>
        <v>11.364563916821487</v>
      </c>
      <c r="E483" s="243">
        <f ca="1">DX361</f>
        <v>-0.63543608317851363</v>
      </c>
      <c r="F483" s="242">
        <v>122</v>
      </c>
      <c r="G483" s="240">
        <f t="shared" ca="1" si="856"/>
        <v>1.1299381914892895E-4</v>
      </c>
      <c r="H483" s="240">
        <f t="shared" ca="1" si="857"/>
        <v>-6.7531960228563506E-5</v>
      </c>
      <c r="I483" s="240">
        <f t="shared" ca="1" si="858"/>
        <v>2.0608238311012637E-5</v>
      </c>
      <c r="J483" s="240">
        <f t="shared" ca="1" si="859"/>
        <v>2.6761589730543326E-5</v>
      </c>
      <c r="K483" s="240">
        <f t="shared" ca="1" si="860"/>
        <v>-7.3552110172548971E-5</v>
      </c>
      <c r="L483" s="240">
        <f t="shared" ca="1" si="861"/>
        <v>1.1875044955151132E-4</v>
      </c>
      <c r="M483" s="240">
        <f t="shared" ca="1" si="862"/>
        <v>-1.6137820031567548E-4</v>
      </c>
      <c r="N483" s="240">
        <f t="shared" ca="1" si="863"/>
        <v>2.0051260039380406E-4</v>
      </c>
      <c r="O483" s="240">
        <f t="shared" ca="1" si="864"/>
        <v>-2.353065082073362E-4</v>
      </c>
      <c r="P483" s="240">
        <f t="shared" ca="1" si="865"/>
        <v>2.6500674072725897E-4</v>
      </c>
      <c r="Q483" s="240">
        <f t="shared" ca="1" si="866"/>
        <v>-2.8897037761212727E-4</v>
      </c>
      <c r="R483" s="240">
        <f t="shared" ca="1" si="867"/>
        <v>3.0667867849187971E-4</v>
      </c>
      <c r="S483" s="240">
        <f t="shared" ca="1" si="868"/>
        <v>-3.1774831213028936E-4</v>
      </c>
      <c r="T483" s="240">
        <f t="shared" ca="1" si="869"/>
        <v>3.2193965438859944E-4</v>
      </c>
      <c r="U483" s="241">
        <f t="shared" ca="1" si="870"/>
        <v>-3.1916197536447581E-4</v>
      </c>
      <c r="V483" s="240">
        <f t="shared" ca="1" si="871"/>
        <v>3.094754034203958E-4</v>
      </c>
      <c r="W483" s="240">
        <f t="shared" ca="1" si="872"/>
        <v>-2.9308962358618395E-4</v>
      </c>
      <c r="X483" s="240">
        <f t="shared" ca="1" si="873"/>
        <v>2.7035933851134874E-4</v>
      </c>
      <c r="Y483" s="240">
        <f t="shared" ca="1" si="874"/>
        <v>-2.4177659022390265E-4</v>
      </c>
      <c r="Z483" s="240">
        <f t="shared" ca="1" si="875"/>
        <v>2.0796010890638143E-4</v>
      </c>
      <c r="AA483" s="240">
        <f t="shared" ca="1" si="876"/>
        <v>-1.696419192559158E-4</v>
      </c>
      <c r="AB483" s="240">
        <f t="shared" ca="1" si="877"/>
        <v>1.2765149436021048E-4</v>
      </c>
      <c r="AC483" s="240">
        <f t="shared" ca="1" si="878"/>
        <v>-8.2897800110121755E-5</v>
      </c>
      <c r="AD483" s="240">
        <f t="shared" ca="1" si="879"/>
        <v>3.6349618833170349E-5</v>
      </c>
      <c r="AE483" s="240">
        <f t="shared" ca="1" si="880"/>
        <v>1.0985421918230717E-5</v>
      </c>
      <c r="AF483" s="240">
        <f t="shared" ca="1" si="881"/>
        <v>-5.8082661460302497E-5</v>
      </c>
      <c r="AG483" s="240">
        <f t="shared" ca="1" si="882"/>
        <v>1.0392258678730516E-4</v>
      </c>
      <c r="AH483" s="240">
        <f t="shared" ca="1" si="883"/>
        <v>-1.4751290194925468E-4</v>
      </c>
      <c r="AI483" s="240">
        <f t="shared" ca="1" si="884"/>
        <v>1.8791000826258003E-4</v>
      </c>
      <c r="AJ483" s="240">
        <f t="shared" ca="1" si="885"/>
        <v>-2.2423943037200558E-4</v>
      </c>
      <c r="AK483" s="240">
        <f t="shared" ca="1" si="886"/>
        <v>2.5571474600116198E-4</v>
      </c>
      <c r="AL483" s="240">
        <f t="shared" ca="1" si="887"/>
        <v>-2.8165460961991433E-4</v>
      </c>
      <c r="AM483" s="240">
        <f t="shared" ca="1" si="888"/>
        <v>3.0149750151747757E-4</v>
      </c>
      <c r="AN483" s="240">
        <f t="shared" ca="1" si="889"/>
        <v>-3.1481388300840527E-4</v>
      </c>
      <c r="AO483" s="240">
        <f t="shared" ca="1" si="890"/>
        <v>3.2131549464795299E-4</v>
      </c>
      <c r="AP483" s="240">
        <f t="shared" ca="1" si="891"/>
        <v>-3.2086159617853333E-4</v>
      </c>
      <c r="AQ483" s="240">
        <f t="shared" ca="1" si="892"/>
        <v>3.1346201313126797E-4</v>
      </c>
      <c r="AR483" s="240">
        <f t="shared" ca="1" si="893"/>
        <v>-2.9927692413291083E-4</v>
      </c>
      <c r="AS483" s="240">
        <f t="shared" ca="1" si="894"/>
        <v>2.7861339352230679E-4</v>
      </c>
      <c r="AT483" s="240">
        <f t="shared" ca="1" si="895"/>
        <v>-2.5191872433476839E-4</v>
      </c>
      <c r="AU483" s="240">
        <f t="shared" ca="1" si="896"/>
        <v>2.1977077554218531E-4</v>
      </c>
      <c r="AV483" s="240">
        <f t="shared" ca="1" si="897"/>
        <v>-1.8286545315137216E-4</v>
      </c>
      <c r="AW483" s="240">
        <f t="shared" ca="1" si="898"/>
        <v>1.4200164594062721E-4</v>
      </c>
      <c r="AX483" s="240">
        <f t="shared" ca="1" si="899"/>
        <v>-9.8063931930232406E-5</v>
      </c>
      <c r="AY483" s="240">
        <f t="shared" ca="1" si="900"/>
        <v>5.2003429939706134E-5</v>
      </c>
      <c r="AZ483" s="240">
        <f t="shared" ca="1" si="901"/>
        <v>-4.8172107376893481E-6</v>
      </c>
      <c r="BA483" s="240">
        <f t="shared" ca="1" si="902"/>
        <v>-4.2473286529161303E-5</v>
      </c>
      <c r="BB483" s="240">
        <f t="shared" ca="1" si="903"/>
        <v>8.8844365408989205E-5</v>
      </c>
      <c r="BC483" s="240">
        <f t="shared" ca="1" si="904"/>
        <v>-1.3329223208143805E-4</v>
      </c>
      <c r="BD483" s="240">
        <f t="shared" ca="1" si="905"/>
        <v>1.7485472446247591E-4</v>
      </c>
      <c r="BE483" s="240">
        <f t="shared" ca="1" si="906"/>
        <v>-2.1263214010785274E-4</v>
      </c>
      <c r="BF483" s="240">
        <f t="shared" ca="1" si="907"/>
        <v>2.4580671205398034E-4</v>
      </c>
      <c r="BG483" s="240">
        <f t="shared" ca="1" si="908"/>
        <v>-2.7366031100309579E-4</v>
      </c>
      <c r="BH483" s="240">
        <f t="shared" ca="1" si="909"/>
        <v>2.9558999065385747E-4</v>
      </c>
      <c r="BI483" s="240">
        <f t="shared" ca="1" si="910"/>
        <v>-3.1112103966791428E-4</v>
      </c>
      <c r="BJ483" s="240">
        <f t="shared" ca="1" si="911"/>
        <v>3.1991725773678609E-4</v>
      </c>
      <c r="BK483" s="240">
        <f t="shared" ca="1" si="912"/>
        <v>-3.2178823330324059E-4</v>
      </c>
      <c r="BL483" s="240">
        <f t="shared" ca="1" si="913"/>
        <v>3.1669346539647694E-4</v>
      </c>
      <c r="BM483" s="240">
        <f t="shared" ca="1" si="914"/>
        <v>-3.0474324035583832E-4</v>
      </c>
      <c r="BN483" s="240">
        <f t="shared" ca="1" si="915"/>
        <v>2.8619624446461637E-4</v>
      </c>
      <c r="BO483" s="240">
        <f t="shared" ca="1" si="916"/>
        <v>-2.6145396417323477E-4</v>
      </c>
      <c r="BP483" s="240">
        <f t="shared" ca="1" si="917"/>
        <v>2.3105199513005837E-4</v>
      </c>
      <c r="BQ483" s="240">
        <f t="shared" ca="1" si="918"/>
        <v>-1.9564844815306677E-4</v>
      </c>
      <c r="BR483" s="240">
        <f t="shared" ca="1" si="919"/>
        <v>1.560097031180937E-4</v>
      </c>
      <c r="BS483" s="240">
        <f t="shared" ca="1" si="920"/>
        <v>-1.1299381914892842E-4</v>
      </c>
      <c r="BT483" s="240">
        <f t="shared" ca="1" si="921"/>
        <v>6.7531960228563683E-5</v>
      </c>
      <c r="BU483" s="240">
        <f t="shared" ca="1" si="922"/>
        <v>-2.060823831101364E-5</v>
      </c>
      <c r="BV483" s="240">
        <f t="shared" ca="1" si="923"/>
        <v>-2.6761589730541727E-5</v>
      </c>
      <c r="BW483" s="240">
        <f t="shared" ca="1" si="924"/>
        <v>7.355211017254687E-5</v>
      </c>
      <c r="BX483" s="240">
        <f t="shared" ca="1" si="925"/>
        <v>-1.1875044955150823E-4</v>
      </c>
      <c r="BY483" s="240">
        <f t="shared" ca="1" si="926"/>
        <v>1.6137820031568055E-4</v>
      </c>
      <c r="BZ483" s="240">
        <f t="shared" ca="1" si="927"/>
        <v>-2.0051260039380774E-4</v>
      </c>
      <c r="CA483" s="240">
        <f t="shared" ca="1" si="928"/>
        <v>2.3530650820733861E-4</v>
      </c>
      <c r="CB483" s="240">
        <f t="shared" ca="1" si="929"/>
        <v>-2.6500674072726103E-4</v>
      </c>
      <c r="CC483" s="240">
        <f t="shared" ca="1" si="930"/>
        <v>2.8897037761212884E-4</v>
      </c>
      <c r="CD483" s="240">
        <f t="shared" ca="1" si="931"/>
        <v>-3.0667867849188009E-4</v>
      </c>
      <c r="CE483" s="240">
        <f t="shared" ca="1" si="932"/>
        <v>3.1774831213028957E-4</v>
      </c>
      <c r="CF483" s="240">
        <f t="shared" ca="1" si="933"/>
        <v>-3.219396543885995E-4</v>
      </c>
      <c r="CG483" s="240">
        <f t="shared" ca="1" si="934"/>
        <v>3.1916197536447592E-4</v>
      </c>
      <c r="CH483" s="240">
        <f t="shared" ca="1" si="935"/>
        <v>-3.0947540342039613E-4</v>
      </c>
      <c r="CI483" s="240">
        <f t="shared" ca="1" si="936"/>
        <v>2.9308962358618438E-4</v>
      </c>
      <c r="CJ483" s="240">
        <f t="shared" ca="1" si="937"/>
        <v>-2.7035933851135053E-4</v>
      </c>
      <c r="CK483" s="240">
        <f t="shared" ca="1" si="938"/>
        <v>2.4177659022390482E-4</v>
      </c>
      <c r="CL483" s="240">
        <f t="shared" ca="1" si="939"/>
        <v>-2.0796010890637695E-4</v>
      </c>
      <c r="CM483" s="240">
        <f t="shared" ca="1" si="940"/>
        <v>1.6964191925591279E-4</v>
      </c>
      <c r="CN483" s="240">
        <f t="shared" ca="1" si="941"/>
        <v>-1.2765149436021352E-4</v>
      </c>
      <c r="CO483" s="240">
        <f t="shared" ca="1" si="942"/>
        <v>8.2897800110129399E-5</v>
      </c>
      <c r="CP483" s="240">
        <f t="shared" ca="1" si="943"/>
        <v>-3.6349618833178169E-5</v>
      </c>
      <c r="CQ483" s="240">
        <f t="shared" ca="1" si="944"/>
        <v>-1.098542191822283E-5</v>
      </c>
      <c r="CR483" s="240">
        <f t="shared" ca="1" si="945"/>
        <v>5.8082661460312756E-5</v>
      </c>
      <c r="CS483" s="240">
        <f t="shared" ca="1" si="946"/>
        <v>-1.0392258678731503E-4</v>
      </c>
      <c r="CT483" s="240">
        <f t="shared" ca="1" si="947"/>
        <v>1.4751290194926395E-4</v>
      </c>
      <c r="CU483" s="240">
        <f t="shared" ca="1" si="948"/>
        <v>-1.879100082625848E-4</v>
      </c>
      <c r="CV483" s="240">
        <f t="shared" ca="1" si="949"/>
        <v>2.2423943037200972E-4</v>
      </c>
      <c r="CW483" s="240">
        <f t="shared" ca="1" si="950"/>
        <v>-2.557147460011655E-4</v>
      </c>
      <c r="CX483" s="240">
        <f t="shared" ca="1" si="951"/>
        <v>2.8165460961991715E-4</v>
      </c>
      <c r="CY483" s="240">
        <f t="shared" ca="1" si="952"/>
        <v>-3.0149750151747958E-4</v>
      </c>
      <c r="CZ483" s="240">
        <f t="shared" ca="1" si="953"/>
        <v>3.1481388300840646E-4</v>
      </c>
      <c r="DA483" s="240">
        <f t="shared" ca="1" si="954"/>
        <v>-3.2131549464795332E-4</v>
      </c>
      <c r="DB483" s="240">
        <f t="shared" ca="1" si="955"/>
        <v>3.2086159617853322E-4</v>
      </c>
      <c r="DC483" s="240">
        <f t="shared" ca="1" si="956"/>
        <v>-3.1346201313126769E-4</v>
      </c>
      <c r="DD483" s="240">
        <f t="shared" ca="1" si="957"/>
        <v>2.9927692413291035E-4</v>
      </c>
      <c r="DE483" s="240">
        <f t="shared" ca="1" si="958"/>
        <v>-2.7861339352230614E-4</v>
      </c>
      <c r="DF483" s="240">
        <f t="shared" ca="1" si="959"/>
        <v>2.5191872433476763E-4</v>
      </c>
      <c r="DG483" s="240">
        <f t="shared" ca="1" si="960"/>
        <v>-2.1977077554218439E-4</v>
      </c>
      <c r="DH483" s="240">
        <f t="shared" ca="1" si="961"/>
        <v>1.8286545315137487E-4</v>
      </c>
      <c r="DI483" s="240">
        <f t="shared" ca="1" si="962"/>
        <v>-1.4200164594062607E-4</v>
      </c>
      <c r="DJ483" s="240">
        <f t="shared" ca="1" si="963"/>
        <v>9.8063931930231213E-5</v>
      </c>
      <c r="DK483" s="240">
        <f t="shared" ca="1" si="964"/>
        <v>-5.20034299397139E-5</v>
      </c>
      <c r="DL483" s="240">
        <f t="shared" ca="1" si="965"/>
        <v>4.8172107376972357E-6</v>
      </c>
      <c r="DM483" s="240">
        <f t="shared" ca="1" si="966"/>
        <v>4.247328652915347E-5</v>
      </c>
      <c r="DN483" s="240">
        <f t="shared" ca="1" si="967"/>
        <v>-8.8844365408981588E-5</v>
      </c>
      <c r="DO483" s="240">
        <f t="shared" ca="1" si="968"/>
        <v>1.3329223208143089E-4</v>
      </c>
      <c r="DP483" s="240">
        <f t="shared" ca="1" si="969"/>
        <v>-1.7485472446246929E-4</v>
      </c>
      <c r="DQ483" s="240">
        <f t="shared" ca="1" si="970"/>
        <v>2.126321401078468E-4</v>
      </c>
      <c r="DR483" s="240">
        <f t="shared" ca="1" si="971"/>
        <v>-2.4580671205398711E-4</v>
      </c>
      <c r="DS483" s="240">
        <f t="shared" ca="1" si="972"/>
        <v>2.7366031100310126E-4</v>
      </c>
      <c r="DT483" s="240">
        <f t="shared" ca="1" si="973"/>
        <v>-2.9558999065386159E-4</v>
      </c>
      <c r="DU483" s="240">
        <f t="shared" ca="1" si="974"/>
        <v>3.1112103966791699E-4</v>
      </c>
      <c r="DV483" s="240">
        <f t="shared" ca="1" si="975"/>
        <v>-3.1991725773678717E-4</v>
      </c>
      <c r="DW483" s="240">
        <f t="shared" ca="1" si="976"/>
        <v>3.2178823330324021E-4</v>
      </c>
      <c r="DX483" s="240">
        <f t="shared" ca="1" si="977"/>
        <v>-3.1669346539647673E-4</v>
      </c>
      <c r="DY483" s="240">
        <f t="shared" ca="1" si="978"/>
        <v>3.0474324035583789E-4</v>
      </c>
      <c r="DZ483" s="240">
        <f t="shared" ca="1" si="979"/>
        <v>-2.8619624446461577E-4</v>
      </c>
      <c r="EA483" s="240">
        <f t="shared" ca="1" si="980"/>
        <v>2.6145396417323402E-4</v>
      </c>
      <c r="EB483" s="240">
        <f t="shared" ca="1" si="981"/>
        <v>-2.3105199513005748E-4</v>
      </c>
      <c r="EC483" s="240">
        <f t="shared" ca="1" si="982"/>
        <v>1.9564844815306574E-4</v>
      </c>
      <c r="ED483" s="240">
        <f t="shared" ca="1" si="983"/>
        <v>-1.5600970311809261E-4</v>
      </c>
      <c r="EE483" s="240">
        <f t="shared" ca="1" si="984"/>
        <v>1.1299381914892722E-4</v>
      </c>
      <c r="EF483" s="240">
        <f t="shared" ca="1" si="985"/>
        <v>-6.7531960228562436E-5</v>
      </c>
      <c r="EG483" s="240">
        <f t="shared" ca="1" si="986"/>
        <v>2.0608238311012393E-5</v>
      </c>
      <c r="EH483" s="240">
        <f t="shared" ca="1" si="987"/>
        <v>2.6761589730542974E-5</v>
      </c>
      <c r="EI483" s="240">
        <f t="shared" ca="1" si="988"/>
        <v>-7.3552110172548076E-5</v>
      </c>
      <c r="EJ483" s="240">
        <f t="shared" ca="1" si="989"/>
        <v>1.1875044955150938E-4</v>
      </c>
      <c r="EK483" s="240">
        <f t="shared" ca="1" si="990"/>
        <v>-1.6137820031567372E-4</v>
      </c>
      <c r="EL483" s="240">
        <f t="shared" ca="1" si="991"/>
        <v>2.0051260039380159E-4</v>
      </c>
      <c r="EM483" s="240">
        <f t="shared" ca="1" si="992"/>
        <v>-2.3530650820733322E-4</v>
      </c>
      <c r="EN483" s="240">
        <f t="shared" ca="1" si="993"/>
        <v>2.6500674072725653E-4</v>
      </c>
      <c r="EO483" s="240">
        <f t="shared" ca="1" si="994"/>
        <v>-2.8897037761212532E-4</v>
      </c>
      <c r="EP483" s="240">
        <f t="shared" ca="1" si="995"/>
        <v>3.0667867849187771E-4</v>
      </c>
      <c r="EQ483" s="240">
        <f t="shared" ca="1" si="996"/>
        <v>-3.177483121302912E-4</v>
      </c>
      <c r="ER483" s="240">
        <f t="shared" ca="1" si="997"/>
        <v>3.2193965438859966E-4</v>
      </c>
      <c r="ES483" s="240">
        <f t="shared" ca="1" si="998"/>
        <v>-3.1916197536447456E-4</v>
      </c>
      <c r="ET483" s="240">
        <f t="shared" ca="1" si="999"/>
        <v>3.0947540342039326E-4</v>
      </c>
      <c r="EU483" s="240">
        <f t="shared" ca="1" si="1000"/>
        <v>-2.9308962358618005E-4</v>
      </c>
      <c r="EV483" s="240">
        <f t="shared" ca="1" si="1001"/>
        <v>2.703593385113449E-4</v>
      </c>
      <c r="EW483" s="240">
        <f t="shared" ca="1" si="1002"/>
        <v>-2.4177659022389797E-4</v>
      </c>
      <c r="EX483" s="240">
        <f t="shared" ca="1" si="1003"/>
        <v>2.07960108906376E-4</v>
      </c>
      <c r="EY483" s="240">
        <f t="shared" ca="1" si="1004"/>
        <v>-1.696419192559117E-4</v>
      </c>
      <c r="EZ483" s="240">
        <f t="shared" ca="1" si="1005"/>
        <v>1.2765149436020395E-4</v>
      </c>
      <c r="FA483" s="240">
        <f t="shared" ca="1" si="1006"/>
        <v>-8.2897800110119316E-5</v>
      </c>
      <c r="FB483" s="240">
        <f t="shared" ca="1" si="1007"/>
        <v>3.6349618833167829E-5</v>
      </c>
      <c r="FC483" s="240">
        <f t="shared" ca="1" si="1008"/>
        <v>1.0985421918233238E-5</v>
      </c>
      <c r="FD483" s="240">
        <f t="shared" ca="1" si="1009"/>
        <v>-5.808266146030499E-5</v>
      </c>
      <c r="FE483" s="240">
        <f t="shared" ca="1" si="1010"/>
        <v>1.0392258678730754E-4</v>
      </c>
      <c r="FF483" s="240">
        <f t="shared" ca="1" si="1011"/>
        <v>-1.4751290194925693E-4</v>
      </c>
      <c r="FG483" s="240">
        <f t="shared" ca="1" si="1012"/>
        <v>1.879100082625784E-4</v>
      </c>
      <c r="FH483" s="240">
        <f t="shared" ca="1" si="1013"/>
        <v>-2.2423943037200409E-4</v>
      </c>
      <c r="FI483" s="240">
        <f t="shared" ca="1" si="1014"/>
        <v>2.5571474600116079E-4</v>
      </c>
      <c r="FJ483" s="240">
        <f t="shared" ca="1" si="1015"/>
        <v>-2.816546096199133E-4</v>
      </c>
      <c r="FK483" s="240">
        <f t="shared" ca="1" si="1016"/>
        <v>3.0149750151747676E-4</v>
      </c>
      <c r="FL483" s="240">
        <f t="shared" ca="1" si="1017"/>
        <v>-3.1481388300840478E-4</v>
      </c>
      <c r="FM483" s="240">
        <f t="shared" ca="1" si="1018"/>
        <v>3.2131549464795283E-4</v>
      </c>
      <c r="FN483" s="240">
        <f t="shared" ca="1" si="1019"/>
        <v>-3.2086159617853387E-4</v>
      </c>
      <c r="FO483" s="240">
        <f t="shared" ca="1" si="1020"/>
        <v>3.1346201313126943E-4</v>
      </c>
      <c r="FP483" s="240">
        <f t="shared" ca="1" si="1021"/>
        <v>-2.9927692413291327E-4</v>
      </c>
      <c r="FQ483" s="240">
        <f t="shared" ca="1" si="1022"/>
        <v>2.7861339352230094E-4</v>
      </c>
      <c r="FR483" s="240">
        <f t="shared" ca="1" si="1023"/>
        <v>-2.5191872433476113E-4</v>
      </c>
      <c r="FS483" s="240">
        <f t="shared" ca="1" si="1024"/>
        <v>2.1977077554217675E-4</v>
      </c>
      <c r="FT483" s="240">
        <f t="shared" ca="1" si="1025"/>
        <v>-1.828654531513663E-4</v>
      </c>
      <c r="FU483" s="240">
        <f t="shared" ca="1" si="1026"/>
        <v>1.4200164594063315E-4</v>
      </c>
      <c r="FV483" s="240">
        <f t="shared" ca="1" si="1027"/>
        <v>-9.8063931930238721E-5</v>
      </c>
      <c r="FW483" s="240">
        <f t="shared" ca="1" si="1028"/>
        <v>5.2003429939721706E-5</v>
      </c>
      <c r="FX483" s="240">
        <f t="shared" ca="1" si="1029"/>
        <v>-4.8172107377051233E-6</v>
      </c>
      <c r="FY483" s="240">
        <f t="shared" ca="1" si="1030"/>
        <v>-4.2473286529145691E-5</v>
      </c>
      <c r="FZ483" s="240">
        <f t="shared" ca="1" si="1031"/>
        <v>8.8844365408974013E-5</v>
      </c>
      <c r="GA483" s="240">
        <f t="shared" ca="1" si="1032"/>
        <v>-1.3329223208142371E-4</v>
      </c>
      <c r="GB483" s="240">
        <f t="shared" ca="1" si="1033"/>
        <v>1.7485472446246265E-4</v>
      </c>
      <c r="GC483" s="240">
        <f t="shared" ca="1" si="1034"/>
        <v>-2.1263214010784089E-4</v>
      </c>
      <c r="GD483" s="240">
        <f t="shared" ca="1" si="1035"/>
        <v>2.4580671205399384E-4</v>
      </c>
      <c r="GE483" s="240">
        <f t="shared" ca="1" si="1036"/>
        <v>-2.7366031100310674E-4</v>
      </c>
      <c r="GF483" s="240">
        <f t="shared" ca="1" si="1037"/>
        <v>2.9558999065386571E-4</v>
      </c>
      <c r="GG483" s="240">
        <f t="shared" ca="1" si="1038"/>
        <v>-3.111210396679197E-4</v>
      </c>
      <c r="GH483" s="240">
        <f t="shared" ca="1" si="1039"/>
        <v>3.1991725773678837E-4</v>
      </c>
      <c r="GI483" s="240">
        <f t="shared" ca="1" si="1040"/>
        <v>-3.2178823330323989E-4</v>
      </c>
      <c r="GJ483" s="240">
        <f t="shared" ca="1" si="1041"/>
        <v>3.1669346539647483E-4</v>
      </c>
      <c r="GK483" s="240">
        <f t="shared" ca="1" si="1042"/>
        <v>-3.0474324035583453E-4</v>
      </c>
      <c r="GL483" s="240">
        <f t="shared" ca="1" si="1043"/>
        <v>2.86196244464611E-4</v>
      </c>
      <c r="GM483" s="240">
        <f t="shared" ca="1" si="1044"/>
        <v>-2.6145396417322794E-4</v>
      </c>
      <c r="GN483" s="240">
        <f t="shared" ca="1" si="1045"/>
        <v>2.3105199513005022E-4</v>
      </c>
      <c r="GO483" s="240">
        <f t="shared" ca="1" si="1046"/>
        <v>-1.9564844815305748E-4</v>
      </c>
      <c r="GP483" s="240">
        <f t="shared" ca="1" si="1047"/>
        <v>1.5600970311808348E-4</v>
      </c>
      <c r="GQ483" s="240">
        <f t="shared" ca="1" si="1048"/>
        <v>-1.1299381914891749E-4</v>
      </c>
      <c r="GR483" s="240">
        <f t="shared" ca="1" si="1049"/>
        <v>6.7531960228552285E-5</v>
      </c>
      <c r="GS483" s="240">
        <f t="shared" ca="1" si="1050"/>
        <v>-2.0608238311001985E-5</v>
      </c>
      <c r="GT483" s="240">
        <f t="shared" ca="1" si="1051"/>
        <v>-2.6761589730553382E-5</v>
      </c>
      <c r="GU483" s="240">
        <f t="shared" ca="1" si="1052"/>
        <v>7.3552110172558227E-5</v>
      </c>
      <c r="GV483" s="240">
        <f t="shared" ca="1" si="1053"/>
        <v>-1.1875044955151904E-4</v>
      </c>
      <c r="GW483" s="240">
        <f t="shared" ca="1" si="1054"/>
        <v>1.6137820031568271E-4</v>
      </c>
      <c r="GX483" s="240">
        <f t="shared" ca="1" si="1055"/>
        <v>-2.0051260039380972E-4</v>
      </c>
      <c r="GY483" s="240">
        <f t="shared" ca="1" si="1056"/>
        <v>2.3530650820734035E-4</v>
      </c>
      <c r="GZ483" s="240">
        <f t="shared" ca="1" si="1057"/>
        <v>-2.6500674072726244E-4</v>
      </c>
      <c r="HA483" s="240">
        <f t="shared" ca="1" si="1058"/>
        <v>2.8897037761212993E-4</v>
      </c>
      <c r="HB483" s="240">
        <f t="shared" ca="1" si="1059"/>
        <v>-3.0667867849188085E-4</v>
      </c>
      <c r="HC483" s="240">
        <f t="shared" ca="1" si="1060"/>
        <v>3.1774831213028995E-4</v>
      </c>
      <c r="HD483" s="240">
        <f t="shared" ca="1" si="1061"/>
        <v>-3.2193965438859955E-4</v>
      </c>
      <c r="HE483" s="240">
        <f t="shared" ca="1" si="1062"/>
        <v>3.1916197536447559E-4</v>
      </c>
      <c r="HF483" s="240">
        <f t="shared" ca="1" si="1063"/>
        <v>-3.0947540342039542E-4</v>
      </c>
      <c r="HG483" s="240">
        <f t="shared" ca="1" si="1064"/>
        <v>2.9308962358618335E-4</v>
      </c>
      <c r="HH483" s="240">
        <f t="shared" ca="1" si="1065"/>
        <v>-2.7035933851134912E-4</v>
      </c>
      <c r="HI483" s="240">
        <f t="shared" ca="1" si="1066"/>
        <v>2.4177659022390314E-4</v>
      </c>
      <c r="HJ483" s="240">
        <f t="shared" ca="1" si="1067"/>
        <v>-2.0796010890638202E-4</v>
      </c>
      <c r="HK483" s="240">
        <f t="shared" ca="1" si="1068"/>
        <v>1.6964191925591843E-4</v>
      </c>
      <c r="HL483" s="240">
        <f t="shared" ca="1" si="1069"/>
        <v>-1.2765149436021122E-4</v>
      </c>
      <c r="HM483" s="240">
        <f t="shared" ca="1" si="1070"/>
        <v>8.2897800110126959E-5</v>
      </c>
      <c r="HN483" s="240">
        <f t="shared" ca="1" si="1071"/>
        <v>-3.6349618833175676E-5</v>
      </c>
      <c r="HO483" s="240">
        <f t="shared" ca="1" si="1072"/>
        <v>-1.0985421918225378E-5</v>
      </c>
      <c r="HP483" s="240">
        <f t="shared" ca="1" si="1073"/>
        <v>5.8082661460297225E-5</v>
      </c>
      <c r="HQ483" s="240">
        <f t="shared" ca="1" si="1074"/>
        <v>-1.0392258678730005E-4</v>
      </c>
      <c r="HR483" s="240">
        <f t="shared" ca="1" si="1075"/>
        <v>1.4751290194924994E-4</v>
      </c>
      <c r="HS483" s="240">
        <f t="shared" ca="1" si="1076"/>
        <v>-1.8791000826257198E-4</v>
      </c>
      <c r="HT483" s="240">
        <f t="shared" ca="1" si="1077"/>
        <v>2.2423943037199839E-4</v>
      </c>
      <c r="HU483" s="240">
        <f t="shared" ca="1" si="1078"/>
        <v>-2.5571474600115596E-4</v>
      </c>
      <c r="HV483" s="240">
        <f t="shared" ca="1" si="1079"/>
        <v>2.8165460961990951E-4</v>
      </c>
      <c r="HW483" s="240">
        <f t="shared" ca="1" si="1080"/>
        <v>-3.0149750151747405E-4</v>
      </c>
      <c r="HX483" s="240">
        <f t="shared" ca="1" si="1081"/>
        <v>3.148138830084031E-4</v>
      </c>
      <c r="HY483" s="240">
        <f t="shared" ca="1" si="1082"/>
        <v>-3.2131549464795229E-4</v>
      </c>
      <c r="HZ483" s="240">
        <f t="shared" ca="1" si="1083"/>
        <v>3.2086159617853452E-4</v>
      </c>
      <c r="IA483" s="240">
        <f t="shared" ca="1" si="1084"/>
        <v>-3.1346201313127127E-4</v>
      </c>
      <c r="IB483" s="240">
        <f t="shared" ca="1" si="1085"/>
        <v>2.992769241329162E-4</v>
      </c>
      <c r="IC483" s="240">
        <f t="shared" ca="1" si="1086"/>
        <v>-2.7861339352229568E-4</v>
      </c>
      <c r="ID483" s="240">
        <f t="shared" ca="1" si="1087"/>
        <v>2.5191872433475467E-4</v>
      </c>
      <c r="IE483" s="240">
        <f t="shared" ca="1" si="1088"/>
        <v>-4.2994041158547498E-4</v>
      </c>
      <c r="IF483" s="240">
        <f t="shared" ca="1" si="1089"/>
        <v>1.8286545315135774E-4</v>
      </c>
      <c r="IG483" s="240">
        <f t="shared" ca="1" si="1090"/>
        <v>-1.420016459406074E-4</v>
      </c>
      <c r="IH483" s="240">
        <f t="shared" ca="1" si="1091"/>
        <v>9.8063931930211372E-5</v>
      </c>
      <c r="II483" s="240">
        <f t="shared" ca="1" si="1092"/>
        <v>-5.2003429939693368E-5</v>
      </c>
      <c r="IJ483" s="240">
        <f t="shared" ca="1" si="1093"/>
        <v>4.8172107376763919E-6</v>
      </c>
      <c r="IK483" s="240">
        <f t="shared" ca="1" si="1094"/>
        <v>4.2473286529174124E-5</v>
      </c>
      <c r="IL483" s="240">
        <f t="shared" ca="1" si="1095"/>
        <v>-8.8844365409001605E-5</v>
      </c>
      <c r="IM483" s="240">
        <f t="shared" ca="1" si="1096"/>
        <v>1.3329223208144984E-4</v>
      </c>
      <c r="IN483" s="240">
        <f t="shared" ca="1" si="1097"/>
        <v>-1.748547244624868E-4</v>
      </c>
      <c r="IO483" s="240">
        <f t="shared" ca="1" si="1098"/>
        <v>2.1263214010786244E-4</v>
      </c>
      <c r="IP483" s="240">
        <f t="shared" ca="1" si="1099"/>
        <v>-2.4580671205398874E-4</v>
      </c>
      <c r="IQ483" s="240">
        <f t="shared" ca="1" si="1100"/>
        <v>2.7366031100310256E-4</v>
      </c>
      <c r="IR483" s="240">
        <f t="shared" ca="1" si="1101"/>
        <v>-2.9558999065386262E-4</v>
      </c>
      <c r="IS483" s="240">
        <f t="shared" ca="1" si="1102"/>
        <v>3.1112103966791758E-4</v>
      </c>
      <c r="IT483" s="240">
        <f t="shared" ca="1" si="1103"/>
        <v>-3.199172577367875E-4</v>
      </c>
      <c r="IU483" s="240">
        <f t="shared" ca="1" si="1104"/>
        <v>3.2178823330324011E-4</v>
      </c>
      <c r="IV483" s="240">
        <f t="shared" ca="1" si="1105"/>
        <v>-3.1669346539647624E-4</v>
      </c>
      <c r="IW483" s="240">
        <f t="shared" ca="1" si="1106"/>
        <v>3.0474324035583713E-4</v>
      </c>
      <c r="IX483" s="240">
        <f t="shared" ca="1" si="1107"/>
        <v>-2.8619624446461463E-4</v>
      </c>
      <c r="IY483" s="240">
        <f t="shared" ca="1" si="1108"/>
        <v>2.6145396417323261E-4</v>
      </c>
      <c r="IZ483" s="240">
        <f t="shared" ca="1" si="1109"/>
        <v>-2.3105199513005575E-4</v>
      </c>
      <c r="JA483" s="240">
        <f t="shared" ca="1" si="1110"/>
        <v>1.9564844815306374E-4</v>
      </c>
      <c r="JB483" s="240">
        <f t="shared" ca="1" si="1111"/>
        <v>-1.5600970311809039E-4</v>
      </c>
    </row>
    <row r="484" spans="2:262">
      <c r="B484" s="248">
        <v>123</v>
      </c>
      <c r="C484" s="247">
        <f t="shared" si="1112"/>
        <v>2.4023437500000017E-3</v>
      </c>
      <c r="D484" s="244">
        <f t="shared" ca="1" si="855"/>
        <v>11.368094302485288</v>
      </c>
      <c r="E484" s="243">
        <f ca="1">DY361</f>
        <v>-0.63190569751471304</v>
      </c>
      <c r="F484" s="242">
        <v>123</v>
      </c>
      <c r="G484" s="240">
        <f t="shared" ca="1" si="856"/>
        <v>1.4372588908979458E-4</v>
      </c>
      <c r="H484" s="240">
        <f t="shared" ca="1" si="857"/>
        <v>-1.1160653353881547E-4</v>
      </c>
      <c r="I484" s="240">
        <f t="shared" ca="1" si="858"/>
        <v>7.7808511839763293E-5</v>
      </c>
      <c r="J484" s="240">
        <f t="shared" ca="1" si="859"/>
        <v>-4.2840177698277333E-5</v>
      </c>
      <c r="K484" s="240">
        <f t="shared" ca="1" si="860"/>
        <v>7.227487408461333E-6</v>
      </c>
      <c r="L484" s="240">
        <f t="shared" ca="1" si="861"/>
        <v>2.8493911019341413E-5</v>
      </c>
      <c r="M484" s="240">
        <f t="shared" ca="1" si="862"/>
        <v>-6.3786734503208339E-5</v>
      </c>
      <c r="N484" s="240">
        <f t="shared" ca="1" si="863"/>
        <v>9.8120146127288942E-5</v>
      </c>
      <c r="O484" s="240">
        <f t="shared" ca="1" si="864"/>
        <v>-1.3097773942312999E-4</v>
      </c>
      <c r="P484" s="240">
        <f t="shared" ca="1" si="865"/>
        <v>1.6186530560363029E-4</v>
      </c>
      <c r="Q484" s="240">
        <f t="shared" ca="1" si="866"/>
        <v>-1.9031826692320782E-4</v>
      </c>
      <c r="R484" s="240">
        <f t="shared" ca="1" si="867"/>
        <v>2.1590866435952495E-4</v>
      </c>
      <c r="S484" s="240">
        <f t="shared" ca="1" si="868"/>
        <v>-2.3825159451553441E-4</v>
      </c>
      <c r="T484" s="240">
        <f t="shared" ca="1" si="869"/>
        <v>2.5701099892483121E-4</v>
      </c>
      <c r="U484" s="241">
        <f t="shared" ca="1" si="870"/>
        <v>-2.7190471868379683E-4</v>
      </c>
      <c r="V484" s="240">
        <f t="shared" ca="1" si="871"/>
        <v>2.8270873838414528E-4</v>
      </c>
      <c r="W484" s="240">
        <f t="shared" ca="1" si="872"/>
        <v>-2.8926055551317296E-4</v>
      </c>
      <c r="X484" s="240">
        <f t="shared" ca="1" si="873"/>
        <v>2.9146162464281091E-4</v>
      </c>
      <c r="Y484" s="240">
        <f t="shared" ca="1" si="874"/>
        <v>-2.8927883964458895E-4</v>
      </c>
      <c r="Z484" s="240">
        <f t="shared" ca="1" si="875"/>
        <v>2.8274503163662186E-4</v>
      </c>
      <c r="AA484" s="240">
        <f t="shared" ca="1" si="876"/>
        <v>-2.7195847517303567E-4</v>
      </c>
      <c r="AB484" s="240">
        <f t="shared" ca="1" si="877"/>
        <v>2.5708141010319504E-4</v>
      </c>
      <c r="AC484" s="240">
        <f t="shared" ca="1" si="878"/>
        <v>-2.3833760133336437E-4</v>
      </c>
      <c r="AD484" s="240">
        <f t="shared" ca="1" si="879"/>
        <v>2.1600897319422593E-4</v>
      </c>
      <c r="AE484" s="240">
        <f t="shared" ca="1" si="880"/>
        <v>-1.9043136903653386E-4</v>
      </c>
      <c r="AF484" s="240">
        <f t="shared" ca="1" si="881"/>
        <v>1.6198949983452574E-4</v>
      </c>
      <c r="AG484" s="240">
        <f t="shared" ca="1" si="882"/>
        <v>-1.3111115777476214E-4</v>
      </c>
      <c r="AH484" s="240">
        <f t="shared" ca="1" si="883"/>
        <v>9.8260781863458496E-5</v>
      </c>
      <c r="AI484" s="240">
        <f t="shared" ca="1" si="884"/>
        <v>-6.3932472331542948E-5</v>
      </c>
      <c r="AJ484" s="240">
        <f t="shared" ca="1" si="885"/>
        <v>2.8642558907250845E-5</v>
      </c>
      <c r="AK484" s="240">
        <f t="shared" ca="1" si="886"/>
        <v>7.0781652635780934E-6</v>
      </c>
      <c r="AL484" s="240">
        <f t="shared" ca="1" si="887"/>
        <v>-4.2692427240464243E-5</v>
      </c>
      <c r="AM484" s="240">
        <f t="shared" ca="1" si="888"/>
        <v>7.7664555373432458E-5</v>
      </c>
      <c r="AN484" s="240">
        <f t="shared" ca="1" si="889"/>
        <v>-1.1146853630321962E-4</v>
      </c>
      <c r="AO484" s="240">
        <f t="shared" ca="1" si="890"/>
        <v>1.4359592669180134E-4</v>
      </c>
      <c r="AP484" s="240">
        <f t="shared" ca="1" si="891"/>
        <v>-1.7356350068347946E-4</v>
      </c>
      <c r="AQ484" s="240">
        <f t="shared" ca="1" si="892"/>
        <v>2.0092051807152705E-4</v>
      </c>
      <c r="AR484" s="240">
        <f t="shared" ca="1" si="893"/>
        <v>-2.2525550385043915E-4</v>
      </c>
      <c r="AS484" s="240">
        <f t="shared" ca="1" si="894"/>
        <v>2.4620243718303679E-4</v>
      </c>
      <c r="AT484" s="240">
        <f t="shared" ca="1" si="895"/>
        <v>-2.6344625669453989E-4</v>
      </c>
      <c r="AU484" s="240">
        <f t="shared" ca="1" si="896"/>
        <v>2.7672759928889975E-4</v>
      </c>
      <c r="AV484" s="240">
        <f t="shared" ca="1" si="897"/>
        <v>-2.8584670121119152E-4</v>
      </c>
      <c r="AW484" s="240">
        <f t="shared" ca="1" si="898"/>
        <v>2.9066640268042061E-4</v>
      </c>
      <c r="AX484" s="240">
        <f t="shared" ca="1" si="899"/>
        <v>-2.9111421090029796E-4</v>
      </c>
      <c r="AY484" s="240">
        <f t="shared" ca="1" si="900"/>
        <v>2.8718339041837698E-4</v>
      </c>
      <c r="AZ484" s="240">
        <f t="shared" ca="1" si="901"/>
        <v>-2.7893306443352187E-4</v>
      </c>
      <c r="BA484" s="240">
        <f t="shared" ca="1" si="902"/>
        <v>2.6648732552796985E-4</v>
      </c>
      <c r="BB484" s="240">
        <f t="shared" ca="1" si="903"/>
        <v>-2.5003336919939071E-4</v>
      </c>
      <c r="BC484" s="240">
        <f t="shared" ca="1" si="904"/>
        <v>2.2981867826634366E-4</v>
      </c>
      <c r="BD484" s="240">
        <f t="shared" ca="1" si="905"/>
        <v>-2.061473004963516E-4</v>
      </c>
      <c r="BE484" s="240">
        <f t="shared" ca="1" si="906"/>
        <v>1.7937527544446128E-4</v>
      </c>
      <c r="BF484" s="240">
        <f t="shared" ca="1" si="907"/>
        <v>-1.4990527928691083E-4</v>
      </c>
      <c r="BG484" s="240">
        <f t="shared" ca="1" si="908"/>
        <v>1.1818056819666418E-4</v>
      </c>
      <c r="BH484" s="240">
        <f t="shared" ca="1" si="909"/>
        <v>-8.4678311357969536E-5</v>
      </c>
      <c r="BI484" s="240">
        <f t="shared" ca="1" si="910"/>
        <v>4.9902413897652613E-5</v>
      </c>
      <c r="BJ484" s="240">
        <f t="shared" ca="1" si="911"/>
        <v>-1.4375937683019268E-5</v>
      </c>
      <c r="BK484" s="240">
        <f t="shared" ca="1" si="912"/>
        <v>-2.1366766015518335E-5</v>
      </c>
      <c r="BL484" s="240">
        <f t="shared" ca="1" si="913"/>
        <v>5.6788093664949832E-5</v>
      </c>
      <c r="BM484" s="240">
        <f t="shared" ca="1" si="914"/>
        <v>-9.1355275527156261E-5</v>
      </c>
      <c r="BN484" s="240">
        <f t="shared" ca="1" si="915"/>
        <v>1.2454838901170039E-4</v>
      </c>
      <c r="BO484" s="240">
        <f t="shared" ca="1" si="916"/>
        <v>-1.5586817879555432E-4</v>
      </c>
      <c r="BP484" s="240">
        <f t="shared" ca="1" si="917"/>
        <v>1.8484356608781976E-4</v>
      </c>
      <c r="BQ484" s="240">
        <f t="shared" ca="1" si="918"/>
        <v>-2.1103873409325009E-4</v>
      </c>
      <c r="BR484" s="240">
        <f t="shared" ca="1" si="919"/>
        <v>2.3405968310252564E-4</v>
      </c>
      <c r="BS484" s="240">
        <f t="shared" ca="1" si="920"/>
        <v>-2.5356015661458177E-4</v>
      </c>
      <c r="BT484" s="240">
        <f t="shared" ca="1" si="921"/>
        <v>2.6924684935670287E-4</v>
      </c>
      <c r="BU484" s="240">
        <f t="shared" ca="1" si="922"/>
        <v>-2.8088381886884052E-4</v>
      </c>
      <c r="BV484" s="240">
        <f t="shared" ca="1" si="923"/>
        <v>2.882960342978069E-4</v>
      </c>
      <c r="BW484" s="240">
        <f t="shared" ca="1" si="924"/>
        <v>-2.9137200902424091E-4</v>
      </c>
      <c r="BX484" s="240">
        <f t="shared" ca="1" si="925"/>
        <v>2.9006547752513315E-4</v>
      </c>
      <c r="BY484" s="240">
        <f t="shared" ca="1" si="926"/>
        <v>-2.843960912503518E-4</v>
      </c>
      <c r="BZ484" s="240">
        <f t="shared" ca="1" si="927"/>
        <v>2.7444912304655186E-4</v>
      </c>
      <c r="CA484" s="240">
        <f t="shared" ca="1" si="928"/>
        <v>-2.6037418457417746E-4</v>
      </c>
      <c r="CB484" s="240">
        <f t="shared" ca="1" si="929"/>
        <v>2.4238297600884408E-4</v>
      </c>
      <c r="CC484" s="240">
        <f t="shared" ca="1" si="930"/>
        <v>-2.2074610187364311E-4</v>
      </c>
      <c r="CD484" s="240">
        <f t="shared" ca="1" si="931"/>
        <v>1.9578900089521631E-4</v>
      </c>
      <c r="CE484" s="240">
        <f t="shared" ca="1" si="932"/>
        <v>-1.6788705110241782E-4</v>
      </c>
      <c r="CF484" s="240">
        <f t="shared" ca="1" si="933"/>
        <v>1.3745992379134557E-4</v>
      </c>
      <c r="CG484" s="240">
        <f t="shared" ca="1" si="934"/>
        <v>-1.0496527127839269E-4</v>
      </c>
      <c r="CH484" s="240">
        <f t="shared" ca="1" si="935"/>
        <v>7.0891843383467213E-5</v>
      </c>
      <c r="CI484" s="240">
        <f t="shared" ca="1" si="936"/>
        <v>-3.5752136177751739E-5</v>
      </c>
      <c r="CJ484" s="240">
        <f t="shared" ca="1" si="937"/>
        <v>7.4683565734153835E-8</v>
      </c>
      <c r="CK484" s="240">
        <f t="shared" ca="1" si="938"/>
        <v>3.5603892356627737E-5</v>
      </c>
      <c r="CL484" s="240">
        <f t="shared" ca="1" si="939"/>
        <v>-7.0746952597742946E-5</v>
      </c>
      <c r="CM484" s="240">
        <f t="shared" ca="1" si="940"/>
        <v>1.048259128203579E-4</v>
      </c>
      <c r="CN484" s="240">
        <f t="shared" ca="1" si="941"/>
        <v>-1.37328193741909E-4</v>
      </c>
      <c r="CO484" s="240">
        <f t="shared" ca="1" si="942"/>
        <v>1.6776493080414534E-4</v>
      </c>
      <c r="CP484" s="240">
        <f t="shared" ca="1" si="943"/>
        <v>-1.9567832715106998E-4</v>
      </c>
      <c r="CQ484" s="240">
        <f t="shared" ca="1" si="944"/>
        <v>2.2064853931973811E-4</v>
      </c>
      <c r="CR484" s="240">
        <f t="shared" ca="1" si="945"/>
        <v>-2.4229999207680877E-4</v>
      </c>
      <c r="CS484" s="240">
        <f t="shared" ca="1" si="946"/>
        <v>2.6030702741959501E-4</v>
      </c>
      <c r="CT484" s="240">
        <f t="shared" ca="1" si="947"/>
        <v>-2.7439880277552983E-4</v>
      </c>
      <c r="CU484" s="240">
        <f t="shared" ca="1" si="948"/>
        <v>2.8436336472660839E-4</v>
      </c>
      <c r="CV484" s="240">
        <f t="shared" ca="1" si="949"/>
        <v>-2.9005083698604821E-4</v>
      </c>
      <c r="CW484" s="240">
        <f t="shared" ca="1" si="950"/>
        <v>2.913756746771481E-4</v>
      </c>
      <c r="CX484" s="240">
        <f t="shared" ca="1" si="951"/>
        <v>-2.8831795100787527E-4</v>
      </c>
      <c r="CY484" s="240">
        <f t="shared" ca="1" si="952"/>
        <v>2.8092365698834836E-4</v>
      </c>
      <c r="CZ484" s="240">
        <f t="shared" ca="1" si="953"/>
        <v>-2.6930400968325566E-4</v>
      </c>
      <c r="DA484" s="240">
        <f t="shared" ca="1" si="954"/>
        <v>2.5363377940366098E-4</v>
      </c>
      <c r="DB484" s="240">
        <f t="shared" ca="1" si="955"/>
        <v>-2.3414866099885038E-4</v>
      </c>
      <c r="DC484" s="240">
        <f t="shared" ca="1" si="956"/>
        <v>2.1114172878644854E-4</v>
      </c>
      <c r="DD484" s="240">
        <f t="shared" ca="1" si="957"/>
        <v>-1.8495902844183358E-4</v>
      </c>
      <c r="DE484" s="240">
        <f t="shared" ca="1" si="958"/>
        <v>1.5599437214909942E-4</v>
      </c>
      <c r="DF484" s="240">
        <f t="shared" ca="1" si="959"/>
        <v>-1.2468341529929227E-4</v>
      </c>
      <c r="DG484" s="240">
        <f t="shared" ca="1" si="960"/>
        <v>9.1497103827739736E-5</v>
      </c>
      <c r="DH484" s="240">
        <f t="shared" ca="1" si="961"/>
        <v>-5.6934590748861837E-5</v>
      </c>
      <c r="DI484" s="240">
        <f t="shared" ca="1" si="962"/>
        <v>2.1515728430273104E-5</v>
      </c>
      <c r="DJ484" s="240">
        <f t="shared" ca="1" si="963"/>
        <v>1.422675047080236E-5</v>
      </c>
      <c r="DK484" s="240">
        <f t="shared" ca="1" si="964"/>
        <v>-4.9755245802517325E-5</v>
      </c>
      <c r="DL484" s="240">
        <f t="shared" ca="1" si="965"/>
        <v>8.453537592503496E-5</v>
      </c>
      <c r="DM484" s="240">
        <f t="shared" ca="1" si="966"/>
        <v>-1.1804401530789441E-4</v>
      </c>
      <c r="DN484" s="240">
        <f t="shared" ca="1" si="967"/>
        <v>1.4977716282486392E-4</v>
      </c>
      <c r="DO484" s="240">
        <f t="shared" ca="1" si="968"/>
        <v>-1.792575223999634E-4</v>
      </c>
      <c r="DP484" s="240">
        <f t="shared" ca="1" si="969"/>
        <v>2.0604168198480396E-4</v>
      </c>
      <c r="DQ484" s="240">
        <f t="shared" ca="1" si="970"/>
        <v>-2.2972678288847505E-4</v>
      </c>
      <c r="DR484" s="240">
        <f t="shared" ca="1" si="971"/>
        <v>2.4995657914721062E-4</v>
      </c>
      <c r="DS484" s="240">
        <f t="shared" ca="1" si="972"/>
        <v>-2.664267957953445E-4</v>
      </c>
      <c r="DT484" s="240">
        <f t="shared" ca="1" si="973"/>
        <v>2.7888970544397357E-4</v>
      </c>
      <c r="DU484" s="240">
        <f t="shared" ca="1" si="974"/>
        <v>-2.8715785433146247E-4</v>
      </c>
      <c r="DV484" s="240">
        <f t="shared" ca="1" si="975"/>
        <v>2.911068818025359E-4</v>
      </c>
      <c r="DW484" s="240">
        <f t="shared" ca="1" si="976"/>
        <v>-2.9067739080826258E-4</v>
      </c>
      <c r="DX484" s="240">
        <f t="shared" ca="1" si="977"/>
        <v>2.8587584129296823E-4</v>
      </c>
      <c r="DY484" s="240">
        <f t="shared" ca="1" si="978"/>
        <v>-2.7677445303065837E-4</v>
      </c>
      <c r="DZ484" s="240">
        <f t="shared" ca="1" si="979"/>
        <v>2.6351011937238665E-4</v>
      </c>
      <c r="EA484" s="240">
        <f t="shared" ca="1" si="980"/>
        <v>-2.462823482428617E-4</v>
      </c>
      <c r="EB484" s="240">
        <f t="shared" ca="1" si="981"/>
        <v>2.2535026135552005E-4</v>
      </c>
      <c r="EC484" s="240">
        <f t="shared" ca="1" si="982"/>
        <v>-2.0102869678077578E-4</v>
      </c>
      <c r="ED484" s="240">
        <f t="shared" ca="1" si="983"/>
        <v>1.7368347348843043E-4</v>
      </c>
      <c r="EE484" s="240">
        <f t="shared" ca="1" si="984"/>
        <v>-1.4372588908979469E-4</v>
      </c>
      <c r="EF484" s="240">
        <f t="shared" ca="1" si="985"/>
        <v>1.1160653353880541E-4</v>
      </c>
      <c r="EG484" s="240">
        <f t="shared" ca="1" si="986"/>
        <v>-7.7808511839758088E-5</v>
      </c>
      <c r="EH484" s="240">
        <f t="shared" ca="1" si="987"/>
        <v>4.2840177698277591E-5</v>
      </c>
      <c r="EI484" s="240">
        <f t="shared" ca="1" si="988"/>
        <v>-7.2274874084507078E-6</v>
      </c>
      <c r="EJ484" s="240">
        <f t="shared" ca="1" si="989"/>
        <v>-2.8493911019346807E-5</v>
      </c>
      <c r="EK484" s="240">
        <f t="shared" ca="1" si="990"/>
        <v>6.378673450320758E-5</v>
      </c>
      <c r="EL484" s="240">
        <f t="shared" ca="1" si="991"/>
        <v>-9.812014612729893E-5</v>
      </c>
      <c r="EM484" s="240">
        <f t="shared" ca="1" si="992"/>
        <v>1.3097773942313481E-4</v>
      </c>
      <c r="EN484" s="240">
        <f t="shared" ca="1" si="993"/>
        <v>-1.6186530560362967E-4</v>
      </c>
      <c r="EO484" s="240">
        <f t="shared" ca="1" si="994"/>
        <v>1.9031826692321506E-4</v>
      </c>
      <c r="EP484" s="240">
        <f t="shared" ca="1" si="995"/>
        <v>-2.1590866435952858E-4</v>
      </c>
      <c r="EQ484" s="240">
        <f t="shared" ca="1" si="996"/>
        <v>2.3825159451553395E-4</v>
      </c>
      <c r="ER484" s="240">
        <f t="shared" ca="1" si="997"/>
        <v>-2.5701099892483576E-4</v>
      </c>
      <c r="ES484" s="240">
        <f t="shared" ca="1" si="998"/>
        <v>2.7190471868379878E-4</v>
      </c>
      <c r="ET484" s="240">
        <f t="shared" ca="1" si="999"/>
        <v>-2.8270873838414506E-4</v>
      </c>
      <c r="EU484" s="240">
        <f t="shared" ca="1" si="1000"/>
        <v>2.8926055551317409E-4</v>
      </c>
      <c r="EV484" s="240">
        <f t="shared" ca="1" si="1001"/>
        <v>-2.9146162464281091E-4</v>
      </c>
      <c r="EW484" s="240">
        <f t="shared" ca="1" si="1002"/>
        <v>2.8927883964458901E-4</v>
      </c>
      <c r="EX484" s="240">
        <f t="shared" ca="1" si="1003"/>
        <v>-2.8274503163661958E-4</v>
      </c>
      <c r="EY484" s="240">
        <f t="shared" ca="1" si="1004"/>
        <v>2.7195847517303372E-4</v>
      </c>
      <c r="EZ484" s="240">
        <f t="shared" ca="1" si="1005"/>
        <v>-2.570814101031964E-4</v>
      </c>
      <c r="FA484" s="240">
        <f t="shared" ca="1" si="1006"/>
        <v>2.3833760133335884E-4</v>
      </c>
      <c r="FB484" s="240">
        <f t="shared" ca="1" si="1007"/>
        <v>-2.1600897319422227E-4</v>
      </c>
      <c r="FC484" s="240">
        <f t="shared" ca="1" si="1008"/>
        <v>1.9043136903653605E-4</v>
      </c>
      <c r="FD484" s="240">
        <f t="shared" ca="1" si="1009"/>
        <v>-1.6198949983451779E-4</v>
      </c>
      <c r="FE484" s="240">
        <f t="shared" ca="1" si="1010"/>
        <v>1.3111115777475734E-4</v>
      </c>
      <c r="FF484" s="240">
        <f t="shared" ca="1" si="1011"/>
        <v>-9.8260781863461152E-5</v>
      </c>
      <c r="FG484" s="240">
        <f t="shared" ca="1" si="1012"/>
        <v>6.3932472331533583E-5</v>
      </c>
      <c r="FH484" s="240">
        <f t="shared" ca="1" si="1013"/>
        <v>-2.8642558907245451E-5</v>
      </c>
      <c r="FI484" s="240">
        <f t="shared" ca="1" si="1014"/>
        <v>-7.0781652635752202E-6</v>
      </c>
      <c r="FJ484" s="240">
        <f t="shared" ca="1" si="1015"/>
        <v>4.2692427240473703E-5</v>
      </c>
      <c r="FK484" s="240">
        <f t="shared" ca="1" si="1016"/>
        <v>-7.7664555373437662E-5</v>
      </c>
      <c r="FL484" s="240">
        <f t="shared" ca="1" si="1017"/>
        <v>1.1146853630321699E-4</v>
      </c>
      <c r="FM484" s="240">
        <f t="shared" ca="1" si="1018"/>
        <v>-1.4359592669180966E-4</v>
      </c>
      <c r="FN484" s="240">
        <f t="shared" ca="1" si="1019"/>
        <v>1.7356350068348383E-4</v>
      </c>
      <c r="FO484" s="240">
        <f t="shared" ca="1" si="1020"/>
        <v>-2.0092051807152499E-4</v>
      </c>
      <c r="FP484" s="240">
        <f t="shared" ca="1" si="1021"/>
        <v>2.252555038504452E-4</v>
      </c>
      <c r="FQ484" s="240">
        <f t="shared" ca="1" si="1022"/>
        <v>-2.4620243718303966E-4</v>
      </c>
      <c r="FR484" s="240">
        <f t="shared" ca="1" si="1023"/>
        <v>2.6344625669453864E-4</v>
      </c>
      <c r="FS484" s="240">
        <f t="shared" ca="1" si="1024"/>
        <v>-2.7672759928890273E-4</v>
      </c>
      <c r="FT484" s="240">
        <f t="shared" ca="1" si="1025"/>
        <v>2.858467012111958E-4</v>
      </c>
      <c r="FU484" s="240">
        <f t="shared" ca="1" si="1026"/>
        <v>-2.9066640268042039E-4</v>
      </c>
      <c r="FV484" s="240">
        <f t="shared" ca="1" si="1027"/>
        <v>2.9111421090029775E-4</v>
      </c>
      <c r="FW484" s="240">
        <f t="shared" ca="1" si="1028"/>
        <v>-2.8718339041837324E-4</v>
      </c>
      <c r="FX484" s="240">
        <f t="shared" ca="1" si="1029"/>
        <v>2.7893306443352268E-4</v>
      </c>
      <c r="FY484" s="240">
        <f t="shared" ca="1" si="1030"/>
        <v>-2.6648732552796768E-4</v>
      </c>
      <c r="FZ484" s="240">
        <f t="shared" ca="1" si="1031"/>
        <v>2.5003336919937944E-4</v>
      </c>
      <c r="GA484" s="240">
        <f t="shared" ca="1" si="1032"/>
        <v>-2.2981867826634539E-4</v>
      </c>
      <c r="GB484" s="240">
        <f t="shared" ca="1" si="1033"/>
        <v>2.0614730049634775E-4</v>
      </c>
      <c r="GC484" s="240">
        <f t="shared" ca="1" si="1034"/>
        <v>-1.793752754444439E-4</v>
      </c>
      <c r="GD484" s="240">
        <f t="shared" ca="1" si="1035"/>
        <v>1.4990527928691327E-4</v>
      </c>
      <c r="GE484" s="240">
        <f t="shared" ca="1" si="1036"/>
        <v>-1.1818056819665922E-4</v>
      </c>
      <c r="GF484" s="240">
        <f t="shared" ca="1" si="1037"/>
        <v>8.4678311357948489E-5</v>
      </c>
      <c r="GG484" s="240">
        <f t="shared" ca="1" si="1038"/>
        <v>-4.9902413897655445E-5</v>
      </c>
      <c r="GH484" s="240">
        <f t="shared" ca="1" si="1039"/>
        <v>1.4375937683013847E-5</v>
      </c>
      <c r="GI484" s="240">
        <f t="shared" ca="1" si="1040"/>
        <v>2.1366766015540263E-5</v>
      </c>
      <c r="GJ484" s="240">
        <f t="shared" ca="1" si="1041"/>
        <v>-5.678809366494704E-5</v>
      </c>
      <c r="GK484" s="240">
        <f t="shared" ca="1" si="1042"/>
        <v>9.1355275527161425E-5</v>
      </c>
      <c r="GL484" s="240">
        <f t="shared" ca="1" si="1043"/>
        <v>-1.2454838901172031E-4</v>
      </c>
      <c r="GM484" s="240">
        <f t="shared" ca="1" si="1044"/>
        <v>1.5586817879555191E-4</v>
      </c>
      <c r="GN484" s="240">
        <f t="shared" ca="1" si="1045"/>
        <v>-1.8484356608782399E-4</v>
      </c>
      <c r="GO484" s="240">
        <f t="shared" ca="1" si="1046"/>
        <v>2.1103873409326521E-4</v>
      </c>
      <c r="GP484" s="240">
        <f t="shared" ca="1" si="1047"/>
        <v>-2.3405968310252393E-4</v>
      </c>
      <c r="GQ484" s="240">
        <f t="shared" ca="1" si="1048"/>
        <v>2.5356015661458442E-4</v>
      </c>
      <c r="GR484" s="240">
        <f t="shared" ca="1" si="1049"/>
        <v>-2.6924684935671127E-4</v>
      </c>
      <c r="GS484" s="240">
        <f t="shared" ca="1" si="1050"/>
        <v>2.8088381886883976E-4</v>
      </c>
      <c r="GT484" s="240">
        <f t="shared" ca="1" si="1051"/>
        <v>-2.8829603429780771E-4</v>
      </c>
      <c r="GU484" s="240">
        <f t="shared" ca="1" si="1052"/>
        <v>2.9137200902424145E-4</v>
      </c>
      <c r="GV484" s="240">
        <f t="shared" ca="1" si="1053"/>
        <v>-2.9006547752513336E-4</v>
      </c>
      <c r="GW484" s="240">
        <f t="shared" ca="1" si="1054"/>
        <v>2.8439609125035061E-4</v>
      </c>
      <c r="GX484" s="240">
        <f t="shared" ca="1" si="1055"/>
        <v>-2.7444912304654443E-4</v>
      </c>
      <c r="GY484" s="240">
        <f t="shared" ca="1" si="1056"/>
        <v>2.6037418457417871E-4</v>
      </c>
      <c r="GZ484" s="240">
        <f t="shared" ca="1" si="1057"/>
        <v>-2.4238297600884105E-4</v>
      </c>
      <c r="HA484" s="240">
        <f t="shared" ca="1" si="1058"/>
        <v>2.2074610187362874E-4</v>
      </c>
      <c r="HB484" s="240">
        <f t="shared" ca="1" si="1059"/>
        <v>-1.9578900089521842E-4</v>
      </c>
      <c r="HC484" s="240">
        <f t="shared" ca="1" si="1060"/>
        <v>1.678870511024134E-4</v>
      </c>
      <c r="HD484" s="240">
        <f t="shared" ca="1" si="1061"/>
        <v>-1.3745992379132619E-4</v>
      </c>
      <c r="HE484" s="240">
        <f t="shared" ca="1" si="1062"/>
        <v>1.0496527127839536E-4</v>
      </c>
      <c r="HF484" s="240">
        <f t="shared" ca="1" si="1063"/>
        <v>-7.0891843383461941E-5</v>
      </c>
      <c r="HG484" s="240">
        <f t="shared" ca="1" si="1064"/>
        <v>3.5752136177729892E-5</v>
      </c>
      <c r="HH484" s="240">
        <f t="shared" ca="1" si="1065"/>
        <v>-7.4683565736999866E-8</v>
      </c>
      <c r="HI484" s="240">
        <f t="shared" ca="1" si="1066"/>
        <v>-3.5603892356633158E-5</v>
      </c>
      <c r="HJ484" s="240">
        <f t="shared" ca="1" si="1067"/>
        <v>7.0746952597764304E-5</v>
      </c>
      <c r="HK484" s="240">
        <f t="shared" ca="1" si="1068"/>
        <v>-1.0482591282034752E-4</v>
      </c>
      <c r="HL484" s="240">
        <f t="shared" ca="1" si="1069"/>
        <v>1.3732819374191377E-4</v>
      </c>
      <c r="HM484" s="240">
        <f t="shared" ca="1" si="1070"/>
        <v>-1.6776493080416333E-4</v>
      </c>
      <c r="HN484" s="240">
        <f t="shared" ca="1" si="1071"/>
        <v>1.9567832715106174E-4</v>
      </c>
      <c r="HO484" s="240">
        <f t="shared" ca="1" si="1072"/>
        <v>-2.2064853931974169E-4</v>
      </c>
      <c r="HP484" s="240">
        <f t="shared" ca="1" si="1073"/>
        <v>2.4229999207682099E-4</v>
      </c>
      <c r="HQ484" s="240">
        <f t="shared" ca="1" si="1074"/>
        <v>-2.6030702741959002E-4</v>
      </c>
      <c r="HR484" s="240">
        <f t="shared" ca="1" si="1075"/>
        <v>2.7439880277553168E-4</v>
      </c>
      <c r="HS484" s="240">
        <f t="shared" ca="1" si="1076"/>
        <v>-2.8436336472661321E-4</v>
      </c>
      <c r="HT484" s="240">
        <f t="shared" ca="1" si="1077"/>
        <v>2.9005083698604707E-4</v>
      </c>
      <c r="HU484" s="240">
        <f t="shared" ca="1" si="1078"/>
        <v>-2.9137567467714794E-4</v>
      </c>
      <c r="HV484" s="240">
        <f t="shared" ca="1" si="1079"/>
        <v>2.8831795100787207E-4</v>
      </c>
      <c r="HW484" s="240">
        <f t="shared" ca="1" si="1080"/>
        <v>-2.8092365698835129E-4</v>
      </c>
      <c r="HX484" s="240">
        <f t="shared" ca="1" si="1081"/>
        <v>2.6930400968325354E-4</v>
      </c>
      <c r="HY484" s="240">
        <f t="shared" ca="1" si="1082"/>
        <v>-2.536337794036502E-4</v>
      </c>
      <c r="HZ484" s="240">
        <f t="shared" ca="1" si="1083"/>
        <v>2.3414866099885702E-4</v>
      </c>
      <c r="IA484" s="240">
        <f t="shared" ca="1" si="1084"/>
        <v>-2.111417287864448E-4</v>
      </c>
      <c r="IB484" s="240">
        <f t="shared" ca="1" si="1085"/>
        <v>1.8495902844181656E-4</v>
      </c>
      <c r="IC484" s="240">
        <f t="shared" ca="1" si="1086"/>
        <v>-1.5599437214910882E-4</v>
      </c>
      <c r="ID484" s="240">
        <f t="shared" ca="1" si="1087"/>
        <v>1.2468341529928739E-4</v>
      </c>
      <c r="IE484" s="240">
        <f t="shared" ca="1" si="1088"/>
        <v>-3.4943746760583325E-4</v>
      </c>
      <c r="IF484" s="240">
        <f t="shared" ca="1" si="1089"/>
        <v>5.6934590748872774E-5</v>
      </c>
      <c r="IG484" s="240">
        <f t="shared" ca="1" si="1090"/>
        <v>-2.151572843026771E-5</v>
      </c>
      <c r="IH484" s="240">
        <f t="shared" ca="1" si="1091"/>
        <v>-1.4226750470824342E-5</v>
      </c>
      <c r="II484" s="240">
        <f t="shared" ca="1" si="1092"/>
        <v>4.9755245802506347E-5</v>
      </c>
      <c r="IJ484" s="240">
        <f t="shared" ca="1" si="1093"/>
        <v>-8.4535375925040164E-5</v>
      </c>
      <c r="IK484" s="240">
        <f t="shared" ca="1" si="1094"/>
        <v>1.1804401530791451E-4</v>
      </c>
      <c r="IL484" s="240">
        <f t="shared" ca="1" si="1095"/>
        <v>-1.4977716282485435E-4</v>
      </c>
      <c r="IM484" s="240">
        <f t="shared" ca="1" si="1096"/>
        <v>1.7925752239996773E-4</v>
      </c>
      <c r="IN484" s="240">
        <f t="shared" ca="1" si="1097"/>
        <v>-2.0604168198481954E-4</v>
      </c>
      <c r="IO484" s="240">
        <f t="shared" ca="1" si="1098"/>
        <v>2.2972678288846819E-4</v>
      </c>
      <c r="IP484" s="240">
        <f t="shared" ca="1" si="1099"/>
        <v>-2.4995657914721339E-4</v>
      </c>
      <c r="IQ484" s="240">
        <f t="shared" ca="1" si="1100"/>
        <v>2.6642679579535344E-4</v>
      </c>
      <c r="IR484" s="240">
        <f t="shared" ca="1" si="1101"/>
        <v>-2.7888970544397032E-4</v>
      </c>
      <c r="IS484" s="240">
        <f t="shared" ca="1" si="1102"/>
        <v>2.8715785433146344E-4</v>
      </c>
      <c r="IT484" s="240">
        <f t="shared" ca="1" si="1103"/>
        <v>-2.9110688180253693E-4</v>
      </c>
      <c r="IU484" s="240">
        <f t="shared" ca="1" si="1104"/>
        <v>2.9067739080826339E-4</v>
      </c>
      <c r="IV484" s="240">
        <f t="shared" ca="1" si="1105"/>
        <v>-2.858758412929672E-4</v>
      </c>
      <c r="IW484" s="240">
        <f t="shared" ca="1" si="1106"/>
        <v>2.7677445303065149E-4</v>
      </c>
      <c r="IX484" s="240">
        <f t="shared" ca="1" si="1107"/>
        <v>-2.6351011937239142E-4</v>
      </c>
      <c r="IY484" s="240">
        <f t="shared" ca="1" si="1108"/>
        <v>2.4628234824285877E-4</v>
      </c>
      <c r="IZ484" s="240">
        <f t="shared" ca="1" si="1109"/>
        <v>-2.2535026135550609E-4</v>
      </c>
      <c r="JA484" s="240">
        <f t="shared" ca="1" si="1110"/>
        <v>2.0102869678078386E-4</v>
      </c>
      <c r="JB484" s="240">
        <f t="shared" ca="1" si="1111"/>
        <v>-1.7368347348842606E-4</v>
      </c>
    </row>
    <row r="485" spans="2:262">
      <c r="B485" s="248">
        <v>124</v>
      </c>
      <c r="C485" s="247">
        <f t="shared" si="1112"/>
        <v>2.4218750000000017E-3</v>
      </c>
      <c r="D485" s="244">
        <f t="shared" ca="1" si="855"/>
        <v>11.368970037133128</v>
      </c>
      <c r="E485" s="243">
        <f ca="1">DZ361</f>
        <v>-0.63102996286687141</v>
      </c>
      <c r="F485" s="242">
        <v>124</v>
      </c>
      <c r="G485" s="240">
        <f t="shared" ca="1" si="856"/>
        <v>1.2755713114190022E-4</v>
      </c>
      <c r="H485" s="240">
        <f t="shared" ca="1" si="857"/>
        <v>-9.8493571662829061E-5</v>
      </c>
      <c r="I485" s="240">
        <f t="shared" ca="1" si="858"/>
        <v>6.8481465246581587E-5</v>
      </c>
      <c r="J485" s="240">
        <f t="shared" ca="1" si="859"/>
        <v>-3.7809844884232946E-5</v>
      </c>
      <c r="K485" s="240">
        <f t="shared" ca="1" si="860"/>
        <v>6.77409504668542E-6</v>
      </c>
      <c r="L485" s="240">
        <f t="shared" ca="1" si="861"/>
        <v>2.4326893029259262E-5</v>
      </c>
      <c r="M485" s="240">
        <f t="shared" ca="1" si="862"/>
        <v>-5.5193599826899154E-5</v>
      </c>
      <c r="N485" s="240">
        <f t="shared" ca="1" si="863"/>
        <v>8.5528762086315249E-5</v>
      </c>
      <c r="O485" s="240">
        <f t="shared" ca="1" si="864"/>
        <v>-1.1504023561206283E-4</v>
      </c>
      <c r="P485" s="240">
        <f t="shared" ca="1" si="865"/>
        <v>1.4344380878147651E-4</v>
      </c>
      <c r="Q485" s="240">
        <f t="shared" ca="1" si="866"/>
        <v>-1.7046593965796333E-4</v>
      </c>
      <c r="R485" s="240">
        <f t="shared" ca="1" si="867"/>
        <v>1.9584639034938133E-4</v>
      </c>
      <c r="S485" s="240">
        <f t="shared" ca="1" si="868"/>
        <v>-2.1934073324120758E-4</v>
      </c>
      <c r="T485" s="240">
        <f t="shared" ca="1" si="869"/>
        <v>2.4072270496807948E-4</v>
      </c>
      <c r="U485" s="241">
        <f t="shared" ca="1" si="870"/>
        <v>-2.5978638545369253E-4</v>
      </c>
      <c r="V485" s="240">
        <f t="shared" ca="1" si="871"/>
        <v>2.7634818103370261E-4</v>
      </c>
      <c r="W485" s="240">
        <f t="shared" ca="1" si="872"/>
        <v>-2.9024859256307565E-4</v>
      </c>
      <c r="X485" s="240">
        <f t="shared" ca="1" si="873"/>
        <v>3.0135375148004591E-4</v>
      </c>
      <c r="Y485" s="240">
        <f t="shared" ca="1" si="874"/>
        <v>-3.0955670903354575E-4</v>
      </c>
      <c r="Z485" s="240">
        <f t="shared" ca="1" si="875"/>
        <v>3.14778466258142E-4</v>
      </c>
      <c r="AA485" s="240">
        <f t="shared" ca="1" si="876"/>
        <v>-3.1696873477725916E-4</v>
      </c>
      <c r="AB485" s="240">
        <f t="shared" ca="1" si="877"/>
        <v>3.1610642110773524E-4</v>
      </c>
      <c r="AC485" s="240">
        <f t="shared" ca="1" si="878"/>
        <v>-3.1219982980159689E-4</v>
      </c>
      <c r="AD485" s="240">
        <f t="shared" ca="1" si="879"/>
        <v>3.0528658346868124E-4</v>
      </c>
      <c r="AE485" s="240">
        <f t="shared" ca="1" si="880"/>
        <v>-2.9543326045034104E-4</v>
      </c>
      <c r="AF485" s="240">
        <f t="shared" ca="1" si="881"/>
        <v>2.8273475363361432E-4</v>
      </c>
      <c r="AG485" s="240">
        <f t="shared" ca="1" si="882"/>
        <v>-2.6731335658085982E-4</v>
      </c>
      <c r="AH485" s="240">
        <f t="shared" ca="1" si="883"/>
        <v>2.4931758577588416E-4</v>
      </c>
      <c r="AI485" s="240">
        <f t="shared" ca="1" si="884"/>
        <v>-2.289207503290336E-4</v>
      </c>
      <c r="AJ485" s="240">
        <f t="shared" ca="1" si="885"/>
        <v>2.0631928291569982E-4</v>
      </c>
      <c r="AK485" s="240">
        <f t="shared" ca="1" si="886"/>
        <v>-1.8173084802229852E-4</v>
      </c>
      <c r="AL485" s="240">
        <f t="shared" ca="1" si="887"/>
        <v>1.5539224571825197E-4</v>
      </c>
      <c r="AM485" s="240">
        <f t="shared" ca="1" si="888"/>
        <v>-1.2755713114189616E-4</v>
      </c>
      <c r="AN485" s="240">
        <f t="shared" ca="1" si="889"/>
        <v>9.8493571662827109E-5</v>
      </c>
      <c r="AO485" s="240">
        <f t="shared" ca="1" si="890"/>
        <v>-6.8481465246577656E-5</v>
      </c>
      <c r="AP485" s="240">
        <f t="shared" ca="1" si="891"/>
        <v>3.7809844884231184E-5</v>
      </c>
      <c r="AQ485" s="240">
        <f t="shared" ca="1" si="892"/>
        <v>-6.7740950466814085E-6</v>
      </c>
      <c r="AR485" s="240">
        <f t="shared" ca="1" si="893"/>
        <v>-2.4326893029260482E-5</v>
      </c>
      <c r="AS485" s="240">
        <f t="shared" ca="1" si="894"/>
        <v>5.5193599826902556E-5</v>
      </c>
      <c r="AT485" s="240">
        <f t="shared" ca="1" si="895"/>
        <v>-8.5528762086316387E-5</v>
      </c>
      <c r="AU485" s="240">
        <f t="shared" ca="1" si="896"/>
        <v>1.1504023561206607E-4</v>
      </c>
      <c r="AV485" s="240">
        <f t="shared" ca="1" si="897"/>
        <v>-1.4344380878147762E-4</v>
      </c>
      <c r="AW485" s="240">
        <f t="shared" ca="1" si="898"/>
        <v>1.7046593965796148E-4</v>
      </c>
      <c r="AX485" s="240">
        <f t="shared" ca="1" si="899"/>
        <v>-1.9584639034938493E-4</v>
      </c>
      <c r="AY485" s="240">
        <f t="shared" ca="1" si="900"/>
        <v>2.1934073324120926E-4</v>
      </c>
      <c r="AZ485" s="240">
        <f t="shared" ca="1" si="901"/>
        <v>-2.4072270496807951E-4</v>
      </c>
      <c r="BA485" s="240">
        <f t="shared" ca="1" si="902"/>
        <v>2.5978638545369134E-4</v>
      </c>
      <c r="BB485" s="240">
        <f t="shared" ca="1" si="903"/>
        <v>-2.7634818103370484E-4</v>
      </c>
      <c r="BC485" s="240">
        <f t="shared" ca="1" si="904"/>
        <v>2.9024859256307657E-4</v>
      </c>
      <c r="BD485" s="240">
        <f t="shared" ca="1" si="905"/>
        <v>-3.0135375148004597E-4</v>
      </c>
      <c r="BE485" s="240">
        <f t="shared" ca="1" si="906"/>
        <v>3.0955670903354721E-4</v>
      </c>
      <c r="BF485" s="240">
        <f t="shared" ca="1" si="907"/>
        <v>-3.147784662581426E-4</v>
      </c>
      <c r="BG485" s="240">
        <f t="shared" ca="1" si="908"/>
        <v>3.1696873477725921E-4</v>
      </c>
      <c r="BH485" s="240">
        <f t="shared" ca="1" si="909"/>
        <v>-3.1610642110773541E-4</v>
      </c>
      <c r="BI485" s="240">
        <f t="shared" ca="1" si="910"/>
        <v>3.1219982980159569E-4</v>
      </c>
      <c r="BJ485" s="240">
        <f t="shared" ca="1" si="911"/>
        <v>-3.0528658346868059E-4</v>
      </c>
      <c r="BK485" s="240">
        <f t="shared" ca="1" si="912"/>
        <v>2.9543326045034022E-4</v>
      </c>
      <c r="BL485" s="240">
        <f t="shared" ca="1" si="913"/>
        <v>-2.8273475363361529E-4</v>
      </c>
      <c r="BM485" s="240">
        <f t="shared" ca="1" si="914"/>
        <v>2.6731335658085613E-4</v>
      </c>
      <c r="BN485" s="240">
        <f t="shared" ca="1" si="915"/>
        <v>-2.4931758577588275E-4</v>
      </c>
      <c r="BO485" s="240">
        <f t="shared" ca="1" si="916"/>
        <v>2.28920750329032E-4</v>
      </c>
      <c r="BP485" s="240">
        <f t="shared" ca="1" si="917"/>
        <v>-2.0631928291570145E-4</v>
      </c>
      <c r="BQ485" s="240">
        <f t="shared" ca="1" si="918"/>
        <v>1.8173084802229291E-4</v>
      </c>
      <c r="BR485" s="240">
        <f t="shared" ca="1" si="919"/>
        <v>-1.5539224571824994E-4</v>
      </c>
      <c r="BS485" s="240">
        <f t="shared" ca="1" si="920"/>
        <v>1.2755713114189813E-4</v>
      </c>
      <c r="BT485" s="240">
        <f t="shared" ca="1" si="921"/>
        <v>-9.8493571662820617E-5</v>
      </c>
      <c r="BU485" s="240">
        <f t="shared" ca="1" si="922"/>
        <v>6.8481465246575393E-5</v>
      </c>
      <c r="BV485" s="240">
        <f t="shared" ca="1" si="923"/>
        <v>-3.7809844884228853E-5</v>
      </c>
      <c r="BW485" s="240">
        <f t="shared" ca="1" si="924"/>
        <v>6.7740950466835769E-6</v>
      </c>
      <c r="BX485" s="240">
        <f t="shared" ca="1" si="925"/>
        <v>2.4326893029267258E-5</v>
      </c>
      <c r="BY485" s="240">
        <f t="shared" ca="1" si="926"/>
        <v>-5.5193599826904846E-5</v>
      </c>
      <c r="BZ485" s="240">
        <f t="shared" ca="1" si="927"/>
        <v>8.5528762086318637E-5</v>
      </c>
      <c r="CA485" s="240">
        <f t="shared" ca="1" si="928"/>
        <v>-1.1504023561206402E-4</v>
      </c>
      <c r="CB485" s="240">
        <f t="shared" ca="1" si="929"/>
        <v>1.4344380878148372E-4</v>
      </c>
      <c r="CC485" s="240">
        <f t="shared" ca="1" si="930"/>
        <v>-1.7046593965796723E-4</v>
      </c>
      <c r="CD485" s="240">
        <f t="shared" ca="1" si="931"/>
        <v>1.9584639034938322E-4</v>
      </c>
      <c r="CE485" s="240">
        <f t="shared" ca="1" si="932"/>
        <v>-2.1934073324120771E-4</v>
      </c>
      <c r="CF485" s="240">
        <f t="shared" ca="1" si="933"/>
        <v>2.4072270496808398E-4</v>
      </c>
      <c r="CG485" s="240">
        <f t="shared" ca="1" si="934"/>
        <v>-2.5978638545369524E-4</v>
      </c>
      <c r="CH485" s="240">
        <f t="shared" ca="1" si="935"/>
        <v>2.7634818103370375E-4</v>
      </c>
      <c r="CI485" s="240">
        <f t="shared" ca="1" si="936"/>
        <v>-2.9024859256307928E-4</v>
      </c>
      <c r="CJ485" s="240">
        <f t="shared" ca="1" si="937"/>
        <v>3.0135375148004808E-4</v>
      </c>
      <c r="CK485" s="240">
        <f t="shared" ca="1" si="938"/>
        <v>-3.0955670903354672E-4</v>
      </c>
      <c r="CL485" s="240">
        <f t="shared" ca="1" si="939"/>
        <v>3.1477846625814233E-4</v>
      </c>
      <c r="CM485" s="240">
        <f t="shared" ca="1" si="940"/>
        <v>-3.1696873477725932E-4</v>
      </c>
      <c r="CN485" s="240">
        <f t="shared" ca="1" si="941"/>
        <v>3.1610642110773557E-4</v>
      </c>
      <c r="CO485" s="240">
        <f t="shared" ca="1" si="942"/>
        <v>-3.1219982980159613E-4</v>
      </c>
      <c r="CP485" s="240">
        <f t="shared" ca="1" si="943"/>
        <v>3.0528658346867874E-4</v>
      </c>
      <c r="CQ485" s="240">
        <f t="shared" ca="1" si="944"/>
        <v>-2.9543326045034098E-4</v>
      </c>
      <c r="CR485" s="240">
        <f t="shared" ca="1" si="945"/>
        <v>2.827347536336122E-4</v>
      </c>
      <c r="CS485" s="240">
        <f t="shared" ca="1" si="946"/>
        <v>-2.6731335658085244E-4</v>
      </c>
      <c r="CT485" s="240">
        <f t="shared" ca="1" si="947"/>
        <v>2.4931758577588411E-4</v>
      </c>
      <c r="CU485" s="240">
        <f t="shared" ca="1" si="948"/>
        <v>-2.2892075032902729E-4</v>
      </c>
      <c r="CV485" s="240">
        <f t="shared" ca="1" si="949"/>
        <v>2.063192829157031E-4</v>
      </c>
      <c r="CW485" s="240">
        <f t="shared" ca="1" si="950"/>
        <v>-1.8173084802229473E-4</v>
      </c>
      <c r="CX485" s="240">
        <f t="shared" ca="1" si="951"/>
        <v>1.5539224571824398E-4</v>
      </c>
      <c r="CY485" s="240">
        <f t="shared" ca="1" si="952"/>
        <v>-1.2755713114190014E-4</v>
      </c>
      <c r="CZ485" s="240">
        <f t="shared" ca="1" si="953"/>
        <v>9.8493571662822691E-5</v>
      </c>
      <c r="DA485" s="240">
        <f t="shared" ca="1" si="954"/>
        <v>-6.8481465246568739E-5</v>
      </c>
      <c r="DB485" s="240">
        <f t="shared" ca="1" si="955"/>
        <v>3.7809844884231008E-5</v>
      </c>
      <c r="DC485" s="240">
        <f t="shared" ca="1" si="956"/>
        <v>-6.7740950466767735E-6</v>
      </c>
      <c r="DD485" s="240">
        <f t="shared" ca="1" si="957"/>
        <v>-2.4326893029274089E-5</v>
      </c>
      <c r="DE485" s="240">
        <f t="shared" ca="1" si="958"/>
        <v>5.5193599826902745E-5</v>
      </c>
      <c r="DF485" s="240">
        <f t="shared" ca="1" si="959"/>
        <v>-8.552876208632525E-5</v>
      </c>
      <c r="DG485" s="240">
        <f t="shared" ca="1" si="960"/>
        <v>1.1504023561206202E-4</v>
      </c>
      <c r="DH485" s="240">
        <f t="shared" ca="1" si="961"/>
        <v>-1.4344380878148177E-4</v>
      </c>
      <c r="DI485" s="240">
        <f t="shared" ca="1" si="962"/>
        <v>1.70465939657973E-4</v>
      </c>
      <c r="DJ485" s="240">
        <f t="shared" ca="1" si="963"/>
        <v>-1.9584639034938149E-4</v>
      </c>
      <c r="DK485" s="240">
        <f t="shared" ca="1" si="964"/>
        <v>2.1934073324121259E-4</v>
      </c>
      <c r="DL485" s="240">
        <f t="shared" ca="1" si="965"/>
        <v>-2.407227049680884E-4</v>
      </c>
      <c r="DM485" s="240">
        <f t="shared" ca="1" si="966"/>
        <v>2.5978638545369394E-4</v>
      </c>
      <c r="DN485" s="240">
        <f t="shared" ca="1" si="967"/>
        <v>-2.7634818103370711E-4</v>
      </c>
      <c r="DO485" s="240">
        <f t="shared" ca="1" si="968"/>
        <v>2.902485925630821E-4</v>
      </c>
      <c r="DP485" s="240">
        <f t="shared" ca="1" si="969"/>
        <v>-3.0135375148004743E-4</v>
      </c>
      <c r="DQ485" s="240">
        <f t="shared" ca="1" si="970"/>
        <v>3.0955670903354818E-4</v>
      </c>
      <c r="DR485" s="240">
        <f t="shared" ca="1" si="971"/>
        <v>-3.1477846625814205E-4</v>
      </c>
      <c r="DS485" s="240">
        <f t="shared" ca="1" si="972"/>
        <v>3.1696873477725927E-4</v>
      </c>
      <c r="DT485" s="240">
        <f t="shared" ca="1" si="973"/>
        <v>-3.1610642110773432E-4</v>
      </c>
      <c r="DU485" s="240">
        <f t="shared" ca="1" si="974"/>
        <v>3.1219982980159651E-4</v>
      </c>
      <c r="DV485" s="240">
        <f t="shared" ca="1" si="975"/>
        <v>-3.0528658346867934E-4</v>
      </c>
      <c r="DW485" s="240">
        <f t="shared" ca="1" si="976"/>
        <v>2.9543326045033524E-4</v>
      </c>
      <c r="DX485" s="240">
        <f t="shared" ca="1" si="977"/>
        <v>-2.8273475363361318E-4</v>
      </c>
      <c r="DY485" s="240">
        <f t="shared" ca="1" si="978"/>
        <v>2.6731335658085364E-4</v>
      </c>
      <c r="DZ485" s="240">
        <f t="shared" ca="1" si="979"/>
        <v>-2.4931758577588541E-4</v>
      </c>
      <c r="EA485" s="240">
        <f t="shared" ca="1" si="980"/>
        <v>2.2892075032902878E-4</v>
      </c>
      <c r="EB485" s="240">
        <f t="shared" ca="1" si="981"/>
        <v>-2.0631928291569107E-4</v>
      </c>
      <c r="EC485" s="240">
        <f t="shared" ca="1" si="982"/>
        <v>1.8173084802229652E-4</v>
      </c>
      <c r="ED485" s="240">
        <f t="shared" ca="1" si="983"/>
        <v>-1.5539224571824587E-4</v>
      </c>
      <c r="EE485" s="240">
        <f t="shared" ca="1" si="984"/>
        <v>1.2755713114188564E-4</v>
      </c>
      <c r="EF485" s="240">
        <f t="shared" ca="1" si="985"/>
        <v>-9.8493571662824751E-5</v>
      </c>
      <c r="EG485" s="240">
        <f t="shared" ca="1" si="986"/>
        <v>6.8481465246570853E-5</v>
      </c>
      <c r="EH485" s="240">
        <f t="shared" ca="1" si="987"/>
        <v>-3.7809844884215287E-5</v>
      </c>
      <c r="EI485" s="240">
        <f t="shared" ca="1" si="988"/>
        <v>6.7740950466789148E-6</v>
      </c>
      <c r="EJ485" s="240">
        <f t="shared" ca="1" si="989"/>
        <v>2.4326893029271893E-5</v>
      </c>
      <c r="EK485" s="240">
        <f t="shared" ca="1" si="990"/>
        <v>-5.5193599826900577E-5</v>
      </c>
      <c r="EL485" s="240">
        <f t="shared" ca="1" si="991"/>
        <v>8.5528762086323163E-5</v>
      </c>
      <c r="EM485" s="240">
        <f t="shared" ca="1" si="992"/>
        <v>-1.1504023561207677E-4</v>
      </c>
      <c r="EN485" s="240">
        <f t="shared" ca="1" si="993"/>
        <v>1.4344380878147982E-4</v>
      </c>
      <c r="EO485" s="240">
        <f t="shared" ca="1" si="994"/>
        <v>-1.7046593965797119E-4</v>
      </c>
      <c r="EP485" s="240">
        <f t="shared" ca="1" si="995"/>
        <v>1.9584639034939398E-4</v>
      </c>
      <c r="EQ485" s="240">
        <f t="shared" ca="1" si="996"/>
        <v>-2.1934073324121102E-4</v>
      </c>
      <c r="ER485" s="240">
        <f t="shared" ca="1" si="997"/>
        <v>2.4072270496808704E-4</v>
      </c>
      <c r="ES485" s="240">
        <f t="shared" ca="1" si="998"/>
        <v>-2.5978638545369275E-4</v>
      </c>
      <c r="ET485" s="240">
        <f t="shared" ca="1" si="999"/>
        <v>2.7634818103370603E-4</v>
      </c>
      <c r="EU485" s="240">
        <f t="shared" ca="1" si="1000"/>
        <v>-2.9024859256308118E-4</v>
      </c>
      <c r="EV485" s="240">
        <f t="shared" ca="1" si="1001"/>
        <v>3.0135375148004673E-4</v>
      </c>
      <c r="EW485" s="240">
        <f t="shared" ca="1" si="1002"/>
        <v>-3.0955670903354781E-4</v>
      </c>
      <c r="EX485" s="240">
        <f t="shared" ca="1" si="1003"/>
        <v>3.1477846625814395E-4</v>
      </c>
      <c r="EY485" s="240">
        <f t="shared" ca="1" si="1004"/>
        <v>-3.1696873477725927E-4</v>
      </c>
      <c r="EZ485" s="240">
        <f t="shared" ca="1" si="1005"/>
        <v>3.1610642110773448E-4</v>
      </c>
      <c r="FA485" s="240">
        <f t="shared" ca="1" si="1006"/>
        <v>-3.1219982980159374E-4</v>
      </c>
      <c r="FB485" s="240">
        <f t="shared" ca="1" si="1007"/>
        <v>3.0528658346867994E-4</v>
      </c>
      <c r="FC485" s="240">
        <f t="shared" ca="1" si="1008"/>
        <v>-2.95433260450336E-4</v>
      </c>
      <c r="FD485" s="240">
        <f t="shared" ca="1" si="1009"/>
        <v>2.8273475363361415E-4</v>
      </c>
      <c r="FE485" s="240">
        <f t="shared" ca="1" si="1010"/>
        <v>-2.6731335658085478E-4</v>
      </c>
      <c r="FF485" s="240">
        <f t="shared" ca="1" si="1011"/>
        <v>2.4931758577587565E-4</v>
      </c>
      <c r="FG485" s="240">
        <f t="shared" ca="1" si="1012"/>
        <v>-2.2892075032903027E-4</v>
      </c>
      <c r="FH485" s="240">
        <f t="shared" ca="1" si="1013"/>
        <v>2.0631928291569275E-4</v>
      </c>
      <c r="FI485" s="240">
        <f t="shared" ca="1" si="1014"/>
        <v>-1.8173084802228351E-4</v>
      </c>
      <c r="FJ485" s="240">
        <f t="shared" ca="1" si="1015"/>
        <v>1.5539224571824777E-4</v>
      </c>
      <c r="FK485" s="240">
        <f t="shared" ca="1" si="1016"/>
        <v>-1.2755713114188759E-4</v>
      </c>
      <c r="FL485" s="240">
        <f t="shared" ca="1" si="1017"/>
        <v>9.849357166280968E-5</v>
      </c>
      <c r="FM485" s="240">
        <f t="shared" ca="1" si="1018"/>
        <v>-6.8481465246572994E-5</v>
      </c>
      <c r="FN485" s="240">
        <f t="shared" ca="1" si="1019"/>
        <v>3.7809844884217455E-5</v>
      </c>
      <c r="FO485" s="240">
        <f t="shared" ca="1" si="1020"/>
        <v>-6.7740950466811103E-6</v>
      </c>
      <c r="FP485" s="240">
        <f t="shared" ca="1" si="1021"/>
        <v>-2.4326893029269752E-5</v>
      </c>
      <c r="FQ485" s="240">
        <f t="shared" ca="1" si="1022"/>
        <v>5.5193599826916189E-5</v>
      </c>
      <c r="FR485" s="240">
        <f t="shared" ca="1" si="1023"/>
        <v>-8.5528762086321049E-5</v>
      </c>
      <c r="FS485" s="240">
        <f t="shared" ca="1" si="1024"/>
        <v>1.1504023561205795E-4</v>
      </c>
      <c r="FT485" s="240">
        <f t="shared" ca="1" si="1025"/>
        <v>-1.4344380878149397E-4</v>
      </c>
      <c r="FU485" s="240">
        <f t="shared" ca="1" si="1026"/>
        <v>1.7046593965796934E-4</v>
      </c>
      <c r="FV485" s="240">
        <f t="shared" ca="1" si="1027"/>
        <v>-1.958463903493781E-4</v>
      </c>
      <c r="FW485" s="240">
        <f t="shared" ca="1" si="1028"/>
        <v>2.1934073324122246E-4</v>
      </c>
      <c r="FX485" s="240">
        <f t="shared" ca="1" si="1029"/>
        <v>-2.4072270496808555E-4</v>
      </c>
      <c r="FY485" s="240">
        <f t="shared" ca="1" si="1030"/>
        <v>2.597863854536915E-4</v>
      </c>
      <c r="FZ485" s="240">
        <f t="shared" ca="1" si="1031"/>
        <v>-2.7634818103371384E-4</v>
      </c>
      <c r="GA485" s="240">
        <f t="shared" ca="1" si="1032"/>
        <v>2.9024859256308031E-4</v>
      </c>
      <c r="GB485" s="240">
        <f t="shared" ca="1" si="1033"/>
        <v>-3.0135375148004602E-4</v>
      </c>
      <c r="GC485" s="240">
        <f t="shared" ca="1" si="1034"/>
        <v>3.0955670903355117E-4</v>
      </c>
      <c r="GD485" s="240">
        <f t="shared" ca="1" si="1035"/>
        <v>-3.1477846625814368E-4</v>
      </c>
      <c r="GE485" s="240">
        <f t="shared" ca="1" si="1036"/>
        <v>3.1696873477725921E-4</v>
      </c>
      <c r="GF485" s="240">
        <f t="shared" ca="1" si="1037"/>
        <v>-3.1610642110773329E-4</v>
      </c>
      <c r="GG485" s="240">
        <f t="shared" ca="1" si="1038"/>
        <v>3.1219982980159412E-4</v>
      </c>
      <c r="GH485" s="240">
        <f t="shared" ca="1" si="1039"/>
        <v>-3.0528658346868053E-4</v>
      </c>
      <c r="GI485" s="240">
        <f t="shared" ca="1" si="1040"/>
        <v>2.9543326045033025E-4</v>
      </c>
      <c r="GJ485" s="240">
        <f t="shared" ca="1" si="1041"/>
        <v>-2.82734753633607E-4</v>
      </c>
      <c r="GK485" s="240">
        <f t="shared" ca="1" si="1042"/>
        <v>2.6731335658085591E-4</v>
      </c>
      <c r="GL485" s="240">
        <f t="shared" ca="1" si="1043"/>
        <v>-2.4931758577588818E-4</v>
      </c>
      <c r="GM485" s="240">
        <f t="shared" ca="1" si="1044"/>
        <v>2.2892075032901932E-4</v>
      </c>
      <c r="GN485" s="240">
        <f t="shared" ca="1" si="1045"/>
        <v>-2.0631928291569435E-4</v>
      </c>
      <c r="GO485" s="240">
        <f t="shared" ca="1" si="1046"/>
        <v>1.8173084802230007E-4</v>
      </c>
      <c r="GP485" s="240">
        <f t="shared" ca="1" si="1047"/>
        <v>-1.5539224571823397E-4</v>
      </c>
      <c r="GQ485" s="240">
        <f t="shared" ca="1" si="1048"/>
        <v>1.275571311418896E-4</v>
      </c>
      <c r="GR485" s="240">
        <f t="shared" ca="1" si="1049"/>
        <v>-9.8493571662828871E-5</v>
      </c>
      <c r="GS485" s="240">
        <f t="shared" ca="1" si="1050"/>
        <v>6.8481465246557504E-5</v>
      </c>
      <c r="GT485" s="240">
        <f t="shared" ca="1" si="1051"/>
        <v>-3.780984488421961E-5</v>
      </c>
      <c r="GU485" s="240">
        <f t="shared" ca="1" si="1052"/>
        <v>6.7740950466832787E-6</v>
      </c>
      <c r="GV485" s="240">
        <f t="shared" ca="1" si="1053"/>
        <v>2.4326893029285554E-5</v>
      </c>
      <c r="GW485" s="240">
        <f t="shared" ca="1" si="1054"/>
        <v>-5.5193599826914035E-5</v>
      </c>
      <c r="GX485" s="240">
        <f t="shared" ca="1" si="1055"/>
        <v>8.5528762086318962E-5</v>
      </c>
      <c r="GY485" s="240">
        <f t="shared" ca="1" si="1056"/>
        <v>-1.1504023561208951E-4</v>
      </c>
      <c r="GZ485" s="240">
        <f t="shared" ca="1" si="1057"/>
        <v>1.4344380878149202E-4</v>
      </c>
      <c r="HA485" s="240">
        <f t="shared" ca="1" si="1058"/>
        <v>-1.7046593965796753E-4</v>
      </c>
      <c r="HB485" s="240">
        <f t="shared" ca="1" si="1059"/>
        <v>1.9584639034940472E-4</v>
      </c>
      <c r="HC485" s="240">
        <f t="shared" ca="1" si="1060"/>
        <v>-2.1934073324122091E-4</v>
      </c>
      <c r="HD485" s="240">
        <f t="shared" ca="1" si="1061"/>
        <v>2.4072270496808414E-4</v>
      </c>
      <c r="HE485" s="240">
        <f t="shared" ca="1" si="1062"/>
        <v>-2.5978638545369026E-4</v>
      </c>
      <c r="HF485" s="240">
        <f t="shared" ca="1" si="1063"/>
        <v>2.7634818103371275E-4</v>
      </c>
      <c r="HG485" s="240">
        <f t="shared" ca="1" si="1064"/>
        <v>-2.9024859256307945E-4</v>
      </c>
      <c r="HH485" s="240">
        <f t="shared" ca="1" si="1065"/>
        <v>3.0135375148004537E-4</v>
      </c>
      <c r="HI485" s="240">
        <f t="shared" ca="1" si="1066"/>
        <v>-3.0955670903355073E-4</v>
      </c>
      <c r="HJ485" s="240">
        <f t="shared" ca="1" si="1067"/>
        <v>3.1477846625814346E-4</v>
      </c>
      <c r="HK485" s="240">
        <f t="shared" ca="1" si="1068"/>
        <v>-3.1696873477725916E-4</v>
      </c>
      <c r="HL485" s="240">
        <f t="shared" ca="1" si="1069"/>
        <v>3.1610642110773345E-4</v>
      </c>
      <c r="HM485" s="240">
        <f t="shared" ca="1" si="1070"/>
        <v>-3.121998298015945E-4</v>
      </c>
      <c r="HN485" s="240">
        <f t="shared" ca="1" si="1071"/>
        <v>3.0528658346868113E-4</v>
      </c>
      <c r="HO485" s="240">
        <f t="shared" ca="1" si="1072"/>
        <v>-2.9543326045033101E-4</v>
      </c>
      <c r="HP485" s="240">
        <f t="shared" ca="1" si="1073"/>
        <v>2.8273475363360797E-4</v>
      </c>
      <c r="HQ485" s="240">
        <f t="shared" ca="1" si="1074"/>
        <v>-2.6731335658085711E-4</v>
      </c>
      <c r="HR485" s="240">
        <f t="shared" ca="1" si="1075"/>
        <v>2.493175857758672E-4</v>
      </c>
      <c r="HS485" s="240">
        <f t="shared" ca="1" si="1076"/>
        <v>-2.2892075032902084E-4</v>
      </c>
      <c r="HT485" s="240">
        <f t="shared" ca="1" si="1077"/>
        <v>2.0631928291569603E-4</v>
      </c>
      <c r="HU485" s="240">
        <f t="shared" ca="1" si="1078"/>
        <v>-1.8173084802227231E-4</v>
      </c>
      <c r="HV485" s="240">
        <f t="shared" ca="1" si="1079"/>
        <v>1.5539224571823587E-4</v>
      </c>
      <c r="HW485" s="240">
        <f t="shared" ca="1" si="1080"/>
        <v>-1.275571311418916E-4</v>
      </c>
      <c r="HX485" s="240">
        <f t="shared" ca="1" si="1081"/>
        <v>9.8493571662796697E-5</v>
      </c>
      <c r="HY485" s="240">
        <f t="shared" ca="1" si="1082"/>
        <v>-6.8481465246559631E-5</v>
      </c>
      <c r="HZ485" s="240">
        <f t="shared" ca="1" si="1083"/>
        <v>3.7809844884221778E-5</v>
      </c>
      <c r="IA485" s="240">
        <f t="shared" ca="1" si="1084"/>
        <v>-6.77409504668542E-6</v>
      </c>
      <c r="IB485" s="240">
        <f t="shared" ca="1" si="1085"/>
        <v>-2.4326893029283386E-5</v>
      </c>
      <c r="IC485" s="240">
        <f t="shared" ca="1" si="1086"/>
        <v>5.5193599826911866E-5</v>
      </c>
      <c r="ID485" s="240">
        <f t="shared" ca="1" si="1087"/>
        <v>-8.5528762086316889E-5</v>
      </c>
      <c r="IE485" s="240">
        <f t="shared" ca="1" si="1088"/>
        <v>-1.2566665553492842E-4</v>
      </c>
      <c r="IF485" s="240">
        <f t="shared" ca="1" si="1089"/>
        <v>-1.4344380878149009E-4</v>
      </c>
      <c r="IG485" s="240">
        <f t="shared" ca="1" si="1090"/>
        <v>1.7046593965796566E-4</v>
      </c>
      <c r="IH485" s="240">
        <f t="shared" ca="1" si="1091"/>
        <v>-1.9584639034940304E-4</v>
      </c>
      <c r="II485" s="240">
        <f t="shared" ca="1" si="1092"/>
        <v>2.1934073324121934E-4</v>
      </c>
      <c r="IJ485" s="240">
        <f t="shared" ca="1" si="1093"/>
        <v>-2.4072270496808276E-4</v>
      </c>
      <c r="IK485" s="240">
        <f t="shared" ca="1" si="1094"/>
        <v>2.5978638545370966E-4</v>
      </c>
      <c r="IL485" s="240">
        <f t="shared" ca="1" si="1095"/>
        <v>-2.7634818103371167E-4</v>
      </c>
      <c r="IM485" s="240">
        <f t="shared" ca="1" si="1096"/>
        <v>2.9024859256307858E-4</v>
      </c>
      <c r="IN485" s="240">
        <f t="shared" ca="1" si="1097"/>
        <v>-3.0135375148005589E-4</v>
      </c>
      <c r="IO485" s="240">
        <f t="shared" ca="1" si="1098"/>
        <v>3.0955670903355024E-4</v>
      </c>
      <c r="IP485" s="240">
        <f t="shared" ca="1" si="1099"/>
        <v>-3.1477846625814319E-4</v>
      </c>
      <c r="IQ485" s="240">
        <f t="shared" ca="1" si="1100"/>
        <v>3.1696873477725992E-4</v>
      </c>
      <c r="IR485" s="240">
        <f t="shared" ca="1" si="1101"/>
        <v>-3.1610642110773367E-4</v>
      </c>
      <c r="IS485" s="240">
        <f t="shared" ca="1" si="1102"/>
        <v>3.1219982980159483E-4</v>
      </c>
      <c r="IT485" s="240">
        <f t="shared" ca="1" si="1103"/>
        <v>-3.0528658346868167E-4</v>
      </c>
      <c r="IU485" s="240">
        <f t="shared" ca="1" si="1104"/>
        <v>2.9543326045033182E-4</v>
      </c>
      <c r="IV485" s="240">
        <f t="shared" ca="1" si="1105"/>
        <v>-2.8273475363360895E-4</v>
      </c>
      <c r="IW485" s="240">
        <f t="shared" ca="1" si="1106"/>
        <v>2.673133565808583E-4</v>
      </c>
      <c r="IX485" s="240">
        <f t="shared" ca="1" si="1107"/>
        <v>-2.4931758577586855E-4</v>
      </c>
      <c r="IY485" s="240">
        <f t="shared" ca="1" si="1108"/>
        <v>2.2892075032902233E-4</v>
      </c>
      <c r="IZ485" s="240">
        <f t="shared" ca="1" si="1109"/>
        <v>-2.0631928291569765E-4</v>
      </c>
      <c r="JA485" s="240">
        <f t="shared" ca="1" si="1110"/>
        <v>1.817308480222741E-4</v>
      </c>
      <c r="JB485" s="240">
        <f t="shared" ca="1" si="1111"/>
        <v>-1.5539224571823774E-4</v>
      </c>
    </row>
    <row r="486" spans="2:262">
      <c r="B486" s="248">
        <v>125</v>
      </c>
      <c r="C486" s="247">
        <f t="shared" si="1112"/>
        <v>2.4414062500000017E-3</v>
      </c>
      <c r="D486" s="244">
        <f t="shared" ca="1" si="855"/>
        <v>11.373679899508462</v>
      </c>
      <c r="E486" s="243">
        <f ca="1">EA361</f>
        <v>-0.62632010049153908</v>
      </c>
      <c r="F486" s="242">
        <v>125</v>
      </c>
      <c r="G486" s="240">
        <f t="shared" ca="1" si="856"/>
        <v>1.5520864129348034E-4</v>
      </c>
      <c r="H486" s="240">
        <f t="shared" ca="1" si="857"/>
        <v>-1.3702331577805421E-4</v>
      </c>
      <c r="I486" s="240">
        <f t="shared" ca="1" si="858"/>
        <v>1.1809544904236792E-4</v>
      </c>
      <c r="J486" s="240">
        <f t="shared" ca="1" si="859"/>
        <v>-9.8527612836221725E-5</v>
      </c>
      <c r="K486" s="240">
        <f t="shared" ca="1" si="860"/>
        <v>7.8425846959425562E-5</v>
      </c>
      <c r="L486" s="240">
        <f t="shared" ca="1" si="861"/>
        <v>-5.7899084622935933E-5</v>
      </c>
      <c r="M486" s="240">
        <f t="shared" ca="1" si="862"/>
        <v>3.7058562130345781E-5</v>
      </c>
      <c r="N486" s="240">
        <f t="shared" ca="1" si="863"/>
        <v>-1.6017216078720325E-5</v>
      </c>
      <c r="O486" s="240">
        <f t="shared" ca="1" si="864"/>
        <v>-5.1109286546092492E-6</v>
      </c>
      <c r="P486" s="240">
        <f t="shared" ca="1" si="865"/>
        <v>2.621137682273523E-5</v>
      </c>
      <c r="Q486" s="240">
        <f t="shared" ca="1" si="866"/>
        <v>-4.7169783268836464E-5</v>
      </c>
      <c r="R486" s="240">
        <f t="shared" ca="1" si="867"/>
        <v>6.7872572572489303E-5</v>
      </c>
      <c r="S486" s="240">
        <f t="shared" ca="1" si="868"/>
        <v>-8.8207554524716297E-5</v>
      </c>
      <c r="T486" s="240">
        <f t="shared" ca="1" si="869"/>
        <v>1.0806453209643832E-4</v>
      </c>
      <c r="U486" s="241">
        <f t="shared" ca="1" si="870"/>
        <v>-1.2733589860573747E-4</v>
      </c>
      <c r="V486" s="240">
        <f t="shared" ca="1" si="871"/>
        <v>1.4591722084777444E-4</v>
      </c>
      <c r="W486" s="240">
        <f t="shared" ca="1" si="872"/>
        <v>-1.6370780502738717E-4</v>
      </c>
      <c r="X486" s="240">
        <f t="shared" ca="1" si="873"/>
        <v>1.8061124242748505E-4</v>
      </c>
      <c r="Y486" s="240">
        <f t="shared" ca="1" si="874"/>
        <v>-1.9653593185623566E-4</v>
      </c>
      <c r="Z486" s="240">
        <f t="shared" ca="1" si="875"/>
        <v>2.113955760418708E-4</v>
      </c>
      <c r="AA486" s="240">
        <f t="shared" ca="1" si="876"/>
        <v>-2.2510964928506715E-4</v>
      </c>
      <c r="AB486" s="240">
        <f t="shared" ca="1" si="877"/>
        <v>2.3760383383469925E-4</v>
      </c>
      <c r="AC486" s="240">
        <f t="shared" ca="1" si="878"/>
        <v>-2.4881042262216239E-4</v>
      </c>
      <c r="AD486" s="240">
        <f t="shared" ca="1" si="879"/>
        <v>2.586686861718473E-4</v>
      </c>
      <c r="AE486" s="240">
        <f t="shared" ca="1" si="880"/>
        <v>-2.6712520169943629E-4</v>
      </c>
      <c r="AF486" s="240">
        <f t="shared" ca="1" si="881"/>
        <v>2.7413414261458864E-4</v>
      </c>
      <c r="AG486" s="240">
        <f t="shared" ca="1" si="882"/>
        <v>-2.796575268592112E-4</v>
      </c>
      <c r="AH486" s="240">
        <f t="shared" ca="1" si="883"/>
        <v>2.83665422735524E-4</v>
      </c>
      <c r="AI486" s="240">
        <f t="shared" ca="1" si="884"/>
        <v>-2.8613611110851755E-4</v>
      </c>
      <c r="AJ486" s="240">
        <f t="shared" ca="1" si="885"/>
        <v>2.8705620310383166E-4</v>
      </c>
      <c r="AK486" s="240">
        <f t="shared" ca="1" si="886"/>
        <v>-2.8642071266322467E-4</v>
      </c>
      <c r="AL486" s="240">
        <f t="shared" ca="1" si="887"/>
        <v>2.8423308356445478E-4</v>
      </c>
      <c r="AM486" s="240">
        <f t="shared" ca="1" si="888"/>
        <v>-2.8050517075915E-4</v>
      </c>
      <c r="AN486" s="240">
        <f t="shared" ca="1" si="889"/>
        <v>2.7525717612979954E-4</v>
      </c>
      <c r="AO486" s="240">
        <f t="shared" ca="1" si="890"/>
        <v>-2.6851753901399784E-4</v>
      </c>
      <c r="AP486" s="240">
        <f t="shared" ca="1" si="891"/>
        <v>2.603227820892162E-4</v>
      </c>
      <c r="AQ486" s="240">
        <f t="shared" ca="1" si="892"/>
        <v>-2.5071731345324515E-4</v>
      </c>
      <c r="AR486" s="240">
        <f t="shared" ca="1" si="893"/>
        <v>2.3975318597286815E-4</v>
      </c>
      <c r="AS486" s="240">
        <f t="shared" ca="1" si="894"/>
        <v>-2.2748981520485803E-4</v>
      </c>
      <c r="AT486" s="240">
        <f t="shared" ca="1" si="895"/>
        <v>2.1399365741793912E-4</v>
      </c>
      <c r="AU486" s="240">
        <f t="shared" ca="1" si="896"/>
        <v>-1.9933784946050411E-4</v>
      </c>
      <c r="AV486" s="240">
        <f t="shared" ca="1" si="897"/>
        <v>1.8360181242568641E-4</v>
      </c>
      <c r="AW486" s="240">
        <f t="shared" ca="1" si="898"/>
        <v>-1.6687082126159173E-4</v>
      </c>
      <c r="AX486" s="240">
        <f t="shared" ca="1" si="899"/>
        <v>1.4923554265895535E-4</v>
      </c>
      <c r="AY486" s="240">
        <f t="shared" ca="1" si="900"/>
        <v>-1.3079154372049159E-4</v>
      </c>
      <c r="AZ486" s="240">
        <f t="shared" ca="1" si="901"/>
        <v>1.1163877407448449E-4</v>
      </c>
      <c r="BA486" s="240">
        <f t="shared" ca="1" si="902"/>
        <v>-9.1881024239099561E-5</v>
      </c>
      <c r="BB486" s="240">
        <f t="shared" ca="1" si="903"/>
        <v>7.1625363172542759E-5</v>
      </c>
      <c r="BC486" s="240">
        <f t="shared" ca="1" si="904"/>
        <v>-5.0981558057144785E-5</v>
      </c>
      <c r="BD486" s="240">
        <f t="shared" ca="1" si="905"/>
        <v>3.0061479461459422E-5</v>
      </c>
      <c r="BE486" s="240">
        <f t="shared" ca="1" si="906"/>
        <v>-8.978495103967001E-6</v>
      </c>
      <c r="BF486" s="240">
        <f t="shared" ca="1" si="907"/>
        <v>-1.2153144496414119E-5</v>
      </c>
      <c r="BG486" s="240">
        <f t="shared" ca="1" si="908"/>
        <v>3.321892515378887E-5</v>
      </c>
      <c r="BH486" s="240">
        <f t="shared" ca="1" si="909"/>
        <v>-5.410468957757257E-5</v>
      </c>
      <c r="BI486" s="240">
        <f t="shared" ca="1" si="910"/>
        <v>7.4697256000771383E-5</v>
      </c>
      <c r="BJ486" s="240">
        <f t="shared" ca="1" si="911"/>
        <v>-9.4885031521736065E-5</v>
      </c>
      <c r="BK486" s="240">
        <f t="shared" ca="1" si="912"/>
        <v>1.145586168357967E-4</v>
      </c>
      <c r="BL486" s="240">
        <f t="shared" ca="1" si="913"/>
        <v>-1.3361139907956541E-4</v>
      </c>
      <c r="BM486" s="240">
        <f t="shared" ca="1" si="914"/>
        <v>1.5194012957528029E-4</v>
      </c>
      <c r="BN486" s="240">
        <f t="shared" ca="1" si="915"/>
        <v>-1.6944548334433575E-4</v>
      </c>
      <c r="BO486" s="240">
        <f t="shared" ca="1" si="916"/>
        <v>1.8603259735794139E-4</v>
      </c>
      <c r="BP486" s="240">
        <f t="shared" ca="1" si="917"/>
        <v>-2.0161158460811927E-4</v>
      </c>
      <c r="BQ486" s="240">
        <f t="shared" ca="1" si="918"/>
        <v>2.160980212131498E-4</v>
      </c>
      <c r="BR486" s="240">
        <f t="shared" ca="1" si="919"/>
        <v>-2.2941340391792746E-4</v>
      </c>
      <c r="BS486" s="240">
        <f t="shared" ca="1" si="920"/>
        <v>2.4148557550989546E-4</v>
      </c>
      <c r="BT486" s="240">
        <f t="shared" ca="1" si="921"/>
        <v>-2.5224911584523235E-4</v>
      </c>
      <c r="BU486" s="240">
        <f t="shared" ca="1" si="922"/>
        <v>2.6164569636627955E-4</v>
      </c>
      <c r="BV486" s="240">
        <f t="shared" ca="1" si="923"/>
        <v>-2.6962439618904641E-4</v>
      </c>
      <c r="BW486" s="240">
        <f t="shared" ca="1" si="924"/>
        <v>2.7614197804790404E-4</v>
      </c>
      <c r="BX486" s="240">
        <f t="shared" ca="1" si="925"/>
        <v>-2.8116312260205553E-4</v>
      </c>
      <c r="BY486" s="240">
        <f t="shared" ca="1" si="926"/>
        <v>2.8466061983411687E-4</v>
      </c>
      <c r="BZ486" s="240">
        <f t="shared" ca="1" si="927"/>
        <v>-2.8661551650355509E-4</v>
      </c>
      <c r="CA486" s="240">
        <f t="shared" ca="1" si="928"/>
        <v>2.8701721885594127E-4</v>
      </c>
      <c r="CB486" s="240">
        <f t="shared" ca="1" si="929"/>
        <v>-2.8586355003142321E-4</v>
      </c>
      <c r="CC486" s="240">
        <f t="shared" ca="1" si="930"/>
        <v>2.8316076186131917E-4</v>
      </c>
      <c r="CD486" s="240">
        <f t="shared" ca="1" si="931"/>
        <v>-2.7892350098889754E-4</v>
      </c>
      <c r="CE486" s="240">
        <f t="shared" ca="1" si="932"/>
        <v>2.7317472949795417E-4</v>
      </c>
      <c r="CF486" s="240">
        <f t="shared" ca="1" si="933"/>
        <v>-2.6594560047928702E-4</v>
      </c>
      <c r="CG486" s="240">
        <f t="shared" ca="1" si="934"/>
        <v>2.57275289209399E-4</v>
      </c>
      <c r="CH486" s="240">
        <f t="shared" ca="1" si="935"/>
        <v>-2.4721078085628001E-4</v>
      </c>
      <c r="CI486" s="240">
        <f t="shared" ca="1" si="936"/>
        <v>2.3580661586271111E-4</v>
      </c>
      <c r="CJ486" s="240">
        <f t="shared" ca="1" si="937"/>
        <v>-2.2312459438688422E-4</v>
      </c>
      <c r="CK486" s="240">
        <f t="shared" ca="1" si="938"/>
        <v>2.0923344140197066E-4</v>
      </c>
      <c r="CL486" s="240">
        <f t="shared" ca="1" si="939"/>
        <v>-1.9420843426956624E-4</v>
      </c>
      <c r="CM486" s="240">
        <f t="shared" ca="1" si="940"/>
        <v>1.7813099480512738E-4</v>
      </c>
      <c r="CN486" s="240">
        <f t="shared" ca="1" si="941"/>
        <v>-1.6108824804610347E-4</v>
      </c>
      <c r="CO486" s="240">
        <f t="shared" ca="1" si="942"/>
        <v>1.4317255011380979E-4</v>
      </c>
      <c r="CP486" s="240">
        <f t="shared" ca="1" si="943"/>
        <v>-1.2448098772760449E-4</v>
      </c>
      <c r="CQ486" s="240">
        <f t="shared" ca="1" si="944"/>
        <v>1.0511485208354439E-4</v>
      </c>
      <c r="CR486" s="240">
        <f t="shared" ca="1" si="945"/>
        <v>-8.517908994861734E-5</v>
      </c>
      <c r="CS486" s="240">
        <f t="shared" ca="1" si="946"/>
        <v>6.4781734945119196E-5</v>
      </c>
      <c r="CT486" s="240">
        <f t="shared" ca="1" si="947"/>
        <v>-4.4033322107094188E-5</v>
      </c>
      <c r="CU486" s="240">
        <f t="shared" ca="1" si="948"/>
        <v>2.3046288881424705E-5</v>
      </c>
      <c r="CV486" s="240">
        <f t="shared" ca="1" si="949"/>
        <v>-1.9343658194997861E-6</v>
      </c>
      <c r="CW486" s="240">
        <f t="shared" ca="1" si="950"/>
        <v>-1.9188039738399508E-5</v>
      </c>
      <c r="CX486" s="240">
        <f t="shared" ca="1" si="951"/>
        <v>4.0206463646454374E-5</v>
      </c>
      <c r="CY486" s="240">
        <f t="shared" ca="1" si="952"/>
        <v>-6.1007005244415762E-5</v>
      </c>
      <c r="CZ486" s="240">
        <f t="shared" ca="1" si="953"/>
        <v>8.1476944595150854E-5</v>
      </c>
      <c r="DA486" s="240">
        <f t="shared" ca="1" si="954"/>
        <v>-1.0150535332374889E-4</v>
      </c>
      <c r="DB486" s="240">
        <f t="shared" ca="1" si="955"/>
        <v>1.2098369574799571E-4</v>
      </c>
      <c r="DC486" s="240">
        <f t="shared" ca="1" si="956"/>
        <v>-1.3980641704263976E-4</v>
      </c>
      <c r="DD486" s="240">
        <f t="shared" ca="1" si="957"/>
        <v>1.5787151525013547E-4</v>
      </c>
      <c r="DE486" s="240">
        <f t="shared" ca="1" si="958"/>
        <v>-1.7508109403808892E-4</v>
      </c>
      <c r="DF486" s="240">
        <f t="shared" ca="1" si="959"/>
        <v>1.9134189320796528E-4</v>
      </c>
      <c r="DG486" s="240">
        <f t="shared" ca="1" si="960"/>
        <v>-2.0656579408018466E-4</v>
      </c>
      <c r="DH486" s="240">
        <f t="shared" ca="1" si="961"/>
        <v>2.2067029701688189E-4</v>
      </c>
      <c r="DI486" s="240">
        <f t="shared" ca="1" si="962"/>
        <v>-2.335789684945824E-4</v>
      </c>
      <c r="DJ486" s="240">
        <f t="shared" ca="1" si="963"/>
        <v>2.4522185530412738E-4</v>
      </c>
      <c r="DK486" s="240">
        <f t="shared" ca="1" si="964"/>
        <v>-2.555358636331152E-4</v>
      </c>
      <c r="DL486" s="240">
        <f t="shared" ca="1" si="965"/>
        <v>2.6446510097677839E-4</v>
      </c>
      <c r="DM486" s="240">
        <f t="shared" ca="1" si="966"/>
        <v>-2.7196117902429911E-4</v>
      </c>
      <c r="DN486" s="240">
        <f t="shared" ca="1" si="967"/>
        <v>2.7798347587925797E-4</v>
      </c>
      <c r="DO486" s="240">
        <f t="shared" ca="1" si="968"/>
        <v>-2.8249935619321053E-4</v>
      </c>
      <c r="DP486" s="240">
        <f t="shared" ca="1" si="969"/>
        <v>2.8548434801946754E-4</v>
      </c>
      <c r="DQ486" s="240">
        <f t="shared" ca="1" si="970"/>
        <v>-2.8692227542869515E-4</v>
      </c>
      <c r="DR486" s="240">
        <f t="shared" ca="1" si="971"/>
        <v>2.8680534616767694E-4</v>
      </c>
      <c r="DS486" s="240">
        <f t="shared" ca="1" si="972"/>
        <v>-2.8513419388620937E-4</v>
      </c>
      <c r="DT486" s="240">
        <f t="shared" ca="1" si="973"/>
        <v>2.8191787470329885E-4</v>
      </c>
      <c r="DU486" s="240">
        <f t="shared" ca="1" si="974"/>
        <v>-2.7717381813126773E-4</v>
      </c>
      <c r="DV486" s="240">
        <f t="shared" ca="1" si="975"/>
        <v>2.7092773262371746E-4</v>
      </c>
      <c r="DW486" s="240">
        <f t="shared" ca="1" si="976"/>
        <v>-2.6321346625919709E-4</v>
      </c>
      <c r="DX486" s="240">
        <f t="shared" ca="1" si="977"/>
        <v>2.5407282331550837E-4</v>
      </c>
      <c r="DY486" s="240">
        <f t="shared" ca="1" si="978"/>
        <v>-2.4355533772873778E-4</v>
      </c>
      <c r="DZ486" s="240">
        <f t="shared" ca="1" si="979"/>
        <v>2.3171800466454252E-4</v>
      </c>
      <c r="EA486" s="240">
        <f t="shared" ca="1" si="980"/>
        <v>-2.1862497165641505E-4</v>
      </c>
      <c r="EB486" s="240">
        <f t="shared" ca="1" si="981"/>
        <v>2.0434719098464109E-4</v>
      </c>
      <c r="EC486" s="240">
        <f t="shared" ca="1" si="982"/>
        <v>-1.8896203517974528E-4</v>
      </c>
      <c r="ED486" s="240">
        <f t="shared" ca="1" si="983"/>
        <v>1.725528777340446E-4</v>
      </c>
      <c r="EE486" s="240">
        <f t="shared" ca="1" si="984"/>
        <v>-1.5520864129346968E-4</v>
      </c>
      <c r="EF486" s="240">
        <f t="shared" ca="1" si="985"/>
        <v>1.3702331577804207E-4</v>
      </c>
      <c r="EG486" s="240">
        <f t="shared" ca="1" si="986"/>
        <v>-1.1809544904235416E-4</v>
      </c>
      <c r="EH486" s="240">
        <f t="shared" ca="1" si="987"/>
        <v>9.8527612836206573E-5</v>
      </c>
      <c r="EI486" s="240">
        <f t="shared" ca="1" si="988"/>
        <v>-7.8425846959409082E-5</v>
      </c>
      <c r="EJ486" s="240">
        <f t="shared" ca="1" si="989"/>
        <v>5.7899084622917637E-5</v>
      </c>
      <c r="EK486" s="240">
        <f t="shared" ca="1" si="990"/>
        <v>-3.7058562130326211E-5</v>
      </c>
      <c r="EL486" s="240">
        <f t="shared" ca="1" si="991"/>
        <v>1.6017216078715934E-5</v>
      </c>
      <c r="EM486" s="240">
        <f t="shared" ca="1" si="992"/>
        <v>5.1109286546146431E-6</v>
      </c>
      <c r="EN486" s="240">
        <f t="shared" ca="1" si="993"/>
        <v>-2.6211376822741627E-5</v>
      </c>
      <c r="EO486" s="240">
        <f t="shared" ca="1" si="994"/>
        <v>4.7169783268843809E-5</v>
      </c>
      <c r="EP486" s="240">
        <f t="shared" ca="1" si="995"/>
        <v>-6.7872572572498532E-5</v>
      </c>
      <c r="EQ486" s="240">
        <f t="shared" ca="1" si="996"/>
        <v>8.8207554524725323E-5</v>
      </c>
      <c r="ER486" s="240">
        <f t="shared" ca="1" si="997"/>
        <v>-1.08064532096449E-4</v>
      </c>
      <c r="ES486" s="240">
        <f t="shared" ca="1" si="998"/>
        <v>1.2733589860574777E-4</v>
      </c>
      <c r="ET486" s="240">
        <f t="shared" ca="1" si="999"/>
        <v>-1.4591722084778615E-4</v>
      </c>
      <c r="EU486" s="240">
        <f t="shared" ca="1" si="1000"/>
        <v>1.6370780502740002E-4</v>
      </c>
      <c r="EV486" s="240">
        <f t="shared" ca="1" si="1001"/>
        <v>-1.8061124242749722E-4</v>
      </c>
      <c r="EW486" s="240">
        <f t="shared" ca="1" si="1002"/>
        <v>1.9653593185624854E-4</v>
      </c>
      <c r="EX486" s="240">
        <f t="shared" ca="1" si="1003"/>
        <v>-2.1139557604188275E-4</v>
      </c>
      <c r="EY486" s="240">
        <f t="shared" ca="1" si="1004"/>
        <v>2.2510964928507937E-4</v>
      </c>
      <c r="EZ486" s="240">
        <f t="shared" ca="1" si="1005"/>
        <v>-2.3760383383470112E-4</v>
      </c>
      <c r="FA486" s="240">
        <f t="shared" ca="1" si="1006"/>
        <v>2.4881042262216407E-4</v>
      </c>
      <c r="FB486" s="240">
        <f t="shared" ca="1" si="1007"/>
        <v>-2.5866868617185055E-4</v>
      </c>
      <c r="FC486" s="240">
        <f t="shared" ca="1" si="1008"/>
        <v>2.67125201699439E-4</v>
      </c>
      <c r="FD486" s="240">
        <f t="shared" ca="1" si="1009"/>
        <v>-2.7413414261459086E-4</v>
      </c>
      <c r="FE486" s="240">
        <f t="shared" ca="1" si="1010"/>
        <v>2.796575268592138E-4</v>
      </c>
      <c r="FF486" s="240">
        <f t="shared" ca="1" si="1011"/>
        <v>-2.8366542273552579E-4</v>
      </c>
      <c r="FG486" s="240">
        <f t="shared" ca="1" si="1012"/>
        <v>2.8613611110851842E-4</v>
      </c>
      <c r="FH486" s="240">
        <f t="shared" ca="1" si="1013"/>
        <v>-2.8705620310383171E-4</v>
      </c>
      <c r="FI486" s="240">
        <f t="shared" ca="1" si="1014"/>
        <v>2.8642071266322364E-4</v>
      </c>
      <c r="FJ486" s="240">
        <f t="shared" ca="1" si="1015"/>
        <v>-2.8423308356445261E-4</v>
      </c>
      <c r="FK486" s="240">
        <f t="shared" ca="1" si="1016"/>
        <v>2.8050517075914664E-4</v>
      </c>
      <c r="FL486" s="240">
        <f t="shared" ca="1" si="1017"/>
        <v>-2.7525717612979396E-4</v>
      </c>
      <c r="FM486" s="240">
        <f t="shared" ca="1" si="1018"/>
        <v>2.685175390139909E-4</v>
      </c>
      <c r="FN486" s="240">
        <f t="shared" ca="1" si="1019"/>
        <v>-2.6032278208921474E-4</v>
      </c>
      <c r="FO486" s="240">
        <f t="shared" ca="1" si="1020"/>
        <v>2.5071731345324347E-4</v>
      </c>
      <c r="FP486" s="240">
        <f t="shared" ca="1" si="1021"/>
        <v>-2.3975318597286405E-4</v>
      </c>
      <c r="FQ486" s="240">
        <f t="shared" ca="1" si="1022"/>
        <v>2.2748981520485348E-4</v>
      </c>
      <c r="FR486" s="240">
        <f t="shared" ca="1" si="1023"/>
        <v>-2.1399365741793416E-4</v>
      </c>
      <c r="FS486" s="240">
        <f t="shared" ca="1" si="1024"/>
        <v>1.9933784946049585E-4</v>
      </c>
      <c r="FT486" s="240">
        <f t="shared" ca="1" si="1025"/>
        <v>-1.8360181242567752E-4</v>
      </c>
      <c r="FU486" s="240">
        <f t="shared" ca="1" si="1026"/>
        <v>1.6687082126158237E-4</v>
      </c>
      <c r="FV486" s="240">
        <f t="shared" ca="1" si="1027"/>
        <v>-1.4923554265894548E-4</v>
      </c>
      <c r="FW486" s="240">
        <f t="shared" ca="1" si="1028"/>
        <v>1.3079154372048135E-4</v>
      </c>
      <c r="FX486" s="240">
        <f t="shared" ca="1" si="1029"/>
        <v>-1.1163877407447386E-4</v>
      </c>
      <c r="FY486" s="240">
        <f t="shared" ca="1" si="1030"/>
        <v>9.1881024239080913E-5</v>
      </c>
      <c r="FZ486" s="240">
        <f t="shared" ca="1" si="1031"/>
        <v>-7.162536317252369E-5</v>
      </c>
      <c r="GA486" s="240">
        <f t="shared" ca="1" si="1032"/>
        <v>5.0981558057125405E-5</v>
      </c>
      <c r="GB486" s="240">
        <f t="shared" ca="1" si="1033"/>
        <v>-3.0061479461439825E-5</v>
      </c>
      <c r="GC486" s="240">
        <f t="shared" ca="1" si="1034"/>
        <v>8.9784951039473227E-6</v>
      </c>
      <c r="GD486" s="240">
        <f t="shared" ca="1" si="1035"/>
        <v>1.215314449643377E-5</v>
      </c>
      <c r="GE486" s="240">
        <f t="shared" ca="1" si="1036"/>
        <v>-3.321892515380844E-5</v>
      </c>
      <c r="GF486" s="240">
        <f t="shared" ca="1" si="1037"/>
        <v>5.4104689577599892E-5</v>
      </c>
      <c r="GG486" s="240">
        <f t="shared" ca="1" si="1038"/>
        <v>-7.4697256000798298E-5</v>
      </c>
      <c r="GH486" s="240">
        <f t="shared" ca="1" si="1039"/>
        <v>9.488503152176237E-5</v>
      </c>
      <c r="GI486" s="240">
        <f t="shared" ca="1" si="1040"/>
        <v>-1.1455861683579229E-4</v>
      </c>
      <c r="GJ486" s="240">
        <f t="shared" ca="1" si="1041"/>
        <v>1.3361139907956118E-4</v>
      </c>
      <c r="GK486" s="240">
        <f t="shared" ca="1" si="1042"/>
        <v>-1.5194012957527622E-4</v>
      </c>
      <c r="GL486" s="240">
        <f t="shared" ca="1" si="1043"/>
        <v>1.694454833443319E-4</v>
      </c>
      <c r="GM486" s="240">
        <f t="shared" ca="1" si="1044"/>
        <v>-1.8603259735794396E-4</v>
      </c>
      <c r="GN486" s="240">
        <f t="shared" ca="1" si="1045"/>
        <v>2.0161158460812166E-4</v>
      </c>
      <c r="GO486" s="240">
        <f t="shared" ca="1" si="1046"/>
        <v>-2.1609802121315199E-4</v>
      </c>
      <c r="GP486" s="240">
        <f t="shared" ca="1" si="1047"/>
        <v>2.2941340391792949E-4</v>
      </c>
      <c r="GQ486" s="240">
        <f t="shared" ca="1" si="1048"/>
        <v>-2.414855755098973E-4</v>
      </c>
      <c r="GR486" s="240">
        <f t="shared" ca="1" si="1049"/>
        <v>2.5224911584523392E-4</v>
      </c>
      <c r="GS486" s="240">
        <f t="shared" ca="1" si="1050"/>
        <v>-2.6164569636628096E-4</v>
      </c>
      <c r="GT486" s="240">
        <f t="shared" ca="1" si="1051"/>
        <v>2.6962439618905036E-4</v>
      </c>
      <c r="GU486" s="240">
        <f t="shared" ca="1" si="1052"/>
        <v>-2.7614197804790719E-4</v>
      </c>
      <c r="GV486" s="240">
        <f t="shared" ca="1" si="1053"/>
        <v>2.8116312260205786E-4</v>
      </c>
      <c r="GW486" s="240">
        <f t="shared" ca="1" si="1054"/>
        <v>-2.8466061983411833E-4</v>
      </c>
      <c r="GX486" s="240">
        <f t="shared" ca="1" si="1055"/>
        <v>2.8661551650355574E-4</v>
      </c>
      <c r="GY486" s="240">
        <f t="shared" ca="1" si="1056"/>
        <v>-2.8701721885594105E-4</v>
      </c>
      <c r="GZ486" s="240">
        <f t="shared" ca="1" si="1057"/>
        <v>2.8586355003142213E-4</v>
      </c>
      <c r="HA486" s="240">
        <f t="shared" ca="1" si="1058"/>
        <v>-2.8316076186131597E-4</v>
      </c>
      <c r="HB486" s="240">
        <f t="shared" ca="1" si="1059"/>
        <v>2.7892350098889288E-4</v>
      </c>
      <c r="HC486" s="240">
        <f t="shared" ca="1" si="1060"/>
        <v>-2.731747294979481E-4</v>
      </c>
      <c r="HD486" s="240">
        <f t="shared" ca="1" si="1061"/>
        <v>2.6594560047927965E-4</v>
      </c>
      <c r="HE486" s="240">
        <f t="shared" ca="1" si="1062"/>
        <v>-2.5727528920939027E-4</v>
      </c>
      <c r="HF486" s="240">
        <f t="shared" ca="1" si="1063"/>
        <v>2.4721078085627004E-4</v>
      </c>
      <c r="HG486" s="240">
        <f t="shared" ca="1" si="1064"/>
        <v>-2.3580661586269989E-4</v>
      </c>
      <c r="HH486" s="240">
        <f t="shared" ca="1" si="1065"/>
        <v>2.2312459438686671E-4</v>
      </c>
      <c r="HI486" s="240">
        <f t="shared" ca="1" si="1066"/>
        <v>-2.0923344140195158E-4</v>
      </c>
      <c r="HJ486" s="240">
        <f t="shared" ca="1" si="1067"/>
        <v>1.9420843426954569E-4</v>
      </c>
      <c r="HK486" s="240">
        <f t="shared" ca="1" si="1068"/>
        <v>-1.7813099480510556E-4</v>
      </c>
      <c r="HL486" s="240">
        <f t="shared" ca="1" si="1069"/>
        <v>1.610882480461074E-4</v>
      </c>
      <c r="HM486" s="240">
        <f t="shared" ca="1" si="1070"/>
        <v>-1.4317255011381394E-4</v>
      </c>
      <c r="HN486" s="240">
        <f t="shared" ca="1" si="1071"/>
        <v>1.2448098772760882E-4</v>
      </c>
      <c r="HO486" s="240">
        <f t="shared" ca="1" si="1072"/>
        <v>-1.0511485208354884E-4</v>
      </c>
      <c r="HP486" s="240">
        <f t="shared" ca="1" si="1073"/>
        <v>8.5179089948621921E-5</v>
      </c>
      <c r="HQ486" s="240">
        <f t="shared" ca="1" si="1074"/>
        <v>-6.4781734945123872E-5</v>
      </c>
      <c r="HR486" s="240">
        <f t="shared" ca="1" si="1075"/>
        <v>4.4033322107098931E-5</v>
      </c>
      <c r="HS486" s="240">
        <f t="shared" ca="1" si="1076"/>
        <v>-2.3046288881413212E-5</v>
      </c>
      <c r="HT486" s="240">
        <f t="shared" ca="1" si="1077"/>
        <v>1.9343658194882936E-6</v>
      </c>
      <c r="HU486" s="240">
        <f t="shared" ca="1" si="1078"/>
        <v>1.9188039738411001E-5</v>
      </c>
      <c r="HV486" s="240">
        <f t="shared" ca="1" si="1079"/>
        <v>-4.0206463646465799E-5</v>
      </c>
      <c r="HW486" s="240">
        <f t="shared" ca="1" si="1080"/>
        <v>6.1007005244427025E-5</v>
      </c>
      <c r="HX486" s="240">
        <f t="shared" ca="1" si="1081"/>
        <v>-8.1476944595161913E-5</v>
      </c>
      <c r="HY486" s="240">
        <f t="shared" ca="1" si="1082"/>
        <v>1.0150535332375965E-4</v>
      </c>
      <c r="HZ486" s="240">
        <f t="shared" ca="1" si="1083"/>
        <v>-1.2098369574800615E-4</v>
      </c>
      <c r="IA486" s="240">
        <f t="shared" ca="1" si="1084"/>
        <v>1.3980641704264984E-4</v>
      </c>
      <c r="IB486" s="240">
        <f t="shared" ca="1" si="1085"/>
        <v>-1.5787151525014509E-4</v>
      </c>
      <c r="IC486" s="240">
        <f t="shared" ca="1" si="1086"/>
        <v>1.7508109403809811E-4</v>
      </c>
      <c r="ID486" s="240">
        <f t="shared" ca="1" si="1087"/>
        <v>-1.9134189320797388E-4</v>
      </c>
      <c r="IE486" s="240">
        <f t="shared" ca="1" si="1088"/>
        <v>1.2872429097780545E-4</v>
      </c>
      <c r="IF486" s="240">
        <f t="shared" ca="1" si="1089"/>
        <v>-2.2067029701688926E-4</v>
      </c>
      <c r="IG486" s="240">
        <f t="shared" ca="1" si="1090"/>
        <v>2.3357896849459858E-4</v>
      </c>
      <c r="IH486" s="240">
        <f t="shared" ca="1" si="1091"/>
        <v>-2.4522185530414186E-4</v>
      </c>
      <c r="II486" s="240">
        <f t="shared" ca="1" si="1092"/>
        <v>2.5553586363312789E-4</v>
      </c>
      <c r="IJ486" s="240">
        <f t="shared" ca="1" si="1093"/>
        <v>-2.6446510097678924E-4</v>
      </c>
      <c r="IK486" s="240">
        <f t="shared" ca="1" si="1094"/>
        <v>2.71961179024308E-4</v>
      </c>
      <c r="IL486" s="240">
        <f t="shared" ca="1" si="1095"/>
        <v>-2.7798347587926496E-4</v>
      </c>
      <c r="IM486" s="240">
        <f t="shared" ca="1" si="1096"/>
        <v>2.8249935619321546E-4</v>
      </c>
      <c r="IN486" s="240">
        <f t="shared" ca="1" si="1097"/>
        <v>-2.8548434801946705E-4</v>
      </c>
      <c r="IO486" s="240">
        <f t="shared" ca="1" si="1098"/>
        <v>2.8692227542869504E-4</v>
      </c>
      <c r="IP486" s="240">
        <f t="shared" ca="1" si="1099"/>
        <v>-2.8680534616767715E-4</v>
      </c>
      <c r="IQ486" s="240">
        <f t="shared" ca="1" si="1100"/>
        <v>2.8513419388620997E-4</v>
      </c>
      <c r="IR486" s="240">
        <f t="shared" ca="1" si="1101"/>
        <v>-2.8191787470329972E-4</v>
      </c>
      <c r="IS486" s="240">
        <f t="shared" ca="1" si="1102"/>
        <v>2.7717381813126897E-4</v>
      </c>
      <c r="IT486" s="240">
        <f t="shared" ca="1" si="1103"/>
        <v>-2.7092773262371903E-4</v>
      </c>
      <c r="IU486" s="240">
        <f t="shared" ca="1" si="1104"/>
        <v>2.6321346625919249E-4</v>
      </c>
      <c r="IV486" s="240">
        <f t="shared" ca="1" si="1105"/>
        <v>-2.54072823315503E-4</v>
      </c>
      <c r="IW486" s="240">
        <f t="shared" ca="1" si="1106"/>
        <v>2.4355533772873168E-4</v>
      </c>
      <c r="IX486" s="240">
        <f t="shared" ca="1" si="1107"/>
        <v>-2.3171800466453572E-4</v>
      </c>
      <c r="IY486" s="240">
        <f t="shared" ca="1" si="1108"/>
        <v>2.1862497165640757E-4</v>
      </c>
      <c r="IZ486" s="240">
        <f t="shared" ca="1" si="1109"/>
        <v>-2.0434719098463296E-4</v>
      </c>
      <c r="JA486" s="240">
        <f t="shared" ca="1" si="1110"/>
        <v>1.889620351797366E-4</v>
      </c>
      <c r="JB486" s="240">
        <f t="shared" ca="1" si="1111"/>
        <v>-1.7255287773403538E-4</v>
      </c>
    </row>
    <row r="487" spans="2:262">
      <c r="B487" s="248">
        <v>126</v>
      </c>
      <c r="C487" s="247">
        <f t="shared" si="1112"/>
        <v>2.4609375000000018E-3</v>
      </c>
      <c r="D487" s="244">
        <f t="shared" ca="1" si="855"/>
        <v>11.378253874657931</v>
      </c>
      <c r="E487" s="243">
        <f ca="1">EB361</f>
        <v>-0.62174612534206952</v>
      </c>
      <c r="F487" s="242">
        <v>126</v>
      </c>
      <c r="G487" s="240">
        <f t="shared" ca="1" si="856"/>
        <v>1.4136779051295887E-4</v>
      </c>
      <c r="H487" s="240">
        <f t="shared" ca="1" si="857"/>
        <v>-1.2753192769356903E-4</v>
      </c>
      <c r="I487" s="240">
        <f t="shared" ca="1" si="858"/>
        <v>1.1338882928988777E-4</v>
      </c>
      <c r="J487" s="240">
        <f t="shared" ca="1" si="859"/>
        <v>-9.8972567264758699E-5</v>
      </c>
      <c r="K487" s="240">
        <f t="shared" ca="1" si="860"/>
        <v>8.4317871656115802E-5</v>
      </c>
      <c r="L487" s="240">
        <f t="shared" ca="1" si="861"/>
        <v>-6.9460046909280011E-5</v>
      </c>
      <c r="M487" s="240">
        <f t="shared" ca="1" si="862"/>
        <v>5.4434886825458772E-5</v>
      </c>
      <c r="N487" s="240">
        <f t="shared" ca="1" si="863"/>
        <v>-3.9278588331340892E-5</v>
      </c>
      <c r="O487" s="240">
        <f t="shared" ca="1" si="864"/>
        <v>2.4027664277534867E-5</v>
      </c>
      <c r="P487" s="240">
        <f t="shared" ca="1" si="865"/>
        <v>-8.7188554759104681E-6</v>
      </c>
      <c r="Q487" s="240">
        <f t="shared" ca="1" si="866"/>
        <v>-6.6109578122369055E-6</v>
      </c>
      <c r="R487" s="240">
        <f t="shared" ca="1" si="867"/>
        <v>2.192484472396416E-5</v>
      </c>
      <c r="S487" s="240">
        <f t="shared" ca="1" si="868"/>
        <v>-3.7185912764361859E-5</v>
      </c>
      <c r="T487" s="240">
        <f t="shared" ca="1" si="869"/>
        <v>5.2357396683806707E-5</v>
      </c>
      <c r="U487" s="241">
        <f t="shared" ca="1" si="870"/>
        <v>-6.7402747048676151E-5</v>
      </c>
      <c r="V487" s="240">
        <f t="shared" ca="1" si="871"/>
        <v>8.2285718292121938E-5</v>
      </c>
      <c r="W487" s="240">
        <f t="shared" ca="1" si="872"/>
        <v>-9.6970456032824298E-5</v>
      </c>
      <c r="X487" s="240">
        <f t="shared" ca="1" si="873"/>
        <v>1.1142158345133473E-4</v>
      </c>
      <c r="Y487" s="240">
        <f t="shared" ca="1" si="874"/>
        <v>-1.256042865159308E-4</v>
      </c>
      <c r="Z487" s="240">
        <f t="shared" ca="1" si="875"/>
        <v>1.3948439785267587E-4</v>
      </c>
      <c r="AA487" s="240">
        <f t="shared" ca="1" si="876"/>
        <v>-1.530284790576016E-4</v>
      </c>
      <c r="AB487" s="240">
        <f t="shared" ca="1" si="877"/>
        <v>1.6620390125276778E-4</v>
      </c>
      <c r="AC487" s="240">
        <f t="shared" ca="1" si="878"/>
        <v>-1.7897892369207361E-4</v>
      </c>
      <c r="AD487" s="240">
        <f t="shared" ca="1" si="879"/>
        <v>1.9132277022750304E-4</v>
      </c>
      <c r="AE487" s="240">
        <f t="shared" ca="1" si="880"/>
        <v>-2.0320570345155886E-4</v>
      </c>
      <c r="AF487" s="240">
        <f t="shared" ca="1" si="881"/>
        <v>2.1459909633728233E-4</v>
      </c>
      <c r="AG487" s="240">
        <f t="shared" ca="1" si="882"/>
        <v>-2.2547550120326839E-4</v>
      </c>
      <c r="AH487" s="240">
        <f t="shared" ca="1" si="883"/>
        <v>2.3580871583753145E-4</v>
      </c>
      <c r="AI487" s="240">
        <f t="shared" ca="1" si="884"/>
        <v>-2.4557384662094079E-4</v>
      </c>
      <c r="AJ487" s="240">
        <f t="shared" ca="1" si="885"/>
        <v>2.5474736849811174E-4</v>
      </c>
      <c r="AK487" s="240">
        <f t="shared" ca="1" si="886"/>
        <v>-2.6330718165133639E-4</v>
      </c>
      <c r="AL487" s="240">
        <f t="shared" ca="1" si="887"/>
        <v>2.7123266474097781E-4</v>
      </c>
      <c r="AM487" s="240">
        <f t="shared" ca="1" si="888"/>
        <v>-2.7850472458408246E-4</v>
      </c>
      <c r="AN487" s="240">
        <f t="shared" ca="1" si="889"/>
        <v>2.8510584215153131E-4</v>
      </c>
      <c r="AO487" s="240">
        <f t="shared" ca="1" si="890"/>
        <v>-2.9102011477291466E-4</v>
      </c>
      <c r="AP487" s="240">
        <f t="shared" ca="1" si="891"/>
        <v>2.9623329444745841E-4</v>
      </c>
      <c r="AQ487" s="240">
        <f t="shared" ca="1" si="892"/>
        <v>-3.0073282216870492E-4</v>
      </c>
      <c r="AR487" s="240">
        <f t="shared" ca="1" si="893"/>
        <v>3.0450785818026413E-4</v>
      </c>
      <c r="AS487" s="240">
        <f t="shared" ca="1" si="894"/>
        <v>-3.0754930808972876E-4</v>
      </c>
      <c r="AT487" s="240">
        <f t="shared" ca="1" si="895"/>
        <v>3.098498447778673E-4</v>
      </c>
      <c r="AU487" s="240">
        <f t="shared" ca="1" si="896"/>
        <v>-3.1140392605029485E-4</v>
      </c>
      <c r="AV487" s="240">
        <f t="shared" ca="1" si="897"/>
        <v>3.1220780798910455E-4</v>
      </c>
      <c r="AW487" s="240">
        <f t="shared" ca="1" si="898"/>
        <v>-3.1225955397229442E-4</v>
      </c>
      <c r="AX487" s="240">
        <f t="shared" ca="1" si="899"/>
        <v>3.1155903933925851E-4</v>
      </c>
      <c r="AY487" s="240">
        <f t="shared" ca="1" si="900"/>
        <v>-3.1010795169110483E-4</v>
      </c>
      <c r="AZ487" s="240">
        <f t="shared" ca="1" si="901"/>
        <v>3.0790978682507968E-4</v>
      </c>
      <c r="BA487" s="240">
        <f t="shared" ca="1" si="902"/>
        <v>-3.0496984031287933E-4</v>
      </c>
      <c r="BB487" s="240">
        <f t="shared" ca="1" si="903"/>
        <v>3.0129519474316396E-4</v>
      </c>
      <c r="BC487" s="240">
        <f t="shared" ca="1" si="904"/>
        <v>-2.9689470265897042E-4</v>
      </c>
      <c r="BD487" s="240">
        <f t="shared" ca="1" si="905"/>
        <v>2.9177896523116396E-4</v>
      </c>
      <c r="BE487" s="240">
        <f t="shared" ca="1" si="906"/>
        <v>-2.8596030671929984E-4</v>
      </c>
      <c r="BF487" s="240">
        <f t="shared" ca="1" si="907"/>
        <v>2.7945274478138058E-4</v>
      </c>
      <c r="BG487" s="240">
        <f t="shared" ca="1" si="908"/>
        <v>-2.7227195670411739E-4</v>
      </c>
      <c r="BH487" s="240">
        <f t="shared" ca="1" si="909"/>
        <v>2.6443524163494273E-4</v>
      </c>
      <c r="BI487" s="240">
        <f t="shared" ca="1" si="910"/>
        <v>-2.5596147890688249E-4</v>
      </c>
      <c r="BJ487" s="240">
        <f t="shared" ca="1" si="911"/>
        <v>2.4687108255655828E-4</v>
      </c>
      <c r="BK487" s="240">
        <f t="shared" ca="1" si="912"/>
        <v>-2.371859521449968E-4</v>
      </c>
      <c r="BL487" s="240">
        <f t="shared" ca="1" si="913"/>
        <v>2.26929419999688E-4</v>
      </c>
      <c r="BM487" s="240">
        <f t="shared" ca="1" si="914"/>
        <v>-2.1612619500492418E-4</v>
      </c>
      <c r="BN487" s="240">
        <f t="shared" ca="1" si="915"/>
        <v>2.0480230307598089E-4</v>
      </c>
      <c r="BO487" s="240">
        <f t="shared" ca="1" si="916"/>
        <v>-1.9298502446035779E-4</v>
      </c>
      <c r="BP487" s="240">
        <f t="shared" ca="1" si="917"/>
        <v>1.8070282801732482E-4</v>
      </c>
      <c r="BQ487" s="240">
        <f t="shared" ca="1" si="918"/>
        <v>-1.6798530263389247E-4</v>
      </c>
      <c r="BR487" s="240">
        <f t="shared" ca="1" si="919"/>
        <v>1.5486308594264779E-4</v>
      </c>
      <c r="BS487" s="240">
        <f t="shared" ca="1" si="920"/>
        <v>-1.4136779051296316E-4</v>
      </c>
      <c r="BT487" s="240">
        <f t="shared" ca="1" si="921"/>
        <v>1.2753192769356884E-4</v>
      </c>
      <c r="BU487" s="240">
        <f t="shared" ca="1" si="922"/>
        <v>-1.1338882928989119E-4</v>
      </c>
      <c r="BV487" s="240">
        <f t="shared" ca="1" si="923"/>
        <v>9.8972567264757466E-5</v>
      </c>
      <c r="BW487" s="240">
        <f t="shared" ca="1" si="924"/>
        <v>-8.4317871656118296E-5</v>
      </c>
      <c r="BX487" s="240">
        <f t="shared" ca="1" si="925"/>
        <v>6.9460046909277653E-5</v>
      </c>
      <c r="BY487" s="240">
        <f t="shared" ca="1" si="926"/>
        <v>-5.4434886825459653E-5</v>
      </c>
      <c r="BZ487" s="240">
        <f t="shared" ca="1" si="927"/>
        <v>3.9278588331337436E-5</v>
      </c>
      <c r="CA487" s="240">
        <f t="shared" ca="1" si="928"/>
        <v>-2.4027664277535775E-5</v>
      </c>
      <c r="CB487" s="240">
        <f t="shared" ca="1" si="929"/>
        <v>8.7188554759147236E-6</v>
      </c>
      <c r="CC487" s="240">
        <f t="shared" ca="1" si="930"/>
        <v>6.6109578122382066E-6</v>
      </c>
      <c r="CD487" s="240">
        <f t="shared" ca="1" si="931"/>
        <v>-2.192484472396107E-5</v>
      </c>
      <c r="CE487" s="240">
        <f t="shared" ca="1" si="932"/>
        <v>3.718591276436316E-5</v>
      </c>
      <c r="CF487" s="240">
        <f t="shared" ca="1" si="933"/>
        <v>-5.2357396683805812E-5</v>
      </c>
      <c r="CG487" s="240">
        <f t="shared" ca="1" si="934"/>
        <v>6.7402747048679566E-5</v>
      </c>
      <c r="CH487" s="240">
        <f t="shared" ca="1" si="935"/>
        <v>-8.2285718292121043E-5</v>
      </c>
      <c r="CI487" s="240">
        <f t="shared" ca="1" si="936"/>
        <v>9.6970456032819188E-5</v>
      </c>
      <c r="CJ487" s="240">
        <f t="shared" ca="1" si="937"/>
        <v>-1.1142158345133387E-4</v>
      </c>
      <c r="CK487" s="240">
        <f t="shared" ca="1" si="938"/>
        <v>1.2560428651592793E-4</v>
      </c>
      <c r="CL487" s="240">
        <f t="shared" ca="1" si="939"/>
        <v>-1.394843978526691E-4</v>
      </c>
      <c r="CM487" s="240">
        <f t="shared" ca="1" si="940"/>
        <v>1.5302847905760854E-4</v>
      </c>
      <c r="CN487" s="240">
        <f t="shared" ca="1" si="941"/>
        <v>-1.6620390125277076E-4</v>
      </c>
      <c r="CO487" s="240">
        <f t="shared" ca="1" si="942"/>
        <v>1.7897892369207288E-4</v>
      </c>
      <c r="CP487" s="240">
        <f t="shared" ca="1" si="943"/>
        <v>-1.9132277022749879E-4</v>
      </c>
      <c r="CQ487" s="240">
        <f t="shared" ca="1" si="944"/>
        <v>2.0320570345155141E-4</v>
      </c>
      <c r="CR487" s="240">
        <f t="shared" ca="1" si="945"/>
        <v>-2.1459909633728488E-4</v>
      </c>
      <c r="CS487" s="240">
        <f t="shared" ca="1" si="946"/>
        <v>2.2547550120326779E-4</v>
      </c>
      <c r="CT487" s="240">
        <f t="shared" ca="1" si="947"/>
        <v>-2.3580871583753083E-4</v>
      </c>
      <c r="CU487" s="240">
        <f t="shared" ca="1" si="948"/>
        <v>2.4557384662093749E-4</v>
      </c>
      <c r="CV487" s="240">
        <f t="shared" ca="1" si="949"/>
        <v>-2.5474736849811629E-4</v>
      </c>
      <c r="CW487" s="240">
        <f t="shared" ca="1" si="950"/>
        <v>2.6330718165133829E-4</v>
      </c>
      <c r="CX487" s="240">
        <f t="shared" ca="1" si="951"/>
        <v>-2.7123266474097732E-4</v>
      </c>
      <c r="CY487" s="240">
        <f t="shared" ca="1" si="952"/>
        <v>2.7850472458408008E-4</v>
      </c>
      <c r="CZ487" s="240">
        <f t="shared" ca="1" si="953"/>
        <v>-2.8510584215152735E-4</v>
      </c>
      <c r="DA487" s="240">
        <f t="shared" ca="1" si="954"/>
        <v>2.910201147729159E-4</v>
      </c>
      <c r="DB487" s="240">
        <f t="shared" ca="1" si="955"/>
        <v>-2.9623329444745814E-4</v>
      </c>
      <c r="DC487" s="240">
        <f t="shared" ca="1" si="956"/>
        <v>3.0073282216870471E-4</v>
      </c>
      <c r="DD487" s="240">
        <f t="shared" ca="1" si="957"/>
        <v>-3.0450785818026294E-4</v>
      </c>
      <c r="DE487" s="240">
        <f t="shared" ca="1" si="958"/>
        <v>3.0754930808973017E-4</v>
      </c>
      <c r="DF487" s="240">
        <f t="shared" ca="1" si="959"/>
        <v>-3.0984984477786773E-4</v>
      </c>
      <c r="DG487" s="240">
        <f t="shared" ca="1" si="960"/>
        <v>3.114039260502948E-4</v>
      </c>
      <c r="DH487" s="240">
        <f t="shared" ca="1" si="961"/>
        <v>-3.1220780798910455E-4</v>
      </c>
      <c r="DI487" s="240">
        <f t="shared" ca="1" si="962"/>
        <v>3.1225955397229464E-4</v>
      </c>
      <c r="DJ487" s="240">
        <f t="shared" ca="1" si="963"/>
        <v>-3.1155903933925797E-4</v>
      </c>
      <c r="DK487" s="240">
        <f t="shared" ca="1" si="964"/>
        <v>3.1010795169110494E-4</v>
      </c>
      <c r="DL487" s="240">
        <f t="shared" ca="1" si="965"/>
        <v>-3.0790978682507984E-4</v>
      </c>
      <c r="DM487" s="240">
        <f t="shared" ca="1" si="966"/>
        <v>3.0496984031288139E-4</v>
      </c>
      <c r="DN487" s="240">
        <f t="shared" ca="1" si="967"/>
        <v>-3.0129519474316651E-4</v>
      </c>
      <c r="DO487" s="240">
        <f t="shared" ca="1" si="968"/>
        <v>2.9689470265896792E-4</v>
      </c>
      <c r="DP487" s="240">
        <f t="shared" ca="1" si="969"/>
        <v>-2.9177896523116433E-4</v>
      </c>
      <c r="DQ487" s="240">
        <f t="shared" ca="1" si="970"/>
        <v>2.8596030671930017E-4</v>
      </c>
      <c r="DR487" s="240">
        <f t="shared" ca="1" si="971"/>
        <v>-2.7945274478138497E-4</v>
      </c>
      <c r="DS487" s="240">
        <f t="shared" ca="1" si="972"/>
        <v>2.7227195670411348E-4</v>
      </c>
      <c r="DT487" s="240">
        <f t="shared" ca="1" si="973"/>
        <v>-2.6443524163494321E-4</v>
      </c>
      <c r="DU487" s="240">
        <f t="shared" ca="1" si="974"/>
        <v>2.5596147890688303E-4</v>
      </c>
      <c r="DV487" s="240">
        <f t="shared" ca="1" si="975"/>
        <v>-2.4687108255655883E-4</v>
      </c>
      <c r="DW487" s="240">
        <f t="shared" ca="1" si="976"/>
        <v>2.371859521450032E-4</v>
      </c>
      <c r="DX487" s="240">
        <f t="shared" ca="1" si="977"/>
        <v>-2.2692941999968253E-4</v>
      </c>
      <c r="DY487" s="240">
        <f t="shared" ca="1" si="978"/>
        <v>2.161261950049248E-4</v>
      </c>
      <c r="DZ487" s="240">
        <f t="shared" ca="1" si="979"/>
        <v>-2.048023030759816E-4</v>
      </c>
      <c r="EA487" s="240">
        <f t="shared" ca="1" si="980"/>
        <v>1.9298502446036546E-4</v>
      </c>
      <c r="EB487" s="240">
        <f t="shared" ca="1" si="981"/>
        <v>-1.8070282801731832E-4</v>
      </c>
      <c r="EC487" s="240">
        <f t="shared" ca="1" si="982"/>
        <v>1.6798530263389326E-4</v>
      </c>
      <c r="ED487" s="240">
        <f t="shared" ca="1" si="983"/>
        <v>-1.548630859426486E-4</v>
      </c>
      <c r="EE487" s="240">
        <f t="shared" ca="1" si="984"/>
        <v>1.4136779051296397E-4</v>
      </c>
      <c r="EF487" s="240">
        <f t="shared" ca="1" si="985"/>
        <v>-1.2753192769357778E-4</v>
      </c>
      <c r="EG487" s="240">
        <f t="shared" ca="1" si="986"/>
        <v>1.1338882928988377E-4</v>
      </c>
      <c r="EH487" s="240">
        <f t="shared" ca="1" si="987"/>
        <v>-9.897256726475832E-5</v>
      </c>
      <c r="EI487" s="240">
        <f t="shared" ca="1" si="988"/>
        <v>8.431787165611919E-5</v>
      </c>
      <c r="EJ487" s="240">
        <f t="shared" ca="1" si="989"/>
        <v>-6.9460046909287221E-5</v>
      </c>
      <c r="EK487" s="240">
        <f t="shared" ca="1" si="990"/>
        <v>5.443488682545182E-5</v>
      </c>
      <c r="EL487" s="240">
        <f t="shared" ca="1" si="991"/>
        <v>-3.9278588331338331E-5</v>
      </c>
      <c r="EM487" s="240">
        <f t="shared" ca="1" si="992"/>
        <v>2.4027664277536683E-5</v>
      </c>
      <c r="EN487" s="240">
        <f t="shared" ca="1" si="993"/>
        <v>-8.7188554759156452E-6</v>
      </c>
      <c r="EO487" s="240">
        <f t="shared" ca="1" si="994"/>
        <v>-6.6109578122284217E-6</v>
      </c>
      <c r="EP487" s="240">
        <f t="shared" ca="1" si="995"/>
        <v>2.1924844723968985E-5</v>
      </c>
      <c r="EQ487" s="240">
        <f t="shared" ca="1" si="996"/>
        <v>-3.7185912764362239E-5</v>
      </c>
      <c r="ER487" s="240">
        <f t="shared" ca="1" si="997"/>
        <v>5.2357396683804918E-5</v>
      </c>
      <c r="ES487" s="240">
        <f t="shared" ca="1" si="998"/>
        <v>-6.7402747048670025E-5</v>
      </c>
      <c r="ET487" s="240">
        <f t="shared" ca="1" si="999"/>
        <v>8.2285718292128714E-5</v>
      </c>
      <c r="EU487" s="240">
        <f t="shared" ca="1" si="1000"/>
        <v>-9.6970456032826778E-5</v>
      </c>
      <c r="EV487" s="240">
        <f t="shared" ca="1" si="1001"/>
        <v>1.1142158345133303E-4</v>
      </c>
      <c r="EW487" s="240">
        <f t="shared" ca="1" si="1002"/>
        <v>-1.2560428651592709E-4</v>
      </c>
      <c r="EX487" s="240">
        <f t="shared" ca="1" si="1003"/>
        <v>1.3948439785266829E-4</v>
      </c>
      <c r="EY487" s="240">
        <f t="shared" ca="1" si="1004"/>
        <v>-1.5302847905760775E-4</v>
      </c>
      <c r="EZ487" s="240">
        <f t="shared" ca="1" si="1005"/>
        <v>1.6620390125277003E-4</v>
      </c>
      <c r="FA487" s="240">
        <f t="shared" ca="1" si="1006"/>
        <v>-1.7897892369207215E-4</v>
      </c>
      <c r="FB487" s="240">
        <f t="shared" ca="1" si="1007"/>
        <v>1.9132277022749808E-4</v>
      </c>
      <c r="FC487" s="240">
        <f t="shared" ca="1" si="1008"/>
        <v>-2.0320570345155073E-4</v>
      </c>
      <c r="FD487" s="240">
        <f t="shared" ca="1" si="1009"/>
        <v>2.1459909633728423E-4</v>
      </c>
      <c r="FE487" s="240">
        <f t="shared" ca="1" si="1010"/>
        <v>-2.2547550120326714E-4</v>
      </c>
      <c r="FF487" s="240">
        <f t="shared" ca="1" si="1011"/>
        <v>2.3580871583753029E-4</v>
      </c>
      <c r="FG487" s="240">
        <f t="shared" ca="1" si="1012"/>
        <v>-2.4557384662093689E-4</v>
      </c>
      <c r="FH487" s="240">
        <f t="shared" ca="1" si="1013"/>
        <v>2.547473684981158E-4</v>
      </c>
      <c r="FI487" s="240">
        <f t="shared" ca="1" si="1014"/>
        <v>-2.6330718165133786E-4</v>
      </c>
      <c r="FJ487" s="240">
        <f t="shared" ca="1" si="1015"/>
        <v>2.7123266474097688E-4</v>
      </c>
      <c r="FK487" s="240">
        <f t="shared" ca="1" si="1016"/>
        <v>-2.7850472458407964E-4</v>
      </c>
      <c r="FL487" s="240">
        <f t="shared" ca="1" si="1017"/>
        <v>2.8510584215152692E-4</v>
      </c>
      <c r="FM487" s="240">
        <f t="shared" ca="1" si="1018"/>
        <v>-2.9102011477291558E-4</v>
      </c>
      <c r="FN487" s="240">
        <f t="shared" ca="1" si="1019"/>
        <v>2.9623329444745787E-4</v>
      </c>
      <c r="FO487" s="240">
        <f t="shared" ca="1" si="1020"/>
        <v>-3.0073282216870438E-4</v>
      </c>
      <c r="FP487" s="240">
        <f t="shared" ca="1" si="1021"/>
        <v>3.0450785818026278E-4</v>
      </c>
      <c r="FQ487" s="240">
        <f t="shared" ca="1" si="1022"/>
        <v>-3.0754930808973E-4</v>
      </c>
      <c r="FR487" s="240">
        <f t="shared" ca="1" si="1023"/>
        <v>3.0984984477786545E-4</v>
      </c>
      <c r="FS487" s="240">
        <f t="shared" ca="1" si="1024"/>
        <v>-3.1140392605029469E-4</v>
      </c>
      <c r="FT487" s="240">
        <f t="shared" ca="1" si="1025"/>
        <v>3.1220780798910499E-4</v>
      </c>
      <c r="FU487" s="240">
        <f t="shared" ca="1" si="1026"/>
        <v>-3.1225955397229464E-4</v>
      </c>
      <c r="FV487" s="240">
        <f t="shared" ca="1" si="1027"/>
        <v>3.1155903933925802E-4</v>
      </c>
      <c r="FW487" s="240">
        <f t="shared" ca="1" si="1028"/>
        <v>-3.1010795169110716E-4</v>
      </c>
      <c r="FX487" s="240">
        <f t="shared" ca="1" si="1029"/>
        <v>3.0790978682508001E-4</v>
      </c>
      <c r="FY487" s="240">
        <f t="shared" ca="1" si="1030"/>
        <v>-3.0496984031287775E-4</v>
      </c>
      <c r="FZ487" s="240">
        <f t="shared" ca="1" si="1031"/>
        <v>3.0129519474316672E-4</v>
      </c>
      <c r="GA487" s="240">
        <f t="shared" ca="1" si="1032"/>
        <v>-2.9689470265896825E-4</v>
      </c>
      <c r="GB487" s="240">
        <f t="shared" ca="1" si="1033"/>
        <v>2.9177896523117095E-4</v>
      </c>
      <c r="GC487" s="240">
        <f t="shared" ca="1" si="1034"/>
        <v>-2.859603067193006E-4</v>
      </c>
      <c r="GD487" s="240">
        <f t="shared" ca="1" si="1035"/>
        <v>2.7945274478137743E-4</v>
      </c>
      <c r="GE487" s="240">
        <f t="shared" ca="1" si="1036"/>
        <v>-2.7227195670412264E-4</v>
      </c>
      <c r="GF487" s="240">
        <f t="shared" ca="1" si="1037"/>
        <v>2.6443524163494376E-4</v>
      </c>
      <c r="GG487" s="240">
        <f t="shared" ca="1" si="1038"/>
        <v>-2.5596147890687338E-4</v>
      </c>
      <c r="GH487" s="240">
        <f t="shared" ca="1" si="1039"/>
        <v>2.4687108255655942E-4</v>
      </c>
      <c r="GI487" s="240">
        <f t="shared" ca="1" si="1040"/>
        <v>-2.3718595214499224E-4</v>
      </c>
      <c r="GJ487" s="240">
        <f t="shared" ca="1" si="1041"/>
        <v>2.2692941999969535E-4</v>
      </c>
      <c r="GK487" s="240">
        <f t="shared" ca="1" si="1042"/>
        <v>-2.1612619500492548E-4</v>
      </c>
      <c r="GL487" s="240">
        <f t="shared" ca="1" si="1043"/>
        <v>2.0480230307596886E-4</v>
      </c>
      <c r="GM487" s="240">
        <f t="shared" ca="1" si="1044"/>
        <v>-1.929850244603662E-4</v>
      </c>
      <c r="GN487" s="240">
        <f t="shared" ca="1" si="1045"/>
        <v>1.8070282801731908E-4</v>
      </c>
      <c r="GO487" s="240">
        <f t="shared" ca="1" si="1046"/>
        <v>-1.6798530263390898E-4</v>
      </c>
      <c r="GP487" s="240">
        <f t="shared" ca="1" si="1047"/>
        <v>1.5486308594264938E-4</v>
      </c>
      <c r="GQ487" s="240">
        <f t="shared" ca="1" si="1048"/>
        <v>-1.4136779051294895E-4</v>
      </c>
      <c r="GR487" s="240">
        <f t="shared" ca="1" si="1049"/>
        <v>1.275319276935786E-4</v>
      </c>
      <c r="GS487" s="240">
        <f t="shared" ca="1" si="1050"/>
        <v>-1.1338882928988465E-4</v>
      </c>
      <c r="GT487" s="240">
        <f t="shared" ca="1" si="1051"/>
        <v>9.8972567264776046E-5</v>
      </c>
      <c r="GU487" s="240">
        <f t="shared" ca="1" si="1052"/>
        <v>-8.4317871656120071E-5</v>
      </c>
      <c r="GV487" s="240">
        <f t="shared" ca="1" si="1053"/>
        <v>6.9460046909270795E-5</v>
      </c>
      <c r="GW487" s="240">
        <f t="shared" ca="1" si="1054"/>
        <v>-5.4434886825470197E-5</v>
      </c>
      <c r="GX487" s="240">
        <f t="shared" ca="1" si="1055"/>
        <v>3.9278588331339252E-5</v>
      </c>
      <c r="GY487" s="240">
        <f t="shared" ca="1" si="1056"/>
        <v>-2.4027664277555304E-5</v>
      </c>
      <c r="GZ487" s="240">
        <f t="shared" ca="1" si="1057"/>
        <v>8.7188554759165396E-6</v>
      </c>
      <c r="HA487" s="240">
        <f t="shared" ca="1" si="1058"/>
        <v>6.6109578122452268E-6</v>
      </c>
      <c r="HB487" s="240">
        <f t="shared" ca="1" si="1059"/>
        <v>-2.1924844723950364E-5</v>
      </c>
      <c r="HC487" s="240">
        <f t="shared" ca="1" si="1060"/>
        <v>3.7185912764361317E-5</v>
      </c>
      <c r="HD487" s="240">
        <f t="shared" ca="1" si="1061"/>
        <v>-5.2357396683821493E-5</v>
      </c>
      <c r="HE487" s="240">
        <f t="shared" ca="1" si="1062"/>
        <v>6.7402747048669103E-5</v>
      </c>
      <c r="HF487" s="240">
        <f t="shared" ca="1" si="1063"/>
        <v>-8.228571829212786E-5</v>
      </c>
      <c r="HG487" s="240">
        <f t="shared" ca="1" si="1064"/>
        <v>9.6970456032809038E-5</v>
      </c>
      <c r="HH487" s="240">
        <f t="shared" ca="1" si="1065"/>
        <v>-1.1142158345133217E-4</v>
      </c>
      <c r="HI487" s="240">
        <f t="shared" ca="1" si="1066"/>
        <v>1.2560428651594251E-4</v>
      </c>
      <c r="HJ487" s="240">
        <f t="shared" ca="1" si="1067"/>
        <v>-1.3948439785266747E-4</v>
      </c>
      <c r="HK487" s="240">
        <f t="shared" ca="1" si="1068"/>
        <v>1.5302847905760694E-4</v>
      </c>
      <c r="HL487" s="240">
        <f t="shared" ca="1" si="1069"/>
        <v>-1.662039012527542E-4</v>
      </c>
      <c r="HM487" s="240">
        <f t="shared" ca="1" si="1070"/>
        <v>1.7897892369207139E-4</v>
      </c>
      <c r="HN487" s="240">
        <f t="shared" ca="1" si="1071"/>
        <v>-1.9132277022751139E-4</v>
      </c>
      <c r="HO487" s="240">
        <f t="shared" ca="1" si="1072"/>
        <v>2.0320570345155002E-4</v>
      </c>
      <c r="HP487" s="240">
        <f t="shared" ca="1" si="1073"/>
        <v>-2.1459909633728358E-4</v>
      </c>
      <c r="HQ487" s="240">
        <f t="shared" ca="1" si="1074"/>
        <v>2.2547550120325418E-4</v>
      </c>
      <c r="HR487" s="240">
        <f t="shared" ca="1" si="1075"/>
        <v>-2.3580871583752966E-4</v>
      </c>
      <c r="HS487" s="240">
        <f t="shared" ca="1" si="1076"/>
        <v>2.455738466209473E-4</v>
      </c>
      <c r="HT487" s="240">
        <f t="shared" ca="1" si="1077"/>
        <v>-2.5474736849810496E-4</v>
      </c>
      <c r="HU487" s="240">
        <f t="shared" ca="1" si="1078"/>
        <v>2.6330718165133737E-4</v>
      </c>
      <c r="HV487" s="240">
        <f t="shared" ca="1" si="1079"/>
        <v>-2.7123266474096761E-4</v>
      </c>
      <c r="HW487" s="240">
        <f t="shared" ca="1" si="1080"/>
        <v>2.7850472458407926E-4</v>
      </c>
      <c r="HX487" s="240">
        <f t="shared" ca="1" si="1081"/>
        <v>-2.8510584215153385E-4</v>
      </c>
      <c r="HY487" s="240">
        <f t="shared" ca="1" si="1082"/>
        <v>2.9102011477290875E-4</v>
      </c>
      <c r="HZ487" s="240">
        <f t="shared" ca="1" si="1083"/>
        <v>-2.9623329444745754E-4</v>
      </c>
      <c r="IA487" s="240">
        <f t="shared" ca="1" si="1084"/>
        <v>3.0073282216870893E-4</v>
      </c>
      <c r="IB487" s="240">
        <f t="shared" ca="1" si="1085"/>
        <v>-3.0450785818026256E-4</v>
      </c>
      <c r="IC487" s="240">
        <f t="shared" ca="1" si="1086"/>
        <v>3.0754930808972984E-4</v>
      </c>
      <c r="ID487" s="240">
        <f t="shared" ca="1" si="1087"/>
        <v>-3.0984984477786529E-4</v>
      </c>
      <c r="IE487" s="240">
        <f t="shared" ca="1" si="1088"/>
        <v>3.3711845429681877E-4</v>
      </c>
      <c r="IF487" s="240">
        <f t="shared" ca="1" si="1089"/>
        <v>-3.1220780798910499E-4</v>
      </c>
      <c r="IG487" s="240">
        <f t="shared" ca="1" si="1090"/>
        <v>3.1225955397229464E-4</v>
      </c>
      <c r="IH487" s="240">
        <f t="shared" ca="1" si="1091"/>
        <v>-3.1155903933925808E-4</v>
      </c>
      <c r="II487" s="240">
        <f t="shared" ca="1" si="1092"/>
        <v>3.1010795169110722E-4</v>
      </c>
      <c r="IJ487" s="240">
        <f t="shared" ca="1" si="1093"/>
        <v>-3.0790978682508012E-4</v>
      </c>
      <c r="IK487" s="240">
        <f t="shared" ca="1" si="1094"/>
        <v>3.0496984031287797E-4</v>
      </c>
      <c r="IL487" s="240">
        <f t="shared" ca="1" si="1095"/>
        <v>-3.0129519474316699E-4</v>
      </c>
      <c r="IM487" s="240">
        <f t="shared" ca="1" si="1096"/>
        <v>2.9689470265896852E-4</v>
      </c>
      <c r="IN487" s="240">
        <f t="shared" ca="1" si="1097"/>
        <v>-2.9177896523117127E-4</v>
      </c>
      <c r="IO487" s="240">
        <f t="shared" ca="1" si="1098"/>
        <v>2.8596030671930092E-4</v>
      </c>
      <c r="IP487" s="240">
        <f t="shared" ca="1" si="1099"/>
        <v>-2.7945274478137787E-4</v>
      </c>
      <c r="IQ487" s="240">
        <f t="shared" ca="1" si="1100"/>
        <v>2.7227195670412308E-4</v>
      </c>
      <c r="IR487" s="240">
        <f t="shared" ca="1" si="1101"/>
        <v>-2.6443524163494419E-4</v>
      </c>
      <c r="IS487" s="240">
        <f t="shared" ca="1" si="1102"/>
        <v>2.5596147890687393E-4</v>
      </c>
      <c r="IT487" s="240">
        <f t="shared" ca="1" si="1103"/>
        <v>-2.4687108255655997E-4</v>
      </c>
      <c r="IU487" s="240">
        <f t="shared" ca="1" si="1104"/>
        <v>2.3718595214499284E-4</v>
      </c>
      <c r="IV487" s="240">
        <f t="shared" ca="1" si="1105"/>
        <v>-2.26929419999696E-4</v>
      </c>
      <c r="IW487" s="240">
        <f t="shared" ca="1" si="1106"/>
        <v>2.1612619500492616E-4</v>
      </c>
      <c r="IX487" s="240">
        <f t="shared" ca="1" si="1107"/>
        <v>-2.0480230307596956E-4</v>
      </c>
      <c r="IY487" s="240">
        <f t="shared" ca="1" si="1108"/>
        <v>1.929850244603669E-4</v>
      </c>
      <c r="IZ487" s="240">
        <f t="shared" ca="1" si="1109"/>
        <v>-1.8070282801731984E-4</v>
      </c>
      <c r="JA487" s="240">
        <f t="shared" ca="1" si="1110"/>
        <v>1.6798530263390979E-4</v>
      </c>
      <c r="JB487" s="240">
        <f t="shared" ca="1" si="1111"/>
        <v>-1.548630859426502E-4</v>
      </c>
    </row>
    <row r="488" spans="2:262">
      <c r="B488" s="248">
        <v>127</v>
      </c>
      <c r="C488" s="247">
        <f t="shared" si="1112"/>
        <v>2.4804687500000018E-3</v>
      </c>
      <c r="D488" s="244">
        <f t="shared" ca="1" si="855"/>
        <v>11.386431457418599</v>
      </c>
      <c r="E488" s="243">
        <f ca="1">EC361</f>
        <v>-0.61356854258140192</v>
      </c>
      <c r="F488" s="242">
        <v>127</v>
      </c>
      <c r="G488" s="240">
        <f t="shared" ca="1" si="856"/>
        <v>1.6594755050700877E-4</v>
      </c>
      <c r="H488" s="240">
        <f t="shared" ca="1" si="857"/>
        <v>-1.6027593659467091E-4</v>
      </c>
      <c r="I488" s="240">
        <f t="shared" ca="1" si="858"/>
        <v>1.545077784512315E-4</v>
      </c>
      <c r="J488" s="240">
        <f t="shared" ca="1" si="859"/>
        <v>-1.4864655059947142E-4</v>
      </c>
      <c r="K488" s="240">
        <f t="shared" ca="1" si="860"/>
        <v>1.426957836238828E-4</v>
      </c>
      <c r="L488" s="240">
        <f t="shared" ca="1" si="861"/>
        <v>-1.3665906204397729E-4</v>
      </c>
      <c r="M488" s="240">
        <f t="shared" ca="1" si="862"/>
        <v>1.3054002215510884E-4</v>
      </c>
      <c r="N488" s="240">
        <f t="shared" ca="1" si="863"/>
        <v>-1.2434234983809997E-4</v>
      </c>
      <c r="O488" s="240">
        <f t="shared" ca="1" si="864"/>
        <v>1.1806977833900856E-4</v>
      </c>
      <c r="P488" s="240">
        <f t="shared" ca="1" si="865"/>
        <v>-1.117260860203591E-4</v>
      </c>
      <c r="Q488" s="240">
        <f t="shared" ca="1" si="866"/>
        <v>1.0531509408519846E-4</v>
      </c>
      <c r="R488" s="240">
        <f t="shared" ca="1" si="867"/>
        <v>-9.8840664275343996E-5</v>
      </c>
      <c r="S488" s="240">
        <f t="shared" ca="1" si="868"/>
        <v>9.2306696545222414E-5</v>
      </c>
      <c r="T488" s="240">
        <f t="shared" ca="1" si="869"/>
        <v>-8.5717126712671747E-5</v>
      </c>
      <c r="U488" s="241">
        <f t="shared" ca="1" si="870"/>
        <v>7.9075924088159127E-5</v>
      </c>
      <c r="V488" s="240">
        <f t="shared" ca="1" si="871"/>
        <v>-7.2387089083815083E-5</v>
      </c>
      <c r="W488" s="240">
        <f t="shared" ca="1" si="872"/>
        <v>6.5654650803734558E-5</v>
      </c>
      <c r="X488" s="240">
        <f t="shared" ca="1" si="873"/>
        <v>-5.8882664616995359E-5</v>
      </c>
      <c r="Y488" s="240">
        <f t="shared" ca="1" si="874"/>
        <v>5.207520971485554E-5</v>
      </c>
      <c r="Z488" s="240">
        <f t="shared" ca="1" si="875"/>
        <v>-4.5236386653601022E-5</v>
      </c>
      <c r="AA488" s="240">
        <f t="shared" ca="1" si="876"/>
        <v>3.8370314884523824E-5</v>
      </c>
      <c r="AB488" s="240">
        <f t="shared" ca="1" si="877"/>
        <v>-3.1481130272518635E-5</v>
      </c>
      <c r="AC488" s="240">
        <f t="shared" ca="1" si="878"/>
        <v>2.4572982604792584E-5</v>
      </c>
      <c r="AD488" s="240">
        <f t="shared" ca="1" si="879"/>
        <v>-1.765003309118441E-5</v>
      </c>
      <c r="AE488" s="240">
        <f t="shared" ca="1" si="880"/>
        <v>1.0716451857623364E-5</v>
      </c>
      <c r="AF488" s="240">
        <f t="shared" ca="1" si="881"/>
        <v>-3.7764154341772245E-6</v>
      </c>
      <c r="AG488" s="240">
        <f t="shared" ca="1" si="882"/>
        <v>-3.1658957607172162E-6</v>
      </c>
      <c r="AH488" s="240">
        <f t="shared" ca="1" si="883"/>
        <v>1.0106299938385856E-5</v>
      </c>
      <c r="AI488" s="240">
        <f t="shared" ca="1" si="884"/>
        <v>-1.7040616458870482E-5</v>
      </c>
      <c r="AJ488" s="240">
        <f t="shared" ca="1" si="885"/>
        <v>2.396466834919E-5</v>
      </c>
      <c r="AK488" s="240">
        <f t="shared" ca="1" si="886"/>
        <v>-3.0874284819392615E-5</v>
      </c>
      <c r="AL488" s="240">
        <f t="shared" ca="1" si="887"/>
        <v>3.7765303774883911E-5</v>
      </c>
      <c r="AM488" s="240">
        <f t="shared" ca="1" si="888"/>
        <v>-4.4633574323516931E-5</v>
      </c>
      <c r="AN488" s="240">
        <f t="shared" ca="1" si="889"/>
        <v>5.1474959275934243E-5</v>
      </c>
      <c r="AO488" s="240">
        <f t="shared" ca="1" si="890"/>
        <v>-5.8285337637656456E-5</v>
      </c>
      <c r="AP488" s="240">
        <f t="shared" ca="1" si="891"/>
        <v>6.5060607091414904E-5</v>
      </c>
      <c r="AQ488" s="240">
        <f t="shared" ca="1" si="892"/>
        <v>-7.1796686468234282E-5</v>
      </c>
      <c r="AR488" s="240">
        <f t="shared" ca="1" si="893"/>
        <v>7.8489518205776209E-5</v>
      </c>
      <c r="AS488" s="240">
        <f t="shared" ca="1" si="894"/>
        <v>-8.5135070792463096E-5</v>
      </c>
      <c r="AT488" s="240">
        <f t="shared" ca="1" si="895"/>
        <v>9.1729341195909947E-5</v>
      </c>
      <c r="AU488" s="240">
        <f t="shared" ca="1" si="896"/>
        <v>-9.8268357274205177E-5</v>
      </c>
      <c r="AV488" s="240">
        <f t="shared" ca="1" si="897"/>
        <v>1.0474818016856142E-4</v>
      </c>
      <c r="AW488" s="240">
        <f t="shared" ca="1" si="898"/>
        <v>-1.1116490667597466E-4</v>
      </c>
      <c r="AX488" s="240">
        <f t="shared" ca="1" si="899"/>
        <v>1.1751467160032985E-4</v>
      </c>
      <c r="AY488" s="240">
        <f t="shared" ca="1" si="900"/>
        <v>-1.2379365008066961E-4</v>
      </c>
      <c r="AZ488" s="240">
        <f t="shared" ca="1" si="901"/>
        <v>1.2999805989514352E-4</v>
      </c>
      <c r="BA488" s="240">
        <f t="shared" ca="1" si="902"/>
        <v>-1.3612416373927718E-4</v>
      </c>
      <c r="BB488" s="240">
        <f t="shared" ca="1" si="903"/>
        <v>1.4216827147719153E-4</v>
      </c>
      <c r="BC488" s="240">
        <f t="shared" ca="1" si="904"/>
        <v>-1.481267423643751E-4</v>
      </c>
      <c r="BD488" s="240">
        <f t="shared" ca="1" si="905"/>
        <v>1.53995987240774E-4</v>
      </c>
      <c r="BE488" s="240">
        <f t="shared" ca="1" si="906"/>
        <v>-1.5977247069273994E-4</v>
      </c>
      <c r="BF488" s="240">
        <f t="shared" ca="1" si="907"/>
        <v>1.6545271318263801E-4</v>
      </c>
      <c r="BG488" s="240">
        <f t="shared" ca="1" si="908"/>
        <v>-1.7103329314479036E-4</v>
      </c>
      <c r="BH488" s="240">
        <f t="shared" ca="1" si="909"/>
        <v>1.7651084904649902E-4</v>
      </c>
      <c r="BI488" s="240">
        <f t="shared" ca="1" si="910"/>
        <v>-1.8188208141290787E-4</v>
      </c>
      <c r="BJ488" s="240">
        <f t="shared" ca="1" si="911"/>
        <v>1.8714375481448259E-4</v>
      </c>
      <c r="BK488" s="240">
        <f t="shared" ca="1" si="912"/>
        <v>-1.9229269981591287E-4</v>
      </c>
      <c r="BL488" s="240">
        <f t="shared" ca="1" si="913"/>
        <v>1.973258148852612E-4</v>
      </c>
      <c r="BM488" s="240">
        <f t="shared" ca="1" si="914"/>
        <v>-2.0224006826221011E-4</v>
      </c>
      <c r="BN488" s="240">
        <f t="shared" ca="1" si="915"/>
        <v>2.0703249978428111E-4</v>
      </c>
      <c r="BO488" s="240">
        <f t="shared" ca="1" si="916"/>
        <v>-2.1170022266992587E-4</v>
      </c>
      <c r="BP488" s="240">
        <f t="shared" ca="1" si="917"/>
        <v>2.1624042525741547E-4</v>
      </c>
      <c r="BQ488" s="240">
        <f t="shared" ca="1" si="918"/>
        <v>-2.2065037269848026E-4</v>
      </c>
      <c r="BR488" s="240">
        <f t="shared" ca="1" si="919"/>
        <v>2.2492740860568044E-4</v>
      </c>
      <c r="BS488" s="240">
        <f t="shared" ca="1" si="920"/>
        <v>-2.2906895665251404E-4</v>
      </c>
      <c r="BT488" s="240">
        <f t="shared" ca="1" si="921"/>
        <v>2.3307252212530018E-4</v>
      </c>
      <c r="BU488" s="240">
        <f t="shared" ca="1" si="922"/>
        <v>-2.36935693425901E-4</v>
      </c>
      <c r="BV488" s="240">
        <f t="shared" ca="1" si="923"/>
        <v>2.4065614352437826E-4</v>
      </c>
      <c r="BW488" s="240">
        <f t="shared" ca="1" si="924"/>
        <v>-2.4423163136070929E-4</v>
      </c>
      <c r="BX488" s="240">
        <f t="shared" ca="1" si="925"/>
        <v>2.4766000319471757E-4</v>
      </c>
      <c r="BY488" s="240">
        <f t="shared" ca="1" si="926"/>
        <v>-2.5093919390340531E-4</v>
      </c>
      <c r="BZ488" s="240">
        <f t="shared" ca="1" si="927"/>
        <v>2.5406722822490655E-4</v>
      </c>
      <c r="CA488" s="240">
        <f t="shared" ca="1" si="928"/>
        <v>-2.5704222194831061E-4</v>
      </c>
      <c r="CB488" s="240">
        <f t="shared" ca="1" si="929"/>
        <v>2.5986238304864079E-4</v>
      </c>
      <c r="CC488" s="240">
        <f t="shared" ca="1" si="930"/>
        <v>-2.6252601276630284E-4</v>
      </c>
      <c r="CD488" s="240">
        <f t="shared" ca="1" si="931"/>
        <v>2.6503150663035441E-4</v>
      </c>
      <c r="CE488" s="240">
        <f t="shared" ca="1" si="932"/>
        <v>-2.673773554249782E-4</v>
      </c>
      <c r="CF488" s="240">
        <f t="shared" ca="1" si="933"/>
        <v>2.6956214609857724E-4</v>
      </c>
      <c r="CG488" s="240">
        <f t="shared" ca="1" si="934"/>
        <v>-2.7158456261494444E-4</v>
      </c>
      <c r="CH488" s="240">
        <f t="shared" ca="1" si="935"/>
        <v>2.734433867459932E-4</v>
      </c>
      <c r="CI488" s="240">
        <f t="shared" ca="1" si="936"/>
        <v>-2.7513749880557492E-4</v>
      </c>
      <c r="CJ488" s="240">
        <f t="shared" ca="1" si="937"/>
        <v>2.7666587832392785E-4</v>
      </c>
      <c r="CK488" s="240">
        <f t="shared" ca="1" si="938"/>
        <v>-2.7802760466238199E-4</v>
      </c>
      <c r="CL488" s="240">
        <f t="shared" ca="1" si="939"/>
        <v>2.7922185756790798E-4</v>
      </c>
      <c r="CM488" s="240">
        <f t="shared" ca="1" si="940"/>
        <v>-2.8024791766721534E-4</v>
      </c>
      <c r="CN488" s="240">
        <f t="shared" ca="1" si="941"/>
        <v>2.8110516690006248E-4</v>
      </c>
      <c r="CO488" s="240">
        <f t="shared" ca="1" si="942"/>
        <v>-2.8179308889157001E-4</v>
      </c>
      <c r="CP488" s="240">
        <f t="shared" ca="1" si="943"/>
        <v>2.8231126926325009E-4</v>
      </c>
      <c r="CQ488" s="240">
        <f t="shared" ca="1" si="944"/>
        <v>-2.8265939588262539E-4</v>
      </c>
      <c r="CR488" s="240">
        <f t="shared" ca="1" si="945"/>
        <v>2.828372590512359E-4</v>
      </c>
      <c r="CS488" s="240">
        <f t="shared" ca="1" si="946"/>
        <v>-2.8284475163096052E-4</v>
      </c>
      <c r="CT488" s="240">
        <f t="shared" ca="1" si="947"/>
        <v>2.826818691085493E-4</v>
      </c>
      <c r="CU488" s="240">
        <f t="shared" ca="1" si="948"/>
        <v>-2.8234870959834246E-4</v>
      </c>
      <c r="CV488" s="240">
        <f t="shared" ca="1" si="949"/>
        <v>2.8184547378317282E-4</v>
      </c>
      <c r="CW488" s="240">
        <f t="shared" ca="1" si="950"/>
        <v>-2.8117246479347589E-4</v>
      </c>
      <c r="CX488" s="240">
        <f t="shared" ca="1" si="951"/>
        <v>2.8033008802470267E-4</v>
      </c>
      <c r="CY488" s="240">
        <f t="shared" ca="1" si="952"/>
        <v>-2.7931885089312264E-4</v>
      </c>
      <c r="CZ488" s="240">
        <f t="shared" ca="1" si="953"/>
        <v>2.7813936253016675E-4</v>
      </c>
      <c r="DA488" s="240">
        <f t="shared" ca="1" si="954"/>
        <v>-2.7679233341552608E-4</v>
      </c>
      <c r="DB488" s="240">
        <f t="shared" ca="1" si="955"/>
        <v>2.7527857494916472E-4</v>
      </c>
      <c r="DC488" s="240">
        <f t="shared" ca="1" si="956"/>
        <v>-2.7359899896258654E-4</v>
      </c>
      <c r="DD488" s="240">
        <f t="shared" ca="1" si="957"/>
        <v>2.717546171695548E-4</v>
      </c>
      <c r="DE488" s="240">
        <f t="shared" ca="1" si="958"/>
        <v>-2.6974654055670418E-4</v>
      </c>
      <c r="DF488" s="240">
        <f t="shared" ca="1" si="959"/>
        <v>2.6757597871429021E-4</v>
      </c>
      <c r="DG488" s="240">
        <f t="shared" ca="1" si="960"/>
        <v>-2.6524423910761428E-4</v>
      </c>
      <c r="DH488" s="240">
        <f t="shared" ca="1" si="961"/>
        <v>2.6275272628941521E-4</v>
      </c>
      <c r="DI488" s="240">
        <f t="shared" ca="1" si="962"/>
        <v>-2.6010294105386267E-4</v>
      </c>
      <c r="DJ488" s="240">
        <f t="shared" ca="1" si="963"/>
        <v>2.5729647953248844E-4</v>
      </c>
      <c r="DK488" s="240">
        <f t="shared" ca="1" si="964"/>
        <v>-2.5433503223278552E-4</v>
      </c>
      <c r="DL488" s="240">
        <f t="shared" ca="1" si="965"/>
        <v>2.5122038301985793E-4</v>
      </c>
      <c r="DM488" s="240">
        <f t="shared" ca="1" si="966"/>
        <v>-2.4795440804194181E-4</v>
      </c>
      <c r="DN488" s="240">
        <f t="shared" ca="1" si="967"/>
        <v>2.4453907460022595E-4</v>
      </c>
      <c r="DO488" s="240">
        <f t="shared" ca="1" si="968"/>
        <v>-2.4097643996388396E-4</v>
      </c>
      <c r="DP488" s="240">
        <f t="shared" ca="1" si="969"/>
        <v>2.3726865013078878E-4</v>
      </c>
      <c r="DQ488" s="240">
        <f t="shared" ca="1" si="970"/>
        <v>-2.3341793853490987E-4</v>
      </c>
      <c r="DR488" s="240">
        <f t="shared" ca="1" si="971"/>
        <v>2.2942662470090735E-4</v>
      </c>
      <c r="DS488" s="240">
        <f t="shared" ca="1" si="972"/>
        <v>-2.2529711284700847E-4</v>
      </c>
      <c r="DT488" s="240">
        <f t="shared" ca="1" si="973"/>
        <v>2.2103189043672252E-4</v>
      </c>
      <c r="DU488" s="240">
        <f t="shared" ca="1" si="974"/>
        <v>-2.1663352668056224E-4</v>
      </c>
      <c r="DV488" s="240">
        <f t="shared" ca="1" si="975"/>
        <v>2.1210467098836859E-4</v>
      </c>
      <c r="DW488" s="240">
        <f t="shared" ca="1" si="976"/>
        <v>-2.0744805137348668E-4</v>
      </c>
      <c r="DX488" s="240">
        <f t="shared" ca="1" si="977"/>
        <v>2.0266647280942871E-4</v>
      </c>
      <c r="DY488" s="240">
        <f t="shared" ca="1" si="978"/>
        <v>-1.977628155403491E-4</v>
      </c>
      <c r="DZ488" s="240">
        <f t="shared" ca="1" si="979"/>
        <v>1.9274003334600448E-4</v>
      </c>
      <c r="EA488" s="240">
        <f t="shared" ca="1" si="980"/>
        <v>-1.8760115176259803E-4</v>
      </c>
      <c r="EB488" s="240">
        <f t="shared" ca="1" si="981"/>
        <v>1.8234926626021667E-4</v>
      </c>
      <c r="EC488" s="240">
        <f t="shared" ca="1" si="982"/>
        <v>-1.7698754037833071E-4</v>
      </c>
      <c r="ED488" s="240">
        <f t="shared" ca="1" si="983"/>
        <v>1.7151920382009868E-4</v>
      </c>
      <c r="EE488" s="240">
        <f t="shared" ca="1" si="984"/>
        <v>-1.6594755050700137E-4</v>
      </c>
      <c r="EF488" s="240">
        <f t="shared" ca="1" si="985"/>
        <v>1.6027593659467018E-4</v>
      </c>
      <c r="EG488" s="240">
        <f t="shared" ca="1" si="986"/>
        <v>-1.5450777845122445E-4</v>
      </c>
      <c r="EH488" s="240">
        <f t="shared" ca="1" si="987"/>
        <v>1.4864655059947113E-4</v>
      </c>
      <c r="EI488" s="240">
        <f t="shared" ca="1" si="988"/>
        <v>-1.4269578362387553E-4</v>
      </c>
      <c r="EJ488" s="240">
        <f t="shared" ca="1" si="989"/>
        <v>1.3665906204397783E-4</v>
      </c>
      <c r="EK488" s="240">
        <f t="shared" ca="1" si="990"/>
        <v>-1.3054002215510225E-4</v>
      </c>
      <c r="EL488" s="240">
        <f t="shared" ca="1" si="991"/>
        <v>1.2434234983810052E-4</v>
      </c>
      <c r="EM488" s="240">
        <f t="shared" ca="1" si="992"/>
        <v>-1.1806977833900181E-4</v>
      </c>
      <c r="EN488" s="240">
        <f t="shared" ca="1" si="993"/>
        <v>1.1172608602035968E-4</v>
      </c>
      <c r="EO488" s="240">
        <f t="shared" ca="1" si="994"/>
        <v>-1.0531509408519155E-4</v>
      </c>
      <c r="EP488" s="240">
        <f t="shared" ca="1" si="995"/>
        <v>9.8840664275346462E-5</v>
      </c>
      <c r="EQ488" s="240">
        <f t="shared" ca="1" si="996"/>
        <v>-9.2306696545217331E-5</v>
      </c>
      <c r="ER488" s="240">
        <f t="shared" ca="1" si="997"/>
        <v>8.5717126712674241E-5</v>
      </c>
      <c r="ES488" s="240">
        <f t="shared" ca="1" si="998"/>
        <v>-7.907592408815395E-5</v>
      </c>
      <c r="ET488" s="240">
        <f t="shared" ca="1" si="999"/>
        <v>7.2387089083817617E-5</v>
      </c>
      <c r="EU488" s="240">
        <f t="shared" ca="1" si="1000"/>
        <v>-6.5654650803729299E-5</v>
      </c>
      <c r="EV488" s="240">
        <f t="shared" ca="1" si="1001"/>
        <v>5.8882664616997921E-5</v>
      </c>
      <c r="EW488" s="240">
        <f t="shared" ca="1" si="1002"/>
        <v>-5.2075209714850214E-5</v>
      </c>
      <c r="EX488" s="240">
        <f t="shared" ca="1" si="1003"/>
        <v>4.523638665360361E-5</v>
      </c>
      <c r="EY488" s="240">
        <f t="shared" ca="1" si="1004"/>
        <v>-3.8370314884518444E-5</v>
      </c>
      <c r="EZ488" s="240">
        <f t="shared" ca="1" si="1005"/>
        <v>3.1481130272521251E-5</v>
      </c>
      <c r="FA488" s="240">
        <f t="shared" ca="1" si="1006"/>
        <v>-2.4572982604787217E-5</v>
      </c>
      <c r="FB488" s="240">
        <f t="shared" ca="1" si="1007"/>
        <v>1.7650033091191078E-5</v>
      </c>
      <c r="FC488" s="240">
        <f t="shared" ca="1" si="1008"/>
        <v>-1.0716451857621954E-5</v>
      </c>
      <c r="FD488" s="240">
        <f t="shared" ca="1" si="1009"/>
        <v>3.7764154341838653E-6</v>
      </c>
      <c r="FE488" s="240">
        <f t="shared" ca="1" si="1010"/>
        <v>3.1658957607185714E-6</v>
      </c>
      <c r="FF488" s="240">
        <f t="shared" ca="1" si="1011"/>
        <v>-1.0106299938379215E-5</v>
      </c>
      <c r="FG488" s="240">
        <f t="shared" ca="1" si="1012"/>
        <v>1.7040616458871864E-5</v>
      </c>
      <c r="FH488" s="240">
        <f t="shared" ca="1" si="1013"/>
        <v>-2.3964668349183359E-5</v>
      </c>
      <c r="FI488" s="240">
        <f t="shared" ca="1" si="1014"/>
        <v>3.0874284819394025E-5</v>
      </c>
      <c r="FJ488" s="240">
        <f t="shared" ca="1" si="1015"/>
        <v>-3.7765303774877352E-5</v>
      </c>
      <c r="FK488" s="240">
        <f t="shared" ca="1" si="1016"/>
        <v>4.4633574323518272E-5</v>
      </c>
      <c r="FL488" s="240">
        <f t="shared" ca="1" si="1017"/>
        <v>-5.1474959275943526E-5</v>
      </c>
      <c r="FM488" s="240">
        <f t="shared" ca="1" si="1018"/>
        <v>5.8285337637657797E-5</v>
      </c>
      <c r="FN488" s="240">
        <f t="shared" ca="1" si="1019"/>
        <v>-6.5060607091424092E-5</v>
      </c>
      <c r="FO488" s="240">
        <f t="shared" ca="1" si="1020"/>
        <v>7.1796686468251182E-5</v>
      </c>
      <c r="FP488" s="240">
        <f t="shared" ca="1" si="1021"/>
        <v>-7.8489518205785263E-5</v>
      </c>
      <c r="FQ488" s="240">
        <f t="shared" ca="1" si="1022"/>
        <v>8.5135070792464437E-5</v>
      </c>
      <c r="FR488" s="240">
        <f t="shared" ca="1" si="1023"/>
        <v>-9.1729341195903672E-5</v>
      </c>
      <c r="FS488" s="240">
        <f t="shared" ca="1" si="1024"/>
        <v>9.8268357274217767E-5</v>
      </c>
      <c r="FT488" s="240">
        <f t="shared" ca="1" si="1025"/>
        <v>-1.0474818016857017E-4</v>
      </c>
      <c r="FU488" s="240">
        <f t="shared" ca="1" si="1026"/>
        <v>1.1116490667597591E-4</v>
      </c>
      <c r="FV488" s="240">
        <f t="shared" ca="1" si="1027"/>
        <v>-1.175146716003238E-4</v>
      </c>
      <c r="FW488" s="240">
        <f t="shared" ca="1" si="1028"/>
        <v>1.2379365008068533E-4</v>
      </c>
      <c r="FX488" s="240">
        <f t="shared" ca="1" si="1029"/>
        <v>-1.2999805989515189E-4</v>
      </c>
      <c r="FY488" s="240">
        <f t="shared" ca="1" si="1030"/>
        <v>1.361241637392784E-4</v>
      </c>
      <c r="FZ488" s="240">
        <f t="shared" ca="1" si="1031"/>
        <v>-1.4216827147717882E-4</v>
      </c>
      <c r="GA488" s="240">
        <f t="shared" ca="1" si="1032"/>
        <v>1.4812674236438313E-4</v>
      </c>
      <c r="GB488" s="240">
        <f t="shared" ca="1" si="1033"/>
        <v>-1.5399598724077516E-4</v>
      </c>
      <c r="GC488" s="240">
        <f t="shared" ca="1" si="1034"/>
        <v>1.5977247069273444E-4</v>
      </c>
      <c r="GD488" s="240">
        <f t="shared" ca="1" si="1035"/>
        <v>-1.6545271318262614E-4</v>
      </c>
      <c r="GE488" s="240">
        <f t="shared" ca="1" si="1036"/>
        <v>1.7103329314479789E-4</v>
      </c>
      <c r="GF488" s="240">
        <f t="shared" ca="1" si="1037"/>
        <v>-1.765108490465001E-4</v>
      </c>
      <c r="GG488" s="240">
        <f t="shared" ca="1" si="1038"/>
        <v>1.8188208141290275E-4</v>
      </c>
      <c r="GH488" s="240">
        <f t="shared" ca="1" si="1039"/>
        <v>-1.8714375481447161E-4</v>
      </c>
      <c r="GI488" s="240">
        <f t="shared" ca="1" si="1040"/>
        <v>1.9229269981591978E-4</v>
      </c>
      <c r="GJ488" s="240">
        <f t="shared" ca="1" si="1041"/>
        <v>-1.9732581488526217E-4</v>
      </c>
      <c r="GK488" s="240">
        <f t="shared" ca="1" si="1042"/>
        <v>2.0224006826220545E-4</v>
      </c>
      <c r="GL488" s="240">
        <f t="shared" ca="1" si="1043"/>
        <v>-2.0703249978427108E-4</v>
      </c>
      <c r="GM488" s="240">
        <f t="shared" ca="1" si="1044"/>
        <v>2.117002226699321E-4</v>
      </c>
      <c r="GN488" s="240">
        <f t="shared" ca="1" si="1045"/>
        <v>-2.1624042525741636E-4</v>
      </c>
      <c r="GO488" s="240">
        <f t="shared" ca="1" si="1046"/>
        <v>2.2065037269847614E-4</v>
      </c>
      <c r="GP488" s="240">
        <f t="shared" ca="1" si="1047"/>
        <v>-2.2492740860569101E-4</v>
      </c>
      <c r="GQ488" s="240">
        <f t="shared" ca="1" si="1048"/>
        <v>2.2906895665251957E-4</v>
      </c>
      <c r="GR488" s="240">
        <f t="shared" ca="1" si="1049"/>
        <v>-2.3307252212530097E-4</v>
      </c>
      <c r="GS488" s="240">
        <f t="shared" ca="1" si="1050"/>
        <v>2.369356934258974E-4</v>
      </c>
      <c r="GT488" s="240">
        <f t="shared" ca="1" si="1051"/>
        <v>-2.4065614352438745E-4</v>
      </c>
      <c r="GU488" s="240">
        <f t="shared" ca="1" si="1052"/>
        <v>2.4423163136071406E-4</v>
      </c>
      <c r="GV488" s="240">
        <f t="shared" ca="1" si="1053"/>
        <v>-2.4766000319471828E-4</v>
      </c>
      <c r="GW488" s="240">
        <f t="shared" ca="1" si="1054"/>
        <v>2.5093919390340228E-4</v>
      </c>
      <c r="GX488" s="240">
        <f t="shared" ca="1" si="1055"/>
        <v>-2.5406722822491419E-4</v>
      </c>
      <c r="GY488" s="240">
        <f t="shared" ca="1" si="1056"/>
        <v>2.5704222194831457E-4</v>
      </c>
      <c r="GZ488" s="240">
        <f t="shared" ca="1" si="1057"/>
        <v>-2.5986238304864134E-4</v>
      </c>
      <c r="HA488" s="240">
        <f t="shared" ca="1" si="1058"/>
        <v>2.625260127663004E-4</v>
      </c>
      <c r="HB488" s="240">
        <f t="shared" ca="1" si="1059"/>
        <v>-2.6503150663036048E-4</v>
      </c>
      <c r="HC488" s="240">
        <f t="shared" ca="1" si="1060"/>
        <v>2.6737735542498123E-4</v>
      </c>
      <c r="HD488" s="240">
        <f t="shared" ca="1" si="1061"/>
        <v>-2.6956214609857767E-4</v>
      </c>
      <c r="HE488" s="240">
        <f t="shared" ca="1" si="1062"/>
        <v>2.7158456261494254E-4</v>
      </c>
      <c r="HF488" s="240">
        <f t="shared" ca="1" si="1063"/>
        <v>-2.734433867459977E-4</v>
      </c>
      <c r="HG488" s="240">
        <f t="shared" ca="1" si="1064"/>
        <v>2.7513749880557525E-4</v>
      </c>
      <c r="HH488" s="240">
        <f t="shared" ca="1" si="1065"/>
        <v>-2.7666587832392644E-4</v>
      </c>
      <c r="HI488" s="240">
        <f t="shared" ca="1" si="1066"/>
        <v>2.7802760466237928E-4</v>
      </c>
      <c r="HJ488" s="240">
        <f t="shared" ca="1" si="1067"/>
        <v>-2.7922185756791074E-4</v>
      </c>
      <c r="HK488" s="240">
        <f t="shared" ca="1" si="1068"/>
        <v>2.8024791766721556E-4</v>
      </c>
      <c r="HL488" s="240">
        <f t="shared" ca="1" si="1069"/>
        <v>-2.8110516690006259E-4</v>
      </c>
      <c r="HM488" s="240">
        <f t="shared" ca="1" si="1070"/>
        <v>2.8179308889156871E-4</v>
      </c>
      <c r="HN488" s="240">
        <f t="shared" ca="1" si="1071"/>
        <v>-2.8231126926325117E-4</v>
      </c>
      <c r="HO488" s="240">
        <f t="shared" ca="1" si="1072"/>
        <v>2.8265939588262545E-4</v>
      </c>
      <c r="HP488" s="240">
        <f t="shared" ca="1" si="1073"/>
        <v>-2.8283725905123595E-4</v>
      </c>
      <c r="HQ488" s="240">
        <f t="shared" ca="1" si="1074"/>
        <v>2.8284475163096068E-4</v>
      </c>
      <c r="HR488" s="240">
        <f t="shared" ca="1" si="1075"/>
        <v>-2.8268186910854871E-4</v>
      </c>
      <c r="HS488" s="240">
        <f t="shared" ca="1" si="1076"/>
        <v>2.8234870959834235E-4</v>
      </c>
      <c r="HT488" s="240">
        <f t="shared" ca="1" si="1077"/>
        <v>-2.8184547378317271E-4</v>
      </c>
      <c r="HU488" s="240">
        <f t="shared" ca="1" si="1078"/>
        <v>2.8117246479347752E-4</v>
      </c>
      <c r="HV488" s="240">
        <f t="shared" ca="1" si="1079"/>
        <v>-2.8033008802470251E-4</v>
      </c>
      <c r="HW488" s="240">
        <f t="shared" ca="1" si="1080"/>
        <v>2.7931885089312243E-4</v>
      </c>
      <c r="HX488" s="240">
        <f t="shared" ca="1" si="1081"/>
        <v>-2.7813936253016935E-4</v>
      </c>
      <c r="HY488" s="240">
        <f t="shared" ca="1" si="1082"/>
        <v>2.767923334155225E-4</v>
      </c>
      <c r="HZ488" s="240">
        <f t="shared" ca="1" si="1083"/>
        <v>-2.752785749491644E-4</v>
      </c>
      <c r="IA488" s="240">
        <f t="shared" ca="1" si="1084"/>
        <v>2.7359899896258616E-4</v>
      </c>
      <c r="IB488" s="240">
        <f t="shared" ca="1" si="1085"/>
        <v>-2.7175461716955887E-4</v>
      </c>
      <c r="IC488" s="240">
        <f t="shared" ca="1" si="1086"/>
        <v>2.6974654055669892E-4</v>
      </c>
      <c r="ID488" s="240">
        <f t="shared" ca="1" si="1087"/>
        <v>-2.6757597871428977E-4</v>
      </c>
      <c r="IE488" s="240">
        <f t="shared" ca="1" si="1088"/>
        <v>3.078116304147064E-4</v>
      </c>
      <c r="IF488" s="240">
        <f t="shared" ca="1" si="1089"/>
        <v>-2.6275272628942069E-4</v>
      </c>
      <c r="IG488" s="240">
        <f t="shared" ca="1" si="1090"/>
        <v>2.6010294105385584E-4</v>
      </c>
      <c r="IH488" s="240">
        <f t="shared" ca="1" si="1091"/>
        <v>-2.5729647953248784E-4</v>
      </c>
      <c r="II488" s="240">
        <f t="shared" ca="1" si="1092"/>
        <v>2.5433503223278492E-4</v>
      </c>
      <c r="IJ488" s="240">
        <f t="shared" ca="1" si="1093"/>
        <v>-2.5122038301986471E-4</v>
      </c>
      <c r="IK488" s="240">
        <f t="shared" ca="1" si="1094"/>
        <v>2.4795440804193335E-4</v>
      </c>
      <c r="IL488" s="240">
        <f t="shared" ca="1" si="1095"/>
        <v>-2.4453907460022525E-4</v>
      </c>
      <c r="IM488" s="240">
        <f t="shared" ca="1" si="1096"/>
        <v>2.409764399638832E-4</v>
      </c>
      <c r="IN488" s="240">
        <f t="shared" ca="1" si="1097"/>
        <v>-2.3726865013079678E-4</v>
      </c>
      <c r="IO488" s="240">
        <f t="shared" ca="1" si="1098"/>
        <v>2.334179385349E-4</v>
      </c>
      <c r="IP488" s="240">
        <f t="shared" ca="1" si="1099"/>
        <v>-2.2942662470090656E-4</v>
      </c>
      <c r="IQ488" s="240">
        <f t="shared" ca="1" si="1100"/>
        <v>2.2529711284700765E-4</v>
      </c>
      <c r="IR488" s="240">
        <f t="shared" ca="1" si="1101"/>
        <v>-2.2103189043673171E-4</v>
      </c>
      <c r="IS488" s="240">
        <f t="shared" ca="1" si="1102"/>
        <v>2.1663352668055102E-4</v>
      </c>
      <c r="IT488" s="240">
        <f t="shared" ca="1" si="1103"/>
        <v>-2.1210467098836767E-4</v>
      </c>
      <c r="IU488" s="240">
        <f t="shared" ca="1" si="1104"/>
        <v>2.0744805137348576E-4</v>
      </c>
      <c r="IV488" s="240">
        <f t="shared" ca="1" si="1105"/>
        <v>-2.0266647280943895E-4</v>
      </c>
      <c r="IW488" s="240">
        <f t="shared" ca="1" si="1106"/>
        <v>1.9776281554033663E-4</v>
      </c>
      <c r="IX488" s="240">
        <f t="shared" ca="1" si="1107"/>
        <v>-1.9274003334600348E-4</v>
      </c>
      <c r="IY488" s="240">
        <f t="shared" ca="1" si="1108"/>
        <v>1.8760115176259698E-4</v>
      </c>
      <c r="IZ488" s="240">
        <f t="shared" ca="1" si="1109"/>
        <v>-1.8234926626022789E-4</v>
      </c>
      <c r="JA488" s="240">
        <f t="shared" ca="1" si="1110"/>
        <v>1.7698754037831708E-4</v>
      </c>
      <c r="JB488" s="240">
        <f t="shared" ca="1" si="1111"/>
        <v>-1.715192038200976E-4</v>
      </c>
    </row>
    <row r="489" spans="2:262">
      <c r="B489" s="248">
        <v>128</v>
      </c>
      <c r="C489" s="247">
        <f t="shared" si="1112"/>
        <v>2.5000000000000018E-3</v>
      </c>
      <c r="D489" s="244">
        <f t="shared" ca="1" si="855"/>
        <v>11.39371456436101</v>
      </c>
      <c r="E489" s="243">
        <f ca="1">ED361</f>
        <v>-0.60628543563898907</v>
      </c>
      <c r="F489" s="242">
        <v>128</v>
      </c>
      <c r="G489" s="240">
        <f t="shared" ca="1" si="856"/>
        <v>1.5441126895683518E-4</v>
      </c>
      <c r="H489" s="240">
        <f t="shared" ca="1" si="857"/>
        <v>-1.5441126895683515E-4</v>
      </c>
      <c r="I489" s="240">
        <f t="shared" ca="1" si="858"/>
        <v>1.544112689568351E-4</v>
      </c>
      <c r="J489" s="240">
        <f t="shared" ca="1" si="859"/>
        <v>-1.5441126895683507E-4</v>
      </c>
      <c r="K489" s="240">
        <f t="shared" ca="1" si="860"/>
        <v>1.5441126895683504E-4</v>
      </c>
      <c r="L489" s="240">
        <f t="shared" ca="1" si="861"/>
        <v>-1.5441126895683502E-4</v>
      </c>
      <c r="M489" s="240">
        <f t="shared" ca="1" si="862"/>
        <v>1.5441126895683499E-4</v>
      </c>
      <c r="N489" s="240">
        <f t="shared" ca="1" si="863"/>
        <v>-1.5441126895683494E-4</v>
      </c>
      <c r="O489" s="240">
        <f t="shared" ca="1" si="864"/>
        <v>1.5441126895683491E-4</v>
      </c>
      <c r="P489" s="240">
        <f t="shared" ca="1" si="865"/>
        <v>-1.5441126895683488E-4</v>
      </c>
      <c r="Q489" s="240">
        <f t="shared" ca="1" si="866"/>
        <v>1.5441126895683391E-4</v>
      </c>
      <c r="R489" s="240">
        <f t="shared" ca="1" si="867"/>
        <v>-1.5441126895683483E-4</v>
      </c>
      <c r="S489" s="240">
        <f t="shared" ca="1" si="868"/>
        <v>1.5441126895683572E-4</v>
      </c>
      <c r="T489" s="240">
        <f t="shared" ca="1" si="869"/>
        <v>-1.5441126895683475E-4</v>
      </c>
      <c r="U489" s="241">
        <f t="shared" ca="1" si="870"/>
        <v>1.5441126895683377E-4</v>
      </c>
      <c r="V489" s="240">
        <f t="shared" ca="1" si="871"/>
        <v>-1.5441126895683469E-4</v>
      </c>
      <c r="W489" s="240">
        <f t="shared" ca="1" si="872"/>
        <v>1.5441126895683559E-4</v>
      </c>
      <c r="X489" s="240">
        <f t="shared" ca="1" si="873"/>
        <v>-1.5441126895683461E-4</v>
      </c>
      <c r="Y489" s="240">
        <f t="shared" ca="1" si="874"/>
        <v>1.5441126895683363E-4</v>
      </c>
      <c r="Z489" s="240">
        <f t="shared" ca="1" si="875"/>
        <v>-1.5441126895683456E-4</v>
      </c>
      <c r="AA489" s="240">
        <f t="shared" ca="1" si="876"/>
        <v>1.5441126895683548E-4</v>
      </c>
      <c r="AB489" s="240">
        <f t="shared" ca="1" si="877"/>
        <v>-1.544112689568326E-4</v>
      </c>
      <c r="AC489" s="240">
        <f t="shared" ca="1" si="878"/>
        <v>1.544112689568335E-4</v>
      </c>
      <c r="AD489" s="240">
        <f t="shared" ca="1" si="879"/>
        <v>-1.5441126895683442E-4</v>
      </c>
      <c r="AE489" s="240">
        <f t="shared" ca="1" si="880"/>
        <v>1.5441126895683534E-4</v>
      </c>
      <c r="AF489" s="240">
        <f t="shared" ca="1" si="881"/>
        <v>-1.5441126895683626E-4</v>
      </c>
      <c r="AG489" s="240">
        <f t="shared" ca="1" si="882"/>
        <v>1.5441126895683339E-4</v>
      </c>
      <c r="AH489" s="240">
        <f t="shared" ca="1" si="883"/>
        <v>-1.5441126895683428E-4</v>
      </c>
      <c r="AI489" s="240">
        <f t="shared" ca="1" si="884"/>
        <v>1.5441126895683521E-4</v>
      </c>
      <c r="AJ489" s="240">
        <f t="shared" ca="1" si="885"/>
        <v>-1.5441126895683233E-4</v>
      </c>
      <c r="AK489" s="240">
        <f t="shared" ca="1" si="886"/>
        <v>1.5441126895683325E-4</v>
      </c>
      <c r="AL489" s="240">
        <f t="shared" ca="1" si="887"/>
        <v>-1.5441126895683415E-4</v>
      </c>
      <c r="AM489" s="240">
        <f t="shared" ca="1" si="888"/>
        <v>1.5441126895683507E-4</v>
      </c>
      <c r="AN489" s="240">
        <f t="shared" ca="1" si="889"/>
        <v>-1.5441126895683599E-4</v>
      </c>
      <c r="AO489" s="240">
        <f t="shared" ca="1" si="890"/>
        <v>1.5441126895683312E-4</v>
      </c>
      <c r="AP489" s="240">
        <f t="shared" ca="1" si="891"/>
        <v>-1.5441126895683404E-4</v>
      </c>
      <c r="AQ489" s="240">
        <f t="shared" ca="1" si="892"/>
        <v>1.5441126895683494E-4</v>
      </c>
      <c r="AR489" s="240">
        <f t="shared" ca="1" si="893"/>
        <v>-1.5441126895683206E-4</v>
      </c>
      <c r="AS489" s="240">
        <f t="shared" ca="1" si="894"/>
        <v>1.5441126895683298E-4</v>
      </c>
      <c r="AT489" s="240">
        <f t="shared" ca="1" si="895"/>
        <v>-1.5441126895683391E-4</v>
      </c>
      <c r="AU489" s="240">
        <f t="shared" ca="1" si="896"/>
        <v>1.5441126895683103E-4</v>
      </c>
      <c r="AV489" s="240">
        <f t="shared" ca="1" si="897"/>
        <v>-1.5441126895683572E-4</v>
      </c>
      <c r="AW489" s="240">
        <f t="shared" ca="1" si="898"/>
        <v>1.5441126895683285E-4</v>
      </c>
      <c r="AX489" s="240">
        <f t="shared" ca="1" si="899"/>
        <v>-1.5441126895682998E-4</v>
      </c>
      <c r="AY489" s="240">
        <f t="shared" ca="1" si="900"/>
        <v>1.5441126895683469E-4</v>
      </c>
      <c r="AZ489" s="240">
        <f t="shared" ca="1" si="901"/>
        <v>-1.5441126895683182E-4</v>
      </c>
      <c r="BA489" s="240">
        <f t="shared" ca="1" si="902"/>
        <v>1.5441126895683651E-4</v>
      </c>
      <c r="BB489" s="240">
        <f t="shared" ca="1" si="903"/>
        <v>-1.5441126895683363E-4</v>
      </c>
      <c r="BC489" s="240">
        <f t="shared" ca="1" si="904"/>
        <v>1.5441126895683076E-4</v>
      </c>
      <c r="BD489" s="240">
        <f t="shared" ca="1" si="905"/>
        <v>-1.5441126895683548E-4</v>
      </c>
      <c r="BE489" s="240">
        <f t="shared" ca="1" si="906"/>
        <v>1.544112689568326E-4</v>
      </c>
      <c r="BF489" s="240">
        <f t="shared" ca="1" si="907"/>
        <v>-1.5441126895683729E-4</v>
      </c>
      <c r="BG489" s="240">
        <f t="shared" ca="1" si="908"/>
        <v>1.5441126895683442E-4</v>
      </c>
      <c r="BH489" s="240">
        <f t="shared" ca="1" si="909"/>
        <v>-1.5441126895683155E-4</v>
      </c>
      <c r="BI489" s="240">
        <f t="shared" ca="1" si="910"/>
        <v>1.5441126895683626E-4</v>
      </c>
      <c r="BJ489" s="240">
        <f t="shared" ca="1" si="911"/>
        <v>-1.5441126895683339E-4</v>
      </c>
      <c r="BK489" s="240">
        <f t="shared" ca="1" si="912"/>
        <v>1.5441126895683052E-4</v>
      </c>
      <c r="BL489" s="240">
        <f t="shared" ca="1" si="913"/>
        <v>-1.5441126895683521E-4</v>
      </c>
      <c r="BM489" s="240">
        <f t="shared" ca="1" si="914"/>
        <v>1.5441126895683233E-4</v>
      </c>
      <c r="BN489" s="240">
        <f t="shared" ca="1" si="915"/>
        <v>-1.5441126895682946E-4</v>
      </c>
      <c r="BO489" s="240">
        <f t="shared" ca="1" si="916"/>
        <v>1.5441126895683415E-4</v>
      </c>
      <c r="BP489" s="240">
        <f t="shared" ca="1" si="917"/>
        <v>-1.544112689568313E-4</v>
      </c>
      <c r="BQ489" s="240">
        <f t="shared" ca="1" si="918"/>
        <v>1.5441126895683599E-4</v>
      </c>
      <c r="BR489" s="240">
        <f t="shared" ca="1" si="919"/>
        <v>-1.5441126895683312E-4</v>
      </c>
      <c r="BS489" s="240">
        <f t="shared" ca="1" si="920"/>
        <v>1.5441126895683025E-4</v>
      </c>
      <c r="BT489" s="240">
        <f t="shared" ca="1" si="921"/>
        <v>-1.5441126895683494E-4</v>
      </c>
      <c r="BU489" s="240">
        <f t="shared" ca="1" si="922"/>
        <v>1.5441126895683206E-4</v>
      </c>
      <c r="BV489" s="240">
        <f t="shared" ca="1" si="923"/>
        <v>-1.5441126895683678E-4</v>
      </c>
      <c r="BW489" s="240">
        <f t="shared" ca="1" si="924"/>
        <v>1.5441126895683391E-4</v>
      </c>
      <c r="BX489" s="240">
        <f t="shared" ca="1" si="925"/>
        <v>-1.5441126895683103E-4</v>
      </c>
      <c r="BY489" s="240">
        <f t="shared" ca="1" si="926"/>
        <v>1.5441126895683572E-4</v>
      </c>
      <c r="BZ489" s="240">
        <f t="shared" ca="1" si="927"/>
        <v>-1.5441126895683285E-4</v>
      </c>
      <c r="CA489" s="240">
        <f t="shared" ca="1" si="928"/>
        <v>1.5441126895682998E-4</v>
      </c>
      <c r="CB489" s="240">
        <f t="shared" ca="1" si="929"/>
        <v>-1.5441126895683469E-4</v>
      </c>
      <c r="CC489" s="240">
        <f t="shared" ca="1" si="930"/>
        <v>1.5441126895683182E-4</v>
      </c>
      <c r="CD489" s="240">
        <f t="shared" ca="1" si="931"/>
        <v>-1.5441126895682895E-4</v>
      </c>
      <c r="CE489" s="240">
        <f t="shared" ca="1" si="932"/>
        <v>1.5441126895683363E-4</v>
      </c>
      <c r="CF489" s="240">
        <f t="shared" ca="1" si="933"/>
        <v>-1.5441126895683076E-4</v>
      </c>
      <c r="CG489" s="240">
        <f t="shared" ca="1" si="934"/>
        <v>1.5441126895683548E-4</v>
      </c>
      <c r="CH489" s="240">
        <f t="shared" ca="1" si="935"/>
        <v>-1.544112689568326E-4</v>
      </c>
      <c r="CI489" s="240">
        <f t="shared" ca="1" si="936"/>
        <v>1.5441126895682973E-4</v>
      </c>
      <c r="CJ489" s="240">
        <f t="shared" ca="1" si="937"/>
        <v>-1.5441126895682686E-4</v>
      </c>
      <c r="CK489" s="240">
        <f t="shared" ca="1" si="938"/>
        <v>1.5441126895683911E-4</v>
      </c>
      <c r="CL489" s="240">
        <f t="shared" ca="1" si="939"/>
        <v>-1.5441126895683626E-4</v>
      </c>
      <c r="CM489" s="240">
        <f t="shared" ca="1" si="940"/>
        <v>1.5441126895683339E-4</v>
      </c>
      <c r="CN489" s="240">
        <f t="shared" ca="1" si="941"/>
        <v>-1.5441126895683052E-4</v>
      </c>
      <c r="CO489" s="240">
        <f t="shared" ca="1" si="942"/>
        <v>1.5441126895682764E-4</v>
      </c>
      <c r="CP489" s="240">
        <f t="shared" ca="1" si="943"/>
        <v>-1.5441126895682477E-4</v>
      </c>
      <c r="CQ489" s="240">
        <f t="shared" ca="1" si="944"/>
        <v>1.5441126895683702E-4</v>
      </c>
      <c r="CR489" s="240">
        <f t="shared" ca="1" si="945"/>
        <v>-1.5441126895683415E-4</v>
      </c>
      <c r="CS489" s="240">
        <f t="shared" ca="1" si="946"/>
        <v>1.544112689568313E-4</v>
      </c>
      <c r="CT489" s="240">
        <f t="shared" ca="1" si="947"/>
        <v>-1.5441126895682843E-4</v>
      </c>
      <c r="CU489" s="240">
        <f t="shared" ca="1" si="948"/>
        <v>1.5441126895682556E-4</v>
      </c>
      <c r="CV489" s="240">
        <f t="shared" ca="1" si="949"/>
        <v>-1.5441126895683781E-4</v>
      </c>
      <c r="CW489" s="240">
        <f t="shared" ca="1" si="950"/>
        <v>1.5441126895683494E-4</v>
      </c>
      <c r="CX489" s="240">
        <f t="shared" ca="1" si="951"/>
        <v>-1.5441126895683206E-4</v>
      </c>
      <c r="CY489" s="240">
        <f t="shared" ca="1" si="952"/>
        <v>1.5441126895682922E-4</v>
      </c>
      <c r="CZ489" s="240">
        <f t="shared" ca="1" si="953"/>
        <v>-1.5441126895682634E-4</v>
      </c>
      <c r="DA489" s="240">
        <f t="shared" ca="1" si="954"/>
        <v>1.5441126895683859E-4</v>
      </c>
      <c r="DB489" s="240">
        <f t="shared" ca="1" si="955"/>
        <v>-1.5441126895683572E-4</v>
      </c>
      <c r="DC489" s="240">
        <f t="shared" ca="1" si="956"/>
        <v>1.5441126895683285E-4</v>
      </c>
      <c r="DD489" s="240">
        <f t="shared" ca="1" si="957"/>
        <v>-1.5441126895682998E-4</v>
      </c>
      <c r="DE489" s="240">
        <f t="shared" ca="1" si="958"/>
        <v>1.544112689568271E-4</v>
      </c>
      <c r="DF489" s="240">
        <f t="shared" ca="1" si="959"/>
        <v>-1.5441126895683938E-4</v>
      </c>
      <c r="DG489" s="240">
        <f t="shared" ca="1" si="960"/>
        <v>1.5441126895683651E-4</v>
      </c>
      <c r="DH489" s="240">
        <f t="shared" ca="1" si="961"/>
        <v>-1.5441126895683363E-4</v>
      </c>
      <c r="DI489" s="240">
        <f t="shared" ca="1" si="962"/>
        <v>1.5441126895683076E-4</v>
      </c>
      <c r="DJ489" s="240">
        <f t="shared" ca="1" si="963"/>
        <v>-1.5441126895682789E-4</v>
      </c>
      <c r="DK489" s="240">
        <f t="shared" ca="1" si="964"/>
        <v>1.5441126895682501E-4</v>
      </c>
      <c r="DL489" s="240">
        <f t="shared" ca="1" si="965"/>
        <v>-1.5441126895683729E-4</v>
      </c>
      <c r="DM489" s="240">
        <f t="shared" ca="1" si="966"/>
        <v>1.5441126895683442E-4</v>
      </c>
      <c r="DN489" s="240">
        <f t="shared" ca="1" si="967"/>
        <v>-1.5441126895683155E-4</v>
      </c>
      <c r="DO489" s="240">
        <f t="shared" ca="1" si="968"/>
        <v>1.5441126895682867E-4</v>
      </c>
      <c r="DP489" s="240">
        <f t="shared" ca="1" si="969"/>
        <v>-1.544112689568258E-4</v>
      </c>
      <c r="DQ489" s="240">
        <f t="shared" ca="1" si="970"/>
        <v>1.5441126895683808E-4</v>
      </c>
      <c r="DR489" s="240">
        <f t="shared" ca="1" si="971"/>
        <v>-1.5441126895683521E-4</v>
      </c>
      <c r="DS489" s="240">
        <f t="shared" ca="1" si="972"/>
        <v>1.5441126895683233E-4</v>
      </c>
      <c r="DT489" s="240">
        <f t="shared" ca="1" si="973"/>
        <v>-1.5441126895682946E-4</v>
      </c>
      <c r="DU489" s="240">
        <f t="shared" ca="1" si="974"/>
        <v>1.5441126895682659E-4</v>
      </c>
      <c r="DV489" s="240">
        <f t="shared" ca="1" si="975"/>
        <v>-1.5441126895682371E-4</v>
      </c>
      <c r="DW489" s="240">
        <f t="shared" ca="1" si="976"/>
        <v>1.5441126895683599E-4</v>
      </c>
      <c r="DX489" s="240">
        <f t="shared" ca="1" si="977"/>
        <v>-1.5441126895683312E-4</v>
      </c>
      <c r="DY489" s="240">
        <f t="shared" ca="1" si="978"/>
        <v>1.5441126895683025E-4</v>
      </c>
      <c r="DZ489" s="240">
        <f t="shared" ca="1" si="979"/>
        <v>-1.5441126895682737E-4</v>
      </c>
      <c r="EA489" s="240">
        <f t="shared" ca="1" si="980"/>
        <v>1.544112689568245E-4</v>
      </c>
      <c r="EB489" s="240">
        <f t="shared" ca="1" si="981"/>
        <v>-1.5441126895683678E-4</v>
      </c>
      <c r="EC489" s="240">
        <f t="shared" ca="1" si="982"/>
        <v>1.5441126895683391E-4</v>
      </c>
      <c r="ED489" s="240">
        <f t="shared" ca="1" si="983"/>
        <v>-1.5441126895683103E-4</v>
      </c>
      <c r="EE489" s="240">
        <f t="shared" ca="1" si="984"/>
        <v>1.5441126895682816E-4</v>
      </c>
      <c r="EF489" s="240">
        <f t="shared" ca="1" si="985"/>
        <v>-1.5441126895682529E-4</v>
      </c>
      <c r="EG489" s="240">
        <f t="shared" ca="1" si="986"/>
        <v>1.5441126895683756E-4</v>
      </c>
      <c r="EH489" s="240">
        <f t="shared" ca="1" si="987"/>
        <v>-1.5441126895683469E-4</v>
      </c>
      <c r="EI489" s="240">
        <f t="shared" ca="1" si="988"/>
        <v>1.5441126895683182E-4</v>
      </c>
      <c r="EJ489" s="240">
        <f t="shared" ca="1" si="989"/>
        <v>-1.5441126895682895E-4</v>
      </c>
      <c r="EK489" s="240">
        <f t="shared" ca="1" si="990"/>
        <v>1.5441126895682607E-4</v>
      </c>
      <c r="EL489" s="240">
        <f t="shared" ca="1" si="991"/>
        <v>-1.5441126895683835E-4</v>
      </c>
      <c r="EM489" s="240">
        <f t="shared" ca="1" si="992"/>
        <v>1.5441126895683548E-4</v>
      </c>
      <c r="EN489" s="240">
        <f t="shared" ca="1" si="993"/>
        <v>-1.544112689568326E-4</v>
      </c>
      <c r="EO489" s="240">
        <f t="shared" ca="1" si="994"/>
        <v>1.5441126895682973E-4</v>
      </c>
      <c r="EP489" s="240">
        <f t="shared" ca="1" si="995"/>
        <v>-1.5441126895682686E-4</v>
      </c>
      <c r="EQ489" s="240">
        <f t="shared" ca="1" si="996"/>
        <v>1.5441126895682398E-4</v>
      </c>
      <c r="ER489" s="240">
        <f t="shared" ca="1" si="997"/>
        <v>-1.5441126895683626E-4</v>
      </c>
      <c r="ES489" s="240">
        <f t="shared" ca="1" si="998"/>
        <v>1.5441126895683339E-4</v>
      </c>
      <c r="ET489" s="240">
        <f t="shared" ca="1" si="999"/>
        <v>-1.5441126895683052E-4</v>
      </c>
      <c r="EU489" s="240">
        <f t="shared" ca="1" si="1000"/>
        <v>1.5441126895682764E-4</v>
      </c>
      <c r="EV489" s="240">
        <f t="shared" ca="1" si="1001"/>
        <v>-1.5441126895682477E-4</v>
      </c>
      <c r="EW489" s="240">
        <f t="shared" ca="1" si="1002"/>
        <v>1.5441126895683702E-4</v>
      </c>
      <c r="EX489" s="240">
        <f t="shared" ca="1" si="1003"/>
        <v>-1.5441126895683415E-4</v>
      </c>
      <c r="EY489" s="240">
        <f t="shared" ca="1" si="1004"/>
        <v>1.544112689568313E-4</v>
      </c>
      <c r="EZ489" s="240">
        <f t="shared" ca="1" si="1005"/>
        <v>-1.5441126895682843E-4</v>
      </c>
      <c r="FA489" s="240">
        <f t="shared" ca="1" si="1006"/>
        <v>1.5441126895682556E-4</v>
      </c>
      <c r="FB489" s="240">
        <f t="shared" ca="1" si="1007"/>
        <v>-1.5441126895682268E-4</v>
      </c>
      <c r="FC489" s="240">
        <f t="shared" ca="1" si="1008"/>
        <v>1.5441126895683494E-4</v>
      </c>
      <c r="FD489" s="240">
        <f t="shared" ca="1" si="1009"/>
        <v>-1.5441126895683206E-4</v>
      </c>
      <c r="FE489" s="240">
        <f t="shared" ca="1" si="1010"/>
        <v>1.5441126895682922E-4</v>
      </c>
      <c r="FF489" s="240">
        <f t="shared" ca="1" si="1011"/>
        <v>-1.5441126895682634E-4</v>
      </c>
      <c r="FG489" s="240">
        <f t="shared" ca="1" si="1012"/>
        <v>1.5441126895682347E-4</v>
      </c>
      <c r="FH489" s="240">
        <f t="shared" ca="1" si="1013"/>
        <v>-1.5441126895683572E-4</v>
      </c>
      <c r="FI489" s="240">
        <f t="shared" ca="1" si="1014"/>
        <v>1.5441126895683285E-4</v>
      </c>
      <c r="FJ489" s="240">
        <f t="shared" ca="1" si="1015"/>
        <v>-1.5441126895682998E-4</v>
      </c>
      <c r="FK489" s="240">
        <f t="shared" ca="1" si="1016"/>
        <v>1.544112689568271E-4</v>
      </c>
      <c r="FL489" s="240">
        <f t="shared" ca="1" si="1017"/>
        <v>-1.5441126895682426E-4</v>
      </c>
      <c r="FM489" s="240">
        <f t="shared" ca="1" si="1018"/>
        <v>1.5441126895682138E-4</v>
      </c>
      <c r="FN489" s="240">
        <f t="shared" ca="1" si="1019"/>
        <v>-1.5441126895681851E-4</v>
      </c>
      <c r="FO489" s="240">
        <f t="shared" ca="1" si="1020"/>
        <v>1.5441126895681564E-4</v>
      </c>
      <c r="FP489" s="240">
        <f t="shared" ca="1" si="1021"/>
        <v>-1.5441126895684304E-4</v>
      </c>
      <c r="FQ489" s="240">
        <f t="shared" ca="1" si="1022"/>
        <v>1.5441126895684017E-4</v>
      </c>
      <c r="FR489" s="240">
        <f t="shared" ca="1" si="1023"/>
        <v>-1.5441126895683729E-4</v>
      </c>
      <c r="FS489" s="240">
        <f t="shared" ca="1" si="1024"/>
        <v>1.5441126895683442E-4</v>
      </c>
      <c r="FT489" s="240">
        <f t="shared" ca="1" si="1025"/>
        <v>-1.5441126895683155E-4</v>
      </c>
      <c r="FU489" s="240">
        <f t="shared" ca="1" si="1026"/>
        <v>1.5441126895682867E-4</v>
      </c>
      <c r="FV489" s="240">
        <f t="shared" ca="1" si="1027"/>
        <v>-1.544112689568258E-4</v>
      </c>
      <c r="FW489" s="240">
        <f t="shared" ca="1" si="1028"/>
        <v>1.5441126895682293E-4</v>
      </c>
      <c r="FX489" s="240">
        <f t="shared" ca="1" si="1029"/>
        <v>-1.5441126895682008E-4</v>
      </c>
      <c r="FY489" s="240">
        <f t="shared" ca="1" si="1030"/>
        <v>1.5441126895681721E-4</v>
      </c>
      <c r="FZ489" s="240">
        <f t="shared" ca="1" si="1031"/>
        <v>-1.5441126895681434E-4</v>
      </c>
      <c r="GA489" s="240">
        <f t="shared" ca="1" si="1032"/>
        <v>1.5441126895684174E-4</v>
      </c>
      <c r="GB489" s="240">
        <f t="shared" ca="1" si="1033"/>
        <v>-1.5441126895683887E-4</v>
      </c>
      <c r="GC489" s="240">
        <f t="shared" ca="1" si="1034"/>
        <v>1.5441126895683599E-4</v>
      </c>
      <c r="GD489" s="240">
        <f t="shared" ca="1" si="1035"/>
        <v>-1.5441126895683312E-4</v>
      </c>
      <c r="GE489" s="240">
        <f t="shared" ca="1" si="1036"/>
        <v>1.5441126895683025E-4</v>
      </c>
      <c r="GF489" s="240">
        <f t="shared" ca="1" si="1037"/>
        <v>-1.5441126895682737E-4</v>
      </c>
      <c r="GG489" s="240">
        <f t="shared" ca="1" si="1038"/>
        <v>1.544112689568245E-4</v>
      </c>
      <c r="GH489" s="240">
        <f t="shared" ca="1" si="1039"/>
        <v>-1.5441126895682163E-4</v>
      </c>
      <c r="GI489" s="240">
        <f t="shared" ca="1" si="1040"/>
        <v>1.5441126895681875E-4</v>
      </c>
      <c r="GJ489" s="240">
        <f t="shared" ca="1" si="1041"/>
        <v>-1.5441126895681588E-4</v>
      </c>
      <c r="GK489" s="240">
        <f t="shared" ca="1" si="1042"/>
        <v>1.5441126895684328E-4</v>
      </c>
      <c r="GL489" s="240">
        <f t="shared" ca="1" si="1043"/>
        <v>-1.5441126895684044E-4</v>
      </c>
      <c r="GM489" s="240">
        <f t="shared" ca="1" si="1044"/>
        <v>1.5441126895683756E-4</v>
      </c>
      <c r="GN489" s="240">
        <f t="shared" ca="1" si="1045"/>
        <v>-1.5441126895683469E-4</v>
      </c>
      <c r="GO489" s="240">
        <f t="shared" ca="1" si="1046"/>
        <v>1.5441126895683182E-4</v>
      </c>
      <c r="GP489" s="240">
        <f t="shared" ca="1" si="1047"/>
        <v>-1.5441126895682895E-4</v>
      </c>
      <c r="GQ489" s="240">
        <f t="shared" ca="1" si="1048"/>
        <v>1.5441126895682607E-4</v>
      </c>
      <c r="GR489" s="240">
        <f t="shared" ca="1" si="1049"/>
        <v>-1.544112689568232E-4</v>
      </c>
      <c r="GS489" s="240">
        <f t="shared" ca="1" si="1050"/>
        <v>1.5441126895682033E-4</v>
      </c>
      <c r="GT489" s="240">
        <f t="shared" ca="1" si="1051"/>
        <v>-1.5441126895681745E-4</v>
      </c>
      <c r="GU489" s="240">
        <f t="shared" ca="1" si="1052"/>
        <v>1.5441126895681458E-4</v>
      </c>
      <c r="GV489" s="240">
        <f t="shared" ca="1" si="1053"/>
        <v>-1.5441126895684198E-4</v>
      </c>
      <c r="GW489" s="240">
        <f t="shared" ca="1" si="1054"/>
        <v>1.5441126895683911E-4</v>
      </c>
      <c r="GX489" s="240">
        <f t="shared" ca="1" si="1055"/>
        <v>-1.5441126895683626E-4</v>
      </c>
      <c r="GY489" s="240">
        <f t="shared" ca="1" si="1056"/>
        <v>1.5441126895683339E-4</v>
      </c>
      <c r="GZ489" s="240">
        <f t="shared" ca="1" si="1057"/>
        <v>-1.5441126895683052E-4</v>
      </c>
      <c r="HA489" s="240">
        <f t="shared" ca="1" si="1058"/>
        <v>1.5441126895682764E-4</v>
      </c>
      <c r="HB489" s="240">
        <f t="shared" ca="1" si="1059"/>
        <v>-1.5441126895682477E-4</v>
      </c>
      <c r="HC489" s="240">
        <f t="shared" ca="1" si="1060"/>
        <v>1.544112689568219E-4</v>
      </c>
      <c r="HD489" s="240">
        <f t="shared" ca="1" si="1061"/>
        <v>-1.5441126895681902E-4</v>
      </c>
      <c r="HE489" s="240">
        <f t="shared" ca="1" si="1062"/>
        <v>1.5441126895681615E-4</v>
      </c>
      <c r="HF489" s="240">
        <f t="shared" ca="1" si="1063"/>
        <v>-1.5441126895684355E-4</v>
      </c>
      <c r="HG489" s="240">
        <f t="shared" ca="1" si="1064"/>
        <v>1.5441126895684068E-4</v>
      </c>
      <c r="HH489" s="240">
        <f t="shared" ca="1" si="1065"/>
        <v>-1.5441126895683781E-4</v>
      </c>
      <c r="HI489" s="240">
        <f t="shared" ca="1" si="1066"/>
        <v>1.5441126895683494E-4</v>
      </c>
      <c r="HJ489" s="240">
        <f t="shared" ca="1" si="1067"/>
        <v>-1.5441126895683206E-4</v>
      </c>
      <c r="HK489" s="240">
        <f t="shared" ca="1" si="1068"/>
        <v>1.5441126895682922E-4</v>
      </c>
      <c r="HL489" s="240">
        <f t="shared" ca="1" si="1069"/>
        <v>-1.5441126895682634E-4</v>
      </c>
      <c r="HM489" s="240">
        <f t="shared" ca="1" si="1070"/>
        <v>1.5441126895682347E-4</v>
      </c>
      <c r="HN489" s="240">
        <f t="shared" ca="1" si="1071"/>
        <v>-1.544112689568206E-4</v>
      </c>
      <c r="HO489" s="240">
        <f t="shared" ca="1" si="1072"/>
        <v>1.5441126895681772E-4</v>
      </c>
      <c r="HP489" s="240">
        <f t="shared" ca="1" si="1073"/>
        <v>-1.5441126895681485E-4</v>
      </c>
      <c r="HQ489" s="240">
        <f t="shared" ca="1" si="1074"/>
        <v>1.5441126895684225E-4</v>
      </c>
      <c r="HR489" s="240">
        <f t="shared" ca="1" si="1075"/>
        <v>-1.5441126895683938E-4</v>
      </c>
      <c r="HS489" s="240">
        <f t="shared" ca="1" si="1076"/>
        <v>1.5441126895683651E-4</v>
      </c>
      <c r="HT489" s="240">
        <f t="shared" ca="1" si="1077"/>
        <v>-1.5441126895683363E-4</v>
      </c>
      <c r="HU489" s="240">
        <f t="shared" ca="1" si="1078"/>
        <v>1.5441126895683076E-4</v>
      </c>
      <c r="HV489" s="240">
        <f t="shared" ca="1" si="1079"/>
        <v>-1.5441126895682789E-4</v>
      </c>
      <c r="HW489" s="240">
        <f t="shared" ca="1" si="1080"/>
        <v>1.5441126895682501E-4</v>
      </c>
      <c r="HX489" s="240">
        <f t="shared" ca="1" si="1081"/>
        <v>-1.5441126895682217E-4</v>
      </c>
      <c r="HY489" s="240">
        <f t="shared" ca="1" si="1082"/>
        <v>1.544112689568193E-4</v>
      </c>
      <c r="HZ489" s="240">
        <f t="shared" ca="1" si="1083"/>
        <v>-1.5441126895681642E-4</v>
      </c>
      <c r="IA489" s="240">
        <f t="shared" ca="1" si="1084"/>
        <v>1.5441126895681355E-4</v>
      </c>
      <c r="IB489" s="240">
        <f t="shared" ca="1" si="1085"/>
        <v>-1.5441126895684095E-4</v>
      </c>
      <c r="IC489" s="240">
        <f t="shared" ca="1" si="1086"/>
        <v>1.5441126895683808E-4</v>
      </c>
      <c r="ID489" s="240">
        <f t="shared" ca="1" si="1087"/>
        <v>-1.5441126895683521E-4</v>
      </c>
      <c r="IE489" s="240">
        <f t="shared" ca="1" si="1088"/>
        <v>1.5441126895683076E-4</v>
      </c>
      <c r="IF489" s="240">
        <f t="shared" ca="1" si="1089"/>
        <v>-1.5441126895682946E-4</v>
      </c>
      <c r="IG489" s="240">
        <f t="shared" ca="1" si="1090"/>
        <v>1.5441126895682659E-4</v>
      </c>
      <c r="IH489" s="240">
        <f t="shared" ca="1" si="1091"/>
        <v>-1.5441126895682371E-4</v>
      </c>
      <c r="II489" s="240">
        <f t="shared" ca="1" si="1092"/>
        <v>1.5441126895682084E-4</v>
      </c>
      <c r="IJ489" s="240">
        <f t="shared" ca="1" si="1093"/>
        <v>-1.5441126895681797E-4</v>
      </c>
      <c r="IK489" s="240">
        <f t="shared" ca="1" si="1094"/>
        <v>1.5441126895681512E-4</v>
      </c>
      <c r="IL489" s="240">
        <f t="shared" ca="1" si="1095"/>
        <v>-1.5441126895681225E-4</v>
      </c>
      <c r="IM489" s="240">
        <f t="shared" ca="1" si="1096"/>
        <v>1.5441126895683965E-4</v>
      </c>
      <c r="IN489" s="240">
        <f t="shared" ca="1" si="1097"/>
        <v>-1.5441126895683678E-4</v>
      </c>
      <c r="IO489" s="240">
        <f t="shared" ca="1" si="1098"/>
        <v>1.5441126895683391E-4</v>
      </c>
      <c r="IP489" s="240">
        <f t="shared" ca="1" si="1099"/>
        <v>-1.5441126895683103E-4</v>
      </c>
      <c r="IQ489" s="240">
        <f t="shared" ca="1" si="1100"/>
        <v>1.5441126895682816E-4</v>
      </c>
      <c r="IR489" s="240">
        <f t="shared" ca="1" si="1101"/>
        <v>-1.5441126895682529E-4</v>
      </c>
      <c r="IS489" s="240">
        <f t="shared" ca="1" si="1102"/>
        <v>1.5441126895682241E-4</v>
      </c>
      <c r="IT489" s="240">
        <f t="shared" ca="1" si="1103"/>
        <v>-1.5441126895681954E-4</v>
      </c>
      <c r="IU489" s="240">
        <f t="shared" ca="1" si="1104"/>
        <v>1.5441126895681667E-4</v>
      </c>
      <c r="IV489" s="240">
        <f t="shared" ca="1" si="1105"/>
        <v>-1.5441126895681379E-4</v>
      </c>
      <c r="IW489" s="240">
        <f t="shared" ca="1" si="1106"/>
        <v>1.544112689568412E-4</v>
      </c>
      <c r="IX489" s="240">
        <f t="shared" ca="1" si="1107"/>
        <v>-1.5441126895683835E-4</v>
      </c>
      <c r="IY489" s="240">
        <f t="shared" ca="1" si="1108"/>
        <v>1.5441126895683548E-4</v>
      </c>
      <c r="IZ489" s="240">
        <f t="shared" ca="1" si="1109"/>
        <v>-1.544112689568326E-4</v>
      </c>
      <c r="JA489" s="240">
        <f t="shared" ca="1" si="1110"/>
        <v>1.5441126895682973E-4</v>
      </c>
      <c r="JB489" s="240">
        <f t="shared" ca="1" si="1111"/>
        <v>-1.5441126895682686E-4</v>
      </c>
    </row>
    <row r="490" spans="2:262">
      <c r="B490" s="248">
        <v>129</v>
      </c>
      <c r="C490" s="247">
        <f t="shared" si="1112"/>
        <v>2.5195312500000018E-3</v>
      </c>
      <c r="D490" s="244">
        <f t="shared" ref="D490:D553" ca="1" si="1113">Vo_set2+E490</f>
        <v>11.401135046799139</v>
      </c>
      <c r="E490" s="243">
        <f ca="1">EE361</f>
        <v>-0.59886495320086108</v>
      </c>
      <c r="F490" s="242">
        <v>129</v>
      </c>
      <c r="G490" s="240">
        <f t="shared" ref="G490:G553" ca="1" si="1114">2*IMREAL(K229)*COS(2*PI()*B229*1/Nt_load2)-2*IMAGINARY(K229)*SIN(2*PI()*B229*1/Nt_load2)</f>
        <v>1.7593462969320658E-4</v>
      </c>
      <c r="H490" s="240">
        <f t="shared" ref="H490:H553" ca="1" si="1115">2*IMREAL(K229)*COS(2*PI()*B229*2/Nt_load2)-2*IMAGINARY(K229)*SIN(2*PI()*B229*2/Nt_load2)</f>
        <v>-1.8119100482908047E-4</v>
      </c>
      <c r="I490" s="240">
        <f t="shared" ref="I490:I553" ca="1" si="1116">2*IMREAL(K229)*COS(2*PI()*B229*3/Nt_load2)-2*IMAGINARY(K229)*SIN(2*PI()*B229*3/Nt_load2)</f>
        <v>1.863382372788136E-4</v>
      </c>
      <c r="J490" s="240">
        <f t="shared" ref="J490:J553" ca="1" si="1117">2*IMREAL(K229)*COS(2*PI()*B229*4/Nt_load2)-2*IMAGINARY(K229)*SIN(2*PI()*B229*4/Nt_load2)</f>
        <v>-1.9137322654204505E-4</v>
      </c>
      <c r="K490" s="240">
        <f t="shared" ref="K490:K553" ca="1" si="1118">2*IMREAL(K229)*COS(2*PI()*B229*5/Nt_load2)-2*IMAGINARY(K229)*SIN(2*PI()*B229*5/Nt_load2)</f>
        <v>1.9629293972951343E-4</v>
      </c>
      <c r="L490" s="240">
        <f t="shared" ref="L490:L553" ca="1" si="1119">2*IMREAL(K229)*COS(2*PI()*B229*6/Nt_load2)-2*IMAGINARY(K229)*SIN(2*PI()*B229*6/Nt_load2)</f>
        <v>-2.0109441338995527E-4</v>
      </c>
      <c r="M490" s="240">
        <f t="shared" ref="M490:M553" ca="1" si="1120">2*IMREAL(K229)*COS(2*PI()*B229*7/Nt_load2)-2*IMAGINARY(K229)*SIN(2*PI()*B229*7/Nt_load2)</f>
        <v>2.057747552951747E-4</v>
      </c>
      <c r="N490" s="240">
        <f t="shared" ref="N490:N553" ca="1" si="1121">2*IMREAL(K229)*COS(2*PI()*B229*8/Nt_load2)-2*IMAGINARY(K229)*SIN(2*PI()*B229*8/Nt_load2)</f>
        <v>-2.1033114618221807E-4</v>
      </c>
      <c r="O490" s="240">
        <f t="shared" ref="O490:O553" ca="1" si="1122">2*IMREAL(K229)*COS(2*PI()*B229*9/Nt_load2)-2*IMAGINARY(K229)*SIN(2*PI()*B229*9/Nt_load2)</f>
        <v>2.1476084145158935E-4</v>
      </c>
      <c r="P490" s="240">
        <f t="shared" ref="P490:P553" ca="1" si="1123">2*IMREAL(K229)*COS(2*PI()*B229*10/Nt_load2)-2*IMAGINARY(K229)*SIN(2*PI()*B229*10/Nt_load2)</f>
        <v>-2.1906117282049538E-4</v>
      </c>
      <c r="Q490" s="240">
        <f t="shared" ref="Q490:Q553" ca="1" si="1124">2*IMREAL(K229)*COS(2*PI()*B229*11/Nt_load2)-2*IMAGINARY(K229)*SIN(2*PI()*B229*11/Nt_load2)</f>
        <v>2.2322954993011916E-4</v>
      </c>
      <c r="R490" s="240">
        <f t="shared" ref="R490:R553" ca="1" si="1125">2*IMREAL(K229)*COS(2*PI()*B229*12/Nt_load2)-2*IMAGINARY(K229)*SIN(2*PI()*B229*12/Nt_load2)</f>
        <v>-2.2726346190595669E-4</v>
      </c>
      <c r="S490" s="240">
        <f t="shared" ref="S490:S553" ca="1" si="1126">2*IMREAL(K229)*COS(2*PI()*B229*13/Nt_load2)-2*IMAGINARY(K229)*SIN(2*PI()*B229*13/Nt_load2)</f>
        <v>2.3116047887026912E-4</v>
      </c>
      <c r="T490" s="240">
        <f t="shared" ref="T490:T553" ca="1" si="1127">2*IMREAL(K229)*COS(2*PI()*B229*14/Nt_load2)-2*IMAGINARY(K229)*SIN(2*PI()*B229*14/Nt_load2)</f>
        <v>-2.3491825340575713E-4</v>
      </c>
      <c r="U490" s="241">
        <f t="shared" ref="U490:U553" ca="1" si="1128">2*IMREAL(K229)*COS(2*PI()*B229*15/Nt_load2)-2*IMAGINARY(K229)*SIN(2*PI()*B229*15/Nt_load2)</f>
        <v>2.385345219695528E-4</v>
      </c>
      <c r="V490" s="240">
        <f t="shared" ref="V490:V553" ca="1" si="1129">2*IMREAL(K229)*COS(2*PI()*B229*16/Nt_load2)-2*IMAGINARY(K229)*SIN(2*PI()*B229*16/Nt_load2)</f>
        <v>-2.4200710625669434E-4</v>
      </c>
      <c r="W490" s="240">
        <f t="shared" ref="W490:W553" ca="1" si="1130">2*IMREAL(K229)*COS(2*PI()*B229*17/Nt_load2)-2*IMAGINARY(K229)*SIN(2*PI()*B229*17/Nt_load2)</f>
        <v>2.4533391451225534E-4</v>
      </c>
      <c r="X490" s="240">
        <f t="shared" ref="X490:X553" ca="1" si="1131">2*IMREAL(K229)*COS(2*PI()*B229*18/Nt_load2)-2*IMAGINARY(K229)*SIN(2*PI()*B229*18/Nt_load2)</f>
        <v>-2.4851294279134022E-4</v>
      </c>
      <c r="Y490" s="240">
        <f t="shared" ref="Y490:Y553" ca="1" si="1132">2*IMREAL(K229)*COS(2*PI()*B229*19/Nt_load2)-2*IMAGINARY(K229)*SIN(2*PI()*B229*19/Nt_load2)</f>
        <v>2.5154227616618497E-4</v>
      </c>
      <c r="Z490" s="240">
        <f t="shared" ref="Z490:Z553" ca="1" si="1133">2*IMREAL(K229)*COS(2*PI()*B229*20/Nt_load2)-2*IMAGINARY(K229)*SIN(2*PI()*B229*20/Nt_load2)</f>
        <v>-2.5442008987963877E-4</v>
      </c>
      <c r="AA490" s="240">
        <f t="shared" ref="AA490:AA553" ca="1" si="1134">2*IMREAL(K229)*COS(2*PI()*B229*21/Nt_load2)-2*IMAGINARY(K229)*SIN(2*PI()*B229*21/Nt_load2)</f>
        <v>2.5714465044432986E-4</v>
      </c>
      <c r="AB490" s="240">
        <f t="shared" ref="AB490:AB553" ca="1" si="1135">2*IMREAL(K229)*COS(2*PI()*B229*22/Nt_load2)-2*IMAGINARY(K229)*SIN(2*PI()*B229*22/Nt_load2)</f>
        <v>-2.5971431668684946E-4</v>
      </c>
      <c r="AC490" s="240">
        <f t="shared" ref="AC490:AC553" ca="1" si="1136">2*IMREAL(K229)*COS(2*PI()*B229*23/Nt_load2)-2*IMAGINARY(K229)*SIN(2*PI()*B229*23/Nt_load2)</f>
        <v>2.6212754073634222E-4</v>
      </c>
      <c r="AD490" s="240">
        <f t="shared" ref="AD490:AD553" ca="1" si="1137">2*IMREAL(K229)*COS(2*PI()*B229*24/Nt_load2)-2*IMAGINARY(K229)*SIN(2*PI()*B229*24/Nt_load2)</f>
        <v>-2.6438286895687533E-4</v>
      </c>
      <c r="AE490" s="240">
        <f t="shared" ref="AE490:AE553" ca="1" si="1138">2*IMREAL(K229)*COS(2*PI()*B229*25/Nt_load2)-2*IMAGINARY(K229)*SIN(2*PI()*B229*25/Nt_load2)</f>
        <v>2.6647894282305986E-4</v>
      </c>
      <c r="AF490" s="240">
        <f t="shared" ref="AF490:AF553" ca="1" si="1139">2*IMREAL(K229)*COS(2*PI()*B229*26/Nt_load2)-2*IMAGINARY(K229)*SIN(2*PI()*B229*26/Nt_load2)</f>
        <v>-2.6841449973837841E-4</v>
      </c>
      <c r="AG490" s="240">
        <f t="shared" ref="AG490:AG553" ca="1" si="1140">2*IMREAL(K229)*COS(2*PI()*B229*27/Nt_load2)-2*IMAGINARY(K229)*SIN(2*PI()*B229*27/Nt_load2)</f>
        <v>2.701883737957181E-4</v>
      </c>
      <c r="AH490" s="240">
        <f t="shared" ref="AH490:AH553" ca="1" si="1141">2*IMREAL(K229)*COS(2*PI()*B229*28/Nt_load2)-2*IMAGINARY(K229)*SIN(2*PI()*B229*28/Nt_load2)</f>
        <v>-2.7179949647967831E-4</v>
      </c>
      <c r="AI490" s="240">
        <f t="shared" ref="AI490:AI553" ca="1" si="1142">2*IMREAL(K229)*COS(2*PI()*B229*29/Nt_load2)-2*IMAGINARY(K229)*SIN(2*PI()*B229*29/Nt_load2)</f>
        <v>2.7324689731019608E-4</v>
      </c>
      <c r="AJ490" s="240">
        <f t="shared" ref="AJ490:AJ553" ca="1" si="1143">2*IMREAL(K229)*COS(2*PI()*B229*30/Nt_load2)-2*IMAGINARY(K229)*SIN(2*PI()*B229*30/Nt_load2)</f>
        <v>-2.7452970442713454E-4</v>
      </c>
      <c r="AK490" s="240">
        <f t="shared" ref="AK490:AK553" ca="1" si="1144">2*IMREAL(K229)*COS(2*PI()*B229*31/Nt_load2)-2*IMAGINARY(K229)*SIN(2*PI()*B229*31/Nt_load2)</f>
        <v>2.7564714511545227E-4</v>
      </c>
      <c r="AL490" s="240">
        <f t="shared" ref="AL490:AL553" ca="1" si="1145">2*IMREAL(K229)*COS(2*PI()*B229*32/Nt_load2)-2*IMAGINARY(K229)*SIN(2*PI()*B229*32/Nt_load2)</f>
        <v>-2.7659854627066371E-4</v>
      </c>
      <c r="AM490" s="240">
        <f t="shared" ref="AM490:AM553" ca="1" si="1146">2*IMREAL(K229)*COS(2*PI()*B229*33/Nt_load2)-2*IMAGINARY(K229)*SIN(2*PI()*B229*33/Nt_load2)</f>
        <v>2.7738333480428745E-4</v>
      </c>
      <c r="AN490" s="240">
        <f t="shared" ref="AN490:AN553" ca="1" si="1147">2*IMREAL(K229)*COS(2*PI()*B229*34/Nt_load2)-2*IMAGINARY(K229)*SIN(2*PI()*B229*34/Nt_load2)</f>
        <v>-2.7800103798905558E-4</v>
      </c>
      <c r="AO490" s="240">
        <f t="shared" ref="AO490:AO553" ca="1" si="1148">2*IMREAL(K229)*COS(2*PI()*B229*35/Nt_load2)-2*IMAGINARY(K229)*SIN(2*PI()*B229*35/Nt_load2)</f>
        <v>2.7845128374366781E-4</v>
      </c>
      <c r="AP490" s="240">
        <f t="shared" ref="AP490:AP553" ca="1" si="1149">2*IMREAL(K229)*COS(2*PI()*B229*36/Nt_load2)-2*IMAGINARY(K229)*SIN(2*PI()*B229*36/Nt_load2)</f>
        <v>-2.7873380085691684E-4</v>
      </c>
      <c r="AQ490" s="240">
        <f t="shared" ref="AQ490:AQ553" ca="1" si="1150">2*IMREAL(K229)*COS(2*PI()*B229*37/Nt_load2)-2*IMAGINARY(K229)*SIN(2*PI()*B229*37/Nt_load2)</f>
        <v>2.7884841915105788E-4</v>
      </c>
      <c r="AR490" s="240">
        <f t="shared" ref="AR490:AR553" ca="1" si="1151">2*IMREAL(K229)*COS(2*PI()*B229*38/Nt_load2)-2*IMAGINARY(K229)*SIN(2*PI()*B229*38/Nt_load2)</f>
        <v>-2.7879506958431626E-4</v>
      </c>
      <c r="AS490" s="240">
        <f t="shared" ref="AS490:AS553" ca="1" si="1152">2*IMREAL(K229)*COS(2*PI()*B229*39/Nt_load2)-2*IMAGINARY(K229)*SIN(2*PI()*B229*39/Nt_load2)</f>
        <v>2.7857378429247618E-4</v>
      </c>
      <c r="AT490" s="240">
        <f t="shared" ref="AT490:AT553" ca="1" si="1153">2*IMREAL(K229)*COS(2*PI()*B229*40/Nt_load2)-2*IMAGINARY(K229)*SIN(2*PI()*B229*40/Nt_load2)</f>
        <v>-2.781846965695232E-4</v>
      </c>
      <c r="AU490" s="240">
        <f t="shared" ref="AU490:AU553" ca="1" si="1154">2*IMREAL(K229)*COS(2*PI()*B229*41/Nt_load2)-2*IMAGINARY(K229)*SIN(2*PI()*B229*41/Nt_load2)</f>
        <v>2.7762804078735226E-4</v>
      </c>
      <c r="AV490" s="240">
        <f t="shared" ref="AV490:AV553" ca="1" si="1155">2*IMREAL(K229)*COS(2*PI()*B229*42/Nt_load2)-2*IMAGINARY(K229)*SIN(2*PI()*B229*42/Nt_load2)</f>
        <v>-2.7690415225459204E-4</v>
      </c>
      <c r="AW490" s="240">
        <f t="shared" ref="AW490:AW553" ca="1" si="1156">2*IMREAL(K229)*COS(2*PI()*B229*43/Nt_load2)-2*IMAGINARY(K229)*SIN(2*PI()*B229*43/Nt_load2)</f>
        <v>2.7601346701462671E-4</v>
      </c>
      <c r="AX490" s="240">
        <f t="shared" ref="AX490:AX553" ca="1" si="1157">2*IMREAL(K229)*COS(2*PI()*B229*44/Nt_load2)-2*IMAGINARY(K229)*SIN(2*PI()*B229*44/Nt_load2)</f>
        <v>-2.7495652158294136E-4</v>
      </c>
      <c r="AY490" s="240">
        <f t="shared" ref="AY490:AY553" ca="1" si="1158">2*IMREAL(K229)*COS(2*PI()*B229*45/Nt_load2)-2*IMAGINARY(K229)*SIN(2*PI()*B229*45/Nt_load2)</f>
        <v>2.7373395262393976E-4</v>
      </c>
      <c r="AZ490" s="240">
        <f t="shared" ref="AZ490:AZ553" ca="1" si="1159">2*IMREAL(K229)*COS(2*PI()*B229*46/Nt_load2)-2*IMAGINARY(K229)*SIN(2*PI()*B229*46/Nt_load2)</f>
        <v>-2.7234649656744913E-4</v>
      </c>
      <c r="BA490" s="240">
        <f t="shared" ref="BA490:BA553" ca="1" si="1160">2*IMREAL(K229)*COS(2*PI()*B229*47/Nt_load2)-2*IMAGINARY(K229)*SIN(2*PI()*B229*47/Nt_load2)</f>
        <v>2.7079498916511769E-4</v>
      </c>
      <c r="BB490" s="240">
        <f t="shared" ref="BB490:BB553" ca="1" si="1161">2*IMREAL(K229)*COS(2*PI()*B229*48/Nt_load2)-2*IMAGINARY(K229)*SIN(2*PI()*B229*48/Nt_load2)</f>
        <v>-2.6908036498698995E-4</v>
      </c>
      <c r="BC490" s="240">
        <f t="shared" ref="BC490:BC553" ca="1" si="1162">2*IMREAL(K229)*COS(2*PI()*B229*49/Nt_load2)-2*IMAGINARY(K229)*SIN(2*PI()*B229*49/Nt_load2)</f>
        <v>2.6720365685855912E-4</v>
      </c>
      <c r="BD490" s="240">
        <f t="shared" ref="BD490:BD553" ca="1" si="1163">2*IMREAL(K229)*COS(2*PI()*B229*50/Nt_load2)-2*IMAGINARY(K229)*SIN(2*PI()*B229*50/Nt_load2)</f>
        <v>-2.6516599523862278E-4</v>
      </c>
      <c r="BE490" s="240">
        <f t="shared" ref="BE490:BE553" ca="1" si="1164">2*IMREAL(K229)*COS(2*PI()*B229*51/Nt_load2)-2*IMAGINARY(K229)*SIN(2*PI()*B229*51/Nt_load2)</f>
        <v>2.6296860753834985E-4</v>
      </c>
      <c r="BF490" s="240">
        <f t="shared" ref="BF490:BF553" ca="1" si="1165">2*IMREAL(K229)*COS(2*PI()*B229*52/Nt_load2)-2*IMAGINARY(K229)*SIN(2*PI()*B229*52/Nt_load2)</f>
        <v>-2.6061281738192529E-4</v>
      </c>
      <c r="BG490" s="240">
        <f t="shared" ref="BG490:BG553" ca="1" si="1166">2*IMREAL(K229)*COS(2*PI()*B229*53/Nt_load2)-2*IMAGINARY(K229)*SIN(2*PI()*B229*53/Nt_load2)</f>
        <v>2.5810004380925374E-4</v>
      </c>
      <c r="BH490" s="240">
        <f t="shared" ref="BH490:BH553" ca="1" si="1167">2*IMREAL(K229)*COS(2*PI()*B229*54/Nt_load2)-2*IMAGINARY(K229)*SIN(2*PI()*B229*54/Nt_load2)</f>
        <v>-2.5543180042117083E-4</v>
      </c>
      <c r="BI490" s="240">
        <f t="shared" ref="BI490:BI553" ca="1" si="1168">2*IMREAL(K229)*COS(2*PI()*B229*55/Nt_load2)-2*IMAGINARY(K229)*SIN(2*PI()*B229*55/Nt_load2)</f>
        <v>2.5260969446772437E-4</v>
      </c>
      <c r="BJ490" s="240">
        <f t="shared" ref="BJ490:BJ553" ca="1" si="1169">2*IMREAL(K229)*COS(2*PI()*B229*56/Nt_load2)-2*IMAGINARY(K229)*SIN(2*PI()*B229*56/Nt_load2)</f>
        <v>-2.4963542588001529E-4</v>
      </c>
      <c r="BK490" s="240">
        <f t="shared" ref="BK490:BK553" ca="1" si="1170">2*IMREAL(K229)*COS(2*PI()*B229*57/Nt_load2)-2*IMAGINARY(K229)*SIN(2*PI()*B229*57/Nt_load2)</f>
        <v>2.4651078624622586E-4</v>
      </c>
      <c r="BL490" s="240">
        <f t="shared" ref="BL490:BL553" ca="1" si="1171">2*IMREAL(K229)*COS(2*PI()*B229*58/Nt_load2)-2*IMAGINARY(K229)*SIN(2*PI()*B229*58/Nt_load2)</f>
        <v>-2.4323765773243751E-4</v>
      </c>
      <c r="BM490" s="240">
        <f t="shared" ref="BM490:BM553" ca="1" si="1172">2*IMREAL(K229)*COS(2*PI()*B229*59/Nt_load2)-2*IMAGINARY(K229)*SIN(2*PI()*B229*59/Nt_load2)</f>
        <v>2.3981801194886921E-4</v>
      </c>
      <c r="BN490" s="240">
        <f t="shared" ref="BN490:BN553" ca="1" si="1173">2*IMREAL(K229)*COS(2*PI()*B229*60/Nt_load2)-2*IMAGINARY(K229)*SIN(2*PI()*B229*60/Nt_load2)</f>
        <v>-2.362539087622759E-4</v>
      </c>
      <c r="BO490" s="240">
        <f t="shared" ref="BO490:BO553" ca="1" si="1174">2*IMREAL(K229)*COS(2*PI()*B229*61/Nt_load2)-2*IMAGINARY(K229)*SIN(2*PI()*B229*61/Nt_load2)</f>
        <v>2.3254749505514677E-4</v>
      </c>
      <c r="BP490" s="240">
        <f t="shared" ref="BP490:BP553" ca="1" si="1175">2*IMREAL(K229)*COS(2*PI()*B229*62/Nt_load2)-2*IMAGINARY(K229)*SIN(2*PI()*B229*62/Nt_load2)</f>
        <v>-2.2870100343251181E-4</v>
      </c>
      <c r="BQ490" s="240">
        <f t="shared" ref="BQ490:BQ553" ca="1" si="1176">2*IMREAL(K229)*COS(2*PI()*B229*63/Nt_load2)-2*IMAGINARY(K229)*SIN(2*PI()*B229*63/Nt_load2)</f>
        <v>2.2471675087708595E-4</v>
      </c>
      <c r="BR490" s="240">
        <f t="shared" ref="BR490:BR553" ca="1" si="1177">2*IMREAL(K229)*COS(2*PI()*B229*64/Nt_load2)-2*IMAGINARY(K229)*SIN(2*PI()*B229*64/Nt_load2)</f>
        <v>-2.2059713735363224E-4</v>
      </c>
      <c r="BS490" s="240">
        <f t="shared" ref="BS490:BS553" ca="1" si="1178">2*IMREAL(K229)*COS(2*PI()*B229*65/Nt_load2)-2*IMAGINARY(K229)*SIN(2*PI()*B229*65/Nt_load2)</f>
        <v>2.1634464436329489E-4</v>
      </c>
      <c r="BT490" s="240">
        <f t="shared" ref="BT490:BT553" ca="1" si="1179">2*IMREAL(K229)*COS(2*PI()*B229*66/Nt_load2)-2*IMAGINARY(K229)*SIN(2*PI()*B229*66/Nt_load2)</f>
        <v>-2.1196183344884034E-4</v>
      </c>
      <c r="BU490" s="240">
        <f t="shared" ref="BU490:BU553" ca="1" si="1180">2*IMREAL(K229)*COS(2*PI()*B229*67/Nt_load2)-2*IMAGINARY(K229)*SIN(2*PI()*B229*67/Nt_load2)</f>
        <v>2.0745134465168489E-4</v>
      </c>
      <c r="BV490" s="240">
        <f t="shared" ref="BV490:BV553" ca="1" si="1181">2*IMREAL(K229)*COS(2*PI()*B229*68/Nt_load2)-2*IMAGINARY(K229)*SIN(2*PI()*B229*68/Nt_load2)</f>
        <v>-2.0281589492161147E-4</v>
      </c>
      <c r="BW490" s="240">
        <f t="shared" ref="BW490:BW553" ca="1" si="1182">2*IMREAL(K229)*COS(2*PI()*B229*69/Nt_load2)-2*IMAGINARY(K229)*SIN(2*PI()*B229*69/Nt_load2)</f>
        <v>1.9805827648021197E-4</v>
      </c>
      <c r="BX490" s="240">
        <f t="shared" ref="BX490:BX553" ca="1" si="1183">2*IMREAL(K229)*COS(2*PI()*B229*70/Nt_load2)-2*IMAGINARY(K229)*SIN(2*PI()*B229*70/Nt_load2)</f>
        <v>-1.9318135513893674E-4</v>
      </c>
      <c r="BY490" s="240">
        <f t="shared" ref="BY490:BY553" ca="1" si="1184">2*IMREAL(K229)*COS(2*PI()*B229*71/Nt_load2)-2*IMAGINARY(K229)*SIN(2*PI()*B229*71/Nt_load2)</f>
        <v>1.881880685728477E-4</v>
      </c>
      <c r="BZ490" s="240">
        <f t="shared" ref="BZ490:BZ553" ca="1" si="1185">2*IMREAL(K229)*COS(2*PI()*B229*72/Nt_load2)-2*IMAGINARY(K229)*SIN(2*PI()*B229*72/Nt_load2)</f>
        <v>-1.8308142455104973E-4</v>
      </c>
      <c r="CA490" s="240">
        <f t="shared" ref="CA490:CA553" ca="1" si="1186">2*IMREAL(K229)*COS(2*PI()*B229*73/Nt_load2)-2*IMAGINARY(K229)*SIN(2*PI()*B229*73/Nt_load2)</f>
        <v>1.7786449912495758E-4</v>
      </c>
      <c r="CB490" s="240">
        <f t="shared" ref="CB490:CB553" ca="1" si="1187">2*IMREAL(K229)*COS(2*PI()*B229*74/Nt_load2)-2*IMAGINARY(K229)*SIN(2*PI()*B229*74/Nt_load2)</f>
        <v>-1.725404347753745E-4</v>
      </c>
      <c r="CC490" s="240">
        <f t="shared" ref="CC490:CC553" ca="1" si="1188">2*IMREAL(K229)*COS(2*PI()*B229*75/Nt_load2)-2*IMAGINARY(K229)*SIN(2*PI()*B229*75/Nt_load2)</f>
        <v>1.6711243851958509E-4</v>
      </c>
      <c r="CD490" s="240">
        <f t="shared" ref="CD490:CD553" ca="1" si="1189">2*IMREAL(K229)*COS(2*PI()*B229*76/Nt_load2)-2*IMAGINARY(K229)*SIN(2*PI()*B229*76/Nt_load2)</f>
        <v>-1.6158377997957445E-4</v>
      </c>
      <c r="CE490" s="240">
        <f t="shared" ref="CE490:CE553" ca="1" si="1190">2*IMREAL(K229)*COS(2*PI()*B229*77/Nt_load2)-2*IMAGINARY(K229)*SIN(2*PI()*B229*77/Nt_load2)</f>
        <v>1.5595778941250438E-4</v>
      </c>
      <c r="CF490" s="240">
        <f t="shared" ref="CF490:CF553" ca="1" si="1191">2*IMREAL(K229)*COS(2*PI()*B229*78/Nt_load2)-2*IMAGINARY(K229)*SIN(2*PI()*B229*78/Nt_load2)</f>
        <v>-1.5023785570472957E-4</v>
      </c>
      <c r="CG490" s="240">
        <f t="shared" ref="CG490:CG553" ca="1" si="1192">2*IMREAL(K229)*COS(2*PI()*B229*79/Nt_load2)-2*IMAGINARY(K229)*SIN(2*PI()*B229*79/Nt_load2)</f>
        <v>1.4442742433043345E-4</v>
      </c>
      <c r="CH490" s="240">
        <f t="shared" ref="CH490:CH553" ca="1" si="1193">2*IMREAL(K229)*COS(2*PI()*B229*80/Nt_load2)-2*IMAGINARY(K229)*SIN(2*PI()*B229*80/Nt_load2)</f>
        <v>-1.3852999527621678E-4</v>
      </c>
      <c r="CI490" s="240">
        <f t="shared" ref="CI490:CI553" ca="1" si="1194">2*IMREAL(K229)*COS(2*PI()*B229*81/Nt_load2)-2*IMAGINARY(K229)*SIN(2*PI()*B229*81/Nt_load2)</f>
        <v>1.3254912093280902E-4</v>
      </c>
      <c r="CJ490" s="240">
        <f t="shared" ref="CJ490:CJ553" ca="1" si="1195">2*IMREAL(K229)*COS(2*PI()*B229*82/Nt_load2)-2*IMAGINARY(K229)*SIN(2*PI()*B229*82/Nt_load2)</f>
        <v>-1.2648840395528221E-4</v>
      </c>
      <c r="CK490" s="240">
        <f t="shared" ref="CK490:CK553" ca="1" si="1196">2*IMREAL(K229)*COS(2*PI()*B229*83/Nt_load2)-2*IMAGINARY(K229)*SIN(2*PI()*B229*83/Nt_load2)</f>
        <v>1.2035149509291872E-4</v>
      </c>
      <c r="CL490" s="240">
        <f t="shared" ref="CL490:CL553" ca="1" si="1197">2*IMREAL(K229)*COS(2*PI()*B229*84/Nt_load2)-2*IMAGINARY(K229)*SIN(2*PI()*B229*84/Nt_load2)</f>
        <v>-1.1414209099014346E-4</v>
      </c>
      <c r="CM490" s="240">
        <f t="shared" ref="CM490:CM553" ca="1" si="1198">2*IMREAL(K229)*COS(2*PI()*B229*85/Nt_load2)-2*IMAGINARY(K229)*SIN(2*PI()*B229*85/Nt_load2)</f>
        <v>1.0786393195980347E-4</v>
      </c>
      <c r="CN490" s="240">
        <f t="shared" ref="CN490:CN553" ca="1" si="1199">2*IMREAL(K229)*COS(2*PI()*B229*86/Nt_load2)-2*IMAGINARY(K229)*SIN(2*PI()*B229*86/Nt_load2)</f>
        <v>-1.0152079973014299E-4</v>
      </c>
      <c r="CO490" s="240">
        <f t="shared" ref="CO490:CO553" ca="1" si="1200">2*IMREAL(K229)*COS(2*PI()*B229*87/Nt_load2)-2*IMAGINARY(K229)*SIN(2*PI()*B229*87/Nt_load2)</f>
        <v>9.5116515166847172E-5</v>
      </c>
      <c r="CP490" s="240">
        <f t="shared" ref="CP490:CP553" ca="1" si="1201">2*IMREAL(K229)*COS(2*PI()*B229*88/Nt_load2)-2*IMAGINARY(K229)*SIN(2*PI()*B229*88/Nt_load2)</f>
        <v>-8.8654935971435659E-5</v>
      </c>
      <c r="CQ490" s="240">
        <f t="shared" ref="CQ490:CQ553" ca="1" si="1202">2*IMREAL(K229)*COS(2*PI()*B229*89/Nt_load2)-2*IMAGINARY(K229)*SIN(2*PI()*B229*89/Nt_load2)</f>
        <v>8.2139954357616501E-5</v>
      </c>
      <c r="CR490" s="240">
        <f t="shared" ref="CR490:CR553" ca="1" si="1203">2*IMREAL(K229)*COS(2*PI()*B229*90/Nt_load2)-2*IMAGINARY(K229)*SIN(2*PI()*B229*90/Nt_load2)</f>
        <v>-7.5575494706702978E-5</v>
      </c>
      <c r="CS490" s="240">
        <f t="shared" ref="CS490:CS553" ca="1" si="1204">2*IMREAL(K229)*COS(2*PI()*B229*91/Nt_load2)-2*IMAGINARY(K229)*SIN(2*PI()*B229*91/Nt_load2)</f>
        <v>6.8965511203727882E-5</v>
      </c>
      <c r="CT490" s="240">
        <f t="shared" ref="CT490:CT553" ca="1" si="1205">2*IMREAL(K229)*COS(2*PI()*B229*92/Nt_load2)-2*IMAGINARY(K229)*SIN(2*PI()*B229*92/Nt_load2)</f>
        <v>-6.2313985455590256E-5</v>
      </c>
      <c r="CU490" s="240">
        <f t="shared" ref="CU490:CU553" ca="1" si="1206">2*IMREAL(K229)*COS(2*PI()*B229*93/Nt_load2)-2*IMAGINARY(K229)*SIN(2*PI()*B229*93/Nt_load2)</f>
        <v>5.5624924092684109E-5</v>
      </c>
      <c r="CV490" s="240">
        <f t="shared" ref="CV490:CV553" ca="1" si="1207">2*IMREAL(K229)*COS(2*PI()*B229*94/Nt_load2)-2*IMAGINARY(K229)*SIN(2*PI()*B229*94/Nt_load2)</f>
        <v>-4.8902356355454436E-5</v>
      </c>
      <c r="CW490" s="240">
        <f t="shared" ref="CW490:CW553" ca="1" si="1208">2*IMREAL(K229)*COS(2*PI()*B229*95/Nt_load2)-2*IMAGINARY(K229)*SIN(2*PI()*B229*95/Nt_load2)</f>
        <v>4.2150331667333051E-5</v>
      </c>
      <c r="CX490" s="240">
        <f t="shared" ref="CX490:CX553" ca="1" si="1209">2*IMREAL(K229)*COS(2*PI()*B229*96/Nt_load2)-2*IMAGINARY(K229)*SIN(2*PI()*B229*96/Nt_load2)</f>
        <v>-3.5372917195517737E-5</v>
      </c>
      <c r="CY490" s="240">
        <f t="shared" ref="CY490:CY553" ca="1" si="1210">2*IMREAL(K229)*COS(2*PI()*B229*97/Nt_load2)-2*IMAGINARY(K229)*SIN(2*PI()*B229*97/Nt_load2)</f>
        <v>2.8574195401078118E-5</v>
      </c>
      <c r="CZ490" s="240">
        <f t="shared" ref="CZ490:CZ553" ca="1" si="1211">2*IMREAL(K229)*COS(2*PI()*B229*98/Nt_load2)-2*IMAGINARY(K229)*SIN(2*PI()*B229*98/Nt_load2)</f>
        <v>-2.1758261579771167E-5</v>
      </c>
      <c r="DA490" s="240">
        <f t="shared" ref="DA490:DA553" ca="1" si="1212">2*IMREAL(K229)*COS(2*PI()*B229*99/Nt_load2)-2*IMAGINARY(K229)*SIN(2*PI()*B229*99/Nt_load2)</f>
        <v>1.4929221395282348E-5</v>
      </c>
      <c r="DB490" s="240">
        <f t="shared" ref="DB490:DB553" ca="1" si="1213">2*IMREAL(K229)*COS(2*PI()*B229*100/Nt_load2)-2*IMAGINARY(K229)*SIN(2*PI()*B229*100/Nt_load2)</f>
        <v>-8.0911884060645407E-6</v>
      </c>
      <c r="DC490" s="240">
        <f t="shared" ref="DC490:DC553" ca="1" si="1214">2*IMREAL(K229)*COS(2*PI()*B229*101/Nt_load2)-2*IMAGINARY(K229)*SIN(2*PI()*B229*101/Nt_load2)</f>
        <v>1.2482815874999525E-6</v>
      </c>
      <c r="DD490" s="240">
        <f t="shared" ref="DD490:DD553" ca="1" si="1215">2*IMREAL(K229)*COS(2*PI()*B229*102/Nt_load2)-2*IMAGINARY(K229)*SIN(2*PI()*B229*102/Nt_load2)</f>
        <v>5.5953771492166726E-6</v>
      </c>
      <c r="DE490" s="240">
        <f t="shared" ref="DE490:DE553" ca="1" si="1216">2*IMREAL(K229)*COS(2*PI()*B229*103/Nt_load2)-2*IMAGINARY(K229)*SIN(2*PI()*B229*103/Nt_load2)</f>
        <v>-1.243566543996329E-5</v>
      </c>
      <c r="DF490" s="240">
        <f t="shared" ref="DF490:DF553" ca="1" si="1217">2*IMREAL(K229)*COS(2*PI()*B229*104/Nt_load2)-2*IMAGINARY(K229)*SIN(2*PI()*B229*104/Nt_load2)</f>
        <v>1.9268462950848276E-5</v>
      </c>
      <c r="DG490" s="240">
        <f t="shared" ref="DG490:DG553" ca="1" si="1218">2*IMREAL(K229)*COS(2*PI()*B229*105/Nt_load2)-2*IMAGINARY(K229)*SIN(2*PI()*B229*105/Nt_load2)</f>
        <v>-2.6089653860145986E-5</v>
      </c>
      <c r="DH490" s="240">
        <f t="shared" ref="DH490:DH553" ca="1" si="1219">2*IMREAL(K229)*COS(2*PI()*B229*106/Nt_load2)-2*IMAGINARY(K229)*SIN(2*PI()*B229*106/Nt_load2)</f>
        <v>3.2895129337497515E-5</v>
      </c>
      <c r="DI490" s="240">
        <f t="shared" ref="DI490:DI553" ca="1" si="1220">2*IMREAL(K229)*COS(2*PI()*B229*107/Nt_load2)-2*IMAGINARY(K229)*SIN(2*PI()*B229*107/Nt_load2)</f>
        <v>-3.9680790018980071E-5</v>
      </c>
      <c r="DJ490" s="240">
        <f t="shared" ref="DJ490:DJ553" ca="1" si="1221">2*IMREAL(K229)*COS(2*PI()*B229*108/Nt_load2)-2*IMAGINARY(K229)*SIN(2*PI()*B229*108/Nt_load2)</f>
        <v>4.6442548476315472E-5</v>
      </c>
      <c r="DK490" s="240">
        <f t="shared" ref="DK490:DK553" ca="1" si="1222">2*IMREAL(K229)*COS(2*PI()*B229*109/Nt_load2)-2*IMAGINARY(K229)*SIN(2*PI()*B229*109/Nt_load2)</f>
        <v>-5.3176331679047461E-5</v>
      </c>
      <c r="DL490" s="240">
        <f t="shared" ref="DL490:DL553" ca="1" si="1223">2*IMREAL(K229)*COS(2*PI()*B229*110/Nt_load2)-2*IMAGINARY(K229)*SIN(2*PI()*B229*110/Nt_load2)</f>
        <v>5.9878083447967081E-5</v>
      </c>
      <c r="DM490" s="240">
        <f t="shared" ref="DM490:DM553" ca="1" si="1224">2*IMREAL(K229)*COS(2*PI()*B229*111/Nt_load2)-2*IMAGINARY(K229)*SIN(2*PI()*B229*111/Nt_load2)</f>
        <v>-6.6543766898403386E-5</v>
      </c>
      <c r="DN490" s="240">
        <f t="shared" ref="DN490:DN553" ca="1" si="1225">2*IMREAL(K229)*COS(2*PI()*B229*112/Nt_load2)-2*IMAGINARY(K229)*SIN(2*PI()*B229*112/Nt_load2)</f>
        <v>7.3169366871891797E-5</v>
      </c>
      <c r="DO490" s="240">
        <f t="shared" ref="DO490:DO553" ca="1" si="1226">2*IMREAL(K229)*COS(2*PI()*B229*113/Nt_load2)-2*IMAGINARY(K229)*SIN(2*PI()*B229*113/Nt_load2)</f>
        <v>-7.9750892354755424E-5</v>
      </c>
      <c r="DP490" s="240">
        <f t="shared" ref="DP490:DP553" ca="1" si="1227">2*IMREAL(K229)*COS(2*PI()*B229*114/Nt_load2)-2*IMAGINARY(K229)*SIN(2*PI()*B229*114/Nt_load2)</f>
        <v>8.6284378882142432E-5</v>
      </c>
      <c r="DQ490" s="240">
        <f t="shared" ref="DQ490:DQ553" ca="1" si="1228">2*IMREAL(K229)*COS(2*PI()*B229*115/Nt_load2)-2*IMAGINARY(K229)*SIN(2*PI()*B229*115/Nt_load2)</f>
        <v>-9.2765890926056627E-5</v>
      </c>
      <c r="DR490" s="240">
        <f t="shared" ref="DR490:DR553" ca="1" si="1229">2*IMREAL(K229)*COS(2*PI()*B229*116/Nt_load2)-2*IMAGINARY(K229)*SIN(2*PI()*B229*116/Nt_load2)</f>
        <v>9.9191524266032055E-5</v>
      </c>
      <c r="DS490" s="240">
        <f t="shared" ref="DS490:DS553" ca="1" si="1230">2*IMREAL(K229)*COS(2*PI()*B229*117/Nt_load2)-2*IMAGINARY(K229)*SIN(2*PI()*B229*117/Nt_load2)</f>
        <v>-1.0555740834079962E-4</v>
      </c>
      <c r="DT490" s="240">
        <f t="shared" ref="DT490:DT553" ca="1" si="1231">2*IMREAL(K229)*COS(2*PI()*B229*118/Nt_load2)-2*IMAGINARY(K229)*SIN(2*PI()*B229*118/Nt_load2)</f>
        <v>1.1185970857982837E-4</v>
      </c>
      <c r="DU490" s="240">
        <f t="shared" ref="DU490:DU553" ca="1" si="1232">2*IMREAL(K229)*COS(2*PI()*B229*119/Nt_load2)-2*IMAGINARY(K229)*SIN(2*PI()*B229*119/Nt_load2)</f>
        <v>-1.1809462871311251E-4</v>
      </c>
      <c r="DV490" s="240">
        <f t="shared" ref="DV490:DV553" ca="1" si="1233">2*IMREAL(K229)*COS(2*PI()*B229*120/Nt_load2)-2*IMAGINARY(K229)*SIN(2*PI()*B229*120/Nt_load2)</f>
        <v>1.2425841305790245E-4</v>
      </c>
      <c r="DW490" s="240">
        <f t="shared" ref="DW490:DW553" ca="1" si="1234">2*IMREAL(K229)*COS(2*PI()*B229*121/Nt_load2)-2*IMAGINARY(K229)*SIN(2*PI()*B229*121/Nt_load2)</f>
        <v>-1.3034734878098758E-4</v>
      </c>
      <c r="DX490" s="240">
        <f t="shared" ref="DX490:DX553" ca="1" si="1235">2*IMREAL(K229)*COS(2*PI()*B229*122/Nt_load2)-2*IMAGINARY(K229)*SIN(2*PI()*B229*122/Nt_load2)</f>
        <v>1.363577681351683E-4</v>
      </c>
      <c r="DY490" s="240">
        <f t="shared" ref="DY490:DY553" ca="1" si="1236">2*IMREAL(K229)*COS(2*PI()*B229*123/Nt_load2)-2*IMAGINARY(K229)*SIN(2*PI()*B229*123/Nt_load2)</f>
        <v>-1.4228605066856975E-4</v>
      </c>
      <c r="DZ490" s="240">
        <f t="shared" ref="DZ490:DZ553" ca="1" si="1237">2*IMREAL(K229)*COS(2*PI()*B229*124/Nt_load2)-2*IMAGINARY(K229)*SIN(2*PI()*B229*124/Nt_load2)</f>
        <v>1.4812862540545309E-4</v>
      </c>
      <c r="EA490" s="240">
        <f t="shared" ref="EA490:EA553" ca="1" si="1238">2*IMREAL(K229)*COS(2*PI()*B229*125/Nt_load2)-2*IMAGINARY(K229)*SIN(2*PI()*B229*125/Nt_load2)</f>
        <v>-1.5388197299729181E-4</v>
      </c>
      <c r="EB490" s="240">
        <f t="shared" ref="EB490:EB553" ca="1" si="1239">2*IMREAL(K229)*COS(2*PI()*B229*126/Nt_load2)-2*IMAGINARY(K229)*SIN(2*PI()*B229*126/Nt_load2)</f>
        <v>1.5954262784261453E-4</v>
      </c>
      <c r="EC490" s="240">
        <f t="shared" ref="EC490:EC553" ca="1" si="1240">2*IMREAL(K229)*COS(2*PI()*B229*127/Nt_load2)-2*IMAGINARY(K229)*SIN(2*PI()*B229*127/Nt_load2)</f>
        <v>-1.651071801746079E-4</v>
      </c>
      <c r="ED490" s="240">
        <f t="shared" ref="ED490:ED553" ca="1" si="1241">2*IMREAL(K229)*COS(2*PI()*B229*128/Nt_load2)-2*IMAGINARY(K229)*SIN(2*PI()*B229*128/Nt_load2)</f>
        <v>1.7057227811501918E-4</v>
      </c>
      <c r="EE490" s="240">
        <f t="shared" ref="EE490:EE553" ca="1" si="1242">2*IMREAL(K229)*COS(2*PI()*B229*129/Nt_load2)-2*IMAGINARY(K229)*SIN(2*PI()*B229*129/Nt_load2)</f>
        <v>-1.7593462969320219E-4</v>
      </c>
      <c r="EF490" s="240">
        <f t="shared" ref="EF490:EF553" ca="1" si="1243">2*IMREAL(K229)*COS(2*PI()*B229*130/Nt_load2)-2*IMAGINARY(K229)*SIN(2*PI()*B229*130/Nt_load2)</f>
        <v>1.8119100482907749E-4</v>
      </c>
      <c r="EG490" s="240">
        <f t="shared" ref="EG490:EG553" ca="1" si="1244">2*IMREAL(K229)*COS(2*PI()*B229*131/Nt_load2)-2*IMAGINARY(K229)*SIN(2*PI()*B229*131/Nt_load2)</f>
        <v>-1.8633823727881178E-4</v>
      </c>
      <c r="EH490" s="240">
        <f t="shared" ref="EH490:EH553" ca="1" si="1245">2*IMREAL(K229)*COS(2*PI()*B229*132/Nt_load2)-2*IMAGINARY(K229)*SIN(2*PI()*B229*132/Nt_load2)</f>
        <v>1.9137322654204475E-4</v>
      </c>
      <c r="EI490" s="240">
        <f t="shared" ref="EI490:EI553" ca="1" si="1246">2*IMREAL(K229)*COS(2*PI()*B229*133/Nt_load2)-2*IMAGINARY(K229)*SIN(2*PI()*B229*133/Nt_load2)</f>
        <v>-1.9629293972950329E-4</v>
      </c>
      <c r="EJ490" s="240">
        <f t="shared" ref="EJ490:EJ553" ca="1" si="1247">2*IMREAL(K229)*COS(2*PI()*B229*134/Nt_load2)-2*IMAGINARY(K229)*SIN(2*PI()*B229*134/Nt_load2)</f>
        <v>2.0109441338994602E-4</v>
      </c>
      <c r="EK490" s="240">
        <f t="shared" ref="EK490:EK553" ca="1" si="1248">2*IMREAL(K229)*COS(2*PI()*B229*135/Nt_load2)-2*IMAGINARY(K229)*SIN(2*PI()*B229*135/Nt_load2)</f>
        <v>-2.0577475529516705E-4</v>
      </c>
      <c r="EL490" s="240">
        <f t="shared" ref="EL490:EL553" ca="1" si="1249">2*IMREAL(K229)*COS(2*PI()*B229*136/Nt_load2)-2*IMAGINARY(K229)*SIN(2*PI()*B229*136/Nt_load2)</f>
        <v>2.1033114618221191E-4</v>
      </c>
      <c r="EM490" s="240">
        <f t="shared" ref="EM490:EM553" ca="1" si="1250">2*IMREAL(K229)*COS(2*PI()*B229*137/Nt_load2)-2*IMAGINARY(K229)*SIN(2*PI()*B229*137/Nt_load2)</f>
        <v>-2.1476084145158466E-4</v>
      </c>
      <c r="EN490" s="240">
        <f t="shared" ref="EN490:EN553" ca="1" si="1251">2*IMREAL(K229)*COS(2*PI()*B229*138/Nt_load2)-2*IMAGINARY(K229)*SIN(2*PI()*B229*138/Nt_load2)</f>
        <v>2.1906117282049202E-4</v>
      </c>
      <c r="EO490" s="240">
        <f t="shared" ref="EO490:EO553" ca="1" si="1252">2*IMREAL(K229)*COS(2*PI()*B229*139/Nt_load2)-2*IMAGINARY(K229)*SIN(2*PI()*B229*139/Nt_load2)</f>
        <v>-2.232295499301171E-4</v>
      </c>
      <c r="EP490" s="240">
        <f t="shared" ref="EP490:EP553" ca="1" si="1253">2*IMREAL(K229)*COS(2*PI()*B229*140/Nt_load2)-2*IMAGINARY(K229)*SIN(2*PI()*B229*140/Nt_load2)</f>
        <v>2.2726346190595471E-4</v>
      </c>
      <c r="EQ490" s="240">
        <f t="shared" ref="EQ490:EQ553" ca="1" si="1254">2*IMREAL(K229)*COS(2*PI()*B229*141/Nt_load2)-2*IMAGINARY(K229)*SIN(2*PI()*B229*141/Nt_load2)</f>
        <v>-2.3116047887026831E-4</v>
      </c>
      <c r="ER490" s="240">
        <f t="shared" ref="ER490:ER553" ca="1" si="1255">2*IMREAL(K229)*COS(2*PI()*B229*142/Nt_load2)-2*IMAGINARY(K229)*SIN(2*PI()*B229*142/Nt_load2)</f>
        <v>2.3491825340574889E-4</v>
      </c>
      <c r="ES490" s="240">
        <f t="shared" ref="ES490:ES553" ca="1" si="1256">2*IMREAL(K229)*COS(2*PI()*B229*143/Nt_load2)-2*IMAGINARY(K229)*SIN(2*PI()*B229*143/Nt_load2)</f>
        <v>-2.3853452196954589E-4</v>
      </c>
      <c r="ET490" s="240">
        <f t="shared" ref="ET490:ET553" ca="1" si="1257">2*IMREAL(K229)*COS(2*PI()*B229*144/Nt_load2)-2*IMAGINARY(K229)*SIN(2*PI()*B229*144/Nt_load2)</f>
        <v>2.420071062566887E-4</v>
      </c>
      <c r="EU490" s="240">
        <f t="shared" ref="EU490:EU553" ca="1" si="1258">2*IMREAL(K229)*COS(2*PI()*B229*145/Nt_load2)-2*IMAGINARY(K229)*SIN(2*PI()*B229*145/Nt_load2)</f>
        <v>-2.453339145122509E-4</v>
      </c>
      <c r="EV490" s="240">
        <f t="shared" ref="EV490:EV553" ca="1" si="1259">2*IMREAL(K229)*COS(2*PI()*B229*146/Nt_load2)-2*IMAGINARY(K229)*SIN(2*PI()*B229*146/Nt_load2)</f>
        <v>2.4851294279133686E-4</v>
      </c>
      <c r="EW490" s="240">
        <f t="shared" ref="EW490:EW553" ca="1" si="1260">2*IMREAL(K229)*COS(2*PI()*B229*147/Nt_load2)-2*IMAGINARY(K229)*SIN(2*PI()*B229*147/Nt_load2)</f>
        <v>-2.5154227616618264E-4</v>
      </c>
      <c r="EX490" s="240">
        <f t="shared" ref="EX490:EX553" ca="1" si="1261">2*IMREAL(K229)*COS(2*PI()*B229*148/Nt_load2)-2*IMAGINARY(K229)*SIN(2*PI()*B229*148/Nt_load2)</f>
        <v>2.5442008987963742E-4</v>
      </c>
      <c r="EY490" s="240">
        <f t="shared" ref="EY490:EY553" ca="1" si="1262">2*IMREAL(K229)*COS(2*PI()*B229*149/Nt_load2)-2*IMAGINARY(K229)*SIN(2*PI()*B229*149/Nt_load2)</f>
        <v>-2.571446504443285E-4</v>
      </c>
      <c r="EZ490" s="240">
        <f t="shared" ref="EZ490:EZ553" ca="1" si="1263">2*IMREAL(K229)*COS(2*PI()*B229*150/Nt_load2)-2*IMAGINARY(K229)*SIN(2*PI()*B229*150/Nt_load2)</f>
        <v>2.5971431668684968E-4</v>
      </c>
      <c r="FA490" s="240">
        <f t="shared" ref="FA490:FA553" ca="1" si="1264">2*IMREAL(K229)*COS(2*PI()*B229*151/Nt_load2)-2*IMAGINARY(K229)*SIN(2*PI()*B229*151/Nt_load2)</f>
        <v>-2.6212754073633702E-4</v>
      </c>
      <c r="FB490" s="240">
        <f t="shared" ref="FB490:FB553" ca="1" si="1265">2*IMREAL(K229)*COS(2*PI()*B229*152/Nt_load2)-2*IMAGINARY(K229)*SIN(2*PI()*B229*152/Nt_load2)</f>
        <v>2.6438286895687051E-4</v>
      </c>
      <c r="FC490" s="240">
        <f t="shared" ref="FC490:FC553" ca="1" si="1266">2*IMREAL(K229)*COS(2*PI()*B229*153/Nt_load2)-2*IMAGINARY(K229)*SIN(2*PI()*B229*153/Nt_load2)</f>
        <v>-2.6647894282305656E-4</v>
      </c>
      <c r="FD490" s="240">
        <f t="shared" ref="FD490:FD553" ca="1" si="1267">2*IMREAL(K229)*COS(2*PI()*B229*154/Nt_load2)-2*IMAGINARY(K229)*SIN(2*PI()*B229*154/Nt_load2)</f>
        <v>2.6841449973837538E-4</v>
      </c>
      <c r="FE490" s="240">
        <f t="shared" ref="FE490:FE553" ca="1" si="1268">2*IMREAL(K229)*COS(2*PI()*B229*155/Nt_load2)-2*IMAGINARY(K229)*SIN(2*PI()*B229*155/Nt_load2)</f>
        <v>-2.7018837379571637E-4</v>
      </c>
      <c r="FF490" s="240">
        <f t="shared" ref="FF490:FF553" ca="1" si="1269">2*IMREAL(K229)*COS(2*PI()*B229*156/Nt_load2)-2*IMAGINARY(K229)*SIN(2*PI()*B229*156/Nt_load2)</f>
        <v>2.7179949647967668E-4</v>
      </c>
      <c r="FG490" s="240">
        <f t="shared" ref="FG490:FG553" ca="1" si="1270">2*IMREAL(K229)*COS(2*PI()*B229*157/Nt_load2)-2*IMAGINARY(K229)*SIN(2*PI()*B229*157/Nt_load2)</f>
        <v>-2.7324689731019532E-4</v>
      </c>
      <c r="FH490" s="240">
        <f t="shared" ref="FH490:FH553" ca="1" si="1271">2*IMREAL(K229)*COS(2*PI()*B229*158/Nt_load2)-2*IMAGINARY(K229)*SIN(2*PI()*B229*158/Nt_load2)</f>
        <v>2.7452970442713395E-4</v>
      </c>
      <c r="FI490" s="240">
        <f t="shared" ref="FI490:FI553" ca="1" si="1272">2*IMREAL(K229)*COS(2*PI()*B229*159/Nt_load2)-2*IMAGINARY(K229)*SIN(2*PI()*B229*159/Nt_load2)</f>
        <v>-2.7564714511545238E-4</v>
      </c>
      <c r="FJ490" s="240">
        <f t="shared" ref="FJ490:FJ553" ca="1" si="1273">2*IMREAL(K229)*COS(2*PI()*B229*160/Nt_load2)-2*IMAGINARY(K229)*SIN(2*PI()*B229*160/Nt_load2)</f>
        <v>2.7659854627066176E-4</v>
      </c>
      <c r="FK490" s="240">
        <f t="shared" ref="FK490:FK553" ca="1" si="1274">2*IMREAL(K229)*COS(2*PI()*B229*161/Nt_load2)-2*IMAGINARY(K229)*SIN(2*PI()*B229*161/Nt_load2)</f>
        <v>-2.7738333480428583E-4</v>
      </c>
      <c r="FL490" s="240">
        <f t="shared" ref="FL490:FL553" ca="1" si="1275">2*IMREAL(K229)*COS(2*PI()*B229*162/Nt_load2)-2*IMAGINARY(K229)*SIN(2*PI()*B229*162/Nt_load2)</f>
        <v>2.7800103798905466E-4</v>
      </c>
      <c r="FM490" s="240">
        <f t="shared" ref="FM490:FM553" ca="1" si="1276">2*IMREAL(K229)*COS(2*PI()*B229*163/Nt_load2)-2*IMAGINARY(K229)*SIN(2*PI()*B229*163/Nt_load2)</f>
        <v>-2.7845128374366808E-4</v>
      </c>
      <c r="FN490" s="240">
        <f t="shared" ref="FN490:FN553" ca="1" si="1277">2*IMREAL(K229)*COS(2*PI()*B229*164/Nt_load2)-2*IMAGINARY(K229)*SIN(2*PI()*B229*164/Nt_load2)</f>
        <v>2.7873380085691662E-4</v>
      </c>
      <c r="FO490" s="240">
        <f t="shared" ref="FO490:FO553" ca="1" si="1278">2*IMREAL(K229)*COS(2*PI()*B229*165/Nt_load2)-2*IMAGINARY(K229)*SIN(2*PI()*B229*165/Nt_load2)</f>
        <v>-2.7884841915105777E-4</v>
      </c>
      <c r="FP490" s="240">
        <f t="shared" ref="FP490:FP553" ca="1" si="1279">2*IMREAL(K229)*COS(2*PI()*B229*166/Nt_load2)-2*IMAGINARY(K229)*SIN(2*PI()*B229*166/Nt_load2)</f>
        <v>2.7879506958431637E-4</v>
      </c>
      <c r="FQ490" s="240">
        <f t="shared" ref="FQ490:FQ553" ca="1" si="1280">2*IMREAL(K229)*COS(2*PI()*B229*167/Nt_load2)-2*IMAGINARY(K229)*SIN(2*PI()*B229*167/Nt_load2)</f>
        <v>-2.7857378429247705E-4</v>
      </c>
      <c r="FR490" s="240">
        <f t="shared" ref="FR490:FR553" ca="1" si="1281">2*IMREAL(K229)*COS(2*PI()*B229*168/Nt_load2)-2*IMAGINARY(K229)*SIN(2*PI()*B229*168/Nt_load2)</f>
        <v>2.7818469656952315E-4</v>
      </c>
      <c r="FS490" s="240">
        <f t="shared" ref="FS490:FS553" ca="1" si="1282">2*IMREAL(K229)*COS(2*PI()*B229*169/Nt_load2)-2*IMAGINARY(K229)*SIN(2*PI()*B229*169/Nt_load2)</f>
        <v>-2.7762804078735367E-4</v>
      </c>
      <c r="FT490" s="240">
        <f t="shared" ref="FT490:FT553" ca="1" si="1283">2*IMREAL(K229)*COS(2*PI()*B229*170/Nt_load2)-2*IMAGINARY(K229)*SIN(2*PI()*B229*170/Nt_load2)</f>
        <v>2.7690415225459198E-4</v>
      </c>
      <c r="FU490" s="240">
        <f t="shared" ref="FU490:FU553" ca="1" si="1284">2*IMREAL(K229)*COS(2*PI()*B229*171/Nt_load2)-2*IMAGINARY(K229)*SIN(2*PI()*B229*171/Nt_load2)</f>
        <v>-2.7601346701462887E-4</v>
      </c>
      <c r="FV490" s="240">
        <f t="shared" ref="FV490:FV553" ca="1" si="1285">2*IMREAL(K229)*COS(2*PI()*B229*172/Nt_load2)-2*IMAGINARY(K229)*SIN(2*PI()*B229*172/Nt_load2)</f>
        <v>2.7495652158293995E-4</v>
      </c>
      <c r="FW490" s="240">
        <f t="shared" ref="FW490:FW553" ca="1" si="1286">2*IMREAL(K229)*COS(2*PI()*B229*173/Nt_load2)-2*IMAGINARY(K229)*SIN(2*PI()*B229*173/Nt_load2)</f>
        <v>-2.7373395262394112E-4</v>
      </c>
      <c r="FX490" s="240">
        <f t="shared" ref="FX490:FX553" ca="1" si="1287">2*IMREAL(K229)*COS(2*PI()*B229*174/Nt_load2)-2*IMAGINARY(K229)*SIN(2*PI()*B229*174/Nt_load2)</f>
        <v>2.7234649656745412E-4</v>
      </c>
      <c r="FY490" s="240">
        <f t="shared" ref="FY490:FY553" ca="1" si="1288">2*IMREAL(K229)*COS(2*PI()*B229*175/Nt_load2)-2*IMAGINARY(K229)*SIN(2*PI()*B229*175/Nt_load2)</f>
        <v>-2.7079498916511948E-4</v>
      </c>
      <c r="FZ490" s="240">
        <f t="shared" ref="FZ490:FZ553" ca="1" si="1289">2*IMREAL(K229)*COS(2*PI()*B229*176/Nt_load2)-2*IMAGINARY(K229)*SIN(2*PI()*B229*176/Nt_load2)</f>
        <v>2.6908036498699602E-4</v>
      </c>
      <c r="GA490" s="240">
        <f t="shared" ref="GA490:GA553" ca="1" si="1290">2*IMREAL(K229)*COS(2*PI()*B229*177/Nt_load2)-2*IMAGINARY(K229)*SIN(2*PI()*B229*177/Nt_load2)</f>
        <v>-2.672036568585589E-4</v>
      </c>
      <c r="GB490" s="240">
        <f t="shared" ref="GB490:GB553" ca="1" si="1291">2*IMREAL(K229)*COS(2*PI()*B229*178/Nt_load2)-2*IMAGINARY(K229)*SIN(2*PI()*B229*178/Nt_load2)</f>
        <v>2.651659952386275E-4</v>
      </c>
      <c r="GC490" s="240">
        <f t="shared" ref="GC490:GC553" ca="1" si="1292">2*IMREAL(K229)*COS(2*PI()*B229*179/Nt_load2)-2*IMAGINARY(K229)*SIN(2*PI()*B229*179/Nt_load2)</f>
        <v>-2.6296860753834969E-4</v>
      </c>
      <c r="GD490" s="240">
        <f t="shared" ref="GD490:GD553" ca="1" si="1293">2*IMREAL(K229)*COS(2*PI()*B229*180/Nt_load2)-2*IMAGINARY(K229)*SIN(2*PI()*B229*180/Nt_load2)</f>
        <v>2.6061281738193077E-4</v>
      </c>
      <c r="GE490" s="240">
        <f t="shared" ref="GE490:GE553" ca="1" si="1294">2*IMREAL(K229)*COS(2*PI()*B229*181/Nt_load2)-2*IMAGINARY(K229)*SIN(2*PI()*B229*181/Nt_load2)</f>
        <v>-2.5810004380925054E-4</v>
      </c>
      <c r="GF490" s="240">
        <f t="shared" ref="GF490:GF553" ca="1" si="1295">2*IMREAL(K229)*COS(2*PI()*B229*182/Nt_load2)-2*IMAGINARY(K229)*SIN(2*PI()*B229*182/Nt_load2)</f>
        <v>2.5543180042117381E-4</v>
      </c>
      <c r="GG490" s="240">
        <f t="shared" ref="GG490:GG553" ca="1" si="1296">2*IMREAL(K229)*COS(2*PI()*B229*183/Nt_load2)-2*IMAGINARY(K229)*SIN(2*PI()*B229*183/Nt_load2)</f>
        <v>-2.5260969446773418E-4</v>
      </c>
      <c r="GH490" s="240">
        <f t="shared" ref="GH490:GH553" ca="1" si="1297">2*IMREAL(K229)*COS(2*PI()*B229*184/Nt_load2)-2*IMAGINARY(K229)*SIN(2*PI()*B229*184/Nt_load2)</f>
        <v>2.4963542588001859E-4</v>
      </c>
      <c r="GI490" s="240">
        <f t="shared" ref="GI490:GI553" ca="1" si="1298">2*IMREAL(K229)*COS(2*PI()*B229*185/Nt_load2)-2*IMAGINARY(K229)*SIN(2*PI()*B229*185/Nt_load2)</f>
        <v>-2.4651078624623671E-4</v>
      </c>
      <c r="GJ490" s="240">
        <f t="shared" ref="GJ490:GJ553" ca="1" si="1299">2*IMREAL(K229)*COS(2*PI()*B229*186/Nt_load2)-2*IMAGINARY(K229)*SIN(2*PI()*B229*186/Nt_load2)</f>
        <v>2.4323765773243727E-4</v>
      </c>
      <c r="GK490" s="240">
        <f t="shared" ref="GK490:GK553" ca="1" si="1300">2*IMREAL(K229)*COS(2*PI()*B229*187/Nt_load2)-2*IMAGINARY(K229)*SIN(2*PI()*B229*187/Nt_load2)</f>
        <v>-2.3981801194887701E-4</v>
      </c>
      <c r="GL490" s="240">
        <f t="shared" ref="GL490:GL553" ca="1" si="1301">2*IMREAL(K229)*COS(2*PI()*B229*188/Nt_load2)-2*IMAGINARY(K229)*SIN(2*PI()*B229*188/Nt_load2)</f>
        <v>2.3625390876227563E-4</v>
      </c>
      <c r="GM490" s="240">
        <f t="shared" ref="GM490:GM553" ca="1" si="1302">2*IMREAL(K229)*COS(2*PI()*B229*189/Nt_load2)-2*IMAGINARY(K229)*SIN(2*PI()*B229*189/Nt_load2)</f>
        <v>-2.325474950551552E-4</v>
      </c>
      <c r="GN490" s="240">
        <f t="shared" ref="GN490:GN553" ca="1" si="1303">2*IMREAL(K229)*COS(2*PI()*B229*190/Nt_load2)-2*IMAGINARY(K229)*SIN(2*PI()*B229*190/Nt_load2)</f>
        <v>2.2870100343250696E-4</v>
      </c>
      <c r="GO490" s="240">
        <f t="shared" ref="GO490:GO553" ca="1" si="1304">2*IMREAL(K229)*COS(2*PI()*B229*191/Nt_load2)-2*IMAGINARY(K229)*SIN(2*PI()*B229*191/Nt_load2)</f>
        <v>-2.2471675087709034E-4</v>
      </c>
      <c r="GP490" s="240">
        <f t="shared" ref="GP490:GP553" ca="1" si="1305">2*IMREAL(K229)*COS(2*PI()*B229*192/Nt_load2)-2*IMAGINARY(K229)*SIN(2*PI()*B229*192/Nt_load2)</f>
        <v>2.2059713735362706E-4</v>
      </c>
      <c r="GQ490" s="240">
        <f t="shared" ref="GQ490:GQ553" ca="1" si="1306">2*IMREAL(K229)*COS(2*PI()*B229*193/Nt_load2)-2*IMAGINARY(K229)*SIN(2*PI()*B229*193/Nt_load2)</f>
        <v>-2.1634464436329955E-4</v>
      </c>
      <c r="GR490" s="240">
        <f t="shared" ref="GR490:GR553" ca="1" si="1307">2*IMREAL(K229)*COS(2*PI()*B229*194/Nt_load2)-2*IMAGINARY(K229)*SIN(2*PI()*B229*194/Nt_load2)</f>
        <v>2.1196183344885541E-4</v>
      </c>
      <c r="GS490" s="240">
        <f t="shared" ref="GS490:GS553" ca="1" si="1308">2*IMREAL(K229)*COS(2*PI()*B229*195/Nt_load2)-2*IMAGINARY(K229)*SIN(2*PI()*B229*195/Nt_load2)</f>
        <v>-2.0745134465168451E-4</v>
      </c>
      <c r="GT490" s="240">
        <f t="shared" ref="GT490:GT553" ca="1" si="1309">2*IMREAL(K229)*COS(2*PI()*B229*196/Nt_load2)-2*IMAGINARY(K229)*SIN(2*PI()*B229*196/Nt_load2)</f>
        <v>2.0281589492162196E-4</v>
      </c>
      <c r="GU490" s="240">
        <f t="shared" ref="GU490:GU553" ca="1" si="1310">2*IMREAL(K229)*COS(2*PI()*B229*197/Nt_load2)-2*IMAGINARY(K229)*SIN(2*PI()*B229*197/Nt_load2)</f>
        <v>-1.9805827648021159E-4</v>
      </c>
      <c r="GV490" s="240">
        <f t="shared" ref="GV490:GV553" ca="1" si="1311">2*IMREAL(K229)*COS(2*PI()*B229*198/Nt_load2)-2*IMAGINARY(K229)*SIN(2*PI()*B229*198/Nt_load2)</f>
        <v>1.9318135513894777E-4</v>
      </c>
      <c r="GW490" s="240">
        <f t="shared" ref="GW490:GW553" ca="1" si="1312">2*IMREAL(K229)*COS(2*PI()*B229*199/Nt_load2)-2*IMAGINARY(K229)*SIN(2*PI()*B229*199/Nt_load2)</f>
        <v>-1.8818806857284146E-4</v>
      </c>
      <c r="GX490" s="240">
        <f t="shared" ref="GX490:GX553" ca="1" si="1313">2*IMREAL(K229)*COS(2*PI()*B229*200/Nt_load2)-2*IMAGINARY(K229)*SIN(2*PI()*B229*200/Nt_load2)</f>
        <v>1.8308142455105531E-4</v>
      </c>
      <c r="GY490" s="240">
        <f t="shared" ref="GY490:GY553" ca="1" si="1314">2*IMREAL(K229)*COS(2*PI()*B229*201/Nt_load2)-2*IMAGINARY(K229)*SIN(2*PI()*B229*201/Nt_load2)</f>
        <v>-1.7786449912495108E-4</v>
      </c>
      <c r="GZ490" s="240">
        <f t="shared" ref="GZ490:GZ553" ca="1" si="1315">2*IMREAL(K229)*COS(2*PI()*B229*202/Nt_load2)-2*IMAGINARY(K229)*SIN(2*PI()*B229*202/Nt_load2)</f>
        <v>1.725404347753803E-4</v>
      </c>
      <c r="HA490" s="240">
        <f t="shared" ref="HA490:HA553" ca="1" si="1316">2*IMREAL(K229)*COS(2*PI()*B229*203/Nt_load2)-2*IMAGINARY(K229)*SIN(2*PI()*B229*203/Nt_load2)</f>
        <v>-1.6711243851960368E-4</v>
      </c>
      <c r="HB490" s="240">
        <f t="shared" ref="HB490:HB553" ca="1" si="1317">2*IMREAL(K229)*COS(2*PI()*B229*204/Nt_load2)-2*IMAGINARY(K229)*SIN(2*PI()*B229*204/Nt_load2)</f>
        <v>1.6158377997957398E-4</v>
      </c>
      <c r="HC490" s="240">
        <f t="shared" ref="HC490:HC553" ca="1" si="1318">2*IMREAL(K229)*COS(2*PI()*B229*205/Nt_load2)-2*IMAGINARY(K229)*SIN(2*PI()*B229*205/Nt_load2)</f>
        <v>-1.559577894125171E-4</v>
      </c>
      <c r="HD490" s="240">
        <f t="shared" ref="HD490:HD553" ca="1" si="1319">2*IMREAL(K229)*COS(2*PI()*B229*206/Nt_load2)-2*IMAGINARY(K229)*SIN(2*PI()*B229*206/Nt_load2)</f>
        <v>1.5023785570472914E-4</v>
      </c>
      <c r="HE490" s="240">
        <f t="shared" ref="HE490:HE553" ca="1" si="1320">2*IMREAL(K229)*COS(2*PI()*B229*207/Nt_load2)-2*IMAGINARY(K229)*SIN(2*PI()*B229*207/Nt_load2)</f>
        <v>-1.4442742433044657E-4</v>
      </c>
      <c r="HF490" s="240">
        <f t="shared" ref="HF490:HF553" ca="1" si="1321">2*IMREAL(K229)*COS(2*PI()*B229*208/Nt_load2)-2*IMAGINARY(K229)*SIN(2*PI()*B229*208/Nt_load2)</f>
        <v>1.385299952762094E-4</v>
      </c>
      <c r="HG490" s="240">
        <f t="shared" ref="HG490:HG553" ca="1" si="1322">2*IMREAL(K229)*COS(2*PI()*B229*209/Nt_load2)-2*IMAGINARY(K229)*SIN(2*PI()*B229*209/Nt_load2)</f>
        <v>-1.3254912093281553E-4</v>
      </c>
      <c r="HH490" s="240">
        <f t="shared" ref="HH490:HH553" ca="1" si="1323">2*IMREAL(K229)*COS(2*PI()*B229*210/Nt_load2)-2*IMAGINARY(K229)*SIN(2*PI()*B229*210/Nt_load2)</f>
        <v>1.2648840395527463E-4</v>
      </c>
      <c r="HI490" s="240">
        <f t="shared" ref="HI490:HI553" ca="1" si="1324">2*IMREAL(K229)*COS(2*PI()*B229*211/Nt_load2)-2*IMAGINARY(K229)*SIN(2*PI()*B229*211/Nt_load2)</f>
        <v>-1.2035149509292537E-4</v>
      </c>
      <c r="HJ490" s="240">
        <f t="shared" ref="HJ490:HJ553" ca="1" si="1325">2*IMREAL(K229)*COS(2*PI()*B229*212/Nt_load2)-2*IMAGINARY(K229)*SIN(2*PI()*B229*212/Nt_load2)</f>
        <v>1.1414209099016467E-4</v>
      </c>
      <c r="HK490" s="240">
        <f t="shared" ref="HK490:HK553" ca="1" si="1326">2*IMREAL(K229)*COS(2*PI()*B229*213/Nt_load2)-2*IMAGINARY(K229)*SIN(2*PI()*B229*213/Nt_load2)</f>
        <v>-1.0786393195981025E-4</v>
      </c>
      <c r="HL490" s="240">
        <f t="shared" ref="HL490:HL553" ca="1" si="1327">2*IMREAL(K229)*COS(2*PI()*B229*214/Nt_load2)-2*IMAGINARY(K229)*SIN(2*PI()*B229*214/Nt_load2)</f>
        <v>1.0152079973016462E-4</v>
      </c>
      <c r="HM490" s="240">
        <f t="shared" ref="HM490:HM553" ca="1" si="1328">2*IMREAL(K229)*COS(2*PI()*B229*215/Nt_load2)-2*IMAGINARY(K229)*SIN(2*PI()*B229*215/Nt_load2)</f>
        <v>-9.5116515166839216E-5</v>
      </c>
      <c r="HN490" s="240">
        <f t="shared" ref="HN490:HN553" ca="1" si="1329">2*IMREAL(K229)*COS(2*PI()*B229*216/Nt_load2)-2*IMAGINARY(K229)*SIN(2*PI()*B229*216/Nt_load2)</f>
        <v>8.8654935971442652E-5</v>
      </c>
      <c r="HO490" s="240">
        <f t="shared" ref="HO490:HO553" ca="1" si="1330">2*IMREAL(K229)*COS(2*PI()*B229*217/Nt_load2)-2*IMAGINARY(K229)*SIN(2*PI()*B229*217/Nt_load2)</f>
        <v>-8.2139954357608383E-5</v>
      </c>
      <c r="HP490" s="240">
        <f t="shared" ref="HP490:HP553" ca="1" si="1331">2*IMREAL(K229)*COS(2*PI()*B229*218/Nt_load2)-2*IMAGINARY(K229)*SIN(2*PI()*B229*218/Nt_load2)</f>
        <v>7.5575494706710066E-5</v>
      </c>
      <c r="HQ490" s="240">
        <f t="shared" ref="HQ490:HQ553" ca="1" si="1332">2*IMREAL(K229)*COS(2*PI()*B229*219/Nt_load2)-2*IMAGINARY(K229)*SIN(2*PI()*B229*219/Nt_load2)</f>
        <v>-6.8965511203719724E-5</v>
      </c>
      <c r="HR490" s="240">
        <f t="shared" ref="HR490:HR553" ca="1" si="1333">2*IMREAL(K229)*COS(2*PI()*B229*220/Nt_load2)-2*IMAGINARY(K229)*SIN(2*PI()*B229*220/Nt_load2)</f>
        <v>6.2313985455597452E-5</v>
      </c>
      <c r="HS490" s="240">
        <f t="shared" ref="HS490:HS553" ca="1" si="1334">2*IMREAL(K229)*COS(2*PI()*B229*221/Nt_load2)-2*IMAGINARY(K229)*SIN(2*PI()*B229*221/Nt_load2)</f>
        <v>-5.5624924092706891E-5</v>
      </c>
      <c r="HT490" s="240">
        <f t="shared" ref="HT490:HT553" ca="1" si="1335">2*IMREAL(K229)*COS(2*PI()*B229*222/Nt_load2)-2*IMAGINARY(K229)*SIN(2*PI()*B229*222/Nt_load2)</f>
        <v>4.8902356355461687E-5</v>
      </c>
      <c r="HU490" s="240">
        <f t="shared" ref="HU490:HU553" ca="1" si="1336">2*IMREAL(K229)*COS(2*PI()*B229*223/Nt_load2)-2*IMAGINARY(K229)*SIN(2*PI()*B229*223/Nt_load2)</f>
        <v>-4.2150331667356036E-5</v>
      </c>
      <c r="HV490" s="240">
        <f t="shared" ref="HV490:HV553" ca="1" si="1337">2*IMREAL(K229)*COS(2*PI()*B229*224/Nt_load2)-2*IMAGINARY(K229)*SIN(2*PI()*B229*224/Nt_load2)</f>
        <v>3.5372917195525041E-5</v>
      </c>
      <c r="HW490" s="240">
        <f t="shared" ref="HW490:HW553" ca="1" si="1338">2*IMREAL(K229)*COS(2*PI()*B229*225/Nt_load2)-2*IMAGINARY(K229)*SIN(2*PI()*B229*225/Nt_load2)</f>
        <v>-2.8574195401085464E-5</v>
      </c>
      <c r="HX490" s="240">
        <f t="shared" ref="HX490:HX553" ca="1" si="1339">2*IMREAL(K229)*COS(2*PI()*B229*226/Nt_load2)-2*IMAGINARY(K229)*SIN(2*PI()*B229*226/Nt_load2)</f>
        <v>2.175826157976271E-5</v>
      </c>
      <c r="HY490" s="240">
        <f t="shared" ref="HY490:HY553" ca="1" si="1340">2*IMREAL(K229)*COS(2*PI()*B229*227/Nt_load2)-2*IMAGINARY(K229)*SIN(2*PI()*B229*227/Nt_load2)</f>
        <v>-1.4929221395289721E-5</v>
      </c>
      <c r="HZ490" s="240">
        <f t="shared" ref="HZ490:HZ553" ca="1" si="1341">2*IMREAL(K229)*COS(2*PI()*B229*228/Nt_load2)-2*IMAGINARY(K229)*SIN(2*PI()*B229*228/Nt_load2)</f>
        <v>8.0911884060560569E-6</v>
      </c>
      <c r="IA490" s="240">
        <f t="shared" ref="IA490:IA553" ca="1" si="1342">2*IMREAL(K229)*COS(2*PI()*B229*229/Nt_load2)-2*IMAGINARY(K229)*SIN(2*PI()*B229*229/Nt_load2)</f>
        <v>-1.248281587507298E-6</v>
      </c>
      <c r="IB490" s="240">
        <f t="shared" ref="IB490:IB553" ca="1" si="1343">2*IMREAL(K229)*COS(2*PI()*B229*230/Nt_load2)-2*IMAGINARY(K229)*SIN(2*PI()*B229*230/Nt_load2)</f>
        <v>-5.5953771491934706E-6</v>
      </c>
      <c r="IC490" s="240">
        <f t="shared" ref="IC490:IC553" ca="1" si="1344">2*IMREAL(K229)*COS(2*PI()*B229*231/Nt_load2)-2*IMAGINARY(K229)*SIN(2*PI()*B229*231/Nt_load2)</f>
        <v>1.243566543995589E-5</v>
      </c>
      <c r="ID490" s="240">
        <f t="shared" ref="ID490:ID553" ca="1" si="1345">2*IMREAL(K229)*COS(2*PI()*B229*232/Nt_load2)-2*IMAGINARY(K229)*SIN(2*PI()*B229*232/Nt_load2)</f>
        <v>-1.9268462950825129E-5</v>
      </c>
      <c r="IE490" s="240">
        <f t="shared" ref="IE490:IE553" ca="1" si="1346">2*IMREAL(K229)*COS(2*PI()*B229*233/Nt_load2)-2*IMAGINARY(K229)*SIN(2*PI()*B229*223/Nt_load2)</f>
        <v>-1.5658235937581312E-5</v>
      </c>
      <c r="IF490" s="240">
        <f t="shared" ref="IF490:IF553" ca="1" si="1347">2*IMREAL(K229)*COS(2*PI()*B229*234/Nt_load2)-2*IMAGINARY(K229)*SIN(2*PI()*B229*234/Nt_load2)</f>
        <v>-3.2895129337490197E-5</v>
      </c>
      <c r="IG490" s="240">
        <f t="shared" ref="IG490:IG553" ca="1" si="1348">2*IMREAL(K229)*COS(2*PI()*B229*235/Nt_load2)-2*IMAGINARY(K229)*SIN(2*PI()*B229*235/Nt_load2)</f>
        <v>3.9680790018988446E-5</v>
      </c>
      <c r="IH490" s="240">
        <f t="shared" ref="IH490:IH553" ca="1" si="1349">2*IMREAL(K229)*COS(2*PI()*B229*236/Nt_load2)-2*IMAGINARY(K229)*SIN(2*PI()*B229*236/Nt_load2)</f>
        <v>-4.6442548476308167E-5</v>
      </c>
      <c r="II490" s="240">
        <f t="shared" ref="II490:II553" ca="1" si="1350">2*IMREAL(K229)*COS(2*PI()*B229*237/Nt_load2)-2*IMAGINARY(K229)*SIN(2*PI()*B229*237/Nt_load2)</f>
        <v>5.3176331679055783E-5</v>
      </c>
      <c r="IJ490" s="240">
        <f t="shared" ref="IJ490:IJ553" ca="1" si="1351">2*IMREAL(K229)*COS(2*PI()*B229*238/Nt_load2)-2*IMAGINARY(K229)*SIN(2*PI()*B229*238/Nt_load2)</f>
        <v>-5.9878083447959885E-5</v>
      </c>
      <c r="IK490" s="240">
        <f t="shared" ref="IK490:IK553" ca="1" si="1352">2*IMREAL(K229)*COS(2*PI()*B229*239/Nt_load2)-2*IMAGINARY(K229)*SIN(2*PI()*B229*239/Nt_load2)</f>
        <v>6.6543766898380849E-5</v>
      </c>
      <c r="IL490" s="240">
        <f t="shared" ref="IL490:IL553" ca="1" si="1353">2*IMREAL(K229)*COS(2*PI()*B229*240/Nt_load2)-2*IMAGINARY(K229)*SIN(2*PI()*B229*240/Nt_load2)</f>
        <v>-7.3169366871884682E-5</v>
      </c>
      <c r="IM490" s="240">
        <f t="shared" ref="IM490:IM553" ca="1" si="1354">2*IMREAL(K229)*COS(2*PI()*B229*241/Nt_load2)-2*IMAGINARY(K229)*SIN(2*PI()*B229*241/Nt_load2)</f>
        <v>7.9750892354733157E-5</v>
      </c>
      <c r="IN490" s="240">
        <f t="shared" ref="IN490:IN553" ca="1" si="1355">2*IMREAL(K229)*COS(2*PI()*B229*242/Nt_load2)-2*IMAGINARY(K229)*SIN(2*PI()*B229*242/Nt_load2)</f>
        <v>-8.6284378882135412E-5</v>
      </c>
      <c r="IO490" s="240">
        <f t="shared" ref="IO490:IO553" ca="1" si="1356">2*IMREAL(K229)*COS(2*PI()*B229*243/Nt_load2)-2*IMAGINARY(K229)*SIN(2*PI()*B229*243/Nt_load2)</f>
        <v>9.2765890926049647E-5</v>
      </c>
      <c r="IP490" s="240">
        <f t="shared" ref="IP490:IP553" ca="1" si="1357">2*IMREAL(K229)*COS(2*PI()*B229*244/Nt_load2)-2*IMAGINARY(K229)*SIN(2*PI()*B229*244/Nt_load2)</f>
        <v>-9.9191524266039984E-5</v>
      </c>
      <c r="IQ490" s="240">
        <f t="shared" ref="IQ490:IQ553" ca="1" si="1358">2*IMREAL(K229)*COS(2*PI()*B229*245/Nt_load2)-2*IMAGINARY(K229)*SIN(2*PI()*B229*245/Nt_load2)</f>
        <v>1.0555740834079281E-4</v>
      </c>
      <c r="IR490" s="240">
        <f t="shared" ref="IR490:IR553" ca="1" si="1359">2*IMREAL(K229)*COS(2*PI()*B229*246/Nt_load2)-2*IMAGINARY(K229)*SIN(2*PI()*B229*246/Nt_load2)</f>
        <v>-1.1185970857983615E-4</v>
      </c>
      <c r="IS490" s="240">
        <f t="shared" ref="IS490:IS553" ca="1" si="1360">2*IMREAL(K229)*COS(2*PI()*B229*247/Nt_load2)-2*IMAGINARY(K229)*SIN(2*PI()*B229*247/Nt_load2)</f>
        <v>1.1809462871310584E-4</v>
      </c>
      <c r="IT490" s="240">
        <f t="shared" ref="IT490:IT553" ca="1" si="1361">2*IMREAL(K229)*COS(2*PI()*B229*248/Nt_load2)-2*IMAGINARY(K229)*SIN(2*PI()*B229*248/Nt_load2)</f>
        <v>-1.2425841305788166E-4</v>
      </c>
      <c r="IU490" s="240">
        <f t="shared" ref="IU490:IU553" ca="1" si="1362">2*IMREAL(K229)*COS(2*PI()*B229*249/Nt_load2)-2*IMAGINARY(K229)*SIN(2*PI()*B229*249/Nt_load2)</f>
        <v>1.3034734878098104E-4</v>
      </c>
      <c r="IV490" s="240">
        <f t="shared" ref="IV490:IV553" ca="1" si="1363">2*IMREAL(K229)*COS(2*PI()*B229*250/Nt_load2)-2*IMAGINARY(K229)*SIN(2*PI()*B229*250/Nt_load2)</f>
        <v>-1.3635776813514805E-4</v>
      </c>
      <c r="IW490" s="240">
        <f t="shared" ref="IW490:IW553" ca="1" si="1364">2*IMREAL(K229)*COS(2*PI()*B229*251/Nt_load2)-2*IMAGINARY(K229)*SIN(2*PI()*B229*251/Nt_load2)</f>
        <v>1.4228605066856338E-4</v>
      </c>
      <c r="IX490" s="240">
        <f t="shared" ref="IX490:IX553" ca="1" si="1365">2*IMREAL(K229)*COS(2*PI()*B229*252/Nt_load2)-2*IMAGINARY(K229)*SIN(2*PI()*B229*252/Nt_load2)</f>
        <v>-1.4812862540544683E-4</v>
      </c>
      <c r="IY490" s="240">
        <f t="shared" ref="IY490:IY553" ca="1" si="1366">2*IMREAL(K229)*COS(2*PI()*B229*253/Nt_load2)-2*IMAGINARY(K229)*SIN(2*PI()*B229*253/Nt_load2)</f>
        <v>1.5388197299729889E-4</v>
      </c>
      <c r="IZ490" s="240">
        <f t="shared" ref="IZ490:IZ553" ca="1" si="1367">2*IMREAL(K229)*COS(2*PI()*B229*254/Nt_load2)-2*IMAGINARY(K229)*SIN(2*PI()*B229*254/Nt_load2)</f>
        <v>-1.5954262784260848E-4</v>
      </c>
      <c r="JA490" s="240">
        <f t="shared" ref="JA490:JA553" ca="1" si="1368">2*IMREAL(K229)*COS(2*PI()*B229*255/Nt_load2)-2*IMAGINARY(K229)*SIN(2*PI()*B229*255/Nt_load2)</f>
        <v>1.6510718017461473E-4</v>
      </c>
      <c r="JB490" s="240">
        <f t="shared" ref="JB490:JB553" ca="1" si="1369">2*IMREAL(K229)*COS(2*PI()*B229*256/Nt_load2)-2*IMAGINARY(K229)*SIN(2*PI()*B229*256/Nt_load2)</f>
        <v>-1.7057227811501332E-4</v>
      </c>
    </row>
    <row r="491" spans="2:262">
      <c r="B491" s="248">
        <v>130</v>
      </c>
      <c r="C491" s="247">
        <f t="shared" ref="C491:C554" si="1370">C490+Div_Nt_load2</f>
        <v>2.5390625000000018E-3</v>
      </c>
      <c r="D491" s="244">
        <f t="shared" ca="1" si="1113"/>
        <v>11.406055095960083</v>
      </c>
      <c r="E491" s="243">
        <f ca="1">EF361</f>
        <v>-0.59394490403991695</v>
      </c>
      <c r="F491" s="242">
        <v>130</v>
      </c>
      <c r="G491" s="240">
        <f t="shared" ca="1" si="1114"/>
        <v>1.6667500641566113E-4</v>
      </c>
      <c r="H491" s="240">
        <f t="shared" ca="1" si="1115"/>
        <v>-1.7892156012262012E-4</v>
      </c>
      <c r="I491" s="240">
        <f t="shared" ca="1" si="1116"/>
        <v>1.9073707611956604E-4</v>
      </c>
      <c r="J491" s="240">
        <f t="shared" ca="1" si="1117"/>
        <v>-2.0209308979354516E-4</v>
      </c>
      <c r="K491" s="240">
        <f t="shared" ca="1" si="1118"/>
        <v>2.1296224351294757E-4</v>
      </c>
      <c r="L491" s="240">
        <f t="shared" ca="1" si="1119"/>
        <v>-2.2331835253443786E-4</v>
      </c>
      <c r="M491" s="240">
        <f t="shared" ca="1" si="1120"/>
        <v>2.3313646808429477E-4</v>
      </c>
      <c r="N491" s="240">
        <f t="shared" ca="1" si="1121"/>
        <v>-2.4239293746219451E-4</v>
      </c>
      <c r="O491" s="240">
        <f t="shared" ca="1" si="1122"/>
        <v>2.5106546102263394E-4</v>
      </c>
      <c r="P491" s="240">
        <f t="shared" ca="1" si="1123"/>
        <v>-2.5913314589673213E-4</v>
      </c>
      <c r="Q491" s="240">
        <f t="shared" ca="1" si="1124"/>
        <v>2.6657655632498221E-4</v>
      </c>
      <c r="R491" s="240">
        <f t="shared" ca="1" si="1125"/>
        <v>-2.7337776047969722E-4</v>
      </c>
      <c r="S491" s="240">
        <f t="shared" ca="1" si="1126"/>
        <v>2.7952037366435288E-4</v>
      </c>
      <c r="T491" s="240">
        <f t="shared" ca="1" si="1127"/>
        <v>-2.8498959778575713E-4</v>
      </c>
      <c r="U491" s="241">
        <f t="shared" ca="1" si="1128"/>
        <v>2.8977225700395576E-4</v>
      </c>
      <c r="V491" s="240">
        <f t="shared" ca="1" si="1129"/>
        <v>-2.9385682947397968E-4</v>
      </c>
      <c r="W491" s="240">
        <f t="shared" ca="1" si="1130"/>
        <v>2.9723347510298239E-4</v>
      </c>
      <c r="X491" s="240">
        <f t="shared" ca="1" si="1131"/>
        <v>-2.9989405925588431E-4</v>
      </c>
      <c r="Y491" s="240">
        <f t="shared" ca="1" si="1132"/>
        <v>3.0183217235242138E-4</v>
      </c>
      <c r="Z491" s="240">
        <f t="shared" ca="1" si="1133"/>
        <v>-3.0304314530838579E-4</v>
      </c>
      <c r="AA491" s="240">
        <f t="shared" ca="1" si="1134"/>
        <v>3.0352406078385761E-4</v>
      </c>
      <c r="AB491" s="240">
        <f t="shared" ca="1" si="1135"/>
        <v>-3.032737602113334E-4</v>
      </c>
      <c r="AC491" s="240">
        <f t="shared" ca="1" si="1136"/>
        <v>3.0229284658681569E-4</v>
      </c>
      <c r="AD491" s="240">
        <f t="shared" ca="1" si="1137"/>
        <v>-3.0058368301714452E-4</v>
      </c>
      <c r="AE491" s="240">
        <f t="shared" ca="1" si="1138"/>
        <v>2.9815038702706411E-4</v>
      </c>
      <c r="AF491" s="240">
        <f t="shared" ca="1" si="1139"/>
        <v>-2.9499882063974494E-4</v>
      </c>
      <c r="AG491" s="240">
        <f t="shared" ca="1" si="1140"/>
        <v>2.9113657625466069E-4</v>
      </c>
      <c r="AH491" s="240">
        <f t="shared" ca="1" si="1141"/>
        <v>-2.8657295835682675E-4</v>
      </c>
      <c r="AI491" s="240">
        <f t="shared" ca="1" si="1142"/>
        <v>2.8131896110148319E-4</v>
      </c>
      <c r="AJ491" s="240">
        <f t="shared" ca="1" si="1143"/>
        <v>-2.7538724182821683E-4</v>
      </c>
      <c r="AK491" s="240">
        <f t="shared" ca="1" si="1144"/>
        <v>2.6879209056831095E-4</v>
      </c>
      <c r="AL491" s="240">
        <f t="shared" ca="1" si="1145"/>
        <v>-2.6154939561882142E-4</v>
      </c>
      <c r="AM491" s="240">
        <f t="shared" ca="1" si="1146"/>
        <v>2.5367660526626489E-4</v>
      </c>
      <c r="AN491" s="240">
        <f t="shared" ca="1" si="1147"/>
        <v>-2.4519268575217318E-4</v>
      </c>
      <c r="AO491" s="240">
        <f t="shared" ca="1" si="1148"/>
        <v>2.3611807558176419E-4</v>
      </c>
      <c r="AP491" s="240">
        <f t="shared" ca="1" si="1149"/>
        <v>-2.264746362857751E-4</v>
      </c>
      <c r="AQ491" s="240">
        <f t="shared" ca="1" si="1150"/>
        <v>2.1628559975414119E-4</v>
      </c>
      <c r="AR491" s="240">
        <f t="shared" ca="1" si="1151"/>
        <v>-2.055755122683185E-4</v>
      </c>
      <c r="AS491" s="240">
        <f t="shared" ca="1" si="1152"/>
        <v>1.9437017536714997E-4</v>
      </c>
      <c r="AT491" s="240">
        <f t="shared" ca="1" si="1153"/>
        <v>-1.8269658368870863E-4</v>
      </c>
      <c r="AU491" s="240">
        <f t="shared" ca="1" si="1154"/>
        <v>1.7058285993782696E-4</v>
      </c>
      <c r="AV491" s="240">
        <f t="shared" ca="1" si="1155"/>
        <v>-1.5805818713606471E-4</v>
      </c>
      <c r="AW491" s="240">
        <f t="shared" ca="1" si="1156"/>
        <v>1.4515273831722968E-4</v>
      </c>
      <c r="AX491" s="240">
        <f t="shared" ca="1" si="1157"/>
        <v>-1.3189760383791019E-4</v>
      </c>
      <c r="AY491" s="240">
        <f t="shared" ca="1" si="1158"/>
        <v>1.1832471647807961E-4</v>
      </c>
      <c r="AZ491" s="240">
        <f t="shared" ca="1" si="1159"/>
        <v>-1.0446677451222416E-4</v>
      </c>
      <c r="BA491" s="240">
        <f t="shared" ca="1" si="1160"/>
        <v>9.0357162936368027E-5</v>
      </c>
      <c r="BB491" s="240">
        <f t="shared" ca="1" si="1161"/>
        <v>-7.6029873040645514E-5</v>
      </c>
      <c r="BC491" s="240">
        <f t="shared" ca="1" si="1162"/>
        <v>6.1519420521337714E-5</v>
      </c>
      <c r="BD491" s="240">
        <f t="shared" ca="1" si="1163"/>
        <v>-4.686076232952925E-5</v>
      </c>
      <c r="BE491" s="240">
        <f t="shared" ca="1" si="1164"/>
        <v>3.2089212456742341E-5</v>
      </c>
      <c r="BF491" s="240">
        <f t="shared" ca="1" si="1165"/>
        <v>-1.7240356860472668E-5</v>
      </c>
      <c r="BG491" s="240">
        <f t="shared" ca="1" si="1166"/>
        <v>2.3499677344491761E-6</v>
      </c>
      <c r="BH491" s="240">
        <f t="shared" ca="1" si="1167"/>
        <v>1.254608266967945E-5</v>
      </c>
      <c r="BI491" s="240">
        <f t="shared" ca="1" si="1168"/>
        <v>-2.7411908461749755E-5</v>
      </c>
      <c r="BJ491" s="240">
        <f t="shared" ca="1" si="1169"/>
        <v>4.2211696565336125E-5</v>
      </c>
      <c r="BK491" s="240">
        <f t="shared" ca="1" si="1170"/>
        <v>-5.6909792994597132E-5</v>
      </c>
      <c r="BL491" s="240">
        <f t="shared" ca="1" si="1171"/>
        <v>7.147078874781655E-5</v>
      </c>
      <c r="BM491" s="240">
        <f t="shared" ca="1" si="1172"/>
        <v>-8.5859605110840726E-5</v>
      </c>
      <c r="BN491" s="240">
        <f t="shared" ca="1" si="1173"/>
        <v>1.0004157816473972E-4</v>
      </c>
      <c r="BO491" s="240">
        <f t="shared" ca="1" si="1174"/>
        <v>-1.139825422942326E-4</v>
      </c>
      <c r="BP491" s="240">
        <f t="shared" ca="1" si="1175"/>
        <v>1.2764891249565497E-4</v>
      </c>
      <c r="BQ491" s="240">
        <f t="shared" ca="1" si="1176"/>
        <v>-1.4100776528614315E-4</v>
      </c>
      <c r="BR491" s="240">
        <f t="shared" ca="1" si="1177"/>
        <v>1.5402691801923553E-4</v>
      </c>
      <c r="BS491" s="240">
        <f t="shared" ca="1" si="1178"/>
        <v>-1.6667500641565506E-4</v>
      </c>
      <c r="BT491" s="240">
        <f t="shared" ca="1" si="1179"/>
        <v>1.7892156012261297E-4</v>
      </c>
      <c r="BU491" s="240">
        <f t="shared" ca="1" si="1180"/>
        <v>-1.9073707611956458E-4</v>
      </c>
      <c r="BV491" s="240">
        <f t="shared" ca="1" si="1181"/>
        <v>2.0209308979354253E-4</v>
      </c>
      <c r="BW491" s="240">
        <f t="shared" ca="1" si="1182"/>
        <v>-2.1296224351294394E-4</v>
      </c>
      <c r="BX491" s="240">
        <f t="shared" ca="1" si="1183"/>
        <v>2.2331835253443325E-4</v>
      </c>
      <c r="BY491" s="240">
        <f t="shared" ca="1" si="1184"/>
        <v>-2.3313646808428981E-4</v>
      </c>
      <c r="BZ491" s="240">
        <f t="shared" ca="1" si="1185"/>
        <v>2.4239293746219369E-4</v>
      </c>
      <c r="CA491" s="240">
        <f t="shared" ca="1" si="1186"/>
        <v>-2.5106546102263199E-4</v>
      </c>
      <c r="CB491" s="240">
        <f t="shared" ca="1" si="1187"/>
        <v>2.5913314589672974E-4</v>
      </c>
      <c r="CC491" s="240">
        <f t="shared" ca="1" si="1188"/>
        <v>-2.665765563249795E-4</v>
      </c>
      <c r="CD491" s="240">
        <f t="shared" ca="1" si="1189"/>
        <v>2.7337776047969386E-4</v>
      </c>
      <c r="CE491" s="240">
        <f t="shared" ca="1" si="1190"/>
        <v>-2.7952037366434904E-4</v>
      </c>
      <c r="CF491" s="240">
        <f t="shared" ca="1" si="1191"/>
        <v>2.8498959778575669E-4</v>
      </c>
      <c r="CG491" s="240">
        <f t="shared" ca="1" si="1192"/>
        <v>-2.8977225700395473E-4</v>
      </c>
      <c r="CH491" s="240">
        <f t="shared" ca="1" si="1193"/>
        <v>2.9385682947397827E-4</v>
      </c>
      <c r="CI491" s="240">
        <f t="shared" ca="1" si="1194"/>
        <v>-2.9723347510298077E-4</v>
      </c>
      <c r="CJ491" s="240">
        <f t="shared" ca="1" si="1195"/>
        <v>2.9989405925588415E-4</v>
      </c>
      <c r="CK491" s="240">
        <f t="shared" ca="1" si="1196"/>
        <v>-3.0183217235242029E-4</v>
      </c>
      <c r="CL491" s="240">
        <f t="shared" ca="1" si="1197"/>
        <v>3.0304314530838557E-4</v>
      </c>
      <c r="CM491" s="240">
        <f t="shared" ca="1" si="1198"/>
        <v>-3.0352406078385755E-4</v>
      </c>
      <c r="CN491" s="240">
        <f t="shared" ca="1" si="1199"/>
        <v>3.0327376021133356E-4</v>
      </c>
      <c r="CO491" s="240">
        <f t="shared" ca="1" si="1200"/>
        <v>-3.0229284658681585E-4</v>
      </c>
      <c r="CP491" s="240">
        <f t="shared" ca="1" si="1201"/>
        <v>3.0058368301714593E-4</v>
      </c>
      <c r="CQ491" s="240">
        <f t="shared" ca="1" si="1202"/>
        <v>-2.9815038702706432E-4</v>
      </c>
      <c r="CR491" s="240">
        <f t="shared" ca="1" si="1203"/>
        <v>2.949988206397483E-4</v>
      </c>
      <c r="CS491" s="240">
        <f t="shared" ca="1" si="1204"/>
        <v>-2.9113657625466231E-4</v>
      </c>
      <c r="CT491" s="240">
        <f t="shared" ca="1" si="1205"/>
        <v>2.8657295835682578E-4</v>
      </c>
      <c r="CU491" s="240">
        <f t="shared" ca="1" si="1206"/>
        <v>-2.8131896110148688E-4</v>
      </c>
      <c r="CV491" s="240">
        <f t="shared" ca="1" si="1207"/>
        <v>2.7538724182821743E-4</v>
      </c>
      <c r="CW491" s="240">
        <f t="shared" ca="1" si="1208"/>
        <v>-2.6879209056831761E-4</v>
      </c>
      <c r="CX491" s="240">
        <f t="shared" ca="1" si="1209"/>
        <v>2.6154939561882429E-4</v>
      </c>
      <c r="CY491" s="240">
        <f t="shared" ca="1" si="1210"/>
        <v>-2.5367660526626331E-4</v>
      </c>
      <c r="CZ491" s="240">
        <f t="shared" ca="1" si="1211"/>
        <v>2.4519268575217909E-4</v>
      </c>
      <c r="DA491" s="240">
        <f t="shared" ca="1" si="1212"/>
        <v>-2.3611807558176503E-4</v>
      </c>
      <c r="DB491" s="240">
        <f t="shared" ca="1" si="1213"/>
        <v>2.2647463628578467E-4</v>
      </c>
      <c r="DC491" s="240">
        <f t="shared" ca="1" si="1214"/>
        <v>-2.1628559975414509E-4</v>
      </c>
      <c r="DD491" s="240">
        <f t="shared" ca="1" si="1215"/>
        <v>2.055755122683163E-4</v>
      </c>
      <c r="DE491" s="240">
        <f t="shared" ca="1" si="1216"/>
        <v>-1.9437017536715761E-4</v>
      </c>
      <c r="DF491" s="240">
        <f t="shared" ca="1" si="1217"/>
        <v>1.8269658368870968E-4</v>
      </c>
      <c r="DG491" s="240">
        <f t="shared" ca="1" si="1218"/>
        <v>-1.7058285993783878E-4</v>
      </c>
      <c r="DH491" s="240">
        <f t="shared" ca="1" si="1219"/>
        <v>1.5805818713606954E-4</v>
      </c>
      <c r="DI491" s="240">
        <f t="shared" ca="1" si="1220"/>
        <v>-1.4515273831722705E-4</v>
      </c>
      <c r="DJ491" s="240">
        <f t="shared" ca="1" si="1221"/>
        <v>1.3189760383791529E-4</v>
      </c>
      <c r="DK491" s="240">
        <f t="shared" ca="1" si="1222"/>
        <v>-1.1832471647807685E-4</v>
      </c>
      <c r="DL491" s="240">
        <f t="shared" ca="1" si="1223"/>
        <v>1.0446677451223756E-4</v>
      </c>
      <c r="DM491" s="240">
        <f t="shared" ca="1" si="1224"/>
        <v>-9.0357162936373435E-5</v>
      </c>
      <c r="DN491" s="240">
        <f t="shared" ca="1" si="1225"/>
        <v>7.6029873040659324E-5</v>
      </c>
      <c r="DO491" s="240">
        <f t="shared" ca="1" si="1226"/>
        <v>-6.1519420521343271E-5</v>
      </c>
      <c r="DP491" s="240">
        <f t="shared" ca="1" si="1227"/>
        <v>4.6860762329526282E-5</v>
      </c>
      <c r="DQ491" s="240">
        <f t="shared" ca="1" si="1228"/>
        <v>-3.2089212456756544E-5</v>
      </c>
      <c r="DR491" s="240">
        <f t="shared" ca="1" si="1229"/>
        <v>1.7240356860478306E-5</v>
      </c>
      <c r="DS491" s="240">
        <f t="shared" ca="1" si="1230"/>
        <v>-2.3499677344634333E-6</v>
      </c>
      <c r="DT491" s="240">
        <f t="shared" ca="1" si="1231"/>
        <v>-1.2546082669673812E-5</v>
      </c>
      <c r="DU491" s="240">
        <f t="shared" ca="1" si="1232"/>
        <v>2.7411908461752723E-5</v>
      </c>
      <c r="DV491" s="240">
        <f t="shared" ca="1" si="1233"/>
        <v>-4.2211696565330541E-5</v>
      </c>
      <c r="DW491" s="240">
        <f t="shared" ca="1" si="1234"/>
        <v>5.6909792994591616E-5</v>
      </c>
      <c r="DX491" s="240">
        <f t="shared" ca="1" si="1235"/>
        <v>-7.1470788747802659E-5</v>
      </c>
      <c r="DY491" s="240">
        <f t="shared" ca="1" si="1236"/>
        <v>8.5859605110835292E-5</v>
      </c>
      <c r="DZ491" s="240">
        <f t="shared" ca="1" si="1237"/>
        <v>-1.0004157816474254E-4</v>
      </c>
      <c r="EA491" s="240">
        <f t="shared" ca="1" si="1238"/>
        <v>1.1398254229422737E-4</v>
      </c>
      <c r="EB491" s="240">
        <f t="shared" ca="1" si="1239"/>
        <v>-1.2764891249564985E-4</v>
      </c>
      <c r="EC491" s="240">
        <f t="shared" ca="1" si="1240"/>
        <v>1.4100776528613051E-4</v>
      </c>
      <c r="ED491" s="240">
        <f t="shared" ca="1" si="1241"/>
        <v>-1.5402691801923068E-4</v>
      </c>
      <c r="EE491" s="240">
        <f t="shared" ca="1" si="1242"/>
        <v>1.666750064156575E-4</v>
      </c>
      <c r="EF491" s="240">
        <f t="shared" ca="1" si="1243"/>
        <v>-1.7892156012260841E-4</v>
      </c>
      <c r="EG491" s="240">
        <f t="shared" ca="1" si="1244"/>
        <v>1.9073707611956019E-4</v>
      </c>
      <c r="EH491" s="240">
        <f t="shared" ca="1" si="1245"/>
        <v>-2.0209308979353191E-4</v>
      </c>
      <c r="EI491" s="240">
        <f t="shared" ca="1" si="1246"/>
        <v>2.129622435129399E-4</v>
      </c>
      <c r="EJ491" s="240">
        <f t="shared" ca="1" si="1247"/>
        <v>-2.2331835253443528E-4</v>
      </c>
      <c r="EK491" s="240">
        <f t="shared" ca="1" si="1248"/>
        <v>2.3313646808428617E-4</v>
      </c>
      <c r="EL491" s="240">
        <f t="shared" ca="1" si="1249"/>
        <v>-2.4239293746219031E-4</v>
      </c>
      <c r="EM491" s="240">
        <f t="shared" ca="1" si="1250"/>
        <v>2.5106546102262402E-4</v>
      </c>
      <c r="EN491" s="240">
        <f t="shared" ca="1" si="1251"/>
        <v>-2.5913314589672682E-4</v>
      </c>
      <c r="EO491" s="240">
        <f t="shared" ca="1" si="1252"/>
        <v>2.6657655632498091E-4</v>
      </c>
      <c r="EP491" s="240">
        <f t="shared" ca="1" si="1253"/>
        <v>-2.7337776047969137E-4</v>
      </c>
      <c r="EQ491" s="240">
        <f t="shared" ca="1" si="1254"/>
        <v>2.7952037366435017E-4</v>
      </c>
      <c r="ER491" s="240">
        <f t="shared" ca="1" si="1255"/>
        <v>-2.8498959778575181E-4</v>
      </c>
      <c r="ES491" s="240">
        <f t="shared" ca="1" si="1256"/>
        <v>2.8977225700395305E-4</v>
      </c>
      <c r="ET491" s="240">
        <f t="shared" ca="1" si="1257"/>
        <v>-2.9385682947397903E-4</v>
      </c>
      <c r="EU491" s="240">
        <f t="shared" ca="1" si="1258"/>
        <v>2.9723347510297963E-4</v>
      </c>
      <c r="EV491" s="240">
        <f t="shared" ca="1" si="1259"/>
        <v>-2.9989405925588323E-4</v>
      </c>
      <c r="EW491" s="240">
        <f t="shared" ca="1" si="1260"/>
        <v>3.018321723524197E-4</v>
      </c>
      <c r="EX491" s="240">
        <f t="shared" ca="1" si="1261"/>
        <v>-3.0304314530838524E-4</v>
      </c>
      <c r="EY491" s="240">
        <f t="shared" ca="1" si="1262"/>
        <v>3.0352406078385744E-4</v>
      </c>
      <c r="EZ491" s="240">
        <f t="shared" ca="1" si="1263"/>
        <v>-3.0327376021133383E-4</v>
      </c>
      <c r="FA491" s="240">
        <f t="shared" ca="1" si="1264"/>
        <v>3.0229284658681634E-4</v>
      </c>
      <c r="FB491" s="240">
        <f t="shared" ca="1" si="1265"/>
        <v>-3.0058368301714668E-4</v>
      </c>
      <c r="FC491" s="240">
        <f t="shared" ca="1" si="1266"/>
        <v>2.9815038702706535E-4</v>
      </c>
      <c r="FD491" s="240">
        <f t="shared" ca="1" si="1267"/>
        <v>-2.9499882063974966E-4</v>
      </c>
      <c r="FE491" s="240">
        <f t="shared" ca="1" si="1268"/>
        <v>2.9113657625466389E-4</v>
      </c>
      <c r="FF491" s="240">
        <f t="shared" ca="1" si="1269"/>
        <v>-2.8657295835682762E-4</v>
      </c>
      <c r="FG491" s="240">
        <f t="shared" ca="1" si="1270"/>
        <v>2.81318961101489E-4</v>
      </c>
      <c r="FH491" s="240">
        <f t="shared" ca="1" si="1271"/>
        <v>-2.7538724182821976E-4</v>
      </c>
      <c r="FI491" s="240">
        <f t="shared" ca="1" si="1272"/>
        <v>2.6879209056832022E-4</v>
      </c>
      <c r="FJ491" s="240">
        <f t="shared" ca="1" si="1273"/>
        <v>-2.6154939561882717E-4</v>
      </c>
      <c r="FK491" s="240">
        <f t="shared" ca="1" si="1274"/>
        <v>2.5367660526627589E-4</v>
      </c>
      <c r="FL491" s="240">
        <f t="shared" ca="1" si="1275"/>
        <v>-2.4519268575218245E-4</v>
      </c>
      <c r="FM491" s="240">
        <f t="shared" ca="1" si="1276"/>
        <v>2.3611807558176855E-4</v>
      </c>
      <c r="FN491" s="240">
        <f t="shared" ca="1" si="1277"/>
        <v>-2.2647463628577694E-4</v>
      </c>
      <c r="FO491" s="240">
        <f t="shared" ca="1" si="1278"/>
        <v>2.1628559975416119E-4</v>
      </c>
      <c r="FP491" s="240">
        <f t="shared" ca="1" si="1279"/>
        <v>-2.0557551226833311E-4</v>
      </c>
      <c r="FQ491" s="240">
        <f t="shared" ca="1" si="1280"/>
        <v>1.9437017536716192E-4</v>
      </c>
      <c r="FR491" s="240">
        <f t="shared" ca="1" si="1281"/>
        <v>-1.8269658368871421E-4</v>
      </c>
      <c r="FS491" s="240">
        <f t="shared" ca="1" si="1282"/>
        <v>1.7058285993782918E-4</v>
      </c>
      <c r="FT491" s="240">
        <f t="shared" ca="1" si="1283"/>
        <v>-1.5805818713608911E-4</v>
      </c>
      <c r="FU491" s="240">
        <f t="shared" ca="1" si="1284"/>
        <v>1.4515273831724719E-4</v>
      </c>
      <c r="FV491" s="240">
        <f t="shared" ca="1" si="1285"/>
        <v>-1.3189760383792035E-4</v>
      </c>
      <c r="FW491" s="240">
        <f t="shared" ca="1" si="1286"/>
        <v>1.1832471647808206E-4</v>
      </c>
      <c r="FX491" s="240">
        <f t="shared" ca="1" si="1287"/>
        <v>-1.0446677451222669E-4</v>
      </c>
      <c r="FY491" s="240">
        <f t="shared" ca="1" si="1288"/>
        <v>9.0357162936395281E-5</v>
      </c>
      <c r="FZ491" s="240">
        <f t="shared" ca="1" si="1289"/>
        <v>-7.60298730406648E-5</v>
      </c>
      <c r="GA491" s="240">
        <f t="shared" ca="1" si="1290"/>
        <v>6.1519420521348773E-5</v>
      </c>
      <c r="GB491" s="240">
        <f t="shared" ca="1" si="1291"/>
        <v>-4.6860762329531879E-5</v>
      </c>
      <c r="GC491" s="240">
        <f t="shared" ca="1" si="1292"/>
        <v>3.2089212456745024E-5</v>
      </c>
      <c r="GD491" s="240">
        <f t="shared" ca="1" si="1293"/>
        <v>-1.7240356860501155E-5</v>
      </c>
      <c r="GE491" s="240">
        <f t="shared" ca="1" si="1294"/>
        <v>2.3499677344691254E-6</v>
      </c>
      <c r="GF491" s="240">
        <f t="shared" ca="1" si="1295"/>
        <v>1.2546082669668147E-5</v>
      </c>
      <c r="GG491" s="240">
        <f t="shared" ca="1" si="1296"/>
        <v>-2.7411908461747098E-5</v>
      </c>
      <c r="GH491" s="240">
        <f t="shared" ca="1" si="1297"/>
        <v>4.2211696565342034E-5</v>
      </c>
      <c r="GI491" s="240">
        <f t="shared" ca="1" si="1298"/>
        <v>-5.6909792994569132E-5</v>
      </c>
      <c r="GJ491" s="240">
        <f t="shared" ca="1" si="1299"/>
        <v>7.1470788747797156E-5</v>
      </c>
      <c r="GK491" s="240">
        <f t="shared" ca="1" si="1300"/>
        <v>-8.5859605110829871E-5</v>
      </c>
      <c r="GL491" s="240">
        <f t="shared" ca="1" si="1301"/>
        <v>1.0004157816473721E-4</v>
      </c>
      <c r="GM491" s="240">
        <f t="shared" ca="1" si="1302"/>
        <v>-1.1398254229423813E-4</v>
      </c>
      <c r="GN491" s="240">
        <f t="shared" ca="1" si="1303"/>
        <v>1.2764891249562903E-4</v>
      </c>
      <c r="GO491" s="240">
        <f t="shared" ca="1" si="1304"/>
        <v>-1.4100776528612547E-4</v>
      </c>
      <c r="GP491" s="240">
        <f t="shared" ca="1" si="1305"/>
        <v>1.540269180192258E-4</v>
      </c>
      <c r="GQ491" s="240">
        <f t="shared" ca="1" si="1306"/>
        <v>-1.6667500641565281E-4</v>
      </c>
      <c r="GR491" s="240">
        <f t="shared" ca="1" si="1307"/>
        <v>1.7892156012261779E-4</v>
      </c>
      <c r="GS491" s="240">
        <f t="shared" ca="1" si="1308"/>
        <v>-1.9073707611954232E-4</v>
      </c>
      <c r="GT491" s="240">
        <f t="shared" ca="1" si="1309"/>
        <v>2.0209308979352768E-4</v>
      </c>
      <c r="GU491" s="240">
        <f t="shared" ca="1" si="1310"/>
        <v>-2.1296224351293586E-4</v>
      </c>
      <c r="GV491" s="240">
        <f t="shared" ca="1" si="1311"/>
        <v>2.2331835253443146E-4</v>
      </c>
      <c r="GW491" s="240">
        <f t="shared" ca="1" si="1312"/>
        <v>-2.3313646808429357E-4</v>
      </c>
      <c r="GX491" s="240">
        <f t="shared" ca="1" si="1313"/>
        <v>2.4239293746217654E-4</v>
      </c>
      <c r="GY491" s="240">
        <f t="shared" ca="1" si="1314"/>
        <v>-2.5106546102262076E-4</v>
      </c>
      <c r="GZ491" s="240">
        <f t="shared" ca="1" si="1315"/>
        <v>2.5913314589672383E-4</v>
      </c>
      <c r="HA491" s="240">
        <f t="shared" ca="1" si="1316"/>
        <v>-2.6657655632497819E-4</v>
      </c>
      <c r="HB491" s="240">
        <f t="shared" ca="1" si="1317"/>
        <v>2.7337776047969641E-4</v>
      </c>
      <c r="HC491" s="240">
        <f t="shared" ca="1" si="1318"/>
        <v>-2.7952037366434123E-4</v>
      </c>
      <c r="HD491" s="240">
        <f t="shared" ca="1" si="1319"/>
        <v>2.8498959778574986E-4</v>
      </c>
      <c r="HE491" s="240">
        <f t="shared" ca="1" si="1320"/>
        <v>-2.8977225700395131E-4</v>
      </c>
      <c r="HF491" s="240">
        <f t="shared" ca="1" si="1321"/>
        <v>2.9385682947397762E-4</v>
      </c>
      <c r="HG491" s="240">
        <f t="shared" ca="1" si="1322"/>
        <v>-2.9723347510298201E-4</v>
      </c>
      <c r="HH491" s="240">
        <f t="shared" ca="1" si="1323"/>
        <v>2.998940592558797E-4</v>
      </c>
      <c r="HI491" s="240">
        <f t="shared" ca="1" si="1324"/>
        <v>-3.0183217235241915E-4</v>
      </c>
      <c r="HJ491" s="240">
        <f t="shared" ca="1" si="1325"/>
        <v>3.0304314530838492E-4</v>
      </c>
      <c r="HK491" s="240">
        <f t="shared" ca="1" si="1326"/>
        <v>-3.0352406078385755E-4</v>
      </c>
      <c r="HL491" s="240">
        <f t="shared" ca="1" si="1327"/>
        <v>3.0327376021133335E-4</v>
      </c>
      <c r="HM491" s="240">
        <f t="shared" ca="1" si="1328"/>
        <v>-3.022928465868184E-4</v>
      </c>
      <c r="HN491" s="240">
        <f t="shared" ca="1" si="1329"/>
        <v>3.005836830171475E-4</v>
      </c>
      <c r="HO491" s="240">
        <f t="shared" ca="1" si="1330"/>
        <v>-2.9815038702706644E-4</v>
      </c>
      <c r="HP491" s="240">
        <f t="shared" ca="1" si="1331"/>
        <v>2.9499882063974695E-4</v>
      </c>
      <c r="HQ491" s="240">
        <f t="shared" ca="1" si="1332"/>
        <v>-2.9113657625466063E-4</v>
      </c>
      <c r="HR491" s="240">
        <f t="shared" ca="1" si="1333"/>
        <v>2.8657295835683521E-4</v>
      </c>
      <c r="HS491" s="240">
        <f t="shared" ca="1" si="1334"/>
        <v>-2.8131896110149116E-4</v>
      </c>
      <c r="HT491" s="240">
        <f t="shared" ca="1" si="1335"/>
        <v>2.753872418282222E-4</v>
      </c>
      <c r="HU491" s="240">
        <f t="shared" ca="1" si="1336"/>
        <v>-2.6879209056831485E-4</v>
      </c>
      <c r="HV491" s="240">
        <f t="shared" ca="1" si="1337"/>
        <v>2.6154939561883882E-4</v>
      </c>
      <c r="HW491" s="240">
        <f t="shared" ca="1" si="1338"/>
        <v>-2.5367660526627903E-4</v>
      </c>
      <c r="HX491" s="240">
        <f t="shared" ca="1" si="1339"/>
        <v>2.451926857521857E-4</v>
      </c>
      <c r="HY491" s="240">
        <f t="shared" ca="1" si="1340"/>
        <v>-2.361180755817721E-4</v>
      </c>
      <c r="HZ491" s="240">
        <f t="shared" ca="1" si="1341"/>
        <v>2.2647463628578066E-4</v>
      </c>
      <c r="IA491" s="240">
        <f t="shared" ca="1" si="1342"/>
        <v>-2.1628559975416518E-4</v>
      </c>
      <c r="IB491" s="240">
        <f t="shared" ca="1" si="1343"/>
        <v>2.0557551226833726E-4</v>
      </c>
      <c r="IC491" s="240">
        <f t="shared" ca="1" si="1344"/>
        <v>-1.9437017536716632E-4</v>
      </c>
      <c r="ID491" s="240">
        <f t="shared" ca="1" si="1345"/>
        <v>1.8269658368871874E-4</v>
      </c>
      <c r="IE491" s="240">
        <f t="shared" ca="1" si="1346"/>
        <v>-1.9537935459279558E-4</v>
      </c>
      <c r="IF491" s="240">
        <f t="shared" ca="1" si="1347"/>
        <v>1.5805818713609393E-4</v>
      </c>
      <c r="IG491" s="240">
        <f t="shared" ca="1" si="1348"/>
        <v>-1.4515273831725213E-4</v>
      </c>
      <c r="IH491" s="240">
        <f t="shared" ca="1" si="1349"/>
        <v>1.3189760383792545E-4</v>
      </c>
      <c r="II491" s="240">
        <f t="shared" ca="1" si="1350"/>
        <v>-1.1832471647808728E-4</v>
      </c>
      <c r="IJ491" s="240">
        <f t="shared" ca="1" si="1351"/>
        <v>1.0446677451223198E-4</v>
      </c>
      <c r="IK491" s="240">
        <f t="shared" ca="1" si="1352"/>
        <v>-9.0357162936400675E-5</v>
      </c>
      <c r="IL491" s="240">
        <f t="shared" ca="1" si="1353"/>
        <v>7.6029873040670261E-5</v>
      </c>
      <c r="IM491" s="240">
        <f t="shared" ca="1" si="1354"/>
        <v>-6.1519420521354316E-5</v>
      </c>
      <c r="IN491" s="240">
        <f t="shared" ca="1" si="1355"/>
        <v>4.6860762329537463E-5</v>
      </c>
      <c r="IO491" s="240">
        <f t="shared" ca="1" si="1356"/>
        <v>-3.2089212456750608E-5</v>
      </c>
      <c r="IP491" s="240">
        <f t="shared" ca="1" si="1357"/>
        <v>1.724035686050682E-5</v>
      </c>
      <c r="IQ491" s="240">
        <f t="shared" ca="1" si="1358"/>
        <v>-2.3499677344747632E-6</v>
      </c>
      <c r="IR491" s="240">
        <f t="shared" ca="1" si="1359"/>
        <v>-1.2546082669662509E-5</v>
      </c>
      <c r="IS491" s="240">
        <f t="shared" ca="1" si="1360"/>
        <v>2.7411908461741474E-5</v>
      </c>
      <c r="IT491" s="240">
        <f t="shared" ca="1" si="1361"/>
        <v>-4.2211696565336423E-5</v>
      </c>
      <c r="IU491" s="240">
        <f t="shared" ca="1" si="1362"/>
        <v>5.6909792994563562E-5</v>
      </c>
      <c r="IV491" s="240">
        <f t="shared" ca="1" si="1363"/>
        <v>-7.1470788747791695E-5</v>
      </c>
      <c r="IW491" s="240">
        <f t="shared" ca="1" si="1364"/>
        <v>8.5859605110824463E-5</v>
      </c>
      <c r="IX491" s="240">
        <f t="shared" ca="1" si="1365"/>
        <v>-1.0004157816473187E-4</v>
      </c>
      <c r="IY491" s="240">
        <f t="shared" ca="1" si="1366"/>
        <v>1.1398254229423287E-4</v>
      </c>
      <c r="IZ491" s="240">
        <f t="shared" ca="1" si="1367"/>
        <v>-1.2764891249562394E-4</v>
      </c>
      <c r="JA491" s="240">
        <f t="shared" ca="1" si="1368"/>
        <v>1.4100776528612049E-4</v>
      </c>
      <c r="JB491" s="240">
        <f t="shared" ca="1" si="1369"/>
        <v>-1.5402691801922092E-4</v>
      </c>
    </row>
    <row r="492" spans="2:262">
      <c r="B492" s="248">
        <v>131</v>
      </c>
      <c r="C492" s="247">
        <f t="shared" si="1370"/>
        <v>2.5585937500000018E-3</v>
      </c>
      <c r="D492" s="244">
        <f t="shared" ca="1" si="1113"/>
        <v>11.409022389386966</v>
      </c>
      <c r="E492" s="243">
        <f ca="1">EG361</f>
        <v>-0.59097761061303478</v>
      </c>
      <c r="F492" s="242">
        <v>131</v>
      </c>
      <c r="G492" s="240">
        <f t="shared" ca="1" si="1114"/>
        <v>8.4614133206773574E-5</v>
      </c>
      <c r="H492" s="240">
        <f t="shared" ca="1" si="1115"/>
        <v>-9.7813013056729099E-5</v>
      </c>
      <c r="I492" s="240">
        <f t="shared" ca="1" si="1116"/>
        <v>1.1048183571415446E-4</v>
      </c>
      <c r="J492" s="240">
        <f t="shared" ca="1" si="1117"/>
        <v>-1.2255194773140926E-4</v>
      </c>
      <c r="K492" s="240">
        <f t="shared" ca="1" si="1118"/>
        <v>1.3395794012568556E-4</v>
      </c>
      <c r="L492" s="240">
        <f t="shared" ca="1" si="1119"/>
        <v>-1.4463800283595412E-4</v>
      </c>
      <c r="M492" s="240">
        <f t="shared" ca="1" si="1120"/>
        <v>1.5453425967703927E-4</v>
      </c>
      <c r="N492" s="240">
        <f t="shared" ca="1" si="1121"/>
        <v>-1.6359308197568139E-4</v>
      </c>
      <c r="O492" s="240">
        <f t="shared" ca="1" si="1122"/>
        <v>1.7176537918896413E-4</v>
      </c>
      <c r="P492" s="240">
        <f t="shared" ca="1" si="1123"/>
        <v>-1.7900686493021914E-4</v>
      </c>
      <c r="Q492" s="240">
        <f t="shared" ca="1" si="1124"/>
        <v>1.8527829696079421E-4</v>
      </c>
      <c r="R492" s="240">
        <f t="shared" ca="1" si="1125"/>
        <v>-1.9054568984714122E-4</v>
      </c>
      <c r="S492" s="240">
        <f t="shared" ca="1" si="1126"/>
        <v>1.9478049913082928E-4</v>
      </c>
      <c r="T492" s="240">
        <f t="shared" ca="1" si="1127"/>
        <v>-1.979597760134343E-4</v>
      </c>
      <c r="U492" s="241">
        <f t="shared" ca="1" si="1128"/>
        <v>2.0006629171806918E-4</v>
      </c>
      <c r="V492" s="240">
        <f t="shared" ca="1" si="1129"/>
        <v>-2.010886308536161E-4</v>
      </c>
      <c r="W492" s="240">
        <f t="shared" ca="1" si="1130"/>
        <v>2.0102125327572164E-4</v>
      </c>
      <c r="X492" s="240">
        <f t="shared" ca="1" si="1131"/>
        <v>-1.9986452410931797E-4</v>
      </c>
      <c r="Y492" s="240">
        <f t="shared" ca="1" si="1132"/>
        <v>1.9762471176998014E-4</v>
      </c>
      <c r="Z492" s="240">
        <f t="shared" ca="1" si="1133"/>
        <v>-1.9431395399483814E-4</v>
      </c>
      <c r="AA492" s="240">
        <f t="shared" ca="1" si="1134"/>
        <v>1.8995019206712727E-4</v>
      </c>
      <c r="AB492" s="240">
        <f t="shared" ca="1" si="1135"/>
        <v>-1.8455707359082326E-4</v>
      </c>
      <c r="AC492" s="240">
        <f t="shared" ca="1" si="1136"/>
        <v>1.7816382434222231E-4</v>
      </c>
      <c r="AD492" s="240">
        <f t="shared" ca="1" si="1137"/>
        <v>-1.7080508989293053E-4</v>
      </c>
      <c r="AE492" s="240">
        <f t="shared" ca="1" si="1138"/>
        <v>1.6252074786250856E-4</v>
      </c>
      <c r="AF492" s="240">
        <f t="shared" ca="1" si="1139"/>
        <v>-1.5335569181819459E-4</v>
      </c>
      <c r="AG492" s="240">
        <f t="shared" ca="1" si="1140"/>
        <v>1.4335958799278068E-4</v>
      </c>
      <c r="AH492" s="240">
        <f t="shared" ca="1" si="1141"/>
        <v>-1.3258660613898373E-4</v>
      </c>
      <c r="AI492" s="240">
        <f t="shared" ca="1" si="1142"/>
        <v>1.2109512597886882E-4</v>
      </c>
      <c r="AJ492" s="240">
        <f t="shared" ca="1" si="1143"/>
        <v>-1.089474208390731E-4</v>
      </c>
      <c r="AK492" s="240">
        <f t="shared" ca="1" si="1144"/>
        <v>9.6209320186262879E-5</v>
      </c>
      <c r="AL492" s="240">
        <f t="shared" ca="1" si="1145"/>
        <v>-8.294985289153582E-5</v>
      </c>
      <c r="AM492" s="240">
        <f t="shared" ca="1" si="1146"/>
        <v>6.924087315699699E-5</v>
      </c>
      <c r="AN492" s="240">
        <f t="shared" ca="1" si="1147"/>
        <v>-5.5156671131609791E-5</v>
      </c>
      <c r="AO492" s="240">
        <f t="shared" ca="1" si="1148"/>
        <v>4.0773570326439163E-5</v>
      </c>
      <c r="AP492" s="240">
        <f t="shared" ca="1" si="1149"/>
        <v>-2.6169514010943387E-5</v>
      </c>
      <c r="AQ492" s="240">
        <f t="shared" ca="1" si="1150"/>
        <v>1.142364283162707E-5</v>
      </c>
      <c r="AR492" s="240">
        <f t="shared" ca="1" si="1151"/>
        <v>3.3841340579681702E-6</v>
      </c>
      <c r="AS492" s="240">
        <f t="shared" ca="1" si="1152"/>
        <v>-1.8173572031895888E-5</v>
      </c>
      <c r="AT492" s="240">
        <f t="shared" ca="1" si="1153"/>
        <v>3.2864525844371202E-5</v>
      </c>
      <c r="AU492" s="240">
        <f t="shared" ca="1" si="1154"/>
        <v>-4.7377383943832901E-5</v>
      </c>
      <c r="AV492" s="240">
        <f t="shared" ca="1" si="1155"/>
        <v>6.163349989480224E-5</v>
      </c>
      <c r="AW492" s="240">
        <f t="shared" ca="1" si="1156"/>
        <v>-7.5555618569748351E-5</v>
      </c>
      <c r="AX492" s="240">
        <f t="shared" ca="1" si="1157"/>
        <v>8.9068294801333608E-5</v>
      </c>
      <c r="AY492" s="240">
        <f t="shared" ca="1" si="1158"/>
        <v>-1.02098302226275E-4</v>
      </c>
      <c r="AZ492" s="240">
        <f t="shared" ca="1" si="1159"/>
        <v>1.1457503010539277E-4</v>
      </c>
      <c r="BA492" s="240">
        <f t="shared" ca="1" si="1160"/>
        <v>-1.2643086596928849E-4</v>
      </c>
      <c r="BB492" s="240">
        <f t="shared" ca="1" si="1161"/>
        <v>1.3760156201619086E-4</v>
      </c>
      <c r="BC492" s="240">
        <f t="shared" ca="1" si="1162"/>
        <v>-1.4802658327637191E-4</v>
      </c>
      <c r="BD492" s="240">
        <f t="shared" ca="1" si="1163"/>
        <v>1.5764943565636357E-4</v>
      </c>
      <c r="BE492" s="240">
        <f t="shared" ca="1" si="1164"/>
        <v>-1.6641797208537693E-4</v>
      </c>
      <c r="BF492" s="240">
        <f t="shared" ca="1" si="1165"/>
        <v>1.7428467510477029E-4</v>
      </c>
      <c r="BG492" s="240">
        <f t="shared" ca="1" si="1166"/>
        <v>-1.8120691436928737E-4</v>
      </c>
      <c r="BH492" s="240">
        <f t="shared" ca="1" si="1167"/>
        <v>1.8714717766459804E-4</v>
      </c>
      <c r="BI492" s="240">
        <f t="shared" ca="1" si="1168"/>
        <v>-1.9207327418922229E-4</v>
      </c>
      <c r="BJ492" s="240">
        <f t="shared" ca="1" si="1169"/>
        <v>1.9595850899928186E-4</v>
      </c>
      <c r="BK492" s="240">
        <f t="shared" ca="1" si="1170"/>
        <v>-1.9878182767071718E-4</v>
      </c>
      <c r="BL492" s="240">
        <f t="shared" ca="1" si="1171"/>
        <v>2.0052793039502582E-4</v>
      </c>
      <c r="BM492" s="240">
        <f t="shared" ca="1" si="1172"/>
        <v>-2.0118735489025916E-4</v>
      </c>
      <c r="BN492" s="240">
        <f t="shared" ca="1" si="1173"/>
        <v>2.0075652767794245E-4</v>
      </c>
      <c r="BO492" s="240">
        <f t="shared" ca="1" si="1174"/>
        <v>-1.9923778344806793E-4</v>
      </c>
      <c r="BP492" s="240">
        <f t="shared" ca="1" si="1175"/>
        <v>1.9663935240720419E-4</v>
      </c>
      <c r="BQ492" s="240">
        <f t="shared" ca="1" si="1176"/>
        <v>-1.9297531567829849E-4</v>
      </c>
      <c r="BR492" s="240">
        <f t="shared" ca="1" si="1177"/>
        <v>1.8826552899384367E-4</v>
      </c>
      <c r="BS492" s="240">
        <f t="shared" ca="1" si="1178"/>
        <v>-1.8253551509595235E-4</v>
      </c>
      <c r="BT492" s="240">
        <f t="shared" ca="1" si="1179"/>
        <v>1.758163254264033E-4</v>
      </c>
      <c r="BU492" s="240">
        <f t="shared" ca="1" si="1180"/>
        <v>-1.6814437185617891E-4</v>
      </c>
      <c r="BV492" s="240">
        <f t="shared" ca="1" si="1181"/>
        <v>1.5956122936640026E-4</v>
      </c>
      <c r="BW492" s="240">
        <f t="shared" ca="1" si="1182"/>
        <v>-1.5011341074987875E-4</v>
      </c>
      <c r="BX492" s="240">
        <f t="shared" ca="1" si="1183"/>
        <v>1.3985211455428431E-4</v>
      </c>
      <c r="BY492" s="240">
        <f t="shared" ca="1" si="1184"/>
        <v>-1.2883294763277076E-4</v>
      </c>
      <c r="BZ492" s="240">
        <f t="shared" ca="1" si="1185"/>
        <v>1.1711562380560687E-4</v>
      </c>
      <c r="CA492" s="240">
        <f t="shared" ca="1" si="1186"/>
        <v>-1.0476364026584063E-4</v>
      </c>
      <c r="CB492" s="240">
        <f t="shared" ca="1" si="1187"/>
        <v>9.1843933482472739E-5</v>
      </c>
      <c r="CC492" s="240">
        <f t="shared" ca="1" si="1188"/>
        <v>-7.8426516465964191E-5</v>
      </c>
      <c r="CD492" s="240">
        <f t="shared" ca="1" si="1189"/>
        <v>6.4584099361653064E-5</v>
      </c>
      <c r="CE492" s="240">
        <f t="shared" ca="1" si="1190"/>
        <v>-5.0391695427160206E-5</v>
      </c>
      <c r="CF492" s="240">
        <f t="shared" ca="1" si="1191"/>
        <v>3.5926214529078998E-5</v>
      </c>
      <c r="CG492" s="240">
        <f t="shared" ca="1" si="1192"/>
        <v>-2.1266046361728986E-5</v>
      </c>
      <c r="CH492" s="240">
        <f t="shared" ca="1" si="1193"/>
        <v>6.4906356465988473E-6</v>
      </c>
      <c r="CI492" s="240">
        <f t="shared" ca="1" si="1194"/>
        <v>8.3199483854772804E-6</v>
      </c>
      <c r="CJ492" s="240">
        <f t="shared" ca="1" si="1195"/>
        <v>-2.3085445896378983E-5</v>
      </c>
      <c r="CK492" s="240">
        <f t="shared" ca="1" si="1196"/>
        <v>3.772584137578476E-5</v>
      </c>
      <c r="CL492" s="240">
        <f t="shared" ca="1" si="1197"/>
        <v>-5.2161797252120581E-5</v>
      </c>
      <c r="CM492" s="240">
        <f t="shared" ca="1" si="1198"/>
        <v>6.6315083829701296E-5</v>
      </c>
      <c r="CN492" s="240">
        <f t="shared" ca="1" si="1199"/>
        <v>-8.0109003222296455E-5</v>
      </c>
      <c r="CO492" s="240">
        <f t="shared" ca="1" si="1200"/>
        <v>9.3468804985586429E-5</v>
      </c>
      <c r="CP492" s="240">
        <f t="shared" ca="1" si="1201"/>
        <v>-1.0632209119626715E-4</v>
      </c>
      <c r="CQ492" s="240">
        <f t="shared" ca="1" si="1202"/>
        <v>1.1859920878273106E-4</v>
      </c>
      <c r="CR492" s="240">
        <f t="shared" ca="1" si="1203"/>
        <v>-1.302336269810555E-4</v>
      </c>
      <c r="CS492" s="240">
        <f t="shared" ca="1" si="1204"/>
        <v>1.4116229787099552E-4</v>
      </c>
      <c r="CT492" s="240">
        <f t="shared" ca="1" si="1205"/>
        <v>-1.5132599803809298E-4</v>
      </c>
      <c r="CU492" s="240">
        <f t="shared" ca="1" si="1206"/>
        <v>1.6066964951054154E-4</v>
      </c>
      <c r="CV492" s="240">
        <f t="shared" ca="1" si="1207"/>
        <v>-1.6914261823145973E-4</v>
      </c>
      <c r="CW492" s="240">
        <f t="shared" ca="1" si="1208"/>
        <v>1.7669898844921566E-4</v>
      </c>
      <c r="CX492" s="240">
        <f t="shared" ca="1" si="1209"/>
        <v>-1.832978115389025E-4</v>
      </c>
      <c r="CY492" s="240">
        <f t="shared" ca="1" si="1210"/>
        <v>1.8890332790646189E-4</v>
      </c>
      <c r="CZ492" s="240">
        <f t="shared" ca="1" si="1211"/>
        <v>-1.9348516077301274E-4</v>
      </c>
      <c r="DA492" s="240">
        <f t="shared" ca="1" si="1212"/>
        <v>1.9701848078927396E-4</v>
      </c>
      <c r="DB492" s="240">
        <f t="shared" ca="1" si="1213"/>
        <v>-1.9948414058794129E-4</v>
      </c>
      <c r="DC492" s="240">
        <f t="shared" ca="1" si="1214"/>
        <v>2.0086877854493527E-4</v>
      </c>
      <c r="DD492" s="240">
        <f t="shared" ca="1" si="1215"/>
        <v>-2.011648911871961E-4</v>
      </c>
      <c r="DE492" s="240">
        <f t="shared" ca="1" si="1216"/>
        <v>2.0037087385466084E-4</v>
      </c>
      <c r="DF492" s="240">
        <f t="shared" ca="1" si="1217"/>
        <v>-1.9849102939604847E-4</v>
      </c>
      <c r="DG492" s="240">
        <f t="shared" ca="1" si="1218"/>
        <v>1.9553554485135768E-4</v>
      </c>
      <c r="DH492" s="240">
        <f t="shared" ca="1" si="1219"/>
        <v>-1.9152043624740605E-4</v>
      </c>
      <c r="DI492" s="240">
        <f t="shared" ca="1" si="1220"/>
        <v>1.864674618055936E-4</v>
      </c>
      <c r="DJ492" s="240">
        <f t="shared" ca="1" si="1221"/>
        <v>-1.8040400403223128E-4</v>
      </c>
      <c r="DK492" s="240">
        <f t="shared" ca="1" si="1222"/>
        <v>1.733629213303433E-4</v>
      </c>
      <c r="DL492" s="240">
        <f t="shared" ca="1" si="1223"/>
        <v>-1.6538236993714244E-4</v>
      </c>
      <c r="DM492" s="240">
        <f t="shared" ca="1" si="1224"/>
        <v>1.5650559715209668E-4</v>
      </c>
      <c r="DN492" s="240">
        <f t="shared" ca="1" si="1225"/>
        <v>-1.4678070697602918E-4</v>
      </c>
      <c r="DO492" s="240">
        <f t="shared" ca="1" si="1226"/>
        <v>1.3626039943139402E-4</v>
      </c>
      <c r="DP492" s="240">
        <f t="shared" ca="1" si="1227"/>
        <v>-1.2500168497627353E-4</v>
      </c>
      <c r="DQ492" s="240">
        <f t="shared" ca="1" si="1228"/>
        <v>1.1306557555980194E-4</v>
      </c>
      <c r="DR492" s="240">
        <f t="shared" ca="1" si="1229"/>
        <v>-1.0051675399307442E-4</v>
      </c>
      <c r="DS492" s="240">
        <f t="shared" ca="1" si="1230"/>
        <v>8.7423223427413499E-5</v>
      </c>
      <c r="DT492" s="240">
        <f t="shared" ca="1" si="1231"/>
        <v>-7.3855938839432496E-5</v>
      </c>
      <c r="DU492" s="240">
        <f t="shared" ca="1" si="1232"/>
        <v>5.9888422519808732E-5</v>
      </c>
      <c r="DV492" s="240">
        <f t="shared" ca="1" si="1233"/>
        <v>-4.5596365649649348E-5</v>
      </c>
      <c r="DW492" s="240">
        <f t="shared" ca="1" si="1234"/>
        <v>3.1057218123456997E-5</v>
      </c>
      <c r="DX492" s="240">
        <f t="shared" ca="1" si="1235"/>
        <v>-1.6349768841374967E-5</v>
      </c>
      <c r="DY492" s="240">
        <f t="shared" ca="1" si="1236"/>
        <v>1.5537187453547676E-6</v>
      </c>
      <c r="DZ492" s="240">
        <f t="shared" ca="1" si="1237"/>
        <v>1.3250751087176175E-5</v>
      </c>
      <c r="EA492" s="240">
        <f t="shared" ca="1" si="1238"/>
        <v>-2.7983413951474531E-5</v>
      </c>
      <c r="EB492" s="240">
        <f t="shared" ca="1" si="1239"/>
        <v>4.2564432271013629E-5</v>
      </c>
      <c r="EC492" s="240">
        <f t="shared" ca="1" si="1240"/>
        <v>-5.6914790244193255E-5</v>
      </c>
      <c r="ED492" s="240">
        <f t="shared" ca="1" si="1241"/>
        <v>7.0956722037782065E-5</v>
      </c>
      <c r="EE492" s="240">
        <f t="shared" ca="1" si="1242"/>
        <v>-8.4614133206772029E-5</v>
      </c>
      <c r="EF492" s="240">
        <f t="shared" ca="1" si="1243"/>
        <v>9.7813013056734547E-5</v>
      </c>
      <c r="EG492" s="240">
        <f t="shared" ca="1" si="1244"/>
        <v>-1.1048183571415681E-4</v>
      </c>
      <c r="EH492" s="240">
        <f t="shared" ca="1" si="1245"/>
        <v>1.2255194773140869E-4</v>
      </c>
      <c r="EI492" s="240">
        <f t="shared" ca="1" si="1246"/>
        <v>-1.3395794012569114E-4</v>
      </c>
      <c r="EJ492" s="240">
        <f t="shared" ca="1" si="1247"/>
        <v>1.4463800283595689E-4</v>
      </c>
      <c r="EK492" s="240">
        <f t="shared" ca="1" si="1248"/>
        <v>-1.5453425967703948E-4</v>
      </c>
      <c r="EL492" s="240">
        <f t="shared" ca="1" si="1249"/>
        <v>1.6359308197567952E-4</v>
      </c>
      <c r="EM492" s="240">
        <f t="shared" ca="1" si="1250"/>
        <v>-1.7176537918896654E-4</v>
      </c>
      <c r="EN492" s="240">
        <f t="shared" ca="1" si="1251"/>
        <v>1.7900686493021995E-4</v>
      </c>
      <c r="EO492" s="240">
        <f t="shared" ca="1" si="1252"/>
        <v>-1.8527829696079326E-4</v>
      </c>
      <c r="EP492" s="240">
        <f t="shared" ca="1" si="1253"/>
        <v>1.9054568984714314E-4</v>
      </c>
      <c r="EQ492" s="240">
        <f t="shared" ca="1" si="1254"/>
        <v>-1.9478049913082971E-4</v>
      </c>
      <c r="ER492" s="240">
        <f t="shared" ca="1" si="1255"/>
        <v>1.9795977601343411E-4</v>
      </c>
      <c r="ES492" s="240">
        <f t="shared" ca="1" si="1256"/>
        <v>-2.0006629171806983E-4</v>
      </c>
      <c r="ET492" s="240">
        <f t="shared" ca="1" si="1257"/>
        <v>2.0108863085361621E-4</v>
      </c>
      <c r="EU492" s="240">
        <f t="shared" ca="1" si="1258"/>
        <v>-2.0102125327572162E-4</v>
      </c>
      <c r="EV492" s="240">
        <f t="shared" ca="1" si="1259"/>
        <v>1.9986452410931843E-4</v>
      </c>
      <c r="EW492" s="240">
        <f t="shared" ca="1" si="1260"/>
        <v>-1.9762471176997925E-4</v>
      </c>
      <c r="EX492" s="240">
        <f t="shared" ca="1" si="1261"/>
        <v>1.9431395399483771E-4</v>
      </c>
      <c r="EY492" s="240">
        <f t="shared" ca="1" si="1262"/>
        <v>-1.8995019206712857E-4</v>
      </c>
      <c r="EZ492" s="240">
        <f t="shared" ca="1" si="1263"/>
        <v>1.8455707359082141E-4</v>
      </c>
      <c r="FA492" s="240">
        <f t="shared" ca="1" si="1264"/>
        <v>-1.781638243422215E-4</v>
      </c>
      <c r="FB492" s="240">
        <f t="shared" ca="1" si="1265"/>
        <v>1.708050898929311E-4</v>
      </c>
      <c r="FC492" s="240">
        <f t="shared" ca="1" si="1266"/>
        <v>-1.6252074786250417E-4</v>
      </c>
      <c r="FD492" s="240">
        <f t="shared" ca="1" si="1267"/>
        <v>1.5335569181819343E-4</v>
      </c>
      <c r="FE492" s="240">
        <f t="shared" ca="1" si="1268"/>
        <v>-1.4335958799278147E-4</v>
      </c>
      <c r="FF492" s="240">
        <f t="shared" ca="1" si="1269"/>
        <v>1.3258660613897809E-4</v>
      </c>
      <c r="FG492" s="240">
        <f t="shared" ca="1" si="1270"/>
        <v>-1.2109512597886512E-4</v>
      </c>
      <c r="FH492" s="240">
        <f t="shared" ca="1" si="1271"/>
        <v>1.0894742083907404E-4</v>
      </c>
      <c r="FI492" s="240">
        <f t="shared" ca="1" si="1272"/>
        <v>-9.6209320186266321E-5</v>
      </c>
      <c r="FJ492" s="240">
        <f t="shared" ca="1" si="1273"/>
        <v>8.2949852891542E-5</v>
      </c>
      <c r="FK492" s="240">
        <f t="shared" ca="1" si="1274"/>
        <v>-6.9240873156984576E-5</v>
      </c>
      <c r="FL492" s="240">
        <f t="shared" ca="1" si="1275"/>
        <v>5.5156671131599837E-5</v>
      </c>
      <c r="FM492" s="240">
        <f t="shared" ca="1" si="1276"/>
        <v>-4.0773570326434629E-5</v>
      </c>
      <c r="FN492" s="240">
        <f t="shared" ca="1" si="1277"/>
        <v>2.6169514010941625E-5</v>
      </c>
      <c r="FO492" s="240">
        <f t="shared" ca="1" si="1278"/>
        <v>-1.1423642831628154E-5</v>
      </c>
      <c r="FP492" s="240">
        <f t="shared" ca="1" si="1279"/>
        <v>-3.3841340579642264E-6</v>
      </c>
      <c r="FQ492" s="240">
        <f t="shared" ca="1" si="1280"/>
        <v>1.8173572031886259E-5</v>
      </c>
      <c r="FR492" s="240">
        <f t="shared" ca="1" si="1281"/>
        <v>-3.2864525844384233E-5</v>
      </c>
      <c r="FS492" s="240">
        <f t="shared" ca="1" si="1282"/>
        <v>4.7377383943840185E-5</v>
      </c>
      <c r="FT492" s="240">
        <f t="shared" ca="1" si="1283"/>
        <v>-6.1633499894803921E-5</v>
      </c>
      <c r="FU492" s="240">
        <f t="shared" ca="1" si="1284"/>
        <v>7.5555618569750005E-5</v>
      </c>
      <c r="FV492" s="240">
        <f t="shared" ca="1" si="1285"/>
        <v>-8.9068294801330071E-5</v>
      </c>
      <c r="FW492" s="240">
        <f t="shared" ca="1" si="1286"/>
        <v>1.0209830222627158E-4</v>
      </c>
      <c r="FX492" s="240">
        <f t="shared" ca="1" si="1287"/>
        <v>-1.1457503010540362E-4</v>
      </c>
      <c r="FY492" s="240">
        <f t="shared" ca="1" si="1288"/>
        <v>1.2643086596929434E-4</v>
      </c>
      <c r="FZ492" s="240">
        <f t="shared" ca="1" si="1289"/>
        <v>-1.3760156201619633E-4</v>
      </c>
      <c r="GA492" s="240">
        <f t="shared" ca="1" si="1290"/>
        <v>1.4802658327637311E-4</v>
      </c>
      <c r="GB492" s="240">
        <f t="shared" ca="1" si="1291"/>
        <v>-1.5764943565636466E-4</v>
      </c>
      <c r="GC492" s="240">
        <f t="shared" ca="1" si="1292"/>
        <v>1.6641797208537471E-4</v>
      </c>
      <c r="GD492" s="240">
        <f t="shared" ca="1" si="1293"/>
        <v>-1.7428467510476549E-4</v>
      </c>
      <c r="GE492" s="240">
        <f t="shared" ca="1" si="1294"/>
        <v>1.8120691436929309E-4</v>
      </c>
      <c r="GF492" s="240">
        <f t="shared" ca="1" si="1295"/>
        <v>-1.8714717766460081E-4</v>
      </c>
      <c r="GG492" s="240">
        <f t="shared" ca="1" si="1296"/>
        <v>1.920732741892228E-4</v>
      </c>
      <c r="GH492" s="240">
        <f t="shared" ca="1" si="1297"/>
        <v>-1.9595850899928227E-4</v>
      </c>
      <c r="GI492" s="240">
        <f t="shared" ca="1" si="1298"/>
        <v>1.9878182767071658E-4</v>
      </c>
      <c r="GJ492" s="240">
        <f t="shared" ca="1" si="1299"/>
        <v>-2.0052793039502549E-4</v>
      </c>
      <c r="GK492" s="240">
        <f t="shared" ca="1" si="1300"/>
        <v>2.011873548902591E-4</v>
      </c>
      <c r="GL492" s="240">
        <f t="shared" ca="1" si="1301"/>
        <v>-2.0075652767794194E-4</v>
      </c>
      <c r="GM492" s="240">
        <f t="shared" ca="1" si="1302"/>
        <v>1.992377834480669E-4</v>
      </c>
      <c r="GN492" s="240">
        <f t="shared" ca="1" si="1303"/>
        <v>-1.9663935240720381E-4</v>
      </c>
      <c r="GO492" s="240">
        <f t="shared" ca="1" si="1304"/>
        <v>1.9297531567829794E-4</v>
      </c>
      <c r="GP492" s="240">
        <f t="shared" ca="1" si="1305"/>
        <v>-1.8826552899384508E-4</v>
      </c>
      <c r="GQ492" s="240">
        <f t="shared" ca="1" si="1306"/>
        <v>1.8253551509595642E-4</v>
      </c>
      <c r="GR492" s="240">
        <f t="shared" ca="1" si="1307"/>
        <v>-1.7581632542639687E-4</v>
      </c>
      <c r="GS492" s="240">
        <f t="shared" ca="1" si="1308"/>
        <v>1.6814437185617482E-4</v>
      </c>
      <c r="GT492" s="240">
        <f t="shared" ca="1" si="1309"/>
        <v>-1.5956122936639568E-4</v>
      </c>
      <c r="GU492" s="240">
        <f t="shared" ca="1" si="1310"/>
        <v>1.5011341074987758E-4</v>
      </c>
      <c r="GV492" s="240">
        <f t="shared" ca="1" si="1311"/>
        <v>-1.3985211455428713E-4</v>
      </c>
      <c r="GW492" s="240">
        <f t="shared" ca="1" si="1312"/>
        <v>1.2883294763277377E-4</v>
      </c>
      <c r="GX492" s="240">
        <f t="shared" ca="1" si="1313"/>
        <v>-1.1711562380561474E-4</v>
      </c>
      <c r="GY492" s="240">
        <f t="shared" ca="1" si="1314"/>
        <v>1.0476364026582937E-4</v>
      </c>
      <c r="GZ492" s="240">
        <f t="shared" ca="1" si="1315"/>
        <v>-9.1843933482466098E-5</v>
      </c>
      <c r="HA492" s="240">
        <f t="shared" ca="1" si="1316"/>
        <v>7.8426516465962564E-5</v>
      </c>
      <c r="HB492" s="240">
        <f t="shared" ca="1" si="1317"/>
        <v>-6.4584099361651384E-5</v>
      </c>
      <c r="HC492" s="240">
        <f t="shared" ca="1" si="1318"/>
        <v>5.0391695427164042E-5</v>
      </c>
      <c r="HD492" s="240">
        <f t="shared" ca="1" si="1319"/>
        <v>-3.5926214529088499E-5</v>
      </c>
      <c r="HE492" s="240">
        <f t="shared" ca="1" si="1320"/>
        <v>2.126604636171584E-5</v>
      </c>
      <c r="HF492" s="240">
        <f t="shared" ca="1" si="1321"/>
        <v>-6.4906356465856471E-6</v>
      </c>
      <c r="HG492" s="240">
        <f t="shared" ca="1" si="1322"/>
        <v>-8.3199483854790626E-6</v>
      </c>
      <c r="HH492" s="240">
        <f t="shared" ca="1" si="1323"/>
        <v>2.3085445896380752E-5</v>
      </c>
      <c r="HI492" s="240">
        <f t="shared" ca="1" si="1324"/>
        <v>-3.7725841375786502E-5</v>
      </c>
      <c r="HJ492" s="240">
        <f t="shared" ca="1" si="1325"/>
        <v>5.2161797252111257E-5</v>
      </c>
      <c r="HK492" s="240">
        <f t="shared" ca="1" si="1326"/>
        <v>-6.6315083829692175E-5</v>
      </c>
      <c r="HL492" s="240">
        <f t="shared" ca="1" si="1327"/>
        <v>8.0109003222308571E-5</v>
      </c>
      <c r="HM492" s="240">
        <f t="shared" ca="1" si="1328"/>
        <v>-9.3468804985587987E-5</v>
      </c>
      <c r="HN492" s="240">
        <f t="shared" ca="1" si="1329"/>
        <v>1.0632209119626864E-4</v>
      </c>
      <c r="HO492" s="240">
        <f t="shared" ca="1" si="1330"/>
        <v>-1.1859920878273247E-4</v>
      </c>
      <c r="HP492" s="240">
        <f t="shared" ca="1" si="1331"/>
        <v>1.3023362698105689E-4</v>
      </c>
      <c r="HQ492" s="240">
        <f t="shared" ca="1" si="1332"/>
        <v>-1.4116229787098863E-4</v>
      </c>
      <c r="HR492" s="240">
        <f t="shared" ca="1" si="1333"/>
        <v>1.5132599803810171E-4</v>
      </c>
      <c r="HS492" s="240">
        <f t="shared" ca="1" si="1334"/>
        <v>-1.6066964951054949E-4</v>
      </c>
      <c r="HT492" s="240">
        <f t="shared" ca="1" si="1335"/>
        <v>1.6914261823146066E-4</v>
      </c>
      <c r="HU492" s="240">
        <f t="shared" ca="1" si="1336"/>
        <v>-1.766989884492165E-4</v>
      </c>
      <c r="HV492" s="240">
        <f t="shared" ca="1" si="1337"/>
        <v>1.8329781153890323E-4</v>
      </c>
      <c r="HW492" s="240">
        <f t="shared" ca="1" si="1338"/>
        <v>-1.8890332790645855E-4</v>
      </c>
      <c r="HX492" s="240">
        <f t="shared" ca="1" si="1339"/>
        <v>1.9348516077301008E-4</v>
      </c>
      <c r="HY492" s="240">
        <f t="shared" ca="1" si="1340"/>
        <v>-1.9701848078927661E-4</v>
      </c>
      <c r="HZ492" s="240">
        <f t="shared" ca="1" si="1341"/>
        <v>1.9948414058794302E-4</v>
      </c>
      <c r="IA492" s="240">
        <f t="shared" ca="1" si="1342"/>
        <v>-2.0086877854493538E-4</v>
      </c>
      <c r="IB492" s="240">
        <f t="shared" ca="1" si="1343"/>
        <v>2.0116489118719605E-4</v>
      </c>
      <c r="IC492" s="240">
        <f t="shared" ca="1" si="1344"/>
        <v>-2.003708738546607E-4</v>
      </c>
      <c r="ID492" s="240">
        <f t="shared" ca="1" si="1345"/>
        <v>1.9849102939605004E-4</v>
      </c>
      <c r="IE492" s="240">
        <f t="shared" ca="1" si="1346"/>
        <v>-1.3165579105767905E-4</v>
      </c>
      <c r="IF492" s="240">
        <f t="shared" ca="1" si="1347"/>
        <v>1.9152043624740201E-4</v>
      </c>
      <c r="IG492" s="240">
        <f t="shared" ca="1" si="1348"/>
        <v>-1.8646746180559295E-4</v>
      </c>
      <c r="IH492" s="240">
        <f t="shared" ca="1" si="1349"/>
        <v>1.8040400403223053E-4</v>
      </c>
      <c r="II492" s="240">
        <f t="shared" ca="1" si="1350"/>
        <v>-1.7336292133034241E-4</v>
      </c>
      <c r="IJ492" s="240">
        <f t="shared" ca="1" si="1351"/>
        <v>1.6538236993714794E-4</v>
      </c>
      <c r="IK492" s="240">
        <f t="shared" ca="1" si="1352"/>
        <v>-1.5650559715210276E-4</v>
      </c>
      <c r="IL492" s="240">
        <f t="shared" ca="1" si="1353"/>
        <v>1.4678070697602018E-4</v>
      </c>
      <c r="IM492" s="240">
        <f t="shared" ca="1" si="1354"/>
        <v>-1.3626039943138432E-4</v>
      </c>
      <c r="IN492" s="240">
        <f t="shared" ca="1" si="1355"/>
        <v>1.2500168497627217E-4</v>
      </c>
      <c r="IO492" s="240">
        <f t="shared" ca="1" si="1356"/>
        <v>-1.1306557555980049E-4</v>
      </c>
      <c r="IP492" s="240">
        <f t="shared" ca="1" si="1357"/>
        <v>1.0051675399307289E-4</v>
      </c>
      <c r="IQ492" s="240">
        <f t="shared" ca="1" si="1358"/>
        <v>-8.74232234274222E-5</v>
      </c>
      <c r="IR492" s="240">
        <f t="shared" ca="1" si="1359"/>
        <v>7.3855938839441468E-5</v>
      </c>
      <c r="IS492" s="240">
        <f t="shared" ca="1" si="1360"/>
        <v>-5.9888422519796128E-5</v>
      </c>
      <c r="IT492" s="240">
        <f t="shared" ca="1" si="1361"/>
        <v>4.559636564964762E-5</v>
      </c>
      <c r="IU492" s="240">
        <f t="shared" ca="1" si="1362"/>
        <v>-3.1057218123455249E-5</v>
      </c>
      <c r="IV492" s="240">
        <f t="shared" ca="1" si="1363"/>
        <v>1.6349768841373191E-5</v>
      </c>
      <c r="IW492" s="240">
        <f t="shared" ca="1" si="1364"/>
        <v>-1.5537187453529787E-6</v>
      </c>
      <c r="IX492" s="240">
        <f t="shared" ca="1" si="1365"/>
        <v>-1.3250751087166546E-5</v>
      </c>
      <c r="IY492" s="240">
        <f t="shared" ca="1" si="1366"/>
        <v>2.798341395148761E-5</v>
      </c>
      <c r="IZ492" s="240">
        <f t="shared" ca="1" si="1367"/>
        <v>-4.2564432271026544E-5</v>
      </c>
      <c r="JA492" s="240">
        <f t="shared" ca="1" si="1368"/>
        <v>5.6914790244194962E-5</v>
      </c>
      <c r="JB492" s="240">
        <f t="shared" ca="1" si="1369"/>
        <v>-7.0956722037783719E-5</v>
      </c>
    </row>
    <row r="493" spans="2:262">
      <c r="B493" s="248">
        <v>132</v>
      </c>
      <c r="C493" s="247">
        <f t="shared" si="1370"/>
        <v>2.5781250000000019E-3</v>
      </c>
      <c r="D493" s="244">
        <f t="shared" ca="1" si="1113"/>
        <v>11.411179633561284</v>
      </c>
      <c r="E493" s="243">
        <f ca="1">EH361</f>
        <v>-0.58882036643871538</v>
      </c>
      <c r="F493" s="242">
        <v>132</v>
      </c>
      <c r="G493" s="240">
        <f t="shared" ca="1" si="1114"/>
        <v>9.480782557018123E-5</v>
      </c>
      <c r="H493" s="240">
        <f t="shared" ca="1" si="1115"/>
        <v>-1.0684963020761945E-4</v>
      </c>
      <c r="I493" s="240">
        <f t="shared" ca="1" si="1116"/>
        <v>1.1786241449620898E-4</v>
      </c>
      <c r="J493" s="240">
        <f t="shared" ca="1" si="1117"/>
        <v>-1.2774011930305026E-4</v>
      </c>
      <c r="K493" s="240">
        <f t="shared" ca="1" si="1118"/>
        <v>1.3638761693115096E-4</v>
      </c>
      <c r="L493" s="240">
        <f t="shared" ca="1" si="1119"/>
        <v>-1.4372162725114911E-4</v>
      </c>
      <c r="M493" s="240">
        <f t="shared" ca="1" si="1120"/>
        <v>1.4967151973448547E-4</v>
      </c>
      <c r="N493" s="240">
        <f t="shared" ca="1" si="1121"/>
        <v>-1.5417999366400335E-4</v>
      </c>
      <c r="O493" s="240">
        <f t="shared" ca="1" si="1122"/>
        <v>1.57203629971179E-4</v>
      </c>
      <c r="P493" s="240">
        <f t="shared" ca="1" si="1123"/>
        <v>-1.587133093854866E-4</v>
      </c>
      <c r="Q493" s="240">
        <f t="shared" ca="1" si="1124"/>
        <v>1.5869449286889153E-4</v>
      </c>
      <c r="R493" s="240">
        <f t="shared" ca="1" si="1125"/>
        <v>-1.5714736163473486E-4</v>
      </c>
      <c r="S493" s="240">
        <f t="shared" ca="1" si="1126"/>
        <v>1.5408681540254944E-4</v>
      </c>
      <c r="T493" s="240">
        <f t="shared" ca="1" si="1127"/>
        <v>-1.4954232890561603E-4</v>
      </c>
      <c r="U493" s="241">
        <f t="shared" ca="1" si="1128"/>
        <v>1.4355766803316903E-4</v>
      </c>
      <c r="V493" s="240">
        <f t="shared" ca="1" si="1129"/>
        <v>-1.3619046834095863E-4</v>
      </c>
      <c r="W493" s="240">
        <f t="shared" ca="1" si="1130"/>
        <v>1.2751167998934174E-4</v>
      </c>
      <c r="X493" s="240">
        <f t="shared" ca="1" si="1131"/>
        <v>-1.1760488445445281E-4</v>
      </c>
      <c r="Y493" s="240">
        <f t="shared" ca="1" si="1132"/>
        <v>1.0656548959289809E-4</v>
      </c>
      <c r="Z493" s="240">
        <f t="shared" ca="1" si="1133"/>
        <v>-9.4499810811940569E-5</v>
      </c>
      <c r="AA493" s="240">
        <f t="shared" ca="1" si="1134"/>
        <v>8.1524047194013482E-5</v>
      </c>
      <c r="AB493" s="240">
        <f t="shared" ca="1" si="1135"/>
        <v>-6.7763162436030658E-5</v>
      </c>
      <c r="AC493" s="240">
        <f t="shared" ca="1" si="1136"/>
        <v>5.334968138067622E-5</v>
      </c>
      <c r="AD493" s="240">
        <f t="shared" ca="1" si="1137"/>
        <v>-3.8422413729723433E-5</v>
      </c>
      <c r="AE493" s="240">
        <f t="shared" ca="1" si="1138"/>
        <v>2.3125117230725581E-5</v>
      </c>
      <c r="AF493" s="240">
        <f t="shared" ca="1" si="1139"/>
        <v>-7.6051132113208307E-6</v>
      </c>
      <c r="AG493" s="240">
        <f t="shared" ca="1" si="1140"/>
        <v>-7.9881322056866977E-6</v>
      </c>
      <c r="AH493" s="240">
        <f t="shared" ca="1" si="1141"/>
        <v>2.3504447542796223E-5</v>
      </c>
      <c r="AI493" s="240">
        <f t="shared" ca="1" si="1142"/>
        <v>-3.8794402201230581E-5</v>
      </c>
      <c r="AJ493" s="240">
        <f t="shared" ca="1" si="1143"/>
        <v>5.3710745559289652E-5</v>
      </c>
      <c r="AK493" s="240">
        <f t="shared" ca="1" si="1144"/>
        <v>-6.8109825076332595E-5</v>
      </c>
      <c r="AL493" s="240">
        <f t="shared" ca="1" si="1145"/>
        <v>8.1852969745272732E-5</v>
      </c>
      <c r="AM493" s="240">
        <f t="shared" ca="1" si="1146"/>
        <v>-9.4807825570181108E-5</v>
      </c>
      <c r="AN493" s="240">
        <f t="shared" ca="1" si="1147"/>
        <v>1.0684963020761929E-4</v>
      </c>
      <c r="AO493" s="240">
        <f t="shared" ca="1" si="1148"/>
        <v>-1.1786241449620872E-4</v>
      </c>
      <c r="AP493" s="240">
        <f t="shared" ca="1" si="1149"/>
        <v>1.2774011930305004E-4</v>
      </c>
      <c r="AQ493" s="240">
        <f t="shared" ca="1" si="1150"/>
        <v>-1.3638761693115066E-4</v>
      </c>
      <c r="AR493" s="240">
        <f t="shared" ca="1" si="1151"/>
        <v>1.4372162725114884E-4</v>
      </c>
      <c r="AS493" s="240">
        <f t="shared" ca="1" si="1152"/>
        <v>-1.4967151973448525E-4</v>
      </c>
      <c r="AT493" s="240">
        <f t="shared" ca="1" si="1153"/>
        <v>1.5417999366400376E-4</v>
      </c>
      <c r="AU493" s="240">
        <f t="shared" ca="1" si="1154"/>
        <v>-1.5720362997117922E-4</v>
      </c>
      <c r="AV493" s="240">
        <f t="shared" ca="1" si="1155"/>
        <v>1.5871330938548665E-4</v>
      </c>
      <c r="AW493" s="240">
        <f t="shared" ca="1" si="1156"/>
        <v>-1.5869449286889147E-4</v>
      </c>
      <c r="AX493" s="240">
        <f t="shared" ca="1" si="1157"/>
        <v>1.571473616347347E-4</v>
      </c>
      <c r="AY493" s="240">
        <f t="shared" ca="1" si="1158"/>
        <v>-1.5408681540254919E-4</v>
      </c>
      <c r="AZ493" s="240">
        <f t="shared" ca="1" si="1159"/>
        <v>1.4954232890561565E-4</v>
      </c>
      <c r="BA493" s="240">
        <f t="shared" ca="1" si="1160"/>
        <v>-1.435576680331686E-4</v>
      </c>
      <c r="BB493" s="240">
        <f t="shared" ca="1" si="1161"/>
        <v>1.3619046834095809E-4</v>
      </c>
      <c r="BC493" s="240">
        <f t="shared" ca="1" si="1162"/>
        <v>-1.2751167998934111E-4</v>
      </c>
      <c r="BD493" s="240">
        <f t="shared" ca="1" si="1163"/>
        <v>1.1760488445445212E-4</v>
      </c>
      <c r="BE493" s="240">
        <f t="shared" ca="1" si="1164"/>
        <v>-1.065654895928973E-4</v>
      </c>
      <c r="BF493" s="240">
        <f t="shared" ca="1" si="1165"/>
        <v>9.4499810811940623E-5</v>
      </c>
      <c r="BG493" s="240">
        <f t="shared" ca="1" si="1166"/>
        <v>-8.1524047194013563E-5</v>
      </c>
      <c r="BH493" s="240">
        <f t="shared" ca="1" si="1167"/>
        <v>6.7763162436030726E-5</v>
      </c>
      <c r="BI493" s="240">
        <f t="shared" ca="1" si="1168"/>
        <v>-5.3349681380676288E-5</v>
      </c>
      <c r="BJ493" s="240">
        <f t="shared" ca="1" si="1169"/>
        <v>3.8422413729723514E-5</v>
      </c>
      <c r="BK493" s="240">
        <f t="shared" ca="1" si="1170"/>
        <v>-2.3125117230725662E-5</v>
      </c>
      <c r="BL493" s="240">
        <f t="shared" ca="1" si="1171"/>
        <v>7.605113211320912E-6</v>
      </c>
      <c r="BM493" s="240">
        <f t="shared" ca="1" si="1172"/>
        <v>7.9881322056866164E-6</v>
      </c>
      <c r="BN493" s="240">
        <f t="shared" ca="1" si="1173"/>
        <v>-2.3504447542796128E-5</v>
      </c>
      <c r="BO493" s="240">
        <f t="shared" ca="1" si="1174"/>
        <v>3.8794402201230499E-5</v>
      </c>
      <c r="BP493" s="240">
        <f t="shared" ca="1" si="1175"/>
        <v>-5.371074555928957E-5</v>
      </c>
      <c r="BQ493" s="240">
        <f t="shared" ca="1" si="1176"/>
        <v>6.8109825076332527E-5</v>
      </c>
      <c r="BR493" s="240">
        <f t="shared" ca="1" si="1177"/>
        <v>-8.1852969745272664E-5</v>
      </c>
      <c r="BS493" s="240">
        <f t="shared" ca="1" si="1178"/>
        <v>9.4807825570181054E-5</v>
      </c>
      <c r="BT493" s="240">
        <f t="shared" ca="1" si="1179"/>
        <v>-1.0684963020761925E-4</v>
      </c>
      <c r="BU493" s="240">
        <f t="shared" ca="1" si="1180"/>
        <v>1.1786241449620868E-4</v>
      </c>
      <c r="BV493" s="240">
        <f t="shared" ca="1" si="1181"/>
        <v>-1.2774011930305002E-4</v>
      </c>
      <c r="BW493" s="240">
        <f t="shared" ca="1" si="1182"/>
        <v>1.3638761693115061E-4</v>
      </c>
      <c r="BX493" s="240">
        <f t="shared" ca="1" si="1183"/>
        <v>-1.4372162725114884E-4</v>
      </c>
      <c r="BY493" s="240">
        <f t="shared" ca="1" si="1184"/>
        <v>1.496715197344852E-4</v>
      </c>
      <c r="BZ493" s="240">
        <f t="shared" ca="1" si="1185"/>
        <v>-1.5417999366400319E-4</v>
      </c>
      <c r="CA493" s="240">
        <f t="shared" ca="1" si="1186"/>
        <v>1.5720362997117889E-4</v>
      </c>
      <c r="CB493" s="240">
        <f t="shared" ca="1" si="1187"/>
        <v>-1.5871330938548652E-4</v>
      </c>
      <c r="CC493" s="240">
        <f t="shared" ca="1" si="1188"/>
        <v>1.5869449286889158E-4</v>
      </c>
      <c r="CD493" s="240">
        <f t="shared" ca="1" si="1189"/>
        <v>-1.5714736163473502E-4</v>
      </c>
      <c r="CE493" s="240">
        <f t="shared" ca="1" si="1190"/>
        <v>1.5408681540254974E-4</v>
      </c>
      <c r="CF493" s="240">
        <f t="shared" ca="1" si="1191"/>
        <v>-1.4954232890561646E-4</v>
      </c>
      <c r="CG493" s="240">
        <f t="shared" ca="1" si="1192"/>
        <v>1.4355766803316957E-4</v>
      </c>
      <c r="CH493" s="240">
        <f t="shared" ca="1" si="1193"/>
        <v>-1.3619046834095695E-4</v>
      </c>
      <c r="CI493" s="240">
        <f t="shared" ca="1" si="1194"/>
        <v>1.2751167998933981E-4</v>
      </c>
      <c r="CJ493" s="240">
        <f t="shared" ca="1" si="1195"/>
        <v>-1.1760488445445064E-4</v>
      </c>
      <c r="CK493" s="240">
        <f t="shared" ca="1" si="1196"/>
        <v>1.0656548959289569E-4</v>
      </c>
      <c r="CL493" s="240">
        <f t="shared" ca="1" si="1197"/>
        <v>-9.4499810811938861E-5</v>
      </c>
      <c r="CM493" s="240">
        <f t="shared" ca="1" si="1198"/>
        <v>8.1524047194011693E-5</v>
      </c>
      <c r="CN493" s="240">
        <f t="shared" ca="1" si="1199"/>
        <v>-6.7763162436028747E-5</v>
      </c>
      <c r="CO493" s="240">
        <f t="shared" ca="1" si="1200"/>
        <v>5.3349681380674228E-5</v>
      </c>
      <c r="CP493" s="240">
        <f t="shared" ca="1" si="1201"/>
        <v>-3.8422413729721414E-5</v>
      </c>
      <c r="CQ493" s="240">
        <f t="shared" ca="1" si="1202"/>
        <v>2.3125117230723494E-5</v>
      </c>
      <c r="CR493" s="240">
        <f t="shared" ca="1" si="1203"/>
        <v>-7.60511321131873E-6</v>
      </c>
      <c r="CS493" s="240">
        <f t="shared" ca="1" si="1204"/>
        <v>-7.9881322056887984E-6</v>
      </c>
      <c r="CT493" s="240">
        <f t="shared" ca="1" si="1205"/>
        <v>2.3504447542798289E-5</v>
      </c>
      <c r="CU493" s="240">
        <f t="shared" ca="1" si="1206"/>
        <v>-3.8794402201232614E-5</v>
      </c>
      <c r="CV493" s="240">
        <f t="shared" ca="1" si="1207"/>
        <v>5.3710745559291624E-5</v>
      </c>
      <c r="CW493" s="240">
        <f t="shared" ca="1" si="1208"/>
        <v>-6.8109825076334492E-5</v>
      </c>
      <c r="CX493" s="240">
        <f t="shared" ca="1" si="1209"/>
        <v>8.1852969745274535E-5</v>
      </c>
      <c r="CY493" s="240">
        <f t="shared" ca="1" si="1210"/>
        <v>-9.4807825570182802E-5</v>
      </c>
      <c r="CZ493" s="240">
        <f t="shared" ca="1" si="1211"/>
        <v>1.0684963020762085E-4</v>
      </c>
      <c r="DA493" s="240">
        <f t="shared" ca="1" si="1212"/>
        <v>-1.1786241449621016E-4</v>
      </c>
      <c r="DB493" s="240">
        <f t="shared" ca="1" si="1213"/>
        <v>1.2774011930305132E-4</v>
      </c>
      <c r="DC493" s="240">
        <f t="shared" ca="1" si="1214"/>
        <v>-1.3638761693115172E-4</v>
      </c>
      <c r="DD493" s="240">
        <f t="shared" ca="1" si="1215"/>
        <v>1.4372162725114976E-4</v>
      </c>
      <c r="DE493" s="240">
        <f t="shared" ca="1" si="1216"/>
        <v>-1.4967151973448593E-4</v>
      </c>
      <c r="DF493" s="240">
        <f t="shared" ca="1" si="1217"/>
        <v>1.541799936640037E-4</v>
      </c>
      <c r="DG493" s="240">
        <f t="shared" ca="1" si="1218"/>
        <v>-1.5720362997117922E-4</v>
      </c>
      <c r="DH493" s="240">
        <f t="shared" ca="1" si="1219"/>
        <v>1.5871330938548663E-4</v>
      </c>
      <c r="DI493" s="240">
        <f t="shared" ca="1" si="1220"/>
        <v>-1.5869449286889147E-4</v>
      </c>
      <c r="DJ493" s="240">
        <f t="shared" ca="1" si="1221"/>
        <v>1.571473616347347E-4</v>
      </c>
      <c r="DK493" s="240">
        <f t="shared" ca="1" si="1222"/>
        <v>-1.5408681540254919E-4</v>
      </c>
      <c r="DL493" s="240">
        <f t="shared" ca="1" si="1223"/>
        <v>1.495423289056157E-4</v>
      </c>
      <c r="DM493" s="240">
        <f t="shared" ca="1" si="1224"/>
        <v>-1.4355766803316865E-4</v>
      </c>
      <c r="DN493" s="240">
        <f t="shared" ca="1" si="1225"/>
        <v>1.3619046834095817E-4</v>
      </c>
      <c r="DO493" s="240">
        <f t="shared" ca="1" si="1226"/>
        <v>-1.2751167998934122E-4</v>
      </c>
      <c r="DP493" s="240">
        <f t="shared" ca="1" si="1227"/>
        <v>1.1760488445445222E-4</v>
      </c>
      <c r="DQ493" s="240">
        <f t="shared" ca="1" si="1228"/>
        <v>-1.0656548959289744E-4</v>
      </c>
      <c r="DR493" s="240">
        <f t="shared" ca="1" si="1229"/>
        <v>9.4499810811940759E-5</v>
      </c>
      <c r="DS493" s="240">
        <f t="shared" ca="1" si="1230"/>
        <v>-8.1524047194013699E-5</v>
      </c>
      <c r="DT493" s="240">
        <f t="shared" ca="1" si="1231"/>
        <v>6.7763162436030889E-5</v>
      </c>
      <c r="DU493" s="240">
        <f t="shared" ca="1" si="1232"/>
        <v>-5.3349681380676437E-5</v>
      </c>
      <c r="DV493" s="240">
        <f t="shared" ca="1" si="1233"/>
        <v>3.8422413729723691E-5</v>
      </c>
      <c r="DW493" s="240">
        <f t="shared" ca="1" si="1234"/>
        <v>-2.3125117230725798E-5</v>
      </c>
      <c r="DX493" s="240">
        <f t="shared" ca="1" si="1235"/>
        <v>7.6051132113210475E-6</v>
      </c>
      <c r="DY493" s="240">
        <f t="shared" ca="1" si="1236"/>
        <v>7.9881322056864673E-6</v>
      </c>
      <c r="DZ493" s="240">
        <f t="shared" ca="1" si="1237"/>
        <v>-2.3504447542795979E-5</v>
      </c>
      <c r="EA493" s="240">
        <f t="shared" ca="1" si="1238"/>
        <v>3.8794402201230357E-5</v>
      </c>
      <c r="EB493" s="240">
        <f t="shared" ca="1" si="1239"/>
        <v>-5.3710745559289428E-5</v>
      </c>
      <c r="EC493" s="240">
        <f t="shared" ca="1" si="1240"/>
        <v>6.8109825076332378E-5</v>
      </c>
      <c r="ED493" s="240">
        <f t="shared" ca="1" si="1241"/>
        <v>-8.1852969745272529E-5</v>
      </c>
      <c r="EE493" s="240">
        <f t="shared" ca="1" si="1242"/>
        <v>9.4807825570180932E-5</v>
      </c>
      <c r="EF493" s="240">
        <f t="shared" ca="1" si="1243"/>
        <v>-1.0684963020761912E-4</v>
      </c>
      <c r="EG493" s="240">
        <f t="shared" ca="1" si="1244"/>
        <v>1.1786241449620856E-4</v>
      </c>
      <c r="EH493" s="240">
        <f t="shared" ca="1" si="1245"/>
        <v>-1.2774011930304991E-4</v>
      </c>
      <c r="EI493" s="240">
        <f t="shared" ca="1" si="1246"/>
        <v>1.363876169311505E-4</v>
      </c>
      <c r="EJ493" s="240">
        <f t="shared" ca="1" si="1247"/>
        <v>-1.4372162725114876E-4</v>
      </c>
      <c r="EK493" s="240">
        <f t="shared" ca="1" si="1248"/>
        <v>1.4967151973448517E-4</v>
      </c>
      <c r="EL493" s="240">
        <f t="shared" ca="1" si="1249"/>
        <v>-1.5417999366400313E-4</v>
      </c>
      <c r="EM493" s="240">
        <f t="shared" ca="1" si="1250"/>
        <v>1.5720362997117887E-4</v>
      </c>
      <c r="EN493" s="240">
        <f t="shared" ca="1" si="1251"/>
        <v>-1.5871330938548652E-4</v>
      </c>
      <c r="EO493" s="240">
        <f t="shared" ca="1" si="1252"/>
        <v>1.5869449286889161E-4</v>
      </c>
      <c r="EP493" s="240">
        <f t="shared" ca="1" si="1253"/>
        <v>-1.5714736163473505E-4</v>
      </c>
      <c r="EQ493" s="240">
        <f t="shared" ca="1" si="1254"/>
        <v>1.5408681540254979E-4</v>
      </c>
      <c r="ER493" s="240">
        <f t="shared" ca="1" si="1255"/>
        <v>-1.4954232890561649E-4</v>
      </c>
      <c r="ES493" s="240">
        <f t="shared" ca="1" si="1256"/>
        <v>1.4355766803316966E-4</v>
      </c>
      <c r="ET493" s="240">
        <f t="shared" ca="1" si="1257"/>
        <v>-1.3619046834095937E-4</v>
      </c>
      <c r="EU493" s="240">
        <f t="shared" ca="1" si="1258"/>
        <v>1.2751167998934263E-4</v>
      </c>
      <c r="EV493" s="240">
        <f t="shared" ca="1" si="1259"/>
        <v>-1.1760488445445379E-4</v>
      </c>
      <c r="EW493" s="240">
        <f t="shared" ca="1" si="1260"/>
        <v>1.0656548959289916E-4</v>
      </c>
      <c r="EX493" s="240">
        <f t="shared" ca="1" si="1261"/>
        <v>-9.4499810811942629E-5</v>
      </c>
      <c r="EY493" s="240">
        <f t="shared" ca="1" si="1262"/>
        <v>8.1524047194015705E-5</v>
      </c>
      <c r="EZ493" s="240">
        <f t="shared" ca="1" si="1263"/>
        <v>-6.7763162436032976E-5</v>
      </c>
      <c r="FA493" s="240">
        <f t="shared" ca="1" si="1264"/>
        <v>5.3349681380678639E-5</v>
      </c>
      <c r="FB493" s="240">
        <f t="shared" ca="1" si="1265"/>
        <v>-3.8422413729725934E-5</v>
      </c>
      <c r="FC493" s="240">
        <f t="shared" ca="1" si="1266"/>
        <v>2.3125117230728115E-5</v>
      </c>
      <c r="FD493" s="240">
        <f t="shared" ca="1" si="1267"/>
        <v>-7.6051132113234056E-6</v>
      </c>
      <c r="FE493" s="240">
        <f t="shared" ca="1" si="1268"/>
        <v>-7.9881322056841363E-6</v>
      </c>
      <c r="FF493" s="240">
        <f t="shared" ca="1" si="1269"/>
        <v>2.3504447542793661E-5</v>
      </c>
      <c r="FG493" s="240">
        <f t="shared" ca="1" si="1270"/>
        <v>-3.8794402201228094E-5</v>
      </c>
      <c r="FH493" s="240">
        <f t="shared" ca="1" si="1271"/>
        <v>5.3710745559287239E-5</v>
      </c>
      <c r="FI493" s="240">
        <f t="shared" ca="1" si="1272"/>
        <v>-6.8109825076330264E-5</v>
      </c>
      <c r="FJ493" s="240">
        <f t="shared" ca="1" si="1273"/>
        <v>8.1852969745278275E-5</v>
      </c>
      <c r="FK493" s="240">
        <f t="shared" ca="1" si="1274"/>
        <v>-9.4807825570179048E-5</v>
      </c>
      <c r="FL493" s="240">
        <f t="shared" ca="1" si="1275"/>
        <v>1.0684963020762408E-4</v>
      </c>
      <c r="FM493" s="240">
        <f t="shared" ca="1" si="1276"/>
        <v>-1.1786241449620701E-4</v>
      </c>
      <c r="FN493" s="240">
        <f t="shared" ca="1" si="1277"/>
        <v>1.2774011930305389E-4</v>
      </c>
      <c r="FO493" s="240">
        <f t="shared" ca="1" si="1278"/>
        <v>-1.3638761693114931E-4</v>
      </c>
      <c r="FP493" s="240">
        <f t="shared" ca="1" si="1279"/>
        <v>1.437216272511516E-4</v>
      </c>
      <c r="FQ493" s="240">
        <f t="shared" ca="1" si="1280"/>
        <v>-1.4967151973448438E-4</v>
      </c>
      <c r="FR493" s="240">
        <f t="shared" ca="1" si="1281"/>
        <v>1.5417999366400476E-4</v>
      </c>
      <c r="FS493" s="240">
        <f t="shared" ca="1" si="1282"/>
        <v>-1.5720362997117854E-4</v>
      </c>
      <c r="FT493" s="240">
        <f t="shared" ca="1" si="1283"/>
        <v>1.5871330938548684E-4</v>
      </c>
      <c r="FU493" s="240">
        <f t="shared" ca="1" si="1284"/>
        <v>-1.5869449286889172E-4</v>
      </c>
      <c r="FV493" s="240">
        <f t="shared" ca="1" si="1285"/>
        <v>1.5714736163473407E-4</v>
      </c>
      <c r="FW493" s="240">
        <f t="shared" ca="1" si="1286"/>
        <v>-1.5408681540255033E-4</v>
      </c>
      <c r="FX493" s="240">
        <f t="shared" ca="1" si="1287"/>
        <v>1.4954232890561424E-4</v>
      </c>
      <c r="FY493" s="240">
        <f t="shared" ca="1" si="1288"/>
        <v>-1.4355766803317069E-4</v>
      </c>
      <c r="FZ493" s="240">
        <f t="shared" ca="1" si="1289"/>
        <v>1.3619046834095592E-4</v>
      </c>
      <c r="GA493" s="240">
        <f t="shared" ca="1" si="1290"/>
        <v>-1.2751167998934401E-4</v>
      </c>
      <c r="GB493" s="240">
        <f t="shared" ca="1" si="1291"/>
        <v>1.1760488445444929E-4</v>
      </c>
      <c r="GC493" s="240">
        <f t="shared" ca="1" si="1292"/>
        <v>-1.0656548959290091E-4</v>
      </c>
      <c r="GD493" s="240">
        <f t="shared" ca="1" si="1293"/>
        <v>9.4499810811937235E-5</v>
      </c>
      <c r="GE493" s="240">
        <f t="shared" ca="1" si="1294"/>
        <v>-8.152404719401771E-5</v>
      </c>
      <c r="GF493" s="240">
        <f t="shared" ca="1" si="1295"/>
        <v>6.7763162436026931E-5</v>
      </c>
      <c r="GG493" s="240">
        <f t="shared" ca="1" si="1296"/>
        <v>-5.3349681380680821E-5</v>
      </c>
      <c r="GH493" s="240">
        <f t="shared" ca="1" si="1297"/>
        <v>3.8422413729719442E-5</v>
      </c>
      <c r="GI493" s="240">
        <f t="shared" ca="1" si="1298"/>
        <v>-2.3125117230730419E-5</v>
      </c>
      <c r="GJ493" s="240">
        <f t="shared" ca="1" si="1299"/>
        <v>7.6051132113167243E-6</v>
      </c>
      <c r="GK493" s="240">
        <f t="shared" ca="1" si="1300"/>
        <v>7.9881322056817917E-6</v>
      </c>
      <c r="GL493" s="240">
        <f t="shared" ca="1" si="1301"/>
        <v>-2.3504447542800288E-5</v>
      </c>
      <c r="GM493" s="240">
        <f t="shared" ca="1" si="1302"/>
        <v>3.8794402201225817E-5</v>
      </c>
      <c r="GN493" s="240">
        <f t="shared" ca="1" si="1303"/>
        <v>-5.3710745559293541E-5</v>
      </c>
      <c r="GO493" s="240">
        <f t="shared" ca="1" si="1304"/>
        <v>6.8109825076328149E-5</v>
      </c>
      <c r="GP493" s="240">
        <f t="shared" ca="1" si="1305"/>
        <v>-8.1852969745276269E-5</v>
      </c>
      <c r="GQ493" s="240">
        <f t="shared" ca="1" si="1306"/>
        <v>9.4807825570177178E-5</v>
      </c>
      <c r="GR493" s="240">
        <f t="shared" ca="1" si="1307"/>
        <v>-1.0684963020762234E-4</v>
      </c>
      <c r="GS493" s="240">
        <f t="shared" ca="1" si="1308"/>
        <v>1.1786241449620544E-4</v>
      </c>
      <c r="GT493" s="240">
        <f t="shared" ca="1" si="1309"/>
        <v>-1.2774011930305251E-4</v>
      </c>
      <c r="GU493" s="240">
        <f t="shared" ca="1" si="1310"/>
        <v>1.3638761693114812E-4</v>
      </c>
      <c r="GV493" s="240">
        <f t="shared" ca="1" si="1311"/>
        <v>-1.4372162725115063E-4</v>
      </c>
      <c r="GW493" s="240">
        <f t="shared" ca="1" si="1312"/>
        <v>1.4967151973448357E-4</v>
      </c>
      <c r="GX493" s="240">
        <f t="shared" ca="1" si="1313"/>
        <v>-1.5417999366400419E-4</v>
      </c>
      <c r="GY493" s="240">
        <f t="shared" ca="1" si="1314"/>
        <v>1.5720362997117819E-4</v>
      </c>
      <c r="GZ493" s="240">
        <f t="shared" ca="1" si="1315"/>
        <v>-1.5871330938548674E-4</v>
      </c>
      <c r="HA493" s="240">
        <f t="shared" ca="1" si="1316"/>
        <v>1.5869449286889183E-4</v>
      </c>
      <c r="HB493" s="240">
        <f t="shared" ca="1" si="1317"/>
        <v>-1.5714736163473442E-4</v>
      </c>
      <c r="HC493" s="240">
        <f t="shared" ca="1" si="1318"/>
        <v>1.5408681540255093E-4</v>
      </c>
      <c r="HD493" s="240">
        <f t="shared" ca="1" si="1319"/>
        <v>-1.4954232890561502E-4</v>
      </c>
      <c r="HE493" s="240">
        <f t="shared" ca="1" si="1320"/>
        <v>1.4355766803317166E-4</v>
      </c>
      <c r="HF493" s="240">
        <f t="shared" ca="1" si="1321"/>
        <v>-1.3619046834095712E-4</v>
      </c>
      <c r="HG493" s="240">
        <f t="shared" ca="1" si="1322"/>
        <v>1.275116799893454E-4</v>
      </c>
      <c r="HH493" s="240">
        <f t="shared" ca="1" si="1323"/>
        <v>-1.1760488445445085E-4</v>
      </c>
      <c r="HI493" s="240">
        <f t="shared" ca="1" si="1324"/>
        <v>1.0656548959290263E-4</v>
      </c>
      <c r="HJ493" s="240">
        <f t="shared" ca="1" si="1325"/>
        <v>-9.4499810811939105E-5</v>
      </c>
      <c r="HK493" s="240">
        <f t="shared" ca="1" si="1326"/>
        <v>8.1524047194019716E-5</v>
      </c>
      <c r="HL493" s="240">
        <f t="shared" ca="1" si="1327"/>
        <v>-6.7763162436029046E-5</v>
      </c>
      <c r="HM493" s="240">
        <f t="shared" ca="1" si="1328"/>
        <v>5.334968138068303E-5</v>
      </c>
      <c r="HN493" s="240">
        <f t="shared" ca="1" si="1329"/>
        <v>-3.8422413729721712E-5</v>
      </c>
      <c r="HO493" s="240">
        <f t="shared" ca="1" si="1330"/>
        <v>2.3125117230732723E-5</v>
      </c>
      <c r="HP493" s="240">
        <f t="shared" ca="1" si="1331"/>
        <v>-7.6051132113190417E-6</v>
      </c>
      <c r="HQ493" s="240">
        <f t="shared" ca="1" si="1332"/>
        <v>-7.9881322056794607E-6</v>
      </c>
      <c r="HR493" s="240">
        <f t="shared" ca="1" si="1333"/>
        <v>2.3504447542797984E-5</v>
      </c>
      <c r="HS493" s="240">
        <f t="shared" ca="1" si="1334"/>
        <v>-3.8794402201223567E-5</v>
      </c>
      <c r="HT493" s="240">
        <f t="shared" ca="1" si="1335"/>
        <v>5.3710745559291332E-5</v>
      </c>
      <c r="HU493" s="240">
        <f t="shared" ca="1" si="1336"/>
        <v>-6.8109825076326049E-5</v>
      </c>
      <c r="HV493" s="240">
        <f t="shared" ca="1" si="1337"/>
        <v>8.1852969745274264E-5</v>
      </c>
      <c r="HW493" s="240">
        <f t="shared" ca="1" si="1338"/>
        <v>-9.4807825570175308E-5</v>
      </c>
      <c r="HX493" s="240">
        <f t="shared" ca="1" si="1339"/>
        <v>1.0684963020762062E-4</v>
      </c>
      <c r="HY493" s="240">
        <f t="shared" ca="1" si="1340"/>
        <v>-1.1786241449620387E-4</v>
      </c>
      <c r="HZ493" s="240">
        <f t="shared" ca="1" si="1341"/>
        <v>1.277401193030511E-4</v>
      </c>
      <c r="IA493" s="240">
        <f t="shared" ca="1" si="1342"/>
        <v>-1.3638761693114692E-4</v>
      </c>
      <c r="IB493" s="240">
        <f t="shared" ca="1" si="1343"/>
        <v>1.4372162725114962E-4</v>
      </c>
      <c r="IC493" s="240">
        <f t="shared" ca="1" si="1344"/>
        <v>-1.4967151973448281E-4</v>
      </c>
      <c r="ID493" s="240">
        <f t="shared" ca="1" si="1345"/>
        <v>1.5417999366400362E-4</v>
      </c>
      <c r="IE493" s="240">
        <f t="shared" ca="1" si="1346"/>
        <v>-3.8577974048323803E-5</v>
      </c>
      <c r="IF493" s="240">
        <f t="shared" ca="1" si="1347"/>
        <v>1.5871330938548663E-4</v>
      </c>
      <c r="IG493" s="240">
        <f t="shared" ca="1" si="1348"/>
        <v>-1.5869449286889193E-4</v>
      </c>
      <c r="IH493" s="240">
        <f t="shared" ca="1" si="1349"/>
        <v>1.5714736163473475E-4</v>
      </c>
      <c r="II493" s="240">
        <f t="shared" ca="1" si="1350"/>
        <v>-1.540868154025515E-4</v>
      </c>
      <c r="IJ493" s="240">
        <f t="shared" ca="1" si="1351"/>
        <v>1.4954232890561581E-4</v>
      </c>
      <c r="IK493" s="240">
        <f t="shared" ca="1" si="1352"/>
        <v>-1.4355766803317266E-4</v>
      </c>
      <c r="IL493" s="240">
        <f t="shared" ca="1" si="1353"/>
        <v>1.3619046834095834E-4</v>
      </c>
      <c r="IM493" s="240">
        <f t="shared" ca="1" si="1354"/>
        <v>-1.2751167998934681E-4</v>
      </c>
      <c r="IN493" s="240">
        <f t="shared" ca="1" si="1355"/>
        <v>1.1760488445445243E-4</v>
      </c>
      <c r="IO493" s="240">
        <f t="shared" ca="1" si="1356"/>
        <v>-1.0656548959290438E-4</v>
      </c>
      <c r="IP493" s="240">
        <f t="shared" ca="1" si="1357"/>
        <v>9.4499810811941003E-5</v>
      </c>
      <c r="IQ493" s="240">
        <f t="shared" ca="1" si="1358"/>
        <v>-8.1524047194021722E-5</v>
      </c>
      <c r="IR493" s="240">
        <f t="shared" ca="1" si="1359"/>
        <v>6.776316243603116E-5</v>
      </c>
      <c r="IS493" s="240">
        <f t="shared" ca="1" si="1360"/>
        <v>-5.3349681380685233E-5</v>
      </c>
      <c r="IT493" s="240">
        <f t="shared" ca="1" si="1361"/>
        <v>3.8422413729723975E-5</v>
      </c>
      <c r="IU493" s="240">
        <f t="shared" ca="1" si="1362"/>
        <v>-2.3125117230735041E-5</v>
      </c>
      <c r="IV493" s="240">
        <f t="shared" ca="1" si="1363"/>
        <v>7.6051132113213728E-6</v>
      </c>
      <c r="IW493" s="240">
        <f t="shared" ca="1" si="1364"/>
        <v>7.9881322056771432E-6</v>
      </c>
      <c r="IX493" s="240">
        <f t="shared" ca="1" si="1365"/>
        <v>-2.3504447542795674E-5</v>
      </c>
      <c r="IY493" s="240">
        <f t="shared" ca="1" si="1366"/>
        <v>3.8794402201221304E-5</v>
      </c>
      <c r="IZ493" s="240">
        <f t="shared" ca="1" si="1367"/>
        <v>-5.3710745559289137E-5</v>
      </c>
      <c r="JA493" s="240">
        <f t="shared" ca="1" si="1368"/>
        <v>6.8109825076323935E-5</v>
      </c>
      <c r="JB493" s="240">
        <f t="shared" ca="1" si="1369"/>
        <v>-8.1852969745272271E-5</v>
      </c>
    </row>
    <row r="494" spans="2:262">
      <c r="B494" s="248">
        <v>133</v>
      </c>
      <c r="C494" s="247">
        <f t="shared" si="1370"/>
        <v>2.5976562500000019E-3</v>
      </c>
      <c r="D494" s="244">
        <f t="shared" ca="1" si="1113"/>
        <v>11.412763170185023</v>
      </c>
      <c r="E494" s="243">
        <f ca="1">EI361</f>
        <v>-0.58723682981497671</v>
      </c>
      <c r="F494" s="242">
        <v>133</v>
      </c>
      <c r="G494" s="240">
        <f t="shared" ca="1" si="1114"/>
        <v>1.8219208291005669E-4</v>
      </c>
      <c r="H494" s="240">
        <f t="shared" ca="1" si="1115"/>
        <v>-2.0231164545083335E-4</v>
      </c>
      <c r="I494" s="240">
        <f t="shared" ca="1" si="1116"/>
        <v>2.1938825253182783E-4</v>
      </c>
      <c r="J494" s="240">
        <f t="shared" ca="1" si="1117"/>
        <v>-2.3316505608759227E-4</v>
      </c>
      <c r="K494" s="240">
        <f t="shared" ca="1" si="1118"/>
        <v>2.4343484016916352E-4</v>
      </c>
      <c r="L494" s="240">
        <f t="shared" ca="1" si="1119"/>
        <v>-2.5004313766481317E-4</v>
      </c>
      <c r="M494" s="240">
        <f t="shared" ca="1" si="1120"/>
        <v>2.5289055362918658E-4</v>
      </c>
      <c r="N494" s="240">
        <f t="shared" ca="1" si="1121"/>
        <v>-2.5193426027579705E-4</v>
      </c>
      <c r="O494" s="240">
        <f t="shared" ca="1" si="1122"/>
        <v>2.4718864114680028E-4</v>
      </c>
      <c r="P494" s="240">
        <f t="shared" ca="1" si="1123"/>
        <v>-2.3872507477113047E-4</v>
      </c>
      <c r="Q494" s="240">
        <f t="shared" ca="1" si="1124"/>
        <v>2.2667086106498721E-4</v>
      </c>
      <c r="R494" s="240">
        <f t="shared" ca="1" si="1125"/>
        <v>-2.1120730662260511E-4</v>
      </c>
      <c r="S494" s="240">
        <f t="shared" ca="1" si="1126"/>
        <v>1.925669976963122E-4</v>
      </c>
      <c r="T494" s="240">
        <f t="shared" ca="1" si="1127"/>
        <v>-1.710303018828084E-4</v>
      </c>
      <c r="U494" s="241">
        <f t="shared" ca="1" si="1128"/>
        <v>1.4692115113354228E-4</v>
      </c>
      <c r="V494" s="240">
        <f t="shared" ca="1" si="1129"/>
        <v>-1.2060216951663977E-4</v>
      </c>
      <c r="W494" s="240">
        <f t="shared" ca="1" si="1130"/>
        <v>9.2469219013396352E-5</v>
      </c>
      <c r="X494" s="240">
        <f t="shared" ca="1" si="1131"/>
        <v>-6.2945445385605541E-5</v>
      </c>
      <c r="Y494" s="240">
        <f t="shared" ca="1" si="1132"/>
        <v>3.2474913669430547E-5</v>
      </c>
      <c r="Z494" s="240">
        <f t="shared" ca="1" si="1133"/>
        <v>-1.5159290239338743E-6</v>
      </c>
      <c r="AA494" s="240">
        <f t="shared" ca="1" si="1134"/>
        <v>-2.9465856605113424E-5</v>
      </c>
      <c r="AB494" s="240">
        <f t="shared" ca="1" si="1135"/>
        <v>6.0004448323924402E-5</v>
      </c>
      <c r="AC494" s="240">
        <f t="shared" ca="1" si="1136"/>
        <v>-8.9640517287644904E-5</v>
      </c>
      <c r="AD494" s="240">
        <f t="shared" ca="1" si="1137"/>
        <v>1.179283094337379E-4</v>
      </c>
      <c r="AE494" s="240">
        <f t="shared" ca="1" si="1138"/>
        <v>-1.4444235003797273E-4</v>
      </c>
      <c r="AF494" s="240">
        <f t="shared" ca="1" si="1139"/>
        <v>1.6878384325032432E-4</v>
      </c>
      <c r="AG494" s="240">
        <f t="shared" ca="1" si="1140"/>
        <v>-1.9058667035575414E-4</v>
      </c>
      <c r="AH494" s="240">
        <f t="shared" ca="1" si="1141"/>
        <v>2.0952289654046889E-4</v>
      </c>
      <c r="AI494" s="240">
        <f t="shared" ca="1" si="1142"/>
        <v>-2.2530770333676055E-4</v>
      </c>
      <c r="AJ494" s="240">
        <f t="shared" ca="1" si="1143"/>
        <v>2.3770367255787763E-4</v>
      </c>
      <c r="AK494" s="240">
        <f t="shared" ca="1" si="1144"/>
        <v>-2.4652435728853245E-4</v>
      </c>
      <c r="AL494" s="240">
        <f t="shared" ca="1" si="1145"/>
        <v>2.5163708622005982E-4</v>
      </c>
      <c r="AM494" s="240">
        <f t="shared" ca="1" si="1146"/>
        <v>-2.5296495915038829E-4</v>
      </c>
      <c r="AN494" s="240">
        <f t="shared" ca="1" si="1147"/>
        <v>2.5048800363465816E-4</v>
      </c>
      <c r="AO494" s="240">
        <f t="shared" ca="1" si="1148"/>
        <v>-2.4424347538938259E-4</v>
      </c>
      <c r="AP494" s="240">
        <f t="shared" ca="1" si="1149"/>
        <v>2.3432529793179487E-4</v>
      </c>
      <c r="AQ494" s="240">
        <f t="shared" ca="1" si="1150"/>
        <v>-2.2088264988272006E-4</v>
      </c>
      <c r="AR494" s="240">
        <f t="shared" ca="1" si="1151"/>
        <v>2.0411772118126859E-4</v>
      </c>
      <c r="AS494" s="240">
        <f t="shared" ca="1" si="1152"/>
        <v>-1.8428267195994929E-4</v>
      </c>
      <c r="AT494" s="240">
        <f t="shared" ca="1" si="1153"/>
        <v>1.6167583982156571E-4</v>
      </c>
      <c r="AU494" s="240">
        <f t="shared" ca="1" si="1154"/>
        <v>-1.3663725256397988E-4</v>
      </c>
      <c r="AV494" s="240">
        <f t="shared" ca="1" si="1155"/>
        <v>1.0954351384551852E-4</v>
      </c>
      <c r="AW494" s="240">
        <f t="shared" ca="1" si="1156"/>
        <v>-8.0802138715441643E-5</v>
      </c>
      <c r="AX494" s="240">
        <f t="shared" ca="1" si="1157"/>
        <v>5.0845424208238542E-5</v>
      </c>
      <c r="AY494" s="240">
        <f t="shared" ca="1" si="1158"/>
        <v>-2.012394719389844E-5</v>
      </c>
      <c r="AZ494" s="240">
        <f t="shared" ca="1" si="1159"/>
        <v>-1.0900212717659778E-5</v>
      </c>
      <c r="BA494" s="240">
        <f t="shared" ca="1" si="1160"/>
        <v>4.1760423284005455E-5</v>
      </c>
      <c r="BB494" s="240">
        <f t="shared" ca="1" si="1161"/>
        <v>-7.1992518213442831E-5</v>
      </c>
      <c r="BC494" s="240">
        <f t="shared" ca="1" si="1162"/>
        <v>1.0114177865813519E-4</v>
      </c>
      <c r="BD494" s="240">
        <f t="shared" ca="1" si="1163"/>
        <v>-1.2876977260877406E-4</v>
      </c>
      <c r="BE494" s="240">
        <f t="shared" ca="1" si="1164"/>
        <v>1.5446094932014645E-4</v>
      </c>
      <c r="BF494" s="240">
        <f t="shared" ca="1" si="1165"/>
        <v>-1.7782888958108798E-4</v>
      </c>
      <c r="BG494" s="240">
        <f t="shared" ca="1" si="1166"/>
        <v>1.9852211781914126E-4</v>
      </c>
      <c r="BH494" s="240">
        <f t="shared" ca="1" si="1167"/>
        <v>-2.1622938862029951E-4</v>
      </c>
      <c r="BI494" s="240">
        <f t="shared" ca="1" si="1168"/>
        <v>2.3068436814973188E-4</v>
      </c>
      <c r="BJ494" s="240">
        <f t="shared" ca="1" si="1169"/>
        <v>-2.4166964006059E-4</v>
      </c>
      <c r="BK494" s="240">
        <f t="shared" ca="1" si="1170"/>
        <v>2.4901997563821015E-4</v>
      </c>
      <c r="BL494" s="240">
        <f t="shared" ca="1" si="1171"/>
        <v>-2.5262481899379657E-4</v>
      </c>
      <c r="BM494" s="240">
        <f t="shared" ca="1" si="1172"/>
        <v>2.5242994992788324E-4</v>
      </c>
      <c r="BN494" s="240">
        <f t="shared" ca="1" si="1173"/>
        <v>-2.4843829945260623E-4</v>
      </c>
      <c r="BO494" s="240">
        <f t="shared" ca="1" si="1174"/>
        <v>2.4070990570655048E-4</v>
      </c>
      <c r="BP494" s="240">
        <f t="shared" ca="1" si="1175"/>
        <v>-2.2936101092526899E-4</v>
      </c>
      <c r="BQ494" s="240">
        <f t="shared" ca="1" si="1176"/>
        <v>2.1456231304984761E-4</v>
      </c>
      <c r="BR494" s="240">
        <f t="shared" ca="1" si="1177"/>
        <v>-1.9653639827100562E-4</v>
      </c>
      <c r="BS494" s="240">
        <f t="shared" ca="1" si="1178"/>
        <v>1.7555439312558172E-4</v>
      </c>
      <c r="BT494" s="240">
        <f t="shared" ca="1" si="1179"/>
        <v>-1.519318865010618E-4</v>
      </c>
      <c r="BU494" s="240">
        <f t="shared" ca="1" si="1180"/>
        <v>1.2602418288497957E-4</v>
      </c>
      <c r="BV494" s="240">
        <f t="shared" ca="1" si="1181"/>
        <v>-9.8220958254666458E-5</v>
      </c>
      <c r="BW494" s="240">
        <f t="shared" ca="1" si="1182"/>
        <v>6.8940398987888329E-5</v>
      </c>
      <c r="BX494" s="240">
        <f t="shared" ca="1" si="1183"/>
        <v>-3.8622911950424177E-5</v>
      </c>
      <c r="BY494" s="240">
        <f t="shared" ca="1" si="1184"/>
        <v>7.7245003669266127E-6</v>
      </c>
      <c r="BZ494" s="240">
        <f t="shared" ca="1" si="1185"/>
        <v>2.3290094892074384E-5</v>
      </c>
      <c r="CA494" s="240">
        <f t="shared" ca="1" si="1186"/>
        <v>-5.3954385445425244E-5</v>
      </c>
      <c r="CB494" s="240">
        <f t="shared" ca="1" si="1187"/>
        <v>8.3807151820788748E-5</v>
      </c>
      <c r="CC494" s="240">
        <f t="shared" ca="1" si="1188"/>
        <v>-1.1239938062486112E-4</v>
      </c>
      <c r="CD494" s="240">
        <f t="shared" ca="1" si="1189"/>
        <v>1.3930101812269566E-4</v>
      </c>
      <c r="CE494" s="240">
        <f t="shared" ca="1" si="1190"/>
        <v>-1.6410743864621823E-4</v>
      </c>
      <c r="CF494" s="240">
        <f t="shared" ca="1" si="1191"/>
        <v>1.8644553054087971E-4</v>
      </c>
      <c r="CG494" s="240">
        <f t="shared" ca="1" si="1192"/>
        <v>-2.0597930811222059E-4</v>
      </c>
      <c r="CH494" s="240">
        <f t="shared" ca="1" si="1193"/>
        <v>2.2241496516348631E-4</v>
      </c>
      <c r="CI494" s="240">
        <f t="shared" ca="1" si="1194"/>
        <v>-2.3550529411426888E-4</v>
      </c>
      <c r="CJ494" s="240">
        <f t="shared" ca="1" si="1195"/>
        <v>2.45053404232633E-4</v>
      </c>
      <c r="CK494" s="240">
        <f t="shared" ca="1" si="1196"/>
        <v>-2.509156830550016E-4</v>
      </c>
      <c r="CL494" s="240">
        <f t="shared" ca="1" si="1197"/>
        <v>2.5300395645125686E-4</v>
      </c>
      <c r="CM494" s="240">
        <f t="shared" ca="1" si="1198"/>
        <v>-2.5128681484575053E-4</v>
      </c>
      <c r="CN494" s="240">
        <f t="shared" ca="1" si="1199"/>
        <v>2.4579008564654754E-4</v>
      </c>
      <c r="CO494" s="240">
        <f t="shared" ca="1" si="1200"/>
        <v>-2.3659644477717369E-4</v>
      </c>
      <c r="CP494" s="240">
        <f t="shared" ca="1" si="1201"/>
        <v>2.2384417315376895E-4</v>
      </c>
      <c r="CQ494" s="240">
        <f t="shared" ca="1" si="1202"/>
        <v>-2.0772507681140494E-4</v>
      </c>
      <c r="CR494" s="240">
        <f t="shared" ca="1" si="1203"/>
        <v>1.8848160196275246E-4</v>
      </c>
      <c r="CS494" s="240">
        <f t="shared" ca="1" si="1204"/>
        <v>-1.6640318838141802E-4</v>
      </c>
      <c r="CT494" s="240">
        <f t="shared" ca="1" si="1205"/>
        <v>1.4182191595832127E-4</v>
      </c>
      <c r="CU494" s="240">
        <f t="shared" ca="1" si="1206"/>
        <v>-1.1510750991099468E-4</v>
      </c>
      <c r="CV494" s="240">
        <f t="shared" ca="1" si="1207"/>
        <v>8.666177977223905E-5</v>
      </c>
      <c r="CW494" s="240">
        <f t="shared" ca="1" si="1208"/>
        <v>-5.69125758007004E-5</v>
      </c>
      <c r="CX494" s="240">
        <f t="shared" ca="1" si="1209"/>
        <v>2.6307353714760909E-5</v>
      </c>
      <c r="CY494" s="240">
        <f t="shared" ca="1" si="1210"/>
        <v>4.6935554580154298E-6</v>
      </c>
      <c r="CZ494" s="240">
        <f t="shared" ca="1" si="1211"/>
        <v>-3.562386918792966E-5</v>
      </c>
      <c r="DA494" s="240">
        <f t="shared" ca="1" si="1212"/>
        <v>6.6018366766454044E-5</v>
      </c>
      <c r="DB494" s="240">
        <f t="shared" ca="1" si="1213"/>
        <v>-9.5419886658758813E-5</v>
      </c>
      <c r="DC494" s="240">
        <f t="shared" ca="1" si="1214"/>
        <v>1.2338620263863882E-4</v>
      </c>
      <c r="DD494" s="240">
        <f t="shared" ca="1" si="1215"/>
        <v>-1.4949667528263745E-4</v>
      </c>
      <c r="DE494" s="240">
        <f t="shared" ca="1" si="1216"/>
        <v>1.7335857877848304E-4</v>
      </c>
      <c r="DF494" s="240">
        <f t="shared" ca="1" si="1217"/>
        <v>-1.9461300788689879E-4</v>
      </c>
      <c r="DG494" s="240">
        <f t="shared" ca="1" si="1218"/>
        <v>2.1294027621040492E-4</v>
      </c>
      <c r="DH494" s="240">
        <f t="shared" ca="1" si="1219"/>
        <v>-2.2806472457434106E-4</v>
      </c>
      <c r="DI494" s="240">
        <f t="shared" ca="1" si="1220"/>
        <v>2.3975886719745189E-4</v>
      </c>
      <c r="DJ494" s="240">
        <f t="shared" ca="1" si="1221"/>
        <v>-2.4784681328973994E-4</v>
      </c>
      <c r="DK494" s="240">
        <f t="shared" ca="1" si="1222"/>
        <v>2.5220691261369489E-4</v>
      </c>
      <c r="DL494" s="240">
        <f t="shared" ca="1" si="1223"/>
        <v>-2.5277358521709682E-4</v>
      </c>
      <c r="DM494" s="240">
        <f t="shared" ca="1" si="1224"/>
        <v>2.4953830781652731E-4</v>
      </c>
      <c r="DN494" s="240">
        <f t="shared" ca="1" si="1225"/>
        <v>-2.4254974199549548E-4</v>
      </c>
      <c r="DO494" s="240">
        <f t="shared" ca="1" si="1226"/>
        <v>2.3191300228893059E-4</v>
      </c>
      <c r="DP494" s="240">
        <f t="shared" ca="1" si="1227"/>
        <v>-2.1778807516271428E-4</v>
      </c>
      <c r="DQ494" s="240">
        <f t="shared" ca="1" si="1228"/>
        <v>2.003874126683476E-4</v>
      </c>
      <c r="DR494" s="240">
        <f t="shared" ca="1" si="1229"/>
        <v>-1.799727369663376E-4</v>
      </c>
      <c r="DS494" s="240">
        <f t="shared" ca="1" si="1230"/>
        <v>1.5685110378125646E-4</v>
      </c>
      <c r="DT494" s="240">
        <f t="shared" ca="1" si="1231"/>
        <v>-1.3137028399789257E-4</v>
      </c>
      <c r="DU494" s="240">
        <f t="shared" ca="1" si="1232"/>
        <v>1.0391353286340052E-4</v>
      </c>
      <c r="DV494" s="240">
        <f t="shared" ca="1" si="1233"/>
        <v>-7.489382547167176E-5</v>
      </c>
      <c r="DW494" s="240">
        <f t="shared" ca="1" si="1234"/>
        <v>4.4747645233469705E-5</v>
      </c>
      <c r="DX494" s="240">
        <f t="shared" ca="1" si="1235"/>
        <v>-1.3928418759732409E-5</v>
      </c>
      <c r="DY494" s="240">
        <f t="shared" ca="1" si="1236"/>
        <v>-1.7100304096745054E-5</v>
      </c>
      <c r="DZ494" s="240">
        <f t="shared" ca="1" si="1237"/>
        <v>4.7871822462614605E-5</v>
      </c>
      <c r="EA494" s="240">
        <f t="shared" ca="1" si="1238"/>
        <v>-7.792330405943039E-5</v>
      </c>
      <c r="EB494" s="240">
        <f t="shared" ca="1" si="1239"/>
        <v>1.0680274663197952E-4</v>
      </c>
      <c r="EC494" s="240">
        <f t="shared" ca="1" si="1240"/>
        <v>-1.3407577648289897E-4</v>
      </c>
      <c r="ED494" s="240">
        <f t="shared" ca="1" si="1241"/>
        <v>1.5933218185744949E-4</v>
      </c>
      <c r="EE494" s="240">
        <f t="shared" ca="1" si="1242"/>
        <v>-1.8219208291005734E-4</v>
      </c>
      <c r="EF494" s="240">
        <f t="shared" ca="1" si="1243"/>
        <v>2.0231164545082776E-4</v>
      </c>
      <c r="EG494" s="240">
        <f t="shared" ca="1" si="1244"/>
        <v>-2.1938825253182531E-4</v>
      </c>
      <c r="EH494" s="240">
        <f t="shared" ca="1" si="1245"/>
        <v>2.3316505608759189E-4</v>
      </c>
      <c r="EI494" s="240">
        <f t="shared" ca="1" si="1246"/>
        <v>-2.4343484016916438E-4</v>
      </c>
      <c r="EJ494" s="240">
        <f t="shared" ca="1" si="1247"/>
        <v>2.500431376648122E-4</v>
      </c>
      <c r="EK494" s="240">
        <f t="shared" ca="1" si="1248"/>
        <v>-2.5289055362918647E-4</v>
      </c>
      <c r="EL494" s="240">
        <f t="shared" ca="1" si="1249"/>
        <v>2.5193426027579694E-4</v>
      </c>
      <c r="EM494" s="240">
        <f t="shared" ca="1" si="1250"/>
        <v>-2.4718864114680212E-4</v>
      </c>
      <c r="EN494" s="240">
        <f t="shared" ca="1" si="1251"/>
        <v>2.3872507477113209E-4</v>
      </c>
      <c r="EO494" s="240">
        <f t="shared" ca="1" si="1252"/>
        <v>-2.2667086106498784E-4</v>
      </c>
      <c r="EP494" s="240">
        <f t="shared" ca="1" si="1253"/>
        <v>2.1120730662260292E-4</v>
      </c>
      <c r="EQ494" s="240">
        <f t="shared" ca="1" si="1254"/>
        <v>-1.9256699769631665E-4</v>
      </c>
      <c r="ER494" s="240">
        <f t="shared" ca="1" si="1255"/>
        <v>1.7103030188281079E-4</v>
      </c>
      <c r="ES494" s="240">
        <f t="shared" ca="1" si="1256"/>
        <v>-1.4692115113354052E-4</v>
      </c>
      <c r="ET494" s="240">
        <f t="shared" ca="1" si="1257"/>
        <v>1.2060216951664734E-4</v>
      </c>
      <c r="EU494" s="240">
        <f t="shared" ca="1" si="1258"/>
        <v>-9.2469219013401028E-5</v>
      </c>
      <c r="EV494" s="240">
        <f t="shared" ca="1" si="1259"/>
        <v>6.2945445385605175E-5</v>
      </c>
      <c r="EW494" s="240">
        <f t="shared" ca="1" si="1260"/>
        <v>-3.2474913669426603E-5</v>
      </c>
      <c r="EX494" s="240">
        <f t="shared" ca="1" si="1261"/>
        <v>1.5159290239407047E-6</v>
      </c>
      <c r="EY494" s="240">
        <f t="shared" ca="1" si="1262"/>
        <v>2.9465856605110198E-5</v>
      </c>
      <c r="EZ494" s="240">
        <f t="shared" ca="1" si="1263"/>
        <v>-6.0004448323924781E-5</v>
      </c>
      <c r="FA494" s="240">
        <f t="shared" ca="1" si="1264"/>
        <v>8.9640517287638521E-5</v>
      </c>
      <c r="FB494" s="240">
        <f t="shared" ca="1" si="1265"/>
        <v>-1.1792830943373504E-4</v>
      </c>
      <c r="FC494" s="240">
        <f t="shared" ca="1" si="1266"/>
        <v>1.4444235003797305E-4</v>
      </c>
      <c r="FD494" s="240">
        <f t="shared" ca="1" si="1267"/>
        <v>-1.6878384325031657E-4</v>
      </c>
      <c r="FE494" s="240">
        <f t="shared" ca="1" si="1268"/>
        <v>1.9058667035574966E-4</v>
      </c>
      <c r="FF494" s="240">
        <f t="shared" ca="1" si="1269"/>
        <v>-2.0952289654046707E-4</v>
      </c>
      <c r="FG494" s="240">
        <f t="shared" ca="1" si="1270"/>
        <v>2.2530770333675581E-4</v>
      </c>
      <c r="FH494" s="240">
        <f t="shared" ca="1" si="1271"/>
        <v>-2.377036725578753E-4</v>
      </c>
      <c r="FI494" s="240">
        <f t="shared" ca="1" si="1272"/>
        <v>2.4652435728853174E-4</v>
      </c>
      <c r="FJ494" s="240">
        <f t="shared" ca="1" si="1273"/>
        <v>-2.5163708622005988E-4</v>
      </c>
      <c r="FK494" s="240">
        <f t="shared" ca="1" si="1274"/>
        <v>2.5296495915038818E-4</v>
      </c>
      <c r="FL494" s="240">
        <f t="shared" ca="1" si="1275"/>
        <v>-2.5048800363465707E-4</v>
      </c>
      <c r="FM494" s="240">
        <f t="shared" ca="1" si="1276"/>
        <v>2.4424347538938714E-4</v>
      </c>
      <c r="FN494" s="240">
        <f t="shared" ca="1" si="1277"/>
        <v>-2.343252979317988E-4</v>
      </c>
      <c r="FO494" s="240">
        <f t="shared" ca="1" si="1278"/>
        <v>2.2088264988272336E-4</v>
      </c>
      <c r="FP494" s="240">
        <f t="shared" ca="1" si="1279"/>
        <v>-2.0411772118127052E-4</v>
      </c>
      <c r="FQ494" s="240">
        <f t="shared" ca="1" si="1280"/>
        <v>1.8428267195994902E-4</v>
      </c>
      <c r="FR494" s="240">
        <f t="shared" ca="1" si="1281"/>
        <v>-1.6167583982156265E-4</v>
      </c>
      <c r="FS494" s="240">
        <f t="shared" ca="1" si="1282"/>
        <v>1.366372525639705E-4</v>
      </c>
      <c r="FT494" s="240">
        <f t="shared" ca="1" si="1283"/>
        <v>-1.095435138455344E-4</v>
      </c>
      <c r="FU494" s="240">
        <f t="shared" ca="1" si="1284"/>
        <v>8.0802138715451536E-5</v>
      </c>
      <c r="FV494" s="240">
        <f t="shared" ca="1" si="1285"/>
        <v>-5.0845424208248734E-5</v>
      </c>
      <c r="FW494" s="240">
        <f t="shared" ca="1" si="1286"/>
        <v>2.0123947193901624E-5</v>
      </c>
      <c r="FX494" s="240">
        <f t="shared" ca="1" si="1287"/>
        <v>1.0900212717663763E-5</v>
      </c>
      <c r="FY494" s="240">
        <f t="shared" ca="1" si="1288"/>
        <v>-4.1760423284009358E-5</v>
      </c>
      <c r="FZ494" s="240">
        <f t="shared" ca="1" si="1289"/>
        <v>7.1992518213453551E-5</v>
      </c>
      <c r="GA494" s="240">
        <f t="shared" ca="1" si="1290"/>
        <v>-1.0114177865811905E-4</v>
      </c>
      <c r="GB494" s="240">
        <f t="shared" ca="1" si="1291"/>
        <v>1.2876977260876509E-4</v>
      </c>
      <c r="GC494" s="240">
        <f t="shared" ca="1" si="1292"/>
        <v>-1.5446094932013821E-4</v>
      </c>
      <c r="GD494" s="240">
        <f t="shared" ca="1" si="1293"/>
        <v>1.7782888958108568E-4</v>
      </c>
      <c r="GE494" s="240">
        <f t="shared" ca="1" si="1294"/>
        <v>-1.985221178191437E-4</v>
      </c>
      <c r="GF494" s="240">
        <f t="shared" ca="1" si="1295"/>
        <v>2.1622938862030159E-4</v>
      </c>
      <c r="GG494" s="240">
        <f t="shared" ca="1" si="1296"/>
        <v>-2.3068436814973643E-4</v>
      </c>
      <c r="GH494" s="240">
        <f t="shared" ca="1" si="1297"/>
        <v>2.4166964006058477E-4</v>
      </c>
      <c r="GI494" s="240">
        <f t="shared" ca="1" si="1298"/>
        <v>-2.4901997563820831E-4</v>
      </c>
      <c r="GJ494" s="240">
        <f t="shared" ca="1" si="1299"/>
        <v>2.526248189937964E-4</v>
      </c>
      <c r="GK494" s="240">
        <f t="shared" ca="1" si="1300"/>
        <v>-2.5242994992788346E-4</v>
      </c>
      <c r="GL494" s="240">
        <f t="shared" ca="1" si="1301"/>
        <v>2.4843829945260553E-4</v>
      </c>
      <c r="GM494" s="240">
        <f t="shared" ca="1" si="1302"/>
        <v>-2.4070990570654923E-4</v>
      </c>
      <c r="GN494" s="240">
        <f t="shared" ca="1" si="1303"/>
        <v>2.2936101092526425E-4</v>
      </c>
      <c r="GO494" s="240">
        <f t="shared" ca="1" si="1304"/>
        <v>-2.1456231304985693E-4</v>
      </c>
      <c r="GP494" s="240">
        <f t="shared" ca="1" si="1305"/>
        <v>1.9653639827101217E-4</v>
      </c>
      <c r="GQ494" s="240">
        <f t="shared" ca="1" si="1306"/>
        <v>-1.7555439312558408E-4</v>
      </c>
      <c r="GR494" s="240">
        <f t="shared" ca="1" si="1307"/>
        <v>1.5193188650106438E-4</v>
      </c>
      <c r="GS494" s="240">
        <f t="shared" ca="1" si="1308"/>
        <v>-1.2602418288497618E-4</v>
      </c>
      <c r="GT494" s="240">
        <f t="shared" ca="1" si="1309"/>
        <v>9.8220958254662799E-5</v>
      </c>
      <c r="GU494" s="240">
        <f t="shared" ca="1" si="1310"/>
        <v>-6.8940398987877595E-5</v>
      </c>
      <c r="GV494" s="240">
        <f t="shared" ca="1" si="1311"/>
        <v>3.8622911950441578E-5</v>
      </c>
      <c r="GW494" s="240">
        <f t="shared" ca="1" si="1312"/>
        <v>-7.7245003669370482E-6</v>
      </c>
      <c r="GX494" s="240">
        <f t="shared" ca="1" si="1313"/>
        <v>-2.3290094892071172E-5</v>
      </c>
      <c r="GY494" s="240">
        <f t="shared" ca="1" si="1314"/>
        <v>5.3954385445422086E-5</v>
      </c>
      <c r="GZ494" s="240">
        <f t="shared" ca="1" si="1315"/>
        <v>-8.3807151820792489E-5</v>
      </c>
      <c r="HA494" s="240">
        <f t="shared" ca="1" si="1316"/>
        <v>1.1239938062486469E-4</v>
      </c>
      <c r="HB494" s="240">
        <f t="shared" ca="1" si="1317"/>
        <v>-1.3930101812270498E-4</v>
      </c>
      <c r="HC494" s="240">
        <f t="shared" ca="1" si="1318"/>
        <v>1.6410743864621032E-4</v>
      </c>
      <c r="HD494" s="240">
        <f t="shared" ca="1" si="1319"/>
        <v>-1.8644553054087269E-4</v>
      </c>
      <c r="HE494" s="240">
        <f t="shared" ca="1" si="1320"/>
        <v>2.0597930811221875E-4</v>
      </c>
      <c r="HF494" s="240">
        <f t="shared" ca="1" si="1321"/>
        <v>-2.2241496516348477E-4</v>
      </c>
      <c r="HG494" s="240">
        <f t="shared" ca="1" si="1322"/>
        <v>2.3550529411426772E-4</v>
      </c>
      <c r="HH494" s="240">
        <f t="shared" ca="1" si="1323"/>
        <v>-2.4505340423263571E-4</v>
      </c>
      <c r="HI494" s="240">
        <f t="shared" ca="1" si="1324"/>
        <v>2.5091568305500307E-4</v>
      </c>
      <c r="HJ494" s="240">
        <f t="shared" ca="1" si="1325"/>
        <v>-2.5300395645125681E-4</v>
      </c>
      <c r="HK494" s="240">
        <f t="shared" ca="1" si="1326"/>
        <v>2.5128681484575091E-4</v>
      </c>
      <c r="HL494" s="240">
        <f t="shared" ca="1" si="1327"/>
        <v>-2.4579008564654836E-4</v>
      </c>
      <c r="HM494" s="240">
        <f t="shared" ca="1" si="1328"/>
        <v>2.3659644477717483E-4</v>
      </c>
      <c r="HN494" s="240">
        <f t="shared" ca="1" si="1329"/>
        <v>-2.2384417315377046E-4</v>
      </c>
      <c r="HO494" s="240">
        <f t="shared" ca="1" si="1330"/>
        <v>2.077250768113986E-4</v>
      </c>
      <c r="HP494" s="240">
        <f t="shared" ca="1" si="1331"/>
        <v>-1.8848160196276419E-4</v>
      </c>
      <c r="HQ494" s="240">
        <f t="shared" ca="1" si="1332"/>
        <v>1.664031883814313E-4</v>
      </c>
      <c r="HR494" s="240">
        <f t="shared" ca="1" si="1333"/>
        <v>-1.4182191595832393E-4</v>
      </c>
      <c r="HS494" s="240">
        <f t="shared" ca="1" si="1334"/>
        <v>1.1510750991099753E-4</v>
      </c>
      <c r="HT494" s="240">
        <f t="shared" ca="1" si="1335"/>
        <v>-8.6661779772242073E-5</v>
      </c>
      <c r="HU494" s="240">
        <f t="shared" ca="1" si="1336"/>
        <v>5.6912575800703531E-5</v>
      </c>
      <c r="HV494" s="240">
        <f t="shared" ca="1" si="1337"/>
        <v>-2.6307353714749809E-5</v>
      </c>
      <c r="HW494" s="240">
        <f t="shared" ca="1" si="1338"/>
        <v>-4.6935554579978251E-6</v>
      </c>
      <c r="HX494" s="240">
        <f t="shared" ca="1" si="1339"/>
        <v>3.5623869187912258E-5</v>
      </c>
      <c r="HY494" s="240">
        <f t="shared" ca="1" si="1340"/>
        <v>-6.601836676645094E-5</v>
      </c>
      <c r="HZ494" s="240">
        <f t="shared" ca="1" si="1341"/>
        <v>9.5419886658755845E-5</v>
      </c>
      <c r="IA494" s="240">
        <f t="shared" ca="1" si="1342"/>
        <v>-1.23386202638636E-4</v>
      </c>
      <c r="IB494" s="240">
        <f t="shared" ca="1" si="1343"/>
        <v>1.4949667528263484E-4</v>
      </c>
      <c r="IC494" s="240">
        <f t="shared" ca="1" si="1344"/>
        <v>-1.7335857877849117E-4</v>
      </c>
      <c r="ID494" s="240">
        <f t="shared" ca="1" si="1345"/>
        <v>1.9461300788688752E-4</v>
      </c>
      <c r="IE494" s="240">
        <f t="shared" ca="1" si="1346"/>
        <v>3.6483707265176841E-6</v>
      </c>
      <c r="IF494" s="240">
        <f t="shared" ca="1" si="1347"/>
        <v>2.2806472457433965E-4</v>
      </c>
      <c r="IG494" s="240">
        <f t="shared" ca="1" si="1348"/>
        <v>-2.3975886719745088E-4</v>
      </c>
      <c r="IH494" s="240">
        <f t="shared" ca="1" si="1349"/>
        <v>2.4784681328973929E-4</v>
      </c>
      <c r="II494" s="240">
        <f t="shared" ca="1" si="1350"/>
        <v>-2.5220691261369576E-4</v>
      </c>
      <c r="IJ494" s="240">
        <f t="shared" ca="1" si="1351"/>
        <v>2.5277358521709633E-4</v>
      </c>
      <c r="IK494" s="240">
        <f t="shared" ca="1" si="1352"/>
        <v>-2.4953830781653018E-4</v>
      </c>
      <c r="IL494" s="240">
        <f t="shared" ca="1" si="1353"/>
        <v>2.4254974199550049E-4</v>
      </c>
      <c r="IM494" s="240">
        <f t="shared" ca="1" si="1354"/>
        <v>-2.3191300228893189E-4</v>
      </c>
      <c r="IN494" s="240">
        <f t="shared" ca="1" si="1355"/>
        <v>2.177880751627159E-4</v>
      </c>
      <c r="IO494" s="240">
        <f t="shared" ca="1" si="1356"/>
        <v>-2.0038741266834958E-4</v>
      </c>
      <c r="IP494" s="240">
        <f t="shared" ca="1" si="1357"/>
        <v>1.7997273696632976E-4</v>
      </c>
      <c r="IQ494" s="240">
        <f t="shared" ca="1" si="1358"/>
        <v>-1.5685110378124771E-4</v>
      </c>
      <c r="IR494" s="240">
        <f t="shared" ca="1" si="1359"/>
        <v>1.3137028399790761E-4</v>
      </c>
      <c r="IS494" s="240">
        <f t="shared" ca="1" si="1360"/>
        <v>-1.0391353286341658E-4</v>
      </c>
      <c r="IT494" s="240">
        <f t="shared" ca="1" si="1361"/>
        <v>7.4893825471674823E-5</v>
      </c>
      <c r="IU494" s="240">
        <f t="shared" ca="1" si="1362"/>
        <v>-4.4747645233472863E-5</v>
      </c>
      <c r="IV494" s="240">
        <f t="shared" ca="1" si="1363"/>
        <v>1.3928418759735634E-5</v>
      </c>
      <c r="IW494" s="240">
        <f t="shared" ca="1" si="1364"/>
        <v>1.7100304096756208E-5</v>
      </c>
      <c r="IX494" s="240">
        <f t="shared" ca="1" si="1365"/>
        <v>-4.7871822462625555E-5</v>
      </c>
      <c r="IY494" s="240">
        <f t="shared" ca="1" si="1366"/>
        <v>7.7923304059413626E-5</v>
      </c>
      <c r="IZ494" s="240">
        <f t="shared" ca="1" si="1367"/>
        <v>-1.0680274663196358E-4</v>
      </c>
      <c r="JA494" s="240">
        <f t="shared" ca="1" si="1368"/>
        <v>1.3407577648289626E-4</v>
      </c>
      <c r="JB494" s="240">
        <f t="shared" ca="1" si="1369"/>
        <v>-1.5933218185744697E-4</v>
      </c>
    </row>
    <row r="495" spans="2:262">
      <c r="B495" s="248">
        <v>134</v>
      </c>
      <c r="C495" s="247">
        <f t="shared" si="1370"/>
        <v>2.6171875000000019E-3</v>
      </c>
      <c r="D495" s="244">
        <f t="shared" ca="1" si="1113"/>
        <v>11.417117226999881</v>
      </c>
      <c r="E495" s="243">
        <f ca="1">EJ361</f>
        <v>-0.58288277300011937</v>
      </c>
      <c r="F495" s="242">
        <v>134</v>
      </c>
      <c r="G495" s="240">
        <f t="shared" ca="1" si="1114"/>
        <v>1.8892307249081125E-4</v>
      </c>
      <c r="H495" s="240">
        <f t="shared" ca="1" si="1115"/>
        <v>-2.2021876762033622E-4</v>
      </c>
      <c r="I495" s="240">
        <f t="shared" ca="1" si="1116"/>
        <v>2.4674739147604739E-4</v>
      </c>
      <c r="J495" s="240">
        <f t="shared" ca="1" si="1117"/>
        <v>-2.6793467946604387E-4</v>
      </c>
      <c r="K495" s="240">
        <f t="shared" ca="1" si="1118"/>
        <v>2.8332199078945976E-4</v>
      </c>
      <c r="L495" s="240">
        <f t="shared" ca="1" si="1119"/>
        <v>-2.9257623662473945E-4</v>
      </c>
      <c r="M495" s="240">
        <f t="shared" ca="1" si="1120"/>
        <v>2.9549709049671958E-4</v>
      </c>
      <c r="N495" s="240">
        <f t="shared" ca="1" si="1121"/>
        <v>-2.9202132473984488E-4</v>
      </c>
      <c r="O495" s="240">
        <f t="shared" ca="1" si="1122"/>
        <v>2.8222417918618371E-4</v>
      </c>
      <c r="P495" s="240">
        <f t="shared" ca="1" si="1123"/>
        <v>-2.6631773245028382E-4</v>
      </c>
      <c r="Q495" s="240">
        <f t="shared" ca="1" si="1124"/>
        <v>2.4464631106762858E-4</v>
      </c>
      <c r="R495" s="240">
        <f t="shared" ca="1" si="1125"/>
        <v>-2.1767903586498492E-4</v>
      </c>
      <c r="S495" s="240">
        <f t="shared" ca="1" si="1126"/>
        <v>1.8599966691122113E-4</v>
      </c>
      <c r="T495" s="240">
        <f t="shared" ca="1" si="1127"/>
        <v>-1.5029396687472218E-4</v>
      </c>
      <c r="U495" s="241">
        <f t="shared" ca="1" si="1128"/>
        <v>1.1133485633257717E-4</v>
      </c>
      <c r="V495" s="240">
        <f t="shared" ca="1" si="1129"/>
        <v>-6.9965682374257643E-5</v>
      </c>
      <c r="W495" s="240">
        <f t="shared" ca="1" si="1130"/>
        <v>2.7081962683968058E-5</v>
      </c>
      <c r="X495" s="240">
        <f t="shared" ca="1" si="1131"/>
        <v>1.6387999712811846E-5</v>
      </c>
      <c r="Y495" s="240">
        <f t="shared" ca="1" si="1132"/>
        <v>-5.9503211406412073E-5</v>
      </c>
      <c r="Z495" s="240">
        <f t="shared" ca="1" si="1133"/>
        <v>1.0133035826857069E-4</v>
      </c>
      <c r="AA495" s="240">
        <f t="shared" ca="1" si="1134"/>
        <v>-1.4096400888476111E-4</v>
      </c>
      <c r="AB495" s="240">
        <f t="shared" ca="1" si="1135"/>
        <v>1.7754621440997049E-4</v>
      </c>
      <c r="AC495" s="240">
        <f t="shared" ca="1" si="1136"/>
        <v>-2.1028508057026899E-4</v>
      </c>
      <c r="AD495" s="240">
        <f t="shared" ca="1" si="1137"/>
        <v>2.3847190978235213E-4</v>
      </c>
      <c r="AE495" s="240">
        <f t="shared" ca="1" si="1138"/>
        <v>-2.6149654231601507E-4</v>
      </c>
      <c r="AF495" s="240">
        <f t="shared" ca="1" si="1139"/>
        <v>2.7886056440967695E-4</v>
      </c>
      <c r="AG495" s="240">
        <f t="shared" ca="1" si="1140"/>
        <v>-2.9018809742313101E-4</v>
      </c>
      <c r="AH495" s="240">
        <f t="shared" ca="1" si="1141"/>
        <v>2.9523393447498768E-4</v>
      </c>
      <c r="AI495" s="240">
        <f t="shared" ca="1" si="1142"/>
        <v>-2.9388884843114762E-4</v>
      </c>
      <c r="AJ495" s="240">
        <f t="shared" ca="1" si="1143"/>
        <v>2.8618195634239415E-4</v>
      </c>
      <c r="AK495" s="240">
        <f t="shared" ca="1" si="1144"/>
        <v>-2.7228008914817909E-4</v>
      </c>
      <c r="AL495" s="240">
        <f t="shared" ca="1" si="1145"/>
        <v>2.5248418029059493E-4</v>
      </c>
      <c r="AM495" s="240">
        <f t="shared" ca="1" si="1146"/>
        <v>-2.2722275141415899E-4</v>
      </c>
      <c r="AN495" s="240">
        <f t="shared" ca="1" si="1147"/>
        <v>1.9704263616631348E-4</v>
      </c>
      <c r="AO495" s="240">
        <f t="shared" ca="1" si="1148"/>
        <v>-1.6259714290034623E-4</v>
      </c>
      <c r="AP495" s="240">
        <f t="shared" ca="1" si="1149"/>
        <v>1.2463191252250482E-4</v>
      </c>
      <c r="AQ495" s="240">
        <f t="shared" ca="1" si="1150"/>
        <v>-8.3968777618152006E-5</v>
      </c>
      <c r="AR495" s="240">
        <f t="shared" ca="1" si="1151"/>
        <v>4.1487972258156123E-5</v>
      </c>
      <c r="AS495" s="240">
        <f t="shared" ca="1" si="1152"/>
        <v>1.8909224104708645E-6</v>
      </c>
      <c r="AT495" s="240">
        <f t="shared" ca="1" si="1153"/>
        <v>-4.5228884319367768E-5</v>
      </c>
      <c r="AU495" s="240">
        <f t="shared" ca="1" si="1154"/>
        <v>8.7587777470795114E-5</v>
      </c>
      <c r="AV495" s="240">
        <f t="shared" ca="1" si="1155"/>
        <v>-1.2805065974889803E-4</v>
      </c>
      <c r="AW495" s="240">
        <f t="shared" ca="1" si="1156"/>
        <v>1.6574163194740999E-4</v>
      </c>
      <c r="AX495" s="240">
        <f t="shared" ca="1" si="1157"/>
        <v>-1.9984479834230805E-4</v>
      </c>
      <c r="AY495" s="240">
        <f t="shared" ca="1" si="1158"/>
        <v>2.2962192837031617E-4</v>
      </c>
      <c r="AZ495" s="240">
        <f t="shared" ca="1" si="1159"/>
        <v>-2.5442843709115614E-4</v>
      </c>
      <c r="BA495" s="240">
        <f t="shared" ca="1" si="1160"/>
        <v>2.7372733850493077E-4</v>
      </c>
      <c r="BB495" s="240">
        <f t="shared" ca="1" si="1161"/>
        <v>-2.871008696773548E-4</v>
      </c>
      <c r="BC495" s="240">
        <f t="shared" ca="1" si="1162"/>
        <v>2.9425953404566728E-4</v>
      </c>
      <c r="BD495" s="240">
        <f t="shared" ca="1" si="1163"/>
        <v>-2.9504836814495691E-4</v>
      </c>
      <c r="BE495" s="240">
        <f t="shared" ca="1" si="1164"/>
        <v>2.8945029609919769E-4</v>
      </c>
      <c r="BF495" s="240">
        <f t="shared" ca="1" si="1165"/>
        <v>-2.7758649926239637E-4</v>
      </c>
      <c r="BG495" s="240">
        <f t="shared" ca="1" si="1166"/>
        <v>2.5971379300823884E-4</v>
      </c>
      <c r="BH495" s="240">
        <f t="shared" ca="1" si="1167"/>
        <v>-2.3621906745281384E-4</v>
      </c>
      <c r="BI495" s="240">
        <f t="shared" ca="1" si="1168"/>
        <v>2.0761091245197994E-4</v>
      </c>
      <c r="BJ495" s="240">
        <f t="shared" ca="1" si="1169"/>
        <v>-1.7450860816689906E-4</v>
      </c>
      <c r="BK495" s="240">
        <f t="shared" ca="1" si="1170"/>
        <v>1.3762871951870324E-4</v>
      </c>
      <c r="BL495" s="240">
        <f t="shared" ca="1" si="1171"/>
        <v>-9.776958472196592E-5</v>
      </c>
      <c r="BM495" s="240">
        <f t="shared" ca="1" si="1172"/>
        <v>5.5794033673257069E-5</v>
      </c>
      <c r="BN495" s="240">
        <f t="shared" ca="1" si="1173"/>
        <v>-1.2610710289573797E-5</v>
      </c>
      <c r="BO495" s="240">
        <f t="shared" ca="1" si="1174"/>
        <v>-3.0845596888421942E-5</v>
      </c>
      <c r="BP495" s="240">
        <f t="shared" ca="1" si="1175"/>
        <v>7.3634190045305075E-5</v>
      </c>
      <c r="BQ495" s="240">
        <f t="shared" ca="1" si="1176"/>
        <v>-1.148288253577829E-4</v>
      </c>
      <c r="BR495" s="240">
        <f t="shared" ca="1" si="1177"/>
        <v>1.5353776337622882E-4</v>
      </c>
      <c r="BS495" s="240">
        <f t="shared" ca="1" si="1178"/>
        <v>-1.8892307249080971E-4</v>
      </c>
      <c r="BT495" s="240">
        <f t="shared" ca="1" si="1179"/>
        <v>2.2021876762033581E-4</v>
      </c>
      <c r="BU495" s="240">
        <f t="shared" ca="1" si="1180"/>
        <v>-2.4674739147604317E-4</v>
      </c>
      <c r="BV495" s="240">
        <f t="shared" ca="1" si="1181"/>
        <v>2.6793467946604132E-4</v>
      </c>
      <c r="BW495" s="240">
        <f t="shared" ca="1" si="1182"/>
        <v>-2.8332199078945846E-4</v>
      </c>
      <c r="BX495" s="240">
        <f t="shared" ca="1" si="1183"/>
        <v>2.9257623662473897E-4</v>
      </c>
      <c r="BY495" s="240">
        <f t="shared" ca="1" si="1184"/>
        <v>-2.9549709049671964E-4</v>
      </c>
      <c r="BZ495" s="240">
        <f t="shared" ca="1" si="1185"/>
        <v>2.9202132473984488E-4</v>
      </c>
      <c r="CA495" s="240">
        <f t="shared" ca="1" si="1186"/>
        <v>-2.8222417918618599E-4</v>
      </c>
      <c r="CB495" s="240">
        <f t="shared" ca="1" si="1187"/>
        <v>2.6631773245028626E-4</v>
      </c>
      <c r="CC495" s="240">
        <f t="shared" ca="1" si="1188"/>
        <v>-2.4464631106763053E-4</v>
      </c>
      <c r="CD495" s="240">
        <f t="shared" ca="1" si="1189"/>
        <v>2.176790358649873E-4</v>
      </c>
      <c r="CE495" s="240">
        <f t="shared" ca="1" si="1190"/>
        <v>-1.8599966691122222E-4</v>
      </c>
      <c r="CF495" s="240">
        <f t="shared" ca="1" si="1191"/>
        <v>1.5029396687472879E-4</v>
      </c>
      <c r="CG495" s="240">
        <f t="shared" ca="1" si="1192"/>
        <v>-1.1133485633257648E-4</v>
      </c>
      <c r="CH495" s="240">
        <f t="shared" ca="1" si="1193"/>
        <v>6.996568237426305E-5</v>
      </c>
      <c r="CI495" s="240">
        <f t="shared" ca="1" si="1194"/>
        <v>-2.7081962683963152E-5</v>
      </c>
      <c r="CJ495" s="240">
        <f t="shared" ca="1" si="1195"/>
        <v>-1.6387999712808376E-5</v>
      </c>
      <c r="CK495" s="240">
        <f t="shared" ca="1" si="1196"/>
        <v>5.9503211406402478E-5</v>
      </c>
      <c r="CL495" s="240">
        <f t="shared" ca="1" si="1197"/>
        <v>-1.0133035826857134E-4</v>
      </c>
      <c r="CM495" s="240">
        <f t="shared" ca="1" si="1198"/>
        <v>1.4096400888475436E-4</v>
      </c>
      <c r="CN495" s="240">
        <f t="shared" ca="1" si="1199"/>
        <v>-1.7754621440997445E-4</v>
      </c>
      <c r="CO495" s="240">
        <f t="shared" ca="1" si="1200"/>
        <v>2.1028508057026655E-4</v>
      </c>
      <c r="CP495" s="240">
        <f t="shared" ca="1" si="1201"/>
        <v>-2.3847190978234514E-4</v>
      </c>
      <c r="CQ495" s="240">
        <f t="shared" ca="1" si="1202"/>
        <v>2.614965423160154E-4</v>
      </c>
      <c r="CR495" s="240">
        <f t="shared" ca="1" si="1203"/>
        <v>-2.788605644096744E-4</v>
      </c>
      <c r="CS495" s="240">
        <f t="shared" ca="1" si="1204"/>
        <v>2.9018809742313117E-4</v>
      </c>
      <c r="CT495" s="240">
        <f t="shared" ca="1" si="1205"/>
        <v>-2.9523393447498751E-4</v>
      </c>
      <c r="CU495" s="240">
        <f t="shared" ca="1" si="1206"/>
        <v>2.9388884843114713E-4</v>
      </c>
      <c r="CV495" s="240">
        <f t="shared" ca="1" si="1207"/>
        <v>-2.8618195634239497E-4</v>
      </c>
      <c r="CW495" s="240">
        <f t="shared" ca="1" si="1208"/>
        <v>2.7228008914818207E-4</v>
      </c>
      <c r="CX495" s="240">
        <f t="shared" ca="1" si="1209"/>
        <v>-2.5248418029059455E-4</v>
      </c>
      <c r="CY495" s="240">
        <f t="shared" ca="1" si="1210"/>
        <v>2.272227514141639E-4</v>
      </c>
      <c r="CZ495" s="240">
        <f t="shared" ca="1" si="1211"/>
        <v>-1.9704263616630982E-4</v>
      </c>
      <c r="DA495" s="240">
        <f t="shared" ca="1" si="1212"/>
        <v>1.6259714290034913E-4</v>
      </c>
      <c r="DB495" s="240">
        <f t="shared" ca="1" si="1213"/>
        <v>-1.2463191252251561E-4</v>
      </c>
      <c r="DC495" s="240">
        <f t="shared" ca="1" si="1214"/>
        <v>8.3968777618151301E-5</v>
      </c>
      <c r="DD495" s="240">
        <f t="shared" ca="1" si="1215"/>
        <v>-4.1487972258163713E-5</v>
      </c>
      <c r="DE495" s="240">
        <f t="shared" ca="1" si="1216"/>
        <v>-1.8909224104757705E-6</v>
      </c>
      <c r="DF495" s="240">
        <f t="shared" ca="1" si="1217"/>
        <v>4.5228884319364313E-5</v>
      </c>
      <c r="DG495" s="240">
        <f t="shared" ca="1" si="1218"/>
        <v>-8.7587777470783771E-5</v>
      </c>
      <c r="DH495" s="240">
        <f t="shared" ca="1" si="1219"/>
        <v>1.2805065974889494E-4</v>
      </c>
      <c r="DI495" s="240">
        <f t="shared" ca="1" si="1220"/>
        <v>-1.6574163194740018E-4</v>
      </c>
      <c r="DJ495" s="240">
        <f t="shared" ca="1" si="1221"/>
        <v>1.9984479834231168E-4</v>
      </c>
      <c r="DK495" s="240">
        <f t="shared" ca="1" si="1222"/>
        <v>-2.2962192837031395E-4</v>
      </c>
      <c r="DL495" s="240">
        <f t="shared" ca="1" si="1223"/>
        <v>2.5442843709115863E-4</v>
      </c>
      <c r="DM495" s="240">
        <f t="shared" ca="1" si="1224"/>
        <v>-2.7372733850492947E-4</v>
      </c>
      <c r="DN495" s="240">
        <f t="shared" ca="1" si="1225"/>
        <v>2.8710086967735198E-4</v>
      </c>
      <c r="DO495" s="240">
        <f t="shared" ca="1" si="1226"/>
        <v>-2.9425953404566696E-4</v>
      </c>
      <c r="DP495" s="240">
        <f t="shared" ca="1" si="1227"/>
        <v>2.9504836814495708E-4</v>
      </c>
      <c r="DQ495" s="240">
        <f t="shared" ca="1" si="1228"/>
        <v>-2.8945029609919672E-4</v>
      </c>
      <c r="DR495" s="240">
        <f t="shared" ca="1" si="1229"/>
        <v>2.7758649926239756E-4</v>
      </c>
      <c r="DS495" s="240">
        <f t="shared" ca="1" si="1230"/>
        <v>-2.5971379300824453E-4</v>
      </c>
      <c r="DT495" s="240">
        <f t="shared" ca="1" si="1231"/>
        <v>2.3621906745281595E-4</v>
      </c>
      <c r="DU495" s="240">
        <f t="shared" ca="1" si="1232"/>
        <v>-2.0761091245198837E-4</v>
      </c>
      <c r="DV495" s="240">
        <f t="shared" ca="1" si="1233"/>
        <v>1.7450860816689508E-4</v>
      </c>
      <c r="DW495" s="240">
        <f t="shared" ca="1" si="1234"/>
        <v>-1.3762871951870633E-4</v>
      </c>
      <c r="DX495" s="240">
        <f t="shared" ca="1" si="1235"/>
        <v>9.7769584721961258E-5</v>
      </c>
      <c r="DY495" s="240">
        <f t="shared" ca="1" si="1236"/>
        <v>-5.5794033673260511E-5</v>
      </c>
      <c r="DZ495" s="240">
        <f t="shared" ca="1" si="1237"/>
        <v>1.2610710289585669E-5</v>
      </c>
      <c r="EA495" s="240">
        <f t="shared" ca="1" si="1238"/>
        <v>3.0845596888418473E-5</v>
      </c>
      <c r="EB495" s="240">
        <f t="shared" ca="1" si="1239"/>
        <v>-7.3634190045301714E-5</v>
      </c>
      <c r="EC495" s="240">
        <f t="shared" ca="1" si="1240"/>
        <v>1.1482882535778744E-4</v>
      </c>
      <c r="ED495" s="240">
        <f t="shared" ca="1" si="1241"/>
        <v>-1.5353776337622587E-4</v>
      </c>
      <c r="EE495" s="240">
        <f t="shared" ca="1" si="1242"/>
        <v>1.8892307249080055E-4</v>
      </c>
      <c r="EF495" s="240">
        <f t="shared" ca="1" si="1243"/>
        <v>-2.2021876762033348E-4</v>
      </c>
      <c r="EG495" s="240">
        <f t="shared" ca="1" si="1244"/>
        <v>2.4674739147604127E-4</v>
      </c>
      <c r="EH495" s="240">
        <f t="shared" ca="1" si="1245"/>
        <v>-2.6793467946604338E-4</v>
      </c>
      <c r="EI495" s="240">
        <f t="shared" ca="1" si="1246"/>
        <v>2.8332199078945748E-4</v>
      </c>
      <c r="EJ495" s="240">
        <f t="shared" ca="1" si="1247"/>
        <v>-2.9257623662473729E-4</v>
      </c>
      <c r="EK495" s="240">
        <f t="shared" ca="1" si="1248"/>
        <v>2.9549709049671964E-4</v>
      </c>
      <c r="EL495" s="240">
        <f t="shared" ca="1" si="1249"/>
        <v>-2.9202132473984672E-4</v>
      </c>
      <c r="EM495" s="240">
        <f t="shared" ca="1" si="1250"/>
        <v>2.8222417918618447E-4</v>
      </c>
      <c r="EN495" s="240">
        <f t="shared" ca="1" si="1251"/>
        <v>-2.6631773245028772E-4</v>
      </c>
      <c r="EO495" s="240">
        <f t="shared" ca="1" si="1252"/>
        <v>2.4464631106762777E-4</v>
      </c>
      <c r="EP495" s="240">
        <f t="shared" ca="1" si="1253"/>
        <v>-2.1767903586498966E-4</v>
      </c>
      <c r="EQ495" s="240">
        <f t="shared" ca="1" si="1254"/>
        <v>1.8599966691123146E-4</v>
      </c>
      <c r="ER495" s="240">
        <f t="shared" ca="1" si="1255"/>
        <v>-1.5029396687472456E-4</v>
      </c>
      <c r="ES495" s="240">
        <f t="shared" ca="1" si="1256"/>
        <v>1.1133485633258748E-4</v>
      </c>
      <c r="ET495" s="240">
        <f t="shared" ca="1" si="1257"/>
        <v>-6.9965682374258293E-5</v>
      </c>
      <c r="EU495" s="240">
        <f t="shared" ca="1" si="1258"/>
        <v>2.708196268397497E-5</v>
      </c>
      <c r="EV495" s="240">
        <f t="shared" ca="1" si="1259"/>
        <v>1.6387999712796531E-5</v>
      </c>
      <c r="EW495" s="240">
        <f t="shared" ca="1" si="1260"/>
        <v>-5.950321140640733E-5</v>
      </c>
      <c r="EX495" s="240">
        <f t="shared" ca="1" si="1261"/>
        <v>1.013303582685602E-4</v>
      </c>
      <c r="EY495" s="240">
        <f t="shared" ca="1" si="1262"/>
        <v>-1.4096400888475869E-4</v>
      </c>
      <c r="EZ495" s="240">
        <f t="shared" ca="1" si="1263"/>
        <v>1.7754621440996493E-4</v>
      </c>
      <c r="FA495" s="240">
        <f t="shared" ca="1" si="1264"/>
        <v>-2.1028508057027002E-4</v>
      </c>
      <c r="FB495" s="240">
        <f t="shared" ca="1" si="1265"/>
        <v>2.3847190978234801E-4</v>
      </c>
      <c r="FC495" s="240">
        <f t="shared" ca="1" si="1266"/>
        <v>-2.6149654231600987E-4</v>
      </c>
      <c r="FD495" s="240">
        <f t="shared" ca="1" si="1267"/>
        <v>2.7886056440967603E-4</v>
      </c>
      <c r="FE495" s="240">
        <f t="shared" ca="1" si="1268"/>
        <v>-2.9018809742312895E-4</v>
      </c>
      <c r="FF495" s="240">
        <f t="shared" ca="1" si="1269"/>
        <v>2.9523393447498703E-4</v>
      </c>
      <c r="FG495" s="240">
        <f t="shared" ca="1" si="1270"/>
        <v>-2.9388884843114659E-4</v>
      </c>
      <c r="FH495" s="240">
        <f t="shared" ca="1" si="1271"/>
        <v>2.8618195634239378E-4</v>
      </c>
      <c r="FI495" s="240">
        <f t="shared" ca="1" si="1272"/>
        <v>-2.7228008914818012E-4</v>
      </c>
      <c r="FJ495" s="240">
        <f t="shared" ca="1" si="1273"/>
        <v>2.5248418029060073E-4</v>
      </c>
      <c r="FK495" s="240">
        <f t="shared" ca="1" si="1274"/>
        <v>-2.2722275141417146E-4</v>
      </c>
      <c r="FL495" s="240">
        <f t="shared" ca="1" si="1275"/>
        <v>1.9704263616630613E-4</v>
      </c>
      <c r="FM495" s="240">
        <f t="shared" ca="1" si="1276"/>
        <v>-1.6259714290034504E-4</v>
      </c>
      <c r="FN495" s="240">
        <f t="shared" ca="1" si="1277"/>
        <v>1.2463191252251111E-4</v>
      </c>
      <c r="FO495" s="240">
        <f t="shared" ca="1" si="1278"/>
        <v>-8.3968777618162699E-5</v>
      </c>
      <c r="FP495" s="240">
        <f t="shared" ca="1" si="1279"/>
        <v>4.1487972258175476E-5</v>
      </c>
      <c r="FQ495" s="240">
        <f t="shared" ca="1" si="1280"/>
        <v>1.8909224104806765E-6</v>
      </c>
      <c r="FR495" s="240">
        <f t="shared" ca="1" si="1281"/>
        <v>-4.5228884319369178E-5</v>
      </c>
      <c r="FS495" s="240">
        <f t="shared" ca="1" si="1282"/>
        <v>8.7587777470788446E-5</v>
      </c>
      <c r="FT495" s="240">
        <f t="shared" ca="1" si="1283"/>
        <v>-1.2805065974888421E-4</v>
      </c>
      <c r="FU495" s="240">
        <f t="shared" ca="1" si="1284"/>
        <v>1.6574163194739034E-4</v>
      </c>
      <c r="FV495" s="240">
        <f t="shared" ca="1" si="1285"/>
        <v>-1.9984479834231532E-4</v>
      </c>
      <c r="FW495" s="240">
        <f t="shared" ca="1" si="1286"/>
        <v>2.2962192837031704E-4</v>
      </c>
      <c r="FX495" s="240">
        <f t="shared" ca="1" si="1287"/>
        <v>-2.5442843709115256E-4</v>
      </c>
      <c r="FY495" s="240">
        <f t="shared" ca="1" si="1288"/>
        <v>2.7372733850492502E-4</v>
      </c>
      <c r="FZ495" s="240">
        <f t="shared" ca="1" si="1289"/>
        <v>-2.8710086967734922E-4</v>
      </c>
      <c r="GA495" s="240">
        <f t="shared" ca="1" si="1290"/>
        <v>2.9425953404566745E-4</v>
      </c>
      <c r="GB495" s="240">
        <f t="shared" ca="1" si="1291"/>
        <v>-2.9504836814495681E-4</v>
      </c>
      <c r="GC495" s="240">
        <f t="shared" ca="1" si="1292"/>
        <v>2.894502960991991E-4</v>
      </c>
      <c r="GD495" s="240">
        <f t="shared" ca="1" si="1293"/>
        <v>-2.7758649926240163E-4</v>
      </c>
      <c r="GE495" s="240">
        <f t="shared" ca="1" si="1294"/>
        <v>2.5971379300825022E-4</v>
      </c>
      <c r="GF495" s="240">
        <f t="shared" ca="1" si="1295"/>
        <v>-2.3621906745281297E-4</v>
      </c>
      <c r="GG495" s="240">
        <f t="shared" ca="1" si="1296"/>
        <v>2.076109124519849E-4</v>
      </c>
      <c r="GH495" s="240">
        <f t="shared" ca="1" si="1297"/>
        <v>-1.7450860816690467E-4</v>
      </c>
      <c r="GI495" s="240">
        <f t="shared" ca="1" si="1298"/>
        <v>1.3762871951871679E-4</v>
      </c>
      <c r="GJ495" s="240">
        <f t="shared" ca="1" si="1299"/>
        <v>-9.7769584721956623E-5</v>
      </c>
      <c r="GK495" s="240">
        <f t="shared" ca="1" si="1300"/>
        <v>5.5794033673255673E-5</v>
      </c>
      <c r="GL495" s="240">
        <f t="shared" ca="1" si="1301"/>
        <v>-1.2610710289580763E-5</v>
      </c>
      <c r="GM495" s="240">
        <f t="shared" ca="1" si="1302"/>
        <v>-3.0845596888406682E-5</v>
      </c>
      <c r="GN495" s="240">
        <f t="shared" ca="1" si="1303"/>
        <v>7.3634190045290208E-5</v>
      </c>
      <c r="GO495" s="240">
        <f t="shared" ca="1" si="1304"/>
        <v>-1.1482882535779199E-4</v>
      </c>
      <c r="GP495" s="240">
        <f t="shared" ca="1" si="1305"/>
        <v>1.5353776337623007E-4</v>
      </c>
      <c r="GQ495" s="240">
        <f t="shared" ca="1" si="1306"/>
        <v>-1.8892307249080434E-4</v>
      </c>
      <c r="GR495" s="240">
        <f t="shared" ca="1" si="1307"/>
        <v>2.2021876762032556E-4</v>
      </c>
      <c r="GS495" s="240">
        <f t="shared" ca="1" si="1308"/>
        <v>-2.4674739147603471E-4</v>
      </c>
      <c r="GT495" s="240">
        <f t="shared" ca="1" si="1309"/>
        <v>2.6793467946604544E-4</v>
      </c>
      <c r="GU495" s="240">
        <f t="shared" ca="1" si="1310"/>
        <v>-2.8332199078945884E-4</v>
      </c>
      <c r="GV495" s="240">
        <f t="shared" ca="1" si="1311"/>
        <v>2.9257623662473799E-4</v>
      </c>
      <c r="GW495" s="240">
        <f t="shared" ca="1" si="1312"/>
        <v>-2.9549709049671969E-4</v>
      </c>
      <c r="GX495" s="240">
        <f t="shared" ca="1" si="1313"/>
        <v>2.9202132473984857E-4</v>
      </c>
      <c r="GY495" s="240">
        <f t="shared" ca="1" si="1314"/>
        <v>-2.8222417918618301E-4</v>
      </c>
      <c r="GZ495" s="240">
        <f t="shared" ca="1" si="1315"/>
        <v>2.6631773245028561E-4</v>
      </c>
      <c r="HA495" s="240">
        <f t="shared" ca="1" si="1316"/>
        <v>-2.4464631106763443E-4</v>
      </c>
      <c r="HB495" s="240">
        <f t="shared" ca="1" si="1317"/>
        <v>2.1767903586499766E-4</v>
      </c>
      <c r="HC495" s="240">
        <f t="shared" ca="1" si="1318"/>
        <v>-1.8599966691124067E-4</v>
      </c>
      <c r="HD495" s="240">
        <f t="shared" ca="1" si="1319"/>
        <v>1.5029396687472031E-4</v>
      </c>
      <c r="HE495" s="240">
        <f t="shared" ca="1" si="1320"/>
        <v>-1.1133485633258293E-4</v>
      </c>
      <c r="HF495" s="240">
        <f t="shared" ca="1" si="1321"/>
        <v>6.9965682374269813E-5</v>
      </c>
      <c r="HG495" s="240">
        <f t="shared" ca="1" si="1322"/>
        <v>-2.7081962683986788E-5</v>
      </c>
      <c r="HH495" s="240">
        <f t="shared" ca="1" si="1323"/>
        <v>-1.6387999712784659E-5</v>
      </c>
      <c r="HI495" s="240">
        <f t="shared" ca="1" si="1324"/>
        <v>5.9503211406412127E-5</v>
      </c>
      <c r="HJ495" s="240">
        <f t="shared" ca="1" si="1325"/>
        <v>-1.0133035826856483E-4</v>
      </c>
      <c r="HK495" s="240">
        <f t="shared" ca="1" si="1326"/>
        <v>1.4096400888474826E-4</v>
      </c>
      <c r="HL495" s="240">
        <f t="shared" ca="1" si="1327"/>
        <v>-1.7754621440995544E-4</v>
      </c>
      <c r="HM495" s="240">
        <f t="shared" ca="1" si="1328"/>
        <v>2.1028508057027346E-4</v>
      </c>
      <c r="HN495" s="240">
        <f t="shared" ca="1" si="1329"/>
        <v>-2.3847190978235091E-4</v>
      </c>
      <c r="HO495" s="240">
        <f t="shared" ca="1" si="1330"/>
        <v>2.614965423160122E-4</v>
      </c>
      <c r="HP495" s="240">
        <f t="shared" ca="1" si="1331"/>
        <v>-2.7886056440967207E-4</v>
      </c>
      <c r="HQ495" s="240">
        <f t="shared" ca="1" si="1332"/>
        <v>2.9018809742312668E-4</v>
      </c>
      <c r="HR495" s="240">
        <f t="shared" ca="1" si="1333"/>
        <v>-2.9523393447498795E-4</v>
      </c>
      <c r="HS495" s="240">
        <f t="shared" ca="1" si="1334"/>
        <v>2.9388884843114784E-4</v>
      </c>
      <c r="HT495" s="240">
        <f t="shared" ca="1" si="1335"/>
        <v>-2.861819563423967E-4</v>
      </c>
      <c r="HU495" s="240">
        <f t="shared" ca="1" si="1336"/>
        <v>2.7228008914818478E-4</v>
      </c>
      <c r="HV495" s="240">
        <f t="shared" ca="1" si="1337"/>
        <v>-2.5248418029060686E-4</v>
      </c>
      <c r="HW495" s="240">
        <f t="shared" ca="1" si="1338"/>
        <v>2.2722275141415758E-4</v>
      </c>
      <c r="HX495" s="240">
        <f t="shared" ca="1" si="1339"/>
        <v>-1.9704263616631497E-4</v>
      </c>
      <c r="HY495" s="240">
        <f t="shared" ca="1" si="1340"/>
        <v>1.6259714290035496E-4</v>
      </c>
      <c r="HZ495" s="240">
        <f t="shared" ca="1" si="1341"/>
        <v>-1.2463191252252189E-4</v>
      </c>
      <c r="IA495" s="240">
        <f t="shared" ca="1" si="1342"/>
        <v>8.3968777618174069E-5</v>
      </c>
      <c r="IB495" s="240">
        <f t="shared" ca="1" si="1343"/>
        <v>-4.1487972258153941E-5</v>
      </c>
      <c r="IC495" s="240">
        <f t="shared" ca="1" si="1344"/>
        <v>-1.8909224104688316E-6</v>
      </c>
      <c r="ID495" s="240">
        <f t="shared" ca="1" si="1345"/>
        <v>4.5228884319357441E-5</v>
      </c>
      <c r="IE495" s="240">
        <f t="shared" ca="1" si="1346"/>
        <v>1.0081499126063519E-4</v>
      </c>
      <c r="IF495" s="240">
        <f t="shared" ca="1" si="1347"/>
        <v>1.2805065974887353E-4</v>
      </c>
      <c r="IG495" s="240">
        <f t="shared" ca="1" si="1348"/>
        <v>-1.6574163194740834E-4</v>
      </c>
      <c r="IH495" s="240">
        <f t="shared" ca="1" si="1349"/>
        <v>1.9984479834230656E-4</v>
      </c>
      <c r="II495" s="240">
        <f t="shared" ca="1" si="1350"/>
        <v>-2.2962192837030959E-4</v>
      </c>
      <c r="IJ495" s="240">
        <f t="shared" ca="1" si="1351"/>
        <v>2.5442843709114655E-4</v>
      </c>
      <c r="IK495" s="240">
        <f t="shared" ca="1" si="1352"/>
        <v>-2.7372733850492052E-4</v>
      </c>
      <c r="IL495" s="240">
        <f t="shared" ca="1" si="1353"/>
        <v>2.8710086967735431E-4</v>
      </c>
      <c r="IM495" s="240">
        <f t="shared" ca="1" si="1354"/>
        <v>-2.9425953404566631E-4</v>
      </c>
      <c r="IN495" s="240">
        <f t="shared" ca="1" si="1355"/>
        <v>2.9504836814495746E-4</v>
      </c>
      <c r="IO495" s="240">
        <f t="shared" ca="1" si="1356"/>
        <v>-2.8945029609920149E-4</v>
      </c>
      <c r="IP495" s="240">
        <f t="shared" ca="1" si="1357"/>
        <v>2.7758649926239414E-4</v>
      </c>
      <c r="IQ495" s="240">
        <f t="shared" ca="1" si="1358"/>
        <v>-2.5971379300823987E-4</v>
      </c>
      <c r="IR495" s="240">
        <f t="shared" ca="1" si="1359"/>
        <v>2.362190674528201E-4</v>
      </c>
      <c r="IS495" s="240">
        <f t="shared" ca="1" si="1360"/>
        <v>-2.0761091245199333E-4</v>
      </c>
      <c r="IT495" s="240">
        <f t="shared" ca="1" si="1361"/>
        <v>1.7450860816691427E-4</v>
      </c>
      <c r="IU495" s="240">
        <f t="shared" ca="1" si="1362"/>
        <v>-1.3762871951869757E-4</v>
      </c>
      <c r="IV495" s="240">
        <f t="shared" ca="1" si="1363"/>
        <v>9.7769584721967844E-5</v>
      </c>
      <c r="IW495" s="240">
        <f t="shared" ca="1" si="1364"/>
        <v>-5.5794033673267315E-5</v>
      </c>
      <c r="IX495" s="240">
        <f t="shared" ca="1" si="1365"/>
        <v>1.2610710289592635E-5</v>
      </c>
      <c r="IY495" s="240">
        <f t="shared" ca="1" si="1366"/>
        <v>3.0845596888394864E-5</v>
      </c>
      <c r="IZ495" s="240">
        <f t="shared" ca="1" si="1367"/>
        <v>-7.3634190045311255E-5</v>
      </c>
      <c r="JA495" s="240">
        <f t="shared" ca="1" si="1368"/>
        <v>1.1482882535778105E-4</v>
      </c>
      <c r="JB495" s="240">
        <f t="shared" ca="1" si="1369"/>
        <v>-1.5353776337621993E-4</v>
      </c>
    </row>
    <row r="496" spans="2:262">
      <c r="B496" s="248">
        <v>135</v>
      </c>
      <c r="C496" s="247">
        <f t="shared" si="1370"/>
        <v>2.6367187500000019E-3</v>
      </c>
      <c r="D496" s="244">
        <f t="shared" ca="1" si="1113"/>
        <v>11.421941709259411</v>
      </c>
      <c r="E496" s="243">
        <f ca="1">EK361</f>
        <v>-0.5780582907405899</v>
      </c>
      <c r="F496" s="242">
        <v>135</v>
      </c>
      <c r="G496" s="240">
        <f t="shared" ca="1" si="1114"/>
        <v>1.1377466153494478E-4</v>
      </c>
      <c r="H496" s="240">
        <f t="shared" ca="1" si="1115"/>
        <v>-1.4306402168542709E-4</v>
      </c>
      <c r="I496" s="240">
        <f t="shared" ca="1" si="1116"/>
        <v>1.6814090245885114E-4</v>
      </c>
      <c r="J496" s="240">
        <f t="shared" ca="1" si="1117"/>
        <v>-1.8826692224218464E-4</v>
      </c>
      <c r="K496" s="240">
        <f t="shared" ca="1" si="1118"/>
        <v>2.0284947611435227E-4</v>
      </c>
      <c r="L496" s="240">
        <f t="shared" ca="1" si="1119"/>
        <v>-2.1145918492937731E-4</v>
      </c>
      <c r="M496" s="240">
        <f t="shared" ca="1" si="1120"/>
        <v>2.1384253826305571E-4</v>
      </c>
      <c r="N496" s="240">
        <f t="shared" ca="1" si="1121"/>
        <v>-2.0992935895520362E-4</v>
      </c>
      <c r="O496" s="240">
        <f t="shared" ca="1" si="1122"/>
        <v>1.9983486945615388E-4</v>
      </c>
      <c r="P496" s="240">
        <f t="shared" ca="1" si="1123"/>
        <v>-1.8385629913451909E-4</v>
      </c>
      <c r="Q496" s="240">
        <f t="shared" ca="1" si="1124"/>
        <v>1.6246413244307563E-4</v>
      </c>
      <c r="R496" s="240">
        <f t="shared" ca="1" si="1125"/>
        <v>-1.3628825563803736E-4</v>
      </c>
      <c r="S496" s="240">
        <f t="shared" ca="1" si="1126"/>
        <v>1.0609940995761797E-4</v>
      </c>
      <c r="T496" s="240">
        <f t="shared" ca="1" si="1127"/>
        <v>-7.2786497365761807E-5</v>
      </c>
      <c r="U496" s="241">
        <f t="shared" ca="1" si="1128"/>
        <v>3.7330407086955355E-5</v>
      </c>
      <c r="V496" s="240">
        <f t="shared" ca="1" si="1129"/>
        <v>-7.7513360234780456E-7</v>
      </c>
      <c r="W496" s="240">
        <f t="shared" ca="1" si="1130"/>
        <v>-3.5802963470439973E-5</v>
      </c>
      <c r="X496" s="240">
        <f t="shared" ca="1" si="1131"/>
        <v>7.1326852479732761E-5</v>
      </c>
      <c r="Y496" s="240">
        <f t="shared" ca="1" si="1132"/>
        <v>-1.0475054263006985E-4</v>
      </c>
      <c r="Z496" s="240">
        <f t="shared" ca="1" si="1133"/>
        <v>1.3508988288330105E-4</v>
      </c>
      <c r="AA496" s="240">
        <f t="shared" ca="1" si="1134"/>
        <v>-1.6145154000564655E-4</v>
      </c>
      <c r="AB496" s="240">
        <f t="shared" ca="1" si="1135"/>
        <v>1.8305930251035152E-4</v>
      </c>
      <c r="AC496" s="240">
        <f t="shared" ca="1" si="1136"/>
        <v>-1.9927693598388124E-4</v>
      </c>
      <c r="AD496" s="240">
        <f t="shared" ca="1" si="1137"/>
        <v>2.0962691682702839E-4</v>
      </c>
      <c r="AE496" s="240">
        <f t="shared" ca="1" si="1138"/>
        <v>-2.138044928013137E-4</v>
      </c>
      <c r="AF496" s="240">
        <f t="shared" ca="1" si="1139"/>
        <v>2.11686656371855E-4</v>
      </c>
      <c r="AG496" s="240">
        <f t="shared" ca="1" si="1140"/>
        <v>-2.0333576662920431E-4</v>
      </c>
      <c r="AH496" s="240">
        <f t="shared" ca="1" si="1141"/>
        <v>1.8899771314368667E-4</v>
      </c>
      <c r="AI496" s="240">
        <f t="shared" ca="1" si="1142"/>
        <v>-1.690946758170203E-4</v>
      </c>
      <c r="AJ496" s="240">
        <f t="shared" ca="1" si="1143"/>
        <v>1.4421269391534734E-4</v>
      </c>
      <c r="AK496" s="240">
        <f t="shared" ca="1" si="1144"/>
        <v>-1.1508441030992036E-4</v>
      </c>
      <c r="AL496" s="240">
        <f t="shared" ca="1" si="1145"/>
        <v>8.2567499016414952E-5</v>
      </c>
      <c r="AM496" s="240">
        <f t="shared" ca="1" si="1146"/>
        <v>-4.7619411227768952E-5</v>
      </c>
      <c r="AN496" s="240">
        <f t="shared" ca="1" si="1147"/>
        <v>1.1269183436473439E-5</v>
      </c>
      <c r="AO496" s="240">
        <f t="shared" ca="1" si="1148"/>
        <v>2.5412862251891848E-5</v>
      </c>
      <c r="AP496" s="240">
        <f t="shared" ca="1" si="1149"/>
        <v>-6.134663344827424E-5</v>
      </c>
      <c r="AQ496" s="240">
        <f t="shared" ca="1" si="1150"/>
        <v>9.5474070492933676E-5</v>
      </c>
      <c r="AR496" s="240">
        <f t="shared" ca="1" si="1151"/>
        <v>-1.26790300720835E-4</v>
      </c>
      <c r="AS496" s="240">
        <f t="shared" ca="1" si="1152"/>
        <v>1.5437322665108228E-4</v>
      </c>
      <c r="AT496" s="240">
        <f t="shared" ca="1" si="1153"/>
        <v>-1.7741067688466941E-4</v>
      </c>
      <c r="AU496" s="240">
        <f t="shared" ca="1" si="1154"/>
        <v>1.9522432026002724E-4</v>
      </c>
      <c r="AV496" s="240">
        <f t="shared" ca="1" si="1155"/>
        <v>-2.0728963912089416E-4</v>
      </c>
      <c r="AW496" s="240">
        <f t="shared" ca="1" si="1156"/>
        <v>2.1325137358935134E-4</v>
      </c>
      <c r="AX496" s="240">
        <f t="shared" ca="1" si="1157"/>
        <v>-2.129339820917452E-4</v>
      </c>
      <c r="AY496" s="240">
        <f t="shared" ca="1" si="1158"/>
        <v>2.0634681013033504E-4</v>
      </c>
      <c r="AZ496" s="240">
        <f t="shared" ca="1" si="1159"/>
        <v>-1.936838151076459E-4</v>
      </c>
      <c r="BA496" s="240">
        <f t="shared" ca="1" si="1160"/>
        <v>1.7531785530597928E-4</v>
      </c>
      <c r="BB496" s="240">
        <f t="shared" ca="1" si="1161"/>
        <v>-1.5178971118147614E-4</v>
      </c>
      <c r="BC496" s="240">
        <f t="shared" ca="1" si="1162"/>
        <v>1.2379216223758733E-4</v>
      </c>
      <c r="BD496" s="240">
        <f t="shared" ca="1" si="1163"/>
        <v>-9.2149588329877384E-5</v>
      </c>
      <c r="BE496" s="240">
        <f t="shared" ca="1" si="1164"/>
        <v>5.7793696035964034E-5</v>
      </c>
      <c r="BF496" s="240">
        <f t="shared" ca="1" si="1165"/>
        <v>-2.1736084820638208E-5</v>
      </c>
      <c r="BG496" s="240">
        <f t="shared" ca="1" si="1166"/>
        <v>-1.4961539222275034E-5</v>
      </c>
      <c r="BH496" s="240">
        <f t="shared" ca="1" si="1167"/>
        <v>5.1218625003509772E-5</v>
      </c>
      <c r="BI496" s="240">
        <f t="shared" ca="1" si="1168"/>
        <v>-8.5967592957441799E-5</v>
      </c>
      <c r="BJ496" s="240">
        <f t="shared" ca="1" si="1169"/>
        <v>1.1818526961841126E-4</v>
      </c>
      <c r="BK496" s="240">
        <f t="shared" ca="1" si="1170"/>
        <v>-1.469230146720177E-4</v>
      </c>
      <c r="BL496" s="240">
        <f t="shared" ca="1" si="1171"/>
        <v>1.7133465339903557E-4</v>
      </c>
      <c r="BM496" s="240">
        <f t="shared" ca="1" si="1172"/>
        <v>-1.9070139204903461E-4</v>
      </c>
      <c r="BN496" s="240">
        <f t="shared" ca="1" si="1173"/>
        <v>2.0445298251768888E-4</v>
      </c>
      <c r="BO496" s="240">
        <f t="shared" ca="1" si="1174"/>
        <v>-2.1218451313979777E-4</v>
      </c>
      <c r="BP496" s="240">
        <f t="shared" ca="1" si="1175"/>
        <v>2.1366833119796183E-4</v>
      </c>
      <c r="BQ496" s="240">
        <f t="shared" ca="1" si="1176"/>
        <v>-2.0886074609201657E-4</v>
      </c>
      <c r="BR496" s="240">
        <f t="shared" ca="1" si="1177"/>
        <v>1.9790331579631339E-4</v>
      </c>
      <c r="BS496" s="240">
        <f t="shared" ca="1" si="1178"/>
        <v>-1.8111867872547545E-4</v>
      </c>
      <c r="BT496" s="240">
        <f t="shared" ca="1" si="1179"/>
        <v>1.5900105373816011E-4</v>
      </c>
      <c r="BU496" s="240">
        <f t="shared" ca="1" si="1180"/>
        <v>-1.3220168800350367E-4</v>
      </c>
      <c r="BV496" s="240">
        <f t="shared" ca="1" si="1181"/>
        <v>1.0150968121370519E-4</v>
      </c>
      <c r="BW496" s="240">
        <f t="shared" ca="1" si="1182"/>
        <v>-6.7828750768281489E-5</v>
      </c>
      <c r="BX496" s="240">
        <f t="shared" ca="1" si="1183"/>
        <v>3.2150622072613889E-5</v>
      </c>
      <c r="BY496" s="240">
        <f t="shared" ca="1" si="1184"/>
        <v>4.4741725342017539E-6</v>
      </c>
      <c r="BZ496" s="240">
        <f t="shared" ca="1" si="1185"/>
        <v>-4.0967226404887191E-5</v>
      </c>
      <c r="CA496" s="240">
        <f t="shared" ca="1" si="1186"/>
        <v>7.6254011960640817E-5</v>
      </c>
      <c r="CB496" s="240">
        <f t="shared" ca="1" si="1187"/>
        <v>-1.0929551984966961E-4</v>
      </c>
      <c r="CC496" s="240">
        <f t="shared" ca="1" si="1188"/>
        <v>1.3911885228167647E-4</v>
      </c>
      <c r="CD496" s="240">
        <f t="shared" ca="1" si="1189"/>
        <v>-1.6484586972621664E-4</v>
      </c>
      <c r="CE496" s="240">
        <f t="shared" ca="1" si="1190"/>
        <v>1.8571904748112644E-4</v>
      </c>
      <c r="CF496" s="240">
        <f t="shared" ca="1" si="1191"/>
        <v>-2.0112378077163202E-4</v>
      </c>
      <c r="CG496" s="240">
        <f t="shared" ca="1" si="1192"/>
        <v>2.1060648161292178E-4</v>
      </c>
      <c r="CH496" s="240">
        <f t="shared" ca="1" si="1193"/>
        <v>-2.1388793457918743E-4</v>
      </c>
      <c r="CI496" s="240">
        <f t="shared" ca="1" si="1194"/>
        <v>2.1087151822232251E-4</v>
      </c>
      <c r="CJ496" s="240">
        <f t="shared" ca="1" si="1195"/>
        <v>-2.0164605006294217E-4</v>
      </c>
      <c r="CK496" s="240">
        <f t="shared" ca="1" si="1196"/>
        <v>1.8648317138379619E-4</v>
      </c>
      <c r="CL496" s="240">
        <f t="shared" ca="1" si="1197"/>
        <v>-1.658293488295374E-4</v>
      </c>
      <c r="CM496" s="240">
        <f t="shared" ca="1" si="1198"/>
        <v>1.4029272832352408E-4</v>
      </c>
      <c r="CN496" s="240">
        <f t="shared" ca="1" si="1199"/>
        <v>-1.106252283842911E-4</v>
      </c>
      <c r="CO496" s="240">
        <f t="shared" ca="1" si="1200"/>
        <v>7.7700400098901145E-5</v>
      </c>
      <c r="CP496" s="240">
        <f t="shared" ca="1" si="1201"/>
        <v>-4.2487705659954679E-5</v>
      </c>
      <c r="CQ496" s="240">
        <f t="shared" ca="1" si="1202"/>
        <v>6.023972827409781E-6</v>
      </c>
      <c r="CR496" s="240">
        <f t="shared" ca="1" si="1203"/>
        <v>3.0617134169555974E-5</v>
      </c>
      <c r="CS496" s="240">
        <f t="shared" ca="1" si="1204"/>
        <v>-6.6356728369969725E-5</v>
      </c>
      <c r="CT496" s="240">
        <f t="shared" ca="1" si="1205"/>
        <v>1.0014246760045845E-4</v>
      </c>
      <c r="CU496" s="240">
        <f t="shared" ca="1" si="1206"/>
        <v>-1.309795403908118E-4</v>
      </c>
      <c r="CV496" s="240">
        <f t="shared" ca="1" si="1207"/>
        <v>1.5795995791443416E-4</v>
      </c>
      <c r="CW496" s="240">
        <f t="shared" ca="1" si="1208"/>
        <v>-1.8028928946076876E-4</v>
      </c>
      <c r="CX496" s="240">
        <f t="shared" ca="1" si="1209"/>
        <v>1.9731005422133344E-4</v>
      </c>
      <c r="CY496" s="240">
        <f t="shared" ca="1" si="1210"/>
        <v>-2.0852108062489094E-4</v>
      </c>
      <c r="CZ496" s="240">
        <f t="shared" ca="1" si="1211"/>
        <v>2.1359226319164079E-4</v>
      </c>
      <c r="DA496" s="240">
        <f t="shared" ca="1" si="1212"/>
        <v>-2.1237428239506427E-4</v>
      </c>
      <c r="DB496" s="240">
        <f t="shared" ca="1" si="1213"/>
        <v>2.0490300133286338E-4</v>
      </c>
      <c r="DC496" s="240">
        <f t="shared" ca="1" si="1214"/>
        <v>-1.9139840974825967E-4</v>
      </c>
      <c r="DD496" s="240">
        <f t="shared" ca="1" si="1215"/>
        <v>1.722581464946527E-4</v>
      </c>
      <c r="DE496" s="240">
        <f t="shared" ca="1" si="1216"/>
        <v>-1.4804579117282132E-4</v>
      </c>
      <c r="DF496" s="240">
        <f t="shared" ca="1" si="1217"/>
        <v>1.194742696900735E-4</v>
      </c>
      <c r="DG496" s="240">
        <f t="shared" ca="1" si="1218"/>
        <v>-8.7384862359931269E-5</v>
      </c>
      <c r="DH496" s="240">
        <f t="shared" ca="1" si="1219"/>
        <v>5.2722432642877119E-5</v>
      </c>
      <c r="DI496" s="240">
        <f t="shared" ca="1" si="1220"/>
        <v>-1.6507605910824196E-5</v>
      </c>
      <c r="DJ496" s="240">
        <f t="shared" ca="1" si="1221"/>
        <v>-2.0193282576260074E-5</v>
      </c>
      <c r="DK496" s="240">
        <f t="shared" ca="1" si="1222"/>
        <v>5.6299585608486654E-5</v>
      </c>
      <c r="DL496" s="240">
        <f t="shared" ca="1" si="1223"/>
        <v>-9.0748163375348249E-5</v>
      </c>
      <c r="DM496" s="240">
        <f t="shared" ca="1" si="1224"/>
        <v>1.2252468731469276E-4</v>
      </c>
      <c r="DN496" s="240">
        <f t="shared" ca="1" si="1225"/>
        <v>-1.5069350672837741E-4</v>
      </c>
      <c r="DO496" s="240">
        <f t="shared" ca="1" si="1226"/>
        <v>1.7442519875062313E-4</v>
      </c>
      <c r="DP496" s="240">
        <f t="shared" ca="1" si="1227"/>
        <v>-1.9302099046809585E-4</v>
      </c>
      <c r="DQ496" s="240">
        <f t="shared" ca="1" si="1228"/>
        <v>2.0593333408934497E-4</v>
      </c>
      <c r="DR496" s="240">
        <f t="shared" ca="1" si="1229"/>
        <v>-2.1278202933359383E-4</v>
      </c>
      <c r="DS496" s="240">
        <f t="shared" ca="1" si="1230"/>
        <v>2.1336541831972801E-4</v>
      </c>
      <c r="DT496" s="240">
        <f t="shared" ca="1" si="1231"/>
        <v>-2.0766632332519028E-4</v>
      </c>
      <c r="DU496" s="240">
        <f t="shared" ca="1" si="1232"/>
        <v>1.9585255257911866E-4</v>
      </c>
      <c r="DV496" s="240">
        <f t="shared" ca="1" si="1233"/>
        <v>-1.7827195919683055E-4</v>
      </c>
      <c r="DW496" s="240">
        <f t="shared" ca="1" si="1234"/>
        <v>1.5544219874390327E-4</v>
      </c>
      <c r="DX496" s="240">
        <f t="shared" ca="1" si="1235"/>
        <v>-1.2803548701546228E-4</v>
      </c>
      <c r="DY496" s="240">
        <f t="shared" ca="1" si="1236"/>
        <v>9.6858806833526192E-5</v>
      </c>
      <c r="DZ496" s="240">
        <f t="shared" ca="1" si="1237"/>
        <v>-6.2830146667611493E-5</v>
      </c>
      <c r="EA496" s="240">
        <f t="shared" ca="1" si="1238"/>
        <v>2.6951470725716049E-5</v>
      </c>
      <c r="EB496" s="240">
        <f t="shared" ca="1" si="1239"/>
        <v>9.7207835965152658E-6</v>
      </c>
      <c r="EC496" s="240">
        <f t="shared" ca="1" si="1240"/>
        <v>-4.6106812214011395E-5</v>
      </c>
      <c r="ED496" s="240">
        <f t="shared" ca="1" si="1241"/>
        <v>8.1135238876066403E-5</v>
      </c>
      <c r="EE496" s="240">
        <f t="shared" ca="1" si="1242"/>
        <v>-1.1377466153493737E-4</v>
      </c>
      <c r="EF496" s="240">
        <f t="shared" ca="1" si="1243"/>
        <v>1.4306402168541956E-4</v>
      </c>
      <c r="EG496" s="240">
        <f t="shared" ca="1" si="1244"/>
        <v>-1.6814090245884404E-4</v>
      </c>
      <c r="EH496" s="240">
        <f t="shared" ca="1" si="1245"/>
        <v>1.8826692224217843E-4</v>
      </c>
      <c r="EI496" s="240">
        <f t="shared" ca="1" si="1246"/>
        <v>-2.0284947611435167E-4</v>
      </c>
      <c r="EJ496" s="240">
        <f t="shared" ca="1" si="1247"/>
        <v>2.1145918492937677E-4</v>
      </c>
      <c r="EK496" s="240">
        <f t="shared" ca="1" si="1248"/>
        <v>-2.1384253826305579E-4</v>
      </c>
      <c r="EL496" s="240">
        <f t="shared" ca="1" si="1249"/>
        <v>2.0992935895520489E-4</v>
      </c>
      <c r="EM496" s="240">
        <f t="shared" ca="1" si="1250"/>
        <v>-1.9983486945615681E-4</v>
      </c>
      <c r="EN496" s="240">
        <f t="shared" ca="1" si="1251"/>
        <v>1.8385629913452358E-4</v>
      </c>
      <c r="EO496" s="240">
        <f t="shared" ca="1" si="1252"/>
        <v>-1.6246413244308235E-4</v>
      </c>
      <c r="EP496" s="240">
        <f t="shared" ca="1" si="1253"/>
        <v>1.3628825563804655E-4</v>
      </c>
      <c r="EQ496" s="240">
        <f t="shared" ca="1" si="1254"/>
        <v>-1.0609940995761906E-4</v>
      </c>
      <c r="ER496" s="240">
        <f t="shared" ca="1" si="1255"/>
        <v>7.2786497365764382E-5</v>
      </c>
      <c r="ES496" s="240">
        <f t="shared" ca="1" si="1256"/>
        <v>-3.7330407086959584E-5</v>
      </c>
      <c r="ET496" s="240">
        <f t="shared" ca="1" si="1257"/>
        <v>7.751336023536186E-7</v>
      </c>
      <c r="EU496" s="240">
        <f t="shared" ca="1" si="1258"/>
        <v>3.5802963470432742E-5</v>
      </c>
      <c r="EV496" s="240">
        <f t="shared" ca="1" si="1259"/>
        <v>-7.1326852479724413E-5</v>
      </c>
      <c r="EW496" s="240">
        <f t="shared" ca="1" si="1260"/>
        <v>1.047505426300608E-4</v>
      </c>
      <c r="EX496" s="240">
        <f t="shared" ca="1" si="1261"/>
        <v>-1.3508988288329302E-4</v>
      </c>
      <c r="EY496" s="240">
        <f t="shared" ca="1" si="1262"/>
        <v>1.6145154000563776E-4</v>
      </c>
      <c r="EZ496" s="240">
        <f t="shared" ca="1" si="1263"/>
        <v>-1.8305930251035087E-4</v>
      </c>
      <c r="FA496" s="240">
        <f t="shared" ca="1" si="1264"/>
        <v>1.992769359838797E-4</v>
      </c>
      <c r="FB496" s="240">
        <f t="shared" ca="1" si="1265"/>
        <v>-2.0962691682702755E-4</v>
      </c>
      <c r="FC496" s="240">
        <f t="shared" ca="1" si="1266"/>
        <v>2.1380449280131351E-4</v>
      </c>
      <c r="FD496" s="240">
        <f t="shared" ca="1" si="1267"/>
        <v>-2.1168665637185603E-4</v>
      </c>
      <c r="FE496" s="240">
        <f t="shared" ca="1" si="1268"/>
        <v>2.0333576662920374E-4</v>
      </c>
      <c r="FF496" s="240">
        <f t="shared" ca="1" si="1269"/>
        <v>-1.8899771314369153E-4</v>
      </c>
      <c r="FG496" s="240">
        <f t="shared" ca="1" si="1270"/>
        <v>1.6909467581702111E-4</v>
      </c>
      <c r="FH496" s="240">
        <f t="shared" ca="1" si="1271"/>
        <v>-1.4421269391535726E-4</v>
      </c>
      <c r="FI496" s="240">
        <f t="shared" ca="1" si="1272"/>
        <v>1.1508441030992399E-4</v>
      </c>
      <c r="FJ496" s="240">
        <f t="shared" ca="1" si="1273"/>
        <v>-8.2567499016430117E-5</v>
      </c>
      <c r="FK496" s="240">
        <f t="shared" ca="1" si="1274"/>
        <v>4.7619411227773126E-5</v>
      </c>
      <c r="FL496" s="240">
        <f t="shared" ca="1" si="1275"/>
        <v>-1.12691834364929E-5</v>
      </c>
      <c r="FM496" s="240">
        <f t="shared" ca="1" si="1276"/>
        <v>-2.541286225188455E-5</v>
      </c>
      <c r="FN496" s="240">
        <f t="shared" ca="1" si="1277"/>
        <v>6.1346633448275935E-5</v>
      </c>
      <c r="FO496" s="240">
        <f t="shared" ca="1" si="1278"/>
        <v>-9.5474070492924406E-5</v>
      </c>
      <c r="FP496" s="240">
        <f t="shared" ca="1" si="1279"/>
        <v>1.2679030072083397E-4</v>
      </c>
      <c r="FQ496" s="240">
        <f t="shared" ca="1" si="1280"/>
        <v>-1.5437322665107299E-4</v>
      </c>
      <c r="FR496" s="240">
        <f t="shared" ca="1" si="1281"/>
        <v>1.774106768846687E-4</v>
      </c>
      <c r="FS496" s="240">
        <f t="shared" ca="1" si="1282"/>
        <v>-1.9522432026001927E-4</v>
      </c>
      <c r="FT496" s="240">
        <f t="shared" ca="1" si="1283"/>
        <v>2.0728963912089235E-4</v>
      </c>
      <c r="FU496" s="240">
        <f t="shared" ca="1" si="1284"/>
        <v>-2.1325137358935172E-4</v>
      </c>
      <c r="FV496" s="240">
        <f t="shared" ca="1" si="1285"/>
        <v>2.129339820917459E-4</v>
      </c>
      <c r="FW496" s="240">
        <f t="shared" ca="1" si="1286"/>
        <v>-2.0634681013033537E-4</v>
      </c>
      <c r="FX496" s="240">
        <f t="shared" ca="1" si="1287"/>
        <v>1.9368381510765159E-4</v>
      </c>
      <c r="FY496" s="240">
        <f t="shared" ca="1" si="1288"/>
        <v>-1.7531785530597999E-4</v>
      </c>
      <c r="FZ496" s="240">
        <f t="shared" ca="1" si="1289"/>
        <v>1.5178971118148558E-4</v>
      </c>
      <c r="GA496" s="240">
        <f t="shared" ca="1" si="1290"/>
        <v>-1.2379216223758836E-4</v>
      </c>
      <c r="GB496" s="240">
        <f t="shared" ca="1" si="1291"/>
        <v>9.2149588329895003E-5</v>
      </c>
      <c r="GC496" s="240">
        <f t="shared" ca="1" si="1292"/>
        <v>-5.7793696035971081E-5</v>
      </c>
      <c r="GD496" s="240">
        <f t="shared" ca="1" si="1293"/>
        <v>2.173608482063341E-5</v>
      </c>
      <c r="GE496" s="240">
        <f t="shared" ca="1" si="1294"/>
        <v>1.4961539222267702E-5</v>
      </c>
      <c r="GF496" s="240">
        <f t="shared" ca="1" si="1295"/>
        <v>-5.1218625003508552E-5</v>
      </c>
      <c r="GG496" s="240">
        <f t="shared" ca="1" si="1296"/>
        <v>8.5967592957429521E-5</v>
      </c>
      <c r="GH496" s="240">
        <f t="shared" ca="1" si="1297"/>
        <v>-1.1818526961841021E-4</v>
      </c>
      <c r="GI496" s="240">
        <f t="shared" ca="1" si="1298"/>
        <v>1.4692301467200794E-4</v>
      </c>
      <c r="GJ496" s="240">
        <f t="shared" ca="1" si="1299"/>
        <v>-1.7133465339903115E-4</v>
      </c>
      <c r="GK496" s="240">
        <f t="shared" ca="1" si="1300"/>
        <v>1.9070139204902577E-4</v>
      </c>
      <c r="GL496" s="240">
        <f t="shared" ca="1" si="1301"/>
        <v>-2.0445298251768672E-4</v>
      </c>
      <c r="GM496" s="240">
        <f t="shared" ca="1" si="1302"/>
        <v>2.1218451313979837E-4</v>
      </c>
      <c r="GN496" s="240">
        <f t="shared" ca="1" si="1303"/>
        <v>-2.1366833119796242E-4</v>
      </c>
      <c r="GO496" s="240">
        <f t="shared" ca="1" si="1304"/>
        <v>2.0886074609201684E-4</v>
      </c>
      <c r="GP496" s="240">
        <f t="shared" ca="1" si="1305"/>
        <v>-1.9790331579631849E-4</v>
      </c>
      <c r="GQ496" s="240">
        <f t="shared" ca="1" si="1306"/>
        <v>1.8111867872547613E-4</v>
      </c>
      <c r="GR496" s="240">
        <f t="shared" ca="1" si="1307"/>
        <v>-1.5900105373816908E-4</v>
      </c>
      <c r="GS496" s="240">
        <f t="shared" ca="1" si="1308"/>
        <v>1.3220168800350942E-4</v>
      </c>
      <c r="GT496" s="240">
        <f t="shared" ca="1" si="1309"/>
        <v>-1.0150968121372235E-4</v>
      </c>
      <c r="GU496" s="240">
        <f t="shared" ca="1" si="1310"/>
        <v>6.7828750768288428E-5</v>
      </c>
      <c r="GV496" s="240">
        <f t="shared" ca="1" si="1311"/>
        <v>-3.2150622072609118E-5</v>
      </c>
      <c r="GW496" s="240">
        <f t="shared" ca="1" si="1312"/>
        <v>-4.4741725341883234E-6</v>
      </c>
      <c r="GX496" s="240">
        <f t="shared" ca="1" si="1313"/>
        <v>4.0967226404885958E-5</v>
      </c>
      <c r="GY496" s="240">
        <f t="shared" ca="1" si="1314"/>
        <v>-7.625401196062828E-5</v>
      </c>
      <c r="GZ496" s="240">
        <f t="shared" ca="1" si="1315"/>
        <v>1.0929551984966854E-4</v>
      </c>
      <c r="HA496" s="240">
        <f t="shared" ca="1" si="1316"/>
        <v>-1.3911885228166165E-4</v>
      </c>
      <c r="HB496" s="240">
        <f t="shared" ca="1" si="1317"/>
        <v>1.6484586972621195E-4</v>
      </c>
      <c r="HC496" s="240">
        <f t="shared" ca="1" si="1318"/>
        <v>-1.8571904748112883E-4</v>
      </c>
      <c r="HD496" s="240">
        <f t="shared" ca="1" si="1319"/>
        <v>2.0112378077162952E-4</v>
      </c>
      <c r="HE496" s="240">
        <f t="shared" ca="1" si="1320"/>
        <v>-2.1060648161292262E-4</v>
      </c>
      <c r="HF496" s="240">
        <f t="shared" ca="1" si="1321"/>
        <v>2.1388793457918738E-4</v>
      </c>
      <c r="HG496" s="240">
        <f t="shared" ca="1" si="1322"/>
        <v>-2.1087151822232167E-4</v>
      </c>
      <c r="HH496" s="240">
        <f t="shared" ca="1" si="1323"/>
        <v>2.0164605006294867E-4</v>
      </c>
      <c r="HI496" s="240">
        <f t="shared" ca="1" si="1324"/>
        <v>-1.8648317138379977E-4</v>
      </c>
      <c r="HJ496" s="240">
        <f t="shared" ca="1" si="1325"/>
        <v>1.6582934882954971E-4</v>
      </c>
      <c r="HK496" s="240">
        <f t="shared" ca="1" si="1326"/>
        <v>-1.4029272832352964E-4</v>
      </c>
      <c r="HL496" s="240">
        <f t="shared" ca="1" si="1327"/>
        <v>1.1062522838428697E-4</v>
      </c>
      <c r="HM496" s="240">
        <f t="shared" ca="1" si="1328"/>
        <v>-7.7700400098908002E-5</v>
      </c>
      <c r="HN496" s="240">
        <f t="shared" ca="1" si="1329"/>
        <v>4.2487705659949949E-5</v>
      </c>
      <c r="HO496" s="240">
        <f t="shared" ca="1" si="1330"/>
        <v>-6.0239728274171265E-6</v>
      </c>
      <c r="HP496" s="240">
        <f t="shared" ca="1" si="1331"/>
        <v>-3.0617134169548723E-5</v>
      </c>
      <c r="HQ496" s="240">
        <f t="shared" ca="1" si="1332"/>
        <v>6.6356728369951185E-5</v>
      </c>
      <c r="HR496" s="240">
        <f t="shared" ca="1" si="1333"/>
        <v>-1.0014246760045197E-4</v>
      </c>
      <c r="HS496" s="240">
        <f t="shared" ca="1" si="1334"/>
        <v>1.3097954039079638E-4</v>
      </c>
      <c r="HT496" s="240">
        <f t="shared" ca="1" si="1335"/>
        <v>-1.5795995791442923E-4</v>
      </c>
      <c r="HU496" s="240">
        <f t="shared" ca="1" si="1336"/>
        <v>1.8028928946077133E-4</v>
      </c>
      <c r="HV496" s="240">
        <f t="shared" ca="1" si="1337"/>
        <v>-1.9731005422133065E-4</v>
      </c>
      <c r="HW496" s="240">
        <f t="shared" ca="1" si="1338"/>
        <v>2.0852108062489202E-4</v>
      </c>
      <c r="HX496" s="240">
        <f t="shared" ca="1" si="1339"/>
        <v>-2.1359226319164041E-4</v>
      </c>
      <c r="HY496" s="240">
        <f t="shared" ca="1" si="1340"/>
        <v>2.1237428239506516E-4</v>
      </c>
      <c r="HZ496" s="240">
        <f t="shared" ca="1" si="1341"/>
        <v>-2.04903001332869E-4</v>
      </c>
      <c r="IA496" s="240">
        <f t="shared" ca="1" si="1342"/>
        <v>1.9139840974826292E-4</v>
      </c>
      <c r="IB496" s="240">
        <f t="shared" ca="1" si="1343"/>
        <v>-1.7225814649466425E-4</v>
      </c>
      <c r="IC496" s="240">
        <f t="shared" ca="1" si="1344"/>
        <v>1.480457911728266E-4</v>
      </c>
      <c r="ID496" s="240">
        <f t="shared" ca="1" si="1345"/>
        <v>-1.1947426969006949E-4</v>
      </c>
      <c r="IE496" s="240">
        <f t="shared" ca="1" si="1346"/>
        <v>5.8008313532292554E-5</v>
      </c>
      <c r="IF496" s="240">
        <f t="shared" ca="1" si="1347"/>
        <v>-5.2722432642872443E-5</v>
      </c>
      <c r="IG496" s="240">
        <f t="shared" ca="1" si="1348"/>
        <v>1.650760591084363E-5</v>
      </c>
      <c r="IH496" s="240">
        <f t="shared" ca="1" si="1349"/>
        <v>2.0193282576252763E-5</v>
      </c>
      <c r="II496" s="240">
        <f t="shared" ca="1" si="1350"/>
        <v>-5.6299585608467843E-5</v>
      </c>
      <c r="IJ496" s="240">
        <f t="shared" ca="1" si="1351"/>
        <v>9.0748163375341609E-5</v>
      </c>
      <c r="IK496" s="240">
        <f t="shared" ca="1" si="1352"/>
        <v>-1.2252468731469671E-4</v>
      </c>
      <c r="IL496" s="240">
        <f t="shared" ca="1" si="1353"/>
        <v>1.5069350672837221E-4</v>
      </c>
      <c r="IM496" s="240">
        <f t="shared" ca="1" si="1354"/>
        <v>-1.744251987506259E-4</v>
      </c>
      <c r="IN496" s="240">
        <f t="shared" ca="1" si="1355"/>
        <v>1.9302099046809273E-4</v>
      </c>
      <c r="IO496" s="240">
        <f t="shared" ca="1" si="1356"/>
        <v>-2.0593333408934627E-4</v>
      </c>
      <c r="IP496" s="240">
        <f t="shared" ca="1" si="1357"/>
        <v>2.1278202933359185E-4</v>
      </c>
      <c r="IQ496" s="240">
        <f t="shared" ca="1" si="1358"/>
        <v>-2.1336541831972849E-4</v>
      </c>
      <c r="IR496" s="240">
        <f t="shared" ca="1" si="1359"/>
        <v>2.0766632332519495E-4</v>
      </c>
      <c r="IS496" s="240">
        <f t="shared" ca="1" si="1360"/>
        <v>-1.9585255257912161E-4</v>
      </c>
      <c r="IT496" s="240">
        <f t="shared" ca="1" si="1361"/>
        <v>1.782719591968279E-4</v>
      </c>
      <c r="IU496" s="240">
        <f t="shared" ca="1" si="1362"/>
        <v>-1.5544219874390829E-4</v>
      </c>
      <c r="IV496" s="240">
        <f t="shared" ca="1" si="1363"/>
        <v>1.2803548701545843E-4</v>
      </c>
      <c r="IW496" s="240">
        <f t="shared" ca="1" si="1364"/>
        <v>-9.6858806833532751E-5</v>
      </c>
      <c r="IX496" s="240">
        <f t="shared" ca="1" si="1365"/>
        <v>6.2830146667618514E-5</v>
      </c>
      <c r="IY496" s="240">
        <f t="shared" ca="1" si="1366"/>
        <v>-2.6951470725735389E-5</v>
      </c>
      <c r="IZ496" s="240">
        <f t="shared" ca="1" si="1367"/>
        <v>-9.7207835965079339E-6</v>
      </c>
      <c r="JA496" s="240">
        <f t="shared" ca="1" si="1368"/>
        <v>4.6106812213992347E-5</v>
      </c>
      <c r="JB496" s="240">
        <f t="shared" ca="1" si="1369"/>
        <v>-8.1135238876059614E-5</v>
      </c>
    </row>
    <row r="497" spans="2:262">
      <c r="B497" s="248">
        <v>136</v>
      </c>
      <c r="C497" s="247">
        <f t="shared" si="1370"/>
        <v>2.6562500000000019E-3</v>
      </c>
      <c r="D497" s="244">
        <f t="shared" ca="1" si="1113"/>
        <v>11.430262507760624</v>
      </c>
      <c r="E497" s="243">
        <f ca="1">EL361</f>
        <v>-0.56973749223937542</v>
      </c>
      <c r="F497" s="242">
        <v>136</v>
      </c>
      <c r="G497" s="240">
        <f t="shared" ca="1" si="1114"/>
        <v>1.8022967191350662E-4</v>
      </c>
      <c r="H497" s="240">
        <f t="shared" ca="1" si="1115"/>
        <v>-2.0474402061243662E-4</v>
      </c>
      <c r="I497" s="240">
        <f t="shared" ca="1" si="1116"/>
        <v>2.213901714210003E-4</v>
      </c>
      <c r="J497" s="240">
        <f t="shared" ca="1" si="1117"/>
        <v>-2.2952842209889336E-4</v>
      </c>
      <c r="K497" s="240">
        <f t="shared" ca="1" si="1118"/>
        <v>2.288460242365481E-4</v>
      </c>
      <c r="L497" s="240">
        <f t="shared" ca="1" si="1119"/>
        <v>-2.1936920200112101E-4</v>
      </c>
      <c r="M497" s="240">
        <f t="shared" ca="1" si="1120"/>
        <v>2.0146214435645685E-4</v>
      </c>
      <c r="N497" s="240">
        <f t="shared" ca="1" si="1121"/>
        <v>-1.7581300948544629E-4</v>
      </c>
      <c r="O497" s="240">
        <f t="shared" ca="1" si="1122"/>
        <v>1.4340747925698169E-4</v>
      </c>
      <c r="P497" s="240">
        <f t="shared" ca="1" si="1123"/>
        <v>-1.0549088002451227E-4</v>
      </c>
      <c r="Q497" s="240">
        <f t="shared" ca="1" si="1124"/>
        <v>6.3520325432667171E-5</v>
      </c>
      <c r="R497" s="240">
        <f t="shared" ca="1" si="1125"/>
        <v>-1.9108720357053475E-5</v>
      </c>
      <c r="S497" s="240">
        <f t="shared" ca="1" si="1126"/>
        <v>-2.6037222125586352E-5</v>
      </c>
      <c r="T497" s="240">
        <f t="shared" ca="1" si="1127"/>
        <v>7.0182568763783846E-5</v>
      </c>
      <c r="U497" s="241">
        <f t="shared" ca="1" si="1128"/>
        <v>-1.1163083864322565E-4</v>
      </c>
      <c r="V497" s="240">
        <f t="shared" ca="1" si="1129"/>
        <v>1.4878919799690528E-4</v>
      </c>
      <c r="W497" s="240">
        <f t="shared" ca="1" si="1130"/>
        <v>-1.8022967191350721E-4</v>
      </c>
      <c r="X497" s="240">
        <f t="shared" ca="1" si="1131"/>
        <v>2.0474402061243659E-4</v>
      </c>
      <c r="Y497" s="240">
        <f t="shared" ca="1" si="1132"/>
        <v>-2.2139017142100041E-4</v>
      </c>
      <c r="Z497" s="240">
        <f t="shared" ca="1" si="1133"/>
        <v>2.2952842209889333E-4</v>
      </c>
      <c r="AA497" s="240">
        <f t="shared" ca="1" si="1134"/>
        <v>-2.2884602423654788E-4</v>
      </c>
      <c r="AB497" s="240">
        <f t="shared" ca="1" si="1135"/>
        <v>2.1936920200112093E-4</v>
      </c>
      <c r="AC497" s="240">
        <f t="shared" ca="1" si="1136"/>
        <v>-2.0146214435645706E-4</v>
      </c>
      <c r="AD497" s="240">
        <f t="shared" ca="1" si="1137"/>
        <v>1.7581300948544501E-4</v>
      </c>
      <c r="AE497" s="240">
        <f t="shared" ca="1" si="1138"/>
        <v>-1.434074792569808E-4</v>
      </c>
      <c r="AF497" s="240">
        <f t="shared" ca="1" si="1139"/>
        <v>1.0549088002451197E-4</v>
      </c>
      <c r="AG497" s="240">
        <f t="shared" ca="1" si="1140"/>
        <v>-6.3520325432668418E-5</v>
      </c>
      <c r="AH497" s="240">
        <f t="shared" ca="1" si="1141"/>
        <v>1.9108720357053149E-5</v>
      </c>
      <c r="AI497" s="240">
        <f t="shared" ca="1" si="1142"/>
        <v>2.6037222125586677E-5</v>
      </c>
      <c r="AJ497" s="240">
        <f t="shared" ca="1" si="1143"/>
        <v>-7.0182568763782599E-5</v>
      </c>
      <c r="AK497" s="240">
        <f t="shared" ca="1" si="1144"/>
        <v>1.1163083864322736E-4</v>
      </c>
      <c r="AL497" s="240">
        <f t="shared" ca="1" si="1145"/>
        <v>-1.4878919799690552E-4</v>
      </c>
      <c r="AM497" s="240">
        <f t="shared" ca="1" si="1146"/>
        <v>1.802296719135064E-4</v>
      </c>
      <c r="AN497" s="240">
        <f t="shared" ca="1" si="1147"/>
        <v>-2.0474402061243746E-4</v>
      </c>
      <c r="AO497" s="240">
        <f t="shared" ca="1" si="1148"/>
        <v>2.2139017142100046E-4</v>
      </c>
      <c r="AP497" s="240">
        <f t="shared" ca="1" si="1149"/>
        <v>-2.2952842209889333E-4</v>
      </c>
      <c r="AQ497" s="240">
        <f t="shared" ca="1" si="1150"/>
        <v>2.2884602423654782E-4</v>
      </c>
      <c r="AR497" s="240">
        <f t="shared" ca="1" si="1151"/>
        <v>-2.1936920200112079E-4</v>
      </c>
      <c r="AS497" s="240">
        <f t="shared" ca="1" si="1152"/>
        <v>2.0146214435645535E-4</v>
      </c>
      <c r="AT497" s="240">
        <f t="shared" ca="1" si="1153"/>
        <v>-1.7581300948544691E-4</v>
      </c>
      <c r="AU497" s="240">
        <f t="shared" ca="1" si="1154"/>
        <v>1.4340747925698053E-4</v>
      </c>
      <c r="AV497" s="240">
        <f t="shared" ca="1" si="1155"/>
        <v>-1.0549088002450874E-4</v>
      </c>
      <c r="AW497" s="240">
        <f t="shared" ca="1" si="1156"/>
        <v>6.3520325432668079E-5</v>
      </c>
      <c r="AX497" s="240">
        <f t="shared" ca="1" si="1157"/>
        <v>-1.9108720357052783E-5</v>
      </c>
      <c r="AY497" s="240">
        <f t="shared" ca="1" si="1158"/>
        <v>-2.6037222125590228E-5</v>
      </c>
      <c r="AZ497" s="240">
        <f t="shared" ca="1" si="1159"/>
        <v>7.0182568763782924E-5</v>
      </c>
      <c r="BA497" s="240">
        <f t="shared" ca="1" si="1160"/>
        <v>-1.1163083864322767E-4</v>
      </c>
      <c r="BB497" s="240">
        <f t="shared" ca="1" si="1161"/>
        <v>1.4878919799690829E-4</v>
      </c>
      <c r="BC497" s="240">
        <f t="shared" ca="1" si="1162"/>
        <v>-1.8022967191350662E-4</v>
      </c>
      <c r="BD497" s="240">
        <f t="shared" ca="1" si="1163"/>
        <v>2.0474402061243762E-4</v>
      </c>
      <c r="BE497" s="240">
        <f t="shared" ca="1" si="1164"/>
        <v>-2.213901714209997E-4</v>
      </c>
      <c r="BF497" s="240">
        <f t="shared" ca="1" si="1165"/>
        <v>2.2952842209889338E-4</v>
      </c>
      <c r="BG497" s="240">
        <f t="shared" ca="1" si="1166"/>
        <v>-2.2884602423654777E-4</v>
      </c>
      <c r="BH497" s="240">
        <f t="shared" ca="1" si="1167"/>
        <v>2.1936920200112171E-4</v>
      </c>
      <c r="BI497" s="240">
        <f t="shared" ca="1" si="1168"/>
        <v>-2.0146214435645674E-4</v>
      </c>
      <c r="BJ497" s="240">
        <f t="shared" ca="1" si="1169"/>
        <v>1.7581300948544458E-4</v>
      </c>
      <c r="BK497" s="240">
        <f t="shared" ca="1" si="1170"/>
        <v>-1.4340747925698283E-4</v>
      </c>
      <c r="BL497" s="240">
        <f t="shared" ca="1" si="1171"/>
        <v>1.0549088002451137E-4</v>
      </c>
      <c r="BM497" s="240">
        <f t="shared" ca="1" si="1172"/>
        <v>-6.352032543266461E-5</v>
      </c>
      <c r="BN497" s="240">
        <f t="shared" ca="1" si="1173"/>
        <v>1.9108720357055724E-5</v>
      </c>
      <c r="BO497" s="240">
        <f t="shared" ca="1" si="1174"/>
        <v>2.6037222125587341E-5</v>
      </c>
      <c r="BP497" s="240">
        <f t="shared" ca="1" si="1175"/>
        <v>-7.0182568763786367E-5</v>
      </c>
      <c r="BQ497" s="240">
        <f t="shared" ca="1" si="1176"/>
        <v>1.116308386432251E-4</v>
      </c>
      <c r="BR497" s="240">
        <f t="shared" ca="1" si="1177"/>
        <v>-1.4878919799690604E-4</v>
      </c>
      <c r="BS497" s="240">
        <f t="shared" ca="1" si="1178"/>
        <v>1.8022967191350887E-4</v>
      </c>
      <c r="BT497" s="240">
        <f t="shared" ca="1" si="1179"/>
        <v>-2.0474402061243629E-4</v>
      </c>
      <c r="BU497" s="240">
        <f t="shared" ca="1" si="1180"/>
        <v>2.2139017142100068E-4</v>
      </c>
      <c r="BV497" s="240">
        <f t="shared" ca="1" si="1181"/>
        <v>-2.2952842209889368E-4</v>
      </c>
      <c r="BW497" s="240">
        <f t="shared" ca="1" si="1182"/>
        <v>2.288460242365481E-4</v>
      </c>
      <c r="BX497" s="240">
        <f t="shared" ca="1" si="1183"/>
        <v>-2.193692020011206E-4</v>
      </c>
      <c r="BY497" s="240">
        <f t="shared" ca="1" si="1184"/>
        <v>2.01462144356455E-4</v>
      </c>
      <c r="BZ497" s="240">
        <f t="shared" ca="1" si="1185"/>
        <v>-1.7581300948544648E-4</v>
      </c>
      <c r="CA497" s="240">
        <f t="shared" ca="1" si="1186"/>
        <v>1.4340747925698001E-4</v>
      </c>
      <c r="CB497" s="240">
        <f t="shared" ca="1" si="1187"/>
        <v>-1.0549088002450816E-4</v>
      </c>
      <c r="CC497" s="240">
        <f t="shared" ca="1" si="1188"/>
        <v>6.3520325432667442E-5</v>
      </c>
      <c r="CD497" s="240">
        <f t="shared" ca="1" si="1189"/>
        <v>-1.9108720357052119E-5</v>
      </c>
      <c r="CE497" s="240">
        <f t="shared" ca="1" si="1190"/>
        <v>-2.6037222125590905E-5</v>
      </c>
      <c r="CF497" s="240">
        <f t="shared" ca="1" si="1191"/>
        <v>7.0182568763789809E-5</v>
      </c>
      <c r="CG497" s="240">
        <f t="shared" ca="1" si="1192"/>
        <v>-1.1163083864322255E-4</v>
      </c>
      <c r="CH497" s="240">
        <f t="shared" ca="1" si="1193"/>
        <v>1.4878919799690379E-4</v>
      </c>
      <c r="CI497" s="240">
        <f t="shared" ca="1" si="1194"/>
        <v>-1.8022967191350702E-4</v>
      </c>
      <c r="CJ497" s="240">
        <f t="shared" ca="1" si="1195"/>
        <v>2.0474402061243795E-4</v>
      </c>
      <c r="CK497" s="240">
        <f t="shared" ca="1" si="1196"/>
        <v>-2.2139017142100168E-4</v>
      </c>
      <c r="CL497" s="240">
        <f t="shared" ca="1" si="1197"/>
        <v>2.2952842209889398E-4</v>
      </c>
      <c r="CM497" s="240">
        <f t="shared" ca="1" si="1198"/>
        <v>-2.2884602423654842E-4</v>
      </c>
      <c r="CN497" s="240">
        <f t="shared" ca="1" si="1199"/>
        <v>2.1936920200112152E-4</v>
      </c>
      <c r="CO497" s="240">
        <f t="shared" ca="1" si="1200"/>
        <v>-2.0146214435645644E-4</v>
      </c>
      <c r="CP497" s="240">
        <f t="shared" ca="1" si="1201"/>
        <v>1.7581300948544415E-4</v>
      </c>
      <c r="CQ497" s="240">
        <f t="shared" ca="1" si="1202"/>
        <v>-1.4340747925697717E-4</v>
      </c>
      <c r="CR497" s="240">
        <f t="shared" ca="1" si="1203"/>
        <v>1.0549088002450495E-4</v>
      </c>
      <c r="CS497" s="240">
        <f t="shared" ca="1" si="1204"/>
        <v>-6.3520325432670234E-5</v>
      </c>
      <c r="CT497" s="240">
        <f t="shared" ca="1" si="1205"/>
        <v>1.910872035705506E-5</v>
      </c>
      <c r="CU497" s="240">
        <f t="shared" ca="1" si="1206"/>
        <v>2.6037222125587992E-5</v>
      </c>
      <c r="CV497" s="240">
        <f t="shared" ca="1" si="1207"/>
        <v>-7.0182568763787017E-5</v>
      </c>
      <c r="CW497" s="240">
        <f t="shared" ca="1" si="1208"/>
        <v>1.116308386432314E-4</v>
      </c>
      <c r="CX497" s="240">
        <f t="shared" ca="1" si="1209"/>
        <v>-1.4878919799691157E-4</v>
      </c>
      <c r="CY497" s="240">
        <f t="shared" ca="1" si="1210"/>
        <v>1.8022967191350521E-4</v>
      </c>
      <c r="CZ497" s="240">
        <f t="shared" ca="1" si="1211"/>
        <v>-2.0474402061243659E-4</v>
      </c>
      <c r="DA497" s="240">
        <f t="shared" ca="1" si="1212"/>
        <v>2.2139017142100087E-4</v>
      </c>
      <c r="DB497" s="240">
        <f t="shared" ca="1" si="1213"/>
        <v>-2.2952842209889376E-4</v>
      </c>
      <c r="DC497" s="240">
        <f t="shared" ca="1" si="1214"/>
        <v>2.2884602423654731E-4</v>
      </c>
      <c r="DD497" s="240">
        <f t="shared" ca="1" si="1215"/>
        <v>-2.1936920200112239E-4</v>
      </c>
      <c r="DE497" s="240">
        <f t="shared" ca="1" si="1216"/>
        <v>2.0146214435645785E-4</v>
      </c>
      <c r="DF497" s="240">
        <f t="shared" ca="1" si="1217"/>
        <v>-1.7581300948544604E-4</v>
      </c>
      <c r="DG497" s="240">
        <f t="shared" ca="1" si="1218"/>
        <v>1.4340747925697947E-4</v>
      </c>
      <c r="DH497" s="240">
        <f t="shared" ca="1" si="1219"/>
        <v>-1.0549088002450757E-4</v>
      </c>
      <c r="DI497" s="240">
        <f t="shared" ca="1" si="1220"/>
        <v>6.352032543266049E-5</v>
      </c>
      <c r="DJ497" s="240">
        <f t="shared" ca="1" si="1221"/>
        <v>-1.9108720357057988E-5</v>
      </c>
      <c r="DK497" s="240">
        <f t="shared" ca="1" si="1222"/>
        <v>-2.6037222125585091E-5</v>
      </c>
      <c r="DL497" s="240">
        <f t="shared" ca="1" si="1223"/>
        <v>7.0182568763784239E-5</v>
      </c>
      <c r="DM497" s="240">
        <f t="shared" ca="1" si="1224"/>
        <v>-1.1163083864322885E-4</v>
      </c>
      <c r="DN497" s="240">
        <f t="shared" ca="1" si="1225"/>
        <v>1.4878919799690932E-4</v>
      </c>
      <c r="DO497" s="240">
        <f t="shared" ca="1" si="1226"/>
        <v>-1.8022967191351155E-4</v>
      </c>
      <c r="DP497" s="240">
        <f t="shared" ca="1" si="1227"/>
        <v>2.0474402061243526E-4</v>
      </c>
      <c r="DQ497" s="240">
        <f t="shared" ca="1" si="1228"/>
        <v>-2.2139017142100008E-4</v>
      </c>
      <c r="DR497" s="240">
        <f t="shared" ca="1" si="1229"/>
        <v>2.2952842209889349E-4</v>
      </c>
      <c r="DS497" s="240">
        <f t="shared" ca="1" si="1230"/>
        <v>-2.2884602423654761E-4</v>
      </c>
      <c r="DT497" s="240">
        <f t="shared" ca="1" si="1231"/>
        <v>2.193692020011193E-4</v>
      </c>
      <c r="DU497" s="240">
        <f t="shared" ca="1" si="1232"/>
        <v>-2.0146214435645294E-4</v>
      </c>
      <c r="DV497" s="240">
        <f t="shared" ca="1" si="1233"/>
        <v>1.7581300948544791E-4</v>
      </c>
      <c r="DW497" s="240">
        <f t="shared" ca="1" si="1234"/>
        <v>-1.4340747925698177E-4</v>
      </c>
      <c r="DX497" s="240">
        <f t="shared" ca="1" si="1235"/>
        <v>1.0549088002451015E-4</v>
      </c>
      <c r="DY497" s="240">
        <f t="shared" ca="1" si="1236"/>
        <v>-6.3520325432663282E-5</v>
      </c>
      <c r="DZ497" s="240">
        <f t="shared" ca="1" si="1237"/>
        <v>1.9108720357047864E-5</v>
      </c>
      <c r="EA497" s="240">
        <f t="shared" ca="1" si="1238"/>
        <v>2.6037222125595175E-5</v>
      </c>
      <c r="EB497" s="240">
        <f t="shared" ca="1" si="1239"/>
        <v>-7.0182568763781433E-5</v>
      </c>
      <c r="EC497" s="240">
        <f t="shared" ca="1" si="1240"/>
        <v>1.116308386432263E-4</v>
      </c>
      <c r="ED497" s="240">
        <f t="shared" ca="1" si="1241"/>
        <v>-1.4878919799690707E-4</v>
      </c>
      <c r="EE497" s="240">
        <f t="shared" ca="1" si="1242"/>
        <v>1.8022967191350971E-4</v>
      </c>
      <c r="EF497" s="240">
        <f t="shared" ca="1" si="1243"/>
        <v>-2.047440206124399E-4</v>
      </c>
      <c r="EG497" s="240">
        <f t="shared" ca="1" si="1244"/>
        <v>2.2139017142099927E-4</v>
      </c>
      <c r="EH497" s="240">
        <f t="shared" ca="1" si="1245"/>
        <v>-2.2952842209889325E-4</v>
      </c>
      <c r="EI497" s="240">
        <f t="shared" ca="1" si="1246"/>
        <v>2.2884602423654793E-4</v>
      </c>
      <c r="EJ497" s="240">
        <f t="shared" ca="1" si="1247"/>
        <v>-2.1936920200112022E-4</v>
      </c>
      <c r="EK497" s="240">
        <f t="shared" ca="1" si="1248"/>
        <v>2.0146214435645432E-4</v>
      </c>
      <c r="EL497" s="240">
        <f t="shared" ca="1" si="1249"/>
        <v>-1.7581300948544135E-4</v>
      </c>
      <c r="EM497" s="240">
        <f t="shared" ca="1" si="1250"/>
        <v>1.4340747925698408E-4</v>
      </c>
      <c r="EN497" s="240">
        <f t="shared" ca="1" si="1251"/>
        <v>-1.0549088002451278E-4</v>
      </c>
      <c r="EO497" s="240">
        <f t="shared" ca="1" si="1252"/>
        <v>6.3520325432666101E-5</v>
      </c>
      <c r="EP497" s="240">
        <f t="shared" ca="1" si="1253"/>
        <v>-1.9108720357050778E-5</v>
      </c>
      <c r="EQ497" s="240">
        <f t="shared" ca="1" si="1254"/>
        <v>-2.6037222125592274E-5</v>
      </c>
      <c r="ER497" s="240">
        <f t="shared" ca="1" si="1255"/>
        <v>7.0182568763791096E-5</v>
      </c>
      <c r="ES497" s="240">
        <f t="shared" ca="1" si="1256"/>
        <v>-1.1163083864322373E-4</v>
      </c>
      <c r="ET497" s="240">
        <f t="shared" ca="1" si="1257"/>
        <v>1.4878919799690484E-4</v>
      </c>
      <c r="EU497" s="240">
        <f t="shared" ca="1" si="1258"/>
        <v>-1.8022967191350789E-4</v>
      </c>
      <c r="EV497" s="240">
        <f t="shared" ca="1" si="1259"/>
        <v>2.0474402061243857E-4</v>
      </c>
      <c r="EW497" s="240">
        <f t="shared" ca="1" si="1260"/>
        <v>-2.2139017142100206E-4</v>
      </c>
      <c r="EX497" s="240">
        <f t="shared" ca="1" si="1261"/>
        <v>2.2952842209889409E-4</v>
      </c>
      <c r="EY497" s="240">
        <f t="shared" ca="1" si="1262"/>
        <v>-2.2884602423654826E-4</v>
      </c>
      <c r="EZ497" s="240">
        <f t="shared" ca="1" si="1263"/>
        <v>2.1936920200112109E-4</v>
      </c>
      <c r="FA497" s="240">
        <f t="shared" ca="1" si="1264"/>
        <v>-2.0146214435645579E-4</v>
      </c>
      <c r="FB497" s="240">
        <f t="shared" ca="1" si="1265"/>
        <v>1.7581300948544325E-4</v>
      </c>
      <c r="FC497" s="240">
        <f t="shared" ca="1" si="1266"/>
        <v>-1.4340747925697611E-4</v>
      </c>
      <c r="FD497" s="240">
        <f t="shared" ca="1" si="1267"/>
        <v>1.0549088002450376E-4</v>
      </c>
      <c r="FE497" s="240">
        <f t="shared" ca="1" si="1268"/>
        <v>-6.352032543265637E-5</v>
      </c>
      <c r="FF497" s="240">
        <f t="shared" ca="1" si="1269"/>
        <v>1.9108720357040654E-5</v>
      </c>
      <c r="FG497" s="240">
        <f t="shared" ca="1" si="1270"/>
        <v>2.6037222125602371E-5</v>
      </c>
      <c r="FH497" s="240">
        <f t="shared" ca="1" si="1271"/>
        <v>-7.0182568763775836E-5</v>
      </c>
      <c r="FI497" s="240">
        <f t="shared" ca="1" si="1272"/>
        <v>1.1163083864322115E-4</v>
      </c>
      <c r="FJ497" s="240">
        <f t="shared" ca="1" si="1273"/>
        <v>-1.4878919799690259E-4</v>
      </c>
      <c r="FK497" s="240">
        <f t="shared" ca="1" si="1274"/>
        <v>1.8022967191350602E-4</v>
      </c>
      <c r="FL497" s="240">
        <f t="shared" ca="1" si="1275"/>
        <v>-2.0474402061243722E-4</v>
      </c>
      <c r="FM497" s="240">
        <f t="shared" ca="1" si="1276"/>
        <v>2.2139017142100125E-4</v>
      </c>
      <c r="FN497" s="240">
        <f t="shared" ca="1" si="1277"/>
        <v>-2.2952842209889382E-4</v>
      </c>
      <c r="FO497" s="240">
        <f t="shared" ca="1" si="1278"/>
        <v>2.2884602423654712E-4</v>
      </c>
      <c r="FP497" s="240">
        <f t="shared" ca="1" si="1279"/>
        <v>-2.19369202001118E-4</v>
      </c>
      <c r="FQ497" s="240">
        <f t="shared" ca="1" si="1280"/>
        <v>2.0146214435645086E-4</v>
      </c>
      <c r="FR497" s="240">
        <f t="shared" ca="1" si="1281"/>
        <v>-1.7581300948543669E-4</v>
      </c>
      <c r="FS497" s="240">
        <f t="shared" ca="1" si="1282"/>
        <v>1.4340747925698866E-4</v>
      </c>
      <c r="FT497" s="240">
        <f t="shared" ca="1" si="1283"/>
        <v>-1.0549088002451799E-4</v>
      </c>
      <c r="FU497" s="240">
        <f t="shared" ca="1" si="1284"/>
        <v>6.3520325432671779E-5</v>
      </c>
      <c r="FV497" s="240">
        <f t="shared" ca="1" si="1285"/>
        <v>-1.9108720357056619E-5</v>
      </c>
      <c r="FW497" s="240">
        <f t="shared" ca="1" si="1286"/>
        <v>-2.6037222125586447E-5</v>
      </c>
      <c r="FX497" s="240">
        <f t="shared" ca="1" si="1287"/>
        <v>7.0182568763785526E-5</v>
      </c>
      <c r="FY497" s="240">
        <f t="shared" ca="1" si="1288"/>
        <v>-1.1163083864323002E-4</v>
      </c>
      <c r="FZ497" s="240">
        <f t="shared" ca="1" si="1289"/>
        <v>1.4878919799691035E-4</v>
      </c>
      <c r="GA497" s="240">
        <f t="shared" ca="1" si="1290"/>
        <v>-1.8022967191351236E-4</v>
      </c>
      <c r="GB497" s="240">
        <f t="shared" ca="1" si="1291"/>
        <v>2.0474402061244188E-4</v>
      </c>
      <c r="GC497" s="240">
        <f t="shared" ca="1" si="1292"/>
        <v>-2.2139017142100404E-4</v>
      </c>
      <c r="GD497" s="240">
        <f t="shared" ca="1" si="1293"/>
        <v>2.2952842209889468E-4</v>
      </c>
      <c r="GE497" s="240">
        <f t="shared" ca="1" si="1294"/>
        <v>-2.2884602423654896E-4</v>
      </c>
      <c r="GF497" s="240">
        <f t="shared" ca="1" si="1295"/>
        <v>2.1936920200112288E-4</v>
      </c>
      <c r="GG497" s="240">
        <f t="shared" ca="1" si="1296"/>
        <v>-2.0146214435645861E-4</v>
      </c>
      <c r="GH497" s="240">
        <f t="shared" ca="1" si="1297"/>
        <v>1.7581300948544705E-4</v>
      </c>
      <c r="GI497" s="240">
        <f t="shared" ca="1" si="1298"/>
        <v>-1.4340747925698074E-4</v>
      </c>
      <c r="GJ497" s="240">
        <f t="shared" ca="1" si="1299"/>
        <v>1.0549088002450893E-4</v>
      </c>
      <c r="GK497" s="240">
        <f t="shared" ca="1" si="1300"/>
        <v>-6.3520325432662021E-5</v>
      </c>
      <c r="GL497" s="240">
        <f t="shared" ca="1" si="1301"/>
        <v>1.9108720357046482E-5</v>
      </c>
      <c r="GM497" s="240">
        <f t="shared" ca="1" si="1302"/>
        <v>2.603722212559653E-5</v>
      </c>
      <c r="GN497" s="240">
        <f t="shared" ca="1" si="1303"/>
        <v>-7.0182568763795176E-5</v>
      </c>
      <c r="GO497" s="240">
        <f t="shared" ca="1" si="1304"/>
        <v>1.1163083864323893E-4</v>
      </c>
      <c r="GP497" s="240">
        <f t="shared" ca="1" si="1305"/>
        <v>-1.487891979969181E-4</v>
      </c>
      <c r="GQ497" s="240">
        <f t="shared" ca="1" si="1306"/>
        <v>1.8022967191350239E-4</v>
      </c>
      <c r="GR497" s="240">
        <f t="shared" ca="1" si="1307"/>
        <v>-2.0474402061243453E-4</v>
      </c>
      <c r="GS497" s="240">
        <f t="shared" ca="1" si="1308"/>
        <v>2.2139017142099962E-4</v>
      </c>
      <c r="GT497" s="240">
        <f t="shared" ca="1" si="1309"/>
        <v>-2.2952842209889333E-4</v>
      </c>
      <c r="GU497" s="240">
        <f t="shared" ca="1" si="1310"/>
        <v>2.2884602423654782E-4</v>
      </c>
      <c r="GV497" s="240">
        <f t="shared" ca="1" si="1311"/>
        <v>-2.1936920200111979E-4</v>
      </c>
      <c r="GW497" s="240">
        <f t="shared" ca="1" si="1312"/>
        <v>2.014621443564537E-4</v>
      </c>
      <c r="GX497" s="240">
        <f t="shared" ca="1" si="1313"/>
        <v>-1.7581300948544049E-4</v>
      </c>
      <c r="GY497" s="240">
        <f t="shared" ca="1" si="1314"/>
        <v>1.4340747925697278E-4</v>
      </c>
      <c r="GZ497" s="240">
        <f t="shared" ca="1" si="1315"/>
        <v>-1.0549088002449992E-4</v>
      </c>
      <c r="HA497" s="240">
        <f t="shared" ca="1" si="1316"/>
        <v>6.3520325432652223E-5</v>
      </c>
      <c r="HB497" s="240">
        <f t="shared" ca="1" si="1317"/>
        <v>-1.9108720357062473E-5</v>
      </c>
      <c r="HC497" s="240">
        <f t="shared" ca="1" si="1318"/>
        <v>-2.6037222125580606E-5</v>
      </c>
      <c r="HD497" s="240">
        <f t="shared" ca="1" si="1319"/>
        <v>7.0182568763779902E-5</v>
      </c>
      <c r="HE497" s="240">
        <f t="shared" ca="1" si="1320"/>
        <v>-1.1163083864322489E-4</v>
      </c>
      <c r="HF497" s="240">
        <f t="shared" ca="1" si="1321"/>
        <v>1.4878919799690587E-4</v>
      </c>
      <c r="HG497" s="240">
        <f t="shared" ca="1" si="1322"/>
        <v>-1.802296719135087E-4</v>
      </c>
      <c r="HH497" s="240">
        <f t="shared" ca="1" si="1323"/>
        <v>2.0474402061243919E-4</v>
      </c>
      <c r="HI497" s="240">
        <f t="shared" ca="1" si="1324"/>
        <v>-2.2139017142100241E-4</v>
      </c>
      <c r="HJ497" s="240">
        <f t="shared" ca="1" si="1325"/>
        <v>2.295284220988942E-4</v>
      </c>
      <c r="HK497" s="240">
        <f t="shared" ca="1" si="1326"/>
        <v>-2.2884602423654663E-4</v>
      </c>
      <c r="HL497" s="240">
        <f t="shared" ca="1" si="1327"/>
        <v>2.193692020011167E-4</v>
      </c>
      <c r="HM497" s="240">
        <f t="shared" ca="1" si="1328"/>
        <v>-2.0146214435644877E-4</v>
      </c>
      <c r="HN497" s="240">
        <f t="shared" ca="1" si="1329"/>
        <v>1.7581300948545084E-4</v>
      </c>
      <c r="HO497" s="240">
        <f t="shared" ca="1" si="1330"/>
        <v>-1.434074792569853E-4</v>
      </c>
      <c r="HP497" s="240">
        <f t="shared" ca="1" si="1331"/>
        <v>1.0549088002451418E-4</v>
      </c>
      <c r="HQ497" s="240">
        <f t="shared" ca="1" si="1332"/>
        <v>-6.3520325432667659E-5</v>
      </c>
      <c r="HR497" s="240">
        <f t="shared" ca="1" si="1333"/>
        <v>1.9108720357052377E-5</v>
      </c>
      <c r="HS497" s="240">
        <f t="shared" ca="1" si="1334"/>
        <v>2.6037222125590689E-5</v>
      </c>
      <c r="HT497" s="240">
        <f t="shared" ca="1" si="1335"/>
        <v>-7.0182568763789592E-5</v>
      </c>
      <c r="HU497" s="240">
        <f t="shared" ca="1" si="1336"/>
        <v>1.1163083864323378E-4</v>
      </c>
      <c r="HV497" s="240">
        <f t="shared" ca="1" si="1337"/>
        <v>-1.4878919799691362E-4</v>
      </c>
      <c r="HW497" s="240">
        <f t="shared" ca="1" si="1338"/>
        <v>1.8022967191351505E-4</v>
      </c>
      <c r="HX497" s="240">
        <f t="shared" ca="1" si="1339"/>
        <v>-2.0474402061244386E-4</v>
      </c>
      <c r="HY497" s="240">
        <f t="shared" ca="1" si="1340"/>
        <v>2.2139017142099802E-4</v>
      </c>
      <c r="HZ497" s="240">
        <f t="shared" ca="1" si="1341"/>
        <v>-2.2952842209889287E-4</v>
      </c>
      <c r="IA497" s="240">
        <f t="shared" ca="1" si="1342"/>
        <v>2.2884602423654848E-4</v>
      </c>
      <c r="IB497" s="240">
        <f t="shared" ca="1" si="1343"/>
        <v>-2.1936920200112158E-4</v>
      </c>
      <c r="IC497" s="240">
        <f t="shared" ca="1" si="1344"/>
        <v>2.0146214435645655E-4</v>
      </c>
      <c r="ID497" s="240">
        <f t="shared" ca="1" si="1345"/>
        <v>-1.7581300948544428E-4</v>
      </c>
      <c r="IE497" s="240">
        <f t="shared" ca="1" si="1346"/>
        <v>-6.3326749184874779E-5</v>
      </c>
      <c r="IF497" s="240">
        <f t="shared" ca="1" si="1347"/>
        <v>-1.0549088002450514E-4</v>
      </c>
      <c r="IG497" s="240">
        <f t="shared" ca="1" si="1348"/>
        <v>6.3520325432657901E-5</v>
      </c>
      <c r="IH497" s="240">
        <f t="shared" ca="1" si="1349"/>
        <v>-1.9108720357042226E-5</v>
      </c>
      <c r="II497" s="240">
        <f t="shared" ca="1" si="1350"/>
        <v>-2.6037222125600785E-5</v>
      </c>
      <c r="IJ497" s="240">
        <f t="shared" ca="1" si="1351"/>
        <v>7.0182568763799255E-5</v>
      </c>
      <c r="IK497" s="240">
        <f t="shared" ca="1" si="1352"/>
        <v>-1.1163083864321977E-4</v>
      </c>
      <c r="IL497" s="240">
        <f t="shared" ca="1" si="1353"/>
        <v>1.4878919799690137E-4</v>
      </c>
      <c r="IM497" s="240">
        <f t="shared" ca="1" si="1354"/>
        <v>-1.8022967191350507E-4</v>
      </c>
      <c r="IN497" s="240">
        <f t="shared" ca="1" si="1355"/>
        <v>2.0474402061243651E-4</v>
      </c>
      <c r="IO497" s="240">
        <f t="shared" ca="1" si="1356"/>
        <v>-2.2139017142100081E-4</v>
      </c>
      <c r="IP497" s="240">
        <f t="shared" ca="1" si="1357"/>
        <v>2.2952842209889371E-4</v>
      </c>
      <c r="IQ497" s="240">
        <f t="shared" ca="1" si="1358"/>
        <v>-2.2884602423654734E-4</v>
      </c>
      <c r="IR497" s="240">
        <f t="shared" ca="1" si="1359"/>
        <v>2.1936920200111849E-4</v>
      </c>
      <c r="IS497" s="240">
        <f t="shared" ca="1" si="1360"/>
        <v>-2.0146214435645161E-4</v>
      </c>
      <c r="IT497" s="240">
        <f t="shared" ca="1" si="1361"/>
        <v>1.7581300948543772E-4</v>
      </c>
      <c r="IU497" s="240">
        <f t="shared" ca="1" si="1362"/>
        <v>-1.4340747925696941E-4</v>
      </c>
      <c r="IV497" s="240">
        <f t="shared" ca="1" si="1363"/>
        <v>1.0549088002449611E-4</v>
      </c>
      <c r="IW497" s="240">
        <f t="shared" ca="1" si="1364"/>
        <v>-6.3520325432673283E-5</v>
      </c>
      <c r="IX497" s="240">
        <f t="shared" ca="1" si="1365"/>
        <v>1.9108720357058218E-5</v>
      </c>
      <c r="IY497" s="240">
        <f t="shared" ca="1" si="1366"/>
        <v>2.6037222125584875E-5</v>
      </c>
      <c r="IZ497" s="240">
        <f t="shared" ca="1" si="1367"/>
        <v>-7.0182568763783995E-5</v>
      </c>
      <c r="JA497" s="240">
        <f t="shared" ca="1" si="1368"/>
        <v>1.1163083864322866E-4</v>
      </c>
      <c r="JB497" s="240">
        <f t="shared" ca="1" si="1369"/>
        <v>-1.4878919799690915E-4</v>
      </c>
    </row>
    <row r="498" spans="2:262">
      <c r="B498" s="248">
        <v>137</v>
      </c>
      <c r="C498" s="247">
        <f t="shared" si="1370"/>
        <v>2.6757812500000019E-3</v>
      </c>
      <c r="D498" s="244">
        <f t="shared" ca="1" si="1113"/>
        <v>11.436729688902986</v>
      </c>
      <c r="E498" s="243">
        <f ca="1">EM361</f>
        <v>-0.56327031109701364</v>
      </c>
      <c r="F498" s="242">
        <v>137</v>
      </c>
      <c r="G498" s="240">
        <f t="shared" ca="1" si="1114"/>
        <v>2.0350336178723511E-4</v>
      </c>
      <c r="H498" s="240">
        <f t="shared" ca="1" si="1115"/>
        <v>-2.4380603645682796E-4</v>
      </c>
      <c r="I498" s="240">
        <f t="shared" ca="1" si="1116"/>
        <v>2.7226077638712123E-4</v>
      </c>
      <c r="J498" s="240">
        <f t="shared" ca="1" si="1117"/>
        <v>-2.8748480243688751E-4</v>
      </c>
      <c r="K498" s="240">
        <f t="shared" ca="1" si="1118"/>
        <v>2.8873829179563217E-4</v>
      </c>
      <c r="L498" s="240">
        <f t="shared" ca="1" si="1119"/>
        <v>-2.7596033022048139E-4</v>
      </c>
      <c r="M498" s="240">
        <f t="shared" ca="1" si="1120"/>
        <v>2.4977187220888647E-4</v>
      </c>
      <c r="N498" s="240">
        <f t="shared" ca="1" si="1121"/>
        <v>-2.1144556525536247E-4</v>
      </c>
      <c r="O498" s="240">
        <f t="shared" ca="1" si="1122"/>
        <v>1.6284390460482938E-4</v>
      </c>
      <c r="P498" s="240">
        <f t="shared" ca="1" si="1123"/>
        <v>-1.063287239180836E-4</v>
      </c>
      <c r="Q498" s="240">
        <f t="shared" ca="1" si="1124"/>
        <v>4.4646420217474294E-5</v>
      </c>
      <c r="R498" s="240">
        <f t="shared" ca="1" si="1125"/>
        <v>1.9205509308511845E-5</v>
      </c>
      <c r="S498" s="240">
        <f t="shared" ca="1" si="1126"/>
        <v>-8.212413289905396E-5</v>
      </c>
      <c r="T498" s="240">
        <f t="shared" ca="1" si="1127"/>
        <v>1.4105187348583827E-4</v>
      </c>
      <c r="U498" s="241">
        <f t="shared" ca="1" si="1128"/>
        <v>-1.9312509391305907E-4</v>
      </c>
      <c r="V498" s="240">
        <f t="shared" ca="1" si="1129"/>
        <v>2.3581325750388711E-4</v>
      </c>
      <c r="W498" s="240">
        <f t="shared" ca="1" si="1130"/>
        <v>-2.6704190136267447E-4</v>
      </c>
      <c r="X498" s="240">
        <f t="shared" ca="1" si="1131"/>
        <v>2.8529344643431329E-4</v>
      </c>
      <c r="Y498" s="240">
        <f t="shared" ca="1" si="1132"/>
        <v>-2.896809453813103E-4</v>
      </c>
      <c r="Z498" s="240">
        <f t="shared" ca="1" si="1133"/>
        <v>2.7999118444592538E-4</v>
      </c>
      <c r="AA498" s="240">
        <f t="shared" ca="1" si="1134"/>
        <v>-2.5669504473048769E-4</v>
      </c>
      <c r="AB498" s="240">
        <f t="shared" ca="1" si="1135"/>
        <v>2.2092461938182036E-4</v>
      </c>
      <c r="AC498" s="240">
        <f t="shared" ca="1" si="1136"/>
        <v>-1.7441819868709905E-4</v>
      </c>
      <c r="AD498" s="240">
        <f t="shared" ca="1" si="1137"/>
        <v>1.1943579657115144E-4</v>
      </c>
      <c r="AE498" s="240">
        <f t="shared" ca="1" si="1138"/>
        <v>-5.8649323547542735E-5</v>
      </c>
      <c r="AF498" s="240">
        <f t="shared" ca="1" si="1139"/>
        <v>-4.9872567498388627E-6</v>
      </c>
      <c r="AG498" s="240">
        <f t="shared" ca="1" si="1140"/>
        <v>6.8381477615276303E-5</v>
      </c>
      <c r="AH498" s="240">
        <f t="shared" ca="1" si="1141"/>
        <v>-1.2845264997897901E-4</v>
      </c>
      <c r="AI498" s="240">
        <f t="shared" ca="1" si="1142"/>
        <v>1.8228157077188653E-4</v>
      </c>
      <c r="AJ498" s="240">
        <f t="shared" ca="1" si="1143"/>
        <v>-2.2725238375881807E-4</v>
      </c>
      <c r="AK498" s="240">
        <f t="shared" ca="1" si="1144"/>
        <v>2.6117969900773749E-4</v>
      </c>
      <c r="AL498" s="240">
        <f t="shared" ca="1" si="1145"/>
        <v>-2.8241479353052453E-4</v>
      </c>
      <c r="AM498" s="240">
        <f t="shared" ca="1" si="1146"/>
        <v>2.8992573219651085E-4</v>
      </c>
      <c r="AN498" s="240">
        <f t="shared" ca="1" si="1147"/>
        <v>-2.8334751538370694E-4</v>
      </c>
      <c r="AO498" s="240">
        <f t="shared" ca="1" si="1148"/>
        <v>2.6299981640550454E-4</v>
      </c>
      <c r="AP498" s="240">
        <f t="shared" ca="1" si="1149"/>
        <v>-2.2987144674947876E-4</v>
      </c>
      <c r="AQ498" s="240">
        <f t="shared" ca="1" si="1150"/>
        <v>1.8557230405150165E-4</v>
      </c>
      <c r="AR498" s="240">
        <f t="shared" ca="1" si="1151"/>
        <v>-1.3225513792893917E-4</v>
      </c>
      <c r="AS498" s="240">
        <f t="shared" ca="1" si="1152"/>
        <v>7.2510935520113086E-5</v>
      </c>
      <c r="AT498" s="240">
        <f t="shared" ca="1" si="1153"/>
        <v>-9.2430105471787236E-6</v>
      </c>
      <c r="AU498" s="240">
        <f t="shared" ca="1" si="1154"/>
        <v>-5.4474085362419492E-5</v>
      </c>
      <c r="AV498" s="240">
        <f t="shared" ca="1" si="1155"/>
        <v>1.1554397278719714E-4</v>
      </c>
      <c r="AW498" s="240">
        <f t="shared" ca="1" si="1156"/>
        <v>-1.7099891536074467E-4</v>
      </c>
      <c r="AX498" s="240">
        <f t="shared" ca="1" si="1157"/>
        <v>2.1814403911631623E-4</v>
      </c>
      <c r="AY498" s="240">
        <f t="shared" ca="1" si="1158"/>
        <v>-2.546882918812512E-4</v>
      </c>
      <c r="AZ498" s="240">
        <f t="shared" ca="1" si="1159"/>
        <v>2.7885577865250651E-4</v>
      </c>
      <c r="BA498" s="240">
        <f t="shared" ca="1" si="1160"/>
        <v>-2.8947206252835509E-4</v>
      </c>
      <c r="BB498" s="240">
        <f t="shared" ca="1" si="1161"/>
        <v>2.8602123733861807E-4</v>
      </c>
      <c r="BC498" s="240">
        <f t="shared" ca="1" si="1162"/>
        <v>-2.6867099848673545E-4</v>
      </c>
      <c r="BD498" s="240">
        <f t="shared" ca="1" si="1163"/>
        <v>2.3826449366755429E-4</v>
      </c>
      <c r="BE498" s="240">
        <f t="shared" ca="1" si="1164"/>
        <v>-1.9627934948123315E-4</v>
      </c>
      <c r="BF498" s="240">
        <f t="shared" ca="1" si="1165"/>
        <v>1.4475586507527773E-4</v>
      </c>
      <c r="BG498" s="240">
        <f t="shared" ca="1" si="1166"/>
        <v>-8.6197862297803624E-5</v>
      </c>
      <c r="BH498" s="240">
        <f t="shared" ca="1" si="1167"/>
        <v>2.3451010622191836E-5</v>
      </c>
      <c r="BI498" s="240">
        <f t="shared" ca="1" si="1168"/>
        <v>4.0435460266546096E-5</v>
      </c>
      <c r="BJ498" s="240">
        <f t="shared" ca="1" si="1169"/>
        <v>-1.0235694004451422E-4</v>
      </c>
      <c r="BK498" s="240">
        <f t="shared" ca="1" si="1170"/>
        <v>1.5930430858476278E-4</v>
      </c>
      <c r="BL498" s="240">
        <f t="shared" ca="1" si="1171"/>
        <v>-2.085101663764221E-4</v>
      </c>
      <c r="BM498" s="240">
        <f t="shared" ca="1" si="1172"/>
        <v>2.4758331835156343E-4</v>
      </c>
      <c r="BN498" s="240">
        <f t="shared" ca="1" si="1173"/>
        <v>-2.7462497577883317E-4</v>
      </c>
      <c r="BO498" s="240">
        <f t="shared" ca="1" si="1174"/>
        <v>2.8832102930681047E-4</v>
      </c>
      <c r="BP498" s="240">
        <f t="shared" ca="1" si="1175"/>
        <v>-2.8800590908027902E-4</v>
      </c>
      <c r="BQ498" s="240">
        <f t="shared" ca="1" si="1176"/>
        <v>2.7369492859981179E-4</v>
      </c>
      <c r="BR498" s="240">
        <f t="shared" ca="1" si="1177"/>
        <v>-2.4608354055087996E-4</v>
      </c>
      <c r="BS498" s="240">
        <f t="shared" ca="1" si="1178"/>
        <v>2.0651354076602069E-4</v>
      </c>
      <c r="BT498" s="240">
        <f t="shared" ca="1" si="1179"/>
        <v>-1.5690786266353004E-4</v>
      </c>
      <c r="BU498" s="240">
        <f t="shared" ca="1" si="1180"/>
        <v>9.9677130875177748E-5</v>
      </c>
      <c r="BV498" s="240">
        <f t="shared" ca="1" si="1181"/>
        <v>-3.7602515158550228E-5</v>
      </c>
      <c r="BW498" s="240">
        <f t="shared" ca="1" si="1182"/>
        <v>-2.6299422605170666E-5</v>
      </c>
      <c r="BX498" s="240">
        <f t="shared" ca="1" si="1183"/>
        <v>8.8923320467847153E-5</v>
      </c>
      <c r="BY498" s="240">
        <f t="shared" ca="1" si="1184"/>
        <v>-1.4722592377598367E-4</v>
      </c>
      <c r="BZ498" s="240">
        <f t="shared" ca="1" si="1185"/>
        <v>1.9837397438238763E-4</v>
      </c>
      <c r="CA498" s="240">
        <f t="shared" ca="1" si="1186"/>
        <v>-2.3988189492222932E-4</v>
      </c>
      <c r="CB498" s="240">
        <f t="shared" ca="1" si="1187"/>
        <v>2.6973257728420174E-4</v>
      </c>
      <c r="CC498" s="240">
        <f t="shared" ca="1" si="1188"/>
        <v>-2.864754054717263E-4</v>
      </c>
      <c r="CD498" s="240">
        <f t="shared" ca="1" si="1189"/>
        <v>2.892967493606274E-4</v>
      </c>
      <c r="CE498" s="240">
        <f t="shared" ca="1" si="1190"/>
        <v>-2.7805950365704688E-4</v>
      </c>
      <c r="CF498" s="240">
        <f t="shared" ca="1" si="1191"/>
        <v>2.5330975063065015E-4</v>
      </c>
      <c r="CG498" s="240">
        <f t="shared" ca="1" si="1192"/>
        <v>-2.1625022284265318E-4</v>
      </c>
      <c r="CH498" s="240">
        <f t="shared" ca="1" si="1193"/>
        <v>1.686818554671271E-4</v>
      </c>
      <c r="CI498" s="240">
        <f t="shared" ca="1" si="1194"/>
        <v>-1.1291626851358807E-4</v>
      </c>
      <c r="CJ498" s="240">
        <f t="shared" ca="1" si="1195"/>
        <v>5.1663431942292206E-5</v>
      </c>
      <c r="CK498" s="240">
        <f t="shared" ca="1" si="1196"/>
        <v>1.2100027331182046E-5</v>
      </c>
      <c r="CL498" s="240">
        <f t="shared" ca="1" si="1197"/>
        <v>-7.5275476823425769E-5</v>
      </c>
      <c r="CM498" s="240">
        <f t="shared" ca="1" si="1198"/>
        <v>1.347928588213673E-4</v>
      </c>
      <c r="CN498" s="240">
        <f t="shared" ca="1" si="1199"/>
        <v>-1.8775988210857004E-4</v>
      </c>
      <c r="CO498" s="240">
        <f t="shared" ca="1" si="1200"/>
        <v>2.3160257499685023E-4</v>
      </c>
      <c r="CP498" s="240">
        <f t="shared" ca="1" si="1201"/>
        <v>-2.6419036938510939E-4</v>
      </c>
      <c r="CQ498" s="240">
        <f t="shared" ca="1" si="1202"/>
        <v>2.839396372925772E-4</v>
      </c>
      <c r="CR498" s="240">
        <f t="shared" ca="1" si="1203"/>
        <v>-2.8989064843236358E-4</v>
      </c>
      <c r="CS498" s="240">
        <f t="shared" ca="1" si="1204"/>
        <v>2.817542090148381E-4</v>
      </c>
      <c r="CT498" s="240">
        <f t="shared" ca="1" si="1205"/>
        <v>-2.5992571533382949E-4</v>
      </c>
      <c r="CU498" s="240">
        <f t="shared" ca="1" si="1206"/>
        <v>2.254659391911805E-4</v>
      </c>
      <c r="CV498" s="240">
        <f t="shared" ca="1" si="1207"/>
        <v>-1.8004947890610493E-4</v>
      </c>
      <c r="CW498" s="240">
        <f t="shared" ca="1" si="1208"/>
        <v>1.2588338097085962E-4</v>
      </c>
      <c r="CX498" s="240">
        <f t="shared" ca="1" si="1209"/>
        <v>-6.5599886993319281E-5</v>
      </c>
      <c r="CY498" s="240">
        <f t="shared" ca="1" si="1210"/>
        <v>2.1285179684763823E-6</v>
      </c>
      <c r="CZ498" s="240">
        <f t="shared" ca="1" si="1211"/>
        <v>6.1446287961967796E-5</v>
      </c>
      <c r="DA498" s="240">
        <f t="shared" ca="1" si="1212"/>
        <v>-1.2203506606339773E-4</v>
      </c>
      <c r="DB498" s="240">
        <f t="shared" ca="1" si="1213"/>
        <v>1.7669345983291709E-4</v>
      </c>
      <c r="DC498" s="240">
        <f t="shared" ca="1" si="1214"/>
        <v>-2.2276530418232401E-4</v>
      </c>
      <c r="DD498" s="240">
        <f t="shared" ca="1" si="1215"/>
        <v>2.5801170374582121E-4</v>
      </c>
      <c r="DE498" s="240">
        <f t="shared" ca="1" si="1216"/>
        <v>-2.8071983365701876E-4</v>
      </c>
      <c r="DF498" s="240">
        <f t="shared" ca="1" si="1217"/>
        <v>2.8978617554060413E-4</v>
      </c>
      <c r="DG498" s="240">
        <f t="shared" ca="1" si="1218"/>
        <v>-2.8477014380435482E-4</v>
      </c>
      <c r="DH498" s="240">
        <f t="shared" ca="1" si="1219"/>
        <v>2.6591549622197321E-4</v>
      </c>
      <c r="DI498" s="240">
        <f t="shared" ca="1" si="1220"/>
        <v>-2.3413848834370212E-4</v>
      </c>
      <c r="DJ498" s="240">
        <f t="shared" ca="1" si="1221"/>
        <v>1.9098334737993914E-4</v>
      </c>
      <c r="DK498" s="240">
        <f t="shared" ca="1" si="1222"/>
        <v>-1.3854722933727561E-4</v>
      </c>
      <c r="DL498" s="240">
        <f t="shared" ca="1" si="1223"/>
        <v>7.9378306170707749E-5</v>
      </c>
      <c r="DM498" s="240">
        <f t="shared" ca="1" si="1224"/>
        <v>-1.6351935481929069E-5</v>
      </c>
      <c r="DN498" s="240">
        <f t="shared" ca="1" si="1225"/>
        <v>-4.7469069610766413E-5</v>
      </c>
      <c r="DO498" s="240">
        <f t="shared" ca="1" si="1226"/>
        <v>1.0898328014225718E-4</v>
      </c>
      <c r="DP498" s="240">
        <f t="shared" ca="1" si="1227"/>
        <v>-1.6520136753602057E-4</v>
      </c>
      <c r="DQ498" s="240">
        <f t="shared" ca="1" si="1228"/>
        <v>2.133913722380759E-4</v>
      </c>
      <c r="DR498" s="240">
        <f t="shared" ca="1" si="1229"/>
        <v>-2.5121146531306086E-4</v>
      </c>
      <c r="DS498" s="240">
        <f t="shared" ca="1" si="1230"/>
        <v>2.768237513540231E-4</v>
      </c>
      <c r="DT498" s="240">
        <f t="shared" ca="1" si="1231"/>
        <v>-2.8898358236969677E-4</v>
      </c>
      <c r="DU498" s="240">
        <f t="shared" ca="1" si="1232"/>
        <v>2.8710004237453128E-4</v>
      </c>
      <c r="DV498" s="240">
        <f t="shared" ca="1" si="1233"/>
        <v>-2.7126466338826512E-4</v>
      </c>
      <c r="DW498" s="240">
        <f t="shared" ca="1" si="1234"/>
        <v>2.4224697736970405E-4</v>
      </c>
      <c r="DX498" s="240">
        <f t="shared" ca="1" si="1235"/>
        <v>-2.0145712024175722E-4</v>
      </c>
      <c r="DY498" s="240">
        <f t="shared" ca="1" si="1236"/>
        <v>1.5087730529292858E-4</v>
      </c>
      <c r="DZ498" s="240">
        <f t="shared" ca="1" si="1237"/>
        <v>-9.2965496055796769E-5</v>
      </c>
      <c r="EA498" s="240">
        <f t="shared" ca="1" si="1238"/>
        <v>3.0535959750545305E-5</v>
      </c>
      <c r="EB498" s="240">
        <f t="shared" ca="1" si="1239"/>
        <v>3.3377494113056991E-5</v>
      </c>
      <c r="EC498" s="240">
        <f t="shared" ca="1" si="1240"/>
        <v>-9.5668943953445729E-5</v>
      </c>
      <c r="ED498" s="240">
        <f t="shared" ca="1" si="1241"/>
        <v>1.5331129067478545E-4</v>
      </c>
      <c r="EE498" s="240">
        <f t="shared" ca="1" si="1242"/>
        <v>-2.035033617872408E-4</v>
      </c>
      <c r="EF498" s="240">
        <f t="shared" ca="1" si="1243"/>
        <v>2.4380603645682755E-4</v>
      </c>
      <c r="EG498" s="240">
        <f t="shared" ca="1" si="1244"/>
        <v>-2.7226077638712362E-4</v>
      </c>
      <c r="EH498" s="240">
        <f t="shared" ca="1" si="1245"/>
        <v>2.874848024368873E-4</v>
      </c>
      <c r="EI498" s="240">
        <f t="shared" ca="1" si="1246"/>
        <v>-2.8873829179563157E-4</v>
      </c>
      <c r="EJ498" s="240">
        <f t="shared" ca="1" si="1247"/>
        <v>2.7596033022048226E-4</v>
      </c>
      <c r="EK498" s="240">
        <f t="shared" ca="1" si="1248"/>
        <v>-2.497718722088842E-4</v>
      </c>
      <c r="EL498" s="240">
        <f t="shared" ca="1" si="1249"/>
        <v>2.114455652553651E-4</v>
      </c>
      <c r="EM498" s="240">
        <f t="shared" ca="1" si="1250"/>
        <v>-1.6284390460482575E-4</v>
      </c>
      <c r="EN498" s="240">
        <f t="shared" ca="1" si="1251"/>
        <v>1.0632872391808718E-4</v>
      </c>
      <c r="EO498" s="240">
        <f t="shared" ca="1" si="1252"/>
        <v>-4.4646420217471977E-5</v>
      </c>
      <c r="EP498" s="240">
        <f t="shared" ca="1" si="1253"/>
        <v>-1.9205509308505976E-5</v>
      </c>
      <c r="EQ498" s="240">
        <f t="shared" ca="1" si="1254"/>
        <v>8.2124132899056196E-5</v>
      </c>
      <c r="ER498" s="240">
        <f t="shared" ca="1" si="1255"/>
        <v>-1.410518734858313E-4</v>
      </c>
      <c r="ES498" s="240">
        <f t="shared" ca="1" si="1256"/>
        <v>1.9312509391305929E-4</v>
      </c>
      <c r="ET498" s="240">
        <f t="shared" ca="1" si="1257"/>
        <v>-2.3581325750388245E-4</v>
      </c>
      <c r="EU498" s="240">
        <f t="shared" ca="1" si="1258"/>
        <v>2.6704190136267458E-4</v>
      </c>
      <c r="EV498" s="240">
        <f t="shared" ca="1" si="1259"/>
        <v>-2.852934464343148E-4</v>
      </c>
      <c r="EW498" s="240">
        <f t="shared" ca="1" si="1260"/>
        <v>2.896809453813104E-4</v>
      </c>
      <c r="EX498" s="240">
        <f t="shared" ca="1" si="1261"/>
        <v>-2.7999118444592316E-4</v>
      </c>
      <c r="EY498" s="240">
        <f t="shared" ca="1" si="1262"/>
        <v>2.5669504473048953E-4</v>
      </c>
      <c r="EZ498" s="240">
        <f t="shared" ca="1" si="1263"/>
        <v>-2.2092461938181751E-4</v>
      </c>
      <c r="FA498" s="240">
        <f t="shared" ca="1" si="1264"/>
        <v>1.7441819868710211E-4</v>
      </c>
      <c r="FB498" s="240">
        <f t="shared" ca="1" si="1265"/>
        <v>-1.1943579657114741E-4</v>
      </c>
      <c r="FC498" s="240">
        <f t="shared" ca="1" si="1266"/>
        <v>5.8649323547530375E-5</v>
      </c>
      <c r="FD498" s="240">
        <f t="shared" ca="1" si="1267"/>
        <v>4.9872567498432537E-6</v>
      </c>
      <c r="FE498" s="240">
        <f t="shared" ca="1" si="1268"/>
        <v>-6.8381477615272589E-5</v>
      </c>
      <c r="FF498" s="240">
        <f t="shared" ca="1" si="1269"/>
        <v>1.2845264997896451E-4</v>
      </c>
      <c r="FG498" s="240">
        <f t="shared" ca="1" si="1270"/>
        <v>-1.8228157077189317E-4</v>
      </c>
      <c r="FH498" s="240">
        <f t="shared" ca="1" si="1271"/>
        <v>2.2725238375881829E-4</v>
      </c>
      <c r="FI498" s="240">
        <f t="shared" ca="1" si="1272"/>
        <v>-2.6117969900773402E-4</v>
      </c>
      <c r="FJ498" s="240">
        <f t="shared" ca="1" si="1273"/>
        <v>2.824147935305209E-4</v>
      </c>
      <c r="FK498" s="240">
        <f t="shared" ca="1" si="1274"/>
        <v>-2.899257321965109E-4</v>
      </c>
      <c r="FL498" s="240">
        <f t="shared" ca="1" si="1275"/>
        <v>2.8334751538370689E-4</v>
      </c>
      <c r="FM498" s="240">
        <f t="shared" ca="1" si="1276"/>
        <v>-2.6299981640550785E-4</v>
      </c>
      <c r="FN498" s="240">
        <f t="shared" ca="1" si="1277"/>
        <v>2.2987144674946854E-4</v>
      </c>
      <c r="FO498" s="240">
        <f t="shared" ca="1" si="1278"/>
        <v>-1.8557230405149826E-4</v>
      </c>
      <c r="FP498" s="240">
        <f t="shared" ca="1" si="1279"/>
        <v>1.3225513792894256E-4</v>
      </c>
      <c r="FQ498" s="240">
        <f t="shared" ca="1" si="1280"/>
        <v>-7.2510935520120757E-5</v>
      </c>
      <c r="FR498" s="240">
        <f t="shared" ca="1" si="1281"/>
        <v>9.2430105471619456E-6</v>
      </c>
      <c r="FS498" s="240">
        <f t="shared" ca="1" si="1282"/>
        <v>5.4474085362419763E-5</v>
      </c>
      <c r="FT498" s="240">
        <f t="shared" ca="1" si="1283"/>
        <v>-1.1554397278718985E-4</v>
      </c>
      <c r="FU498" s="240">
        <f t="shared" ca="1" si="1284"/>
        <v>1.7099891536073158E-4</v>
      </c>
      <c r="FV498" s="240">
        <f t="shared" ca="1" si="1285"/>
        <v>-2.1814403911632187E-4</v>
      </c>
      <c r="FW498" s="240">
        <f t="shared" ca="1" si="1286"/>
        <v>2.5468829188125136E-4</v>
      </c>
      <c r="FX498" s="240">
        <f t="shared" ca="1" si="1287"/>
        <v>-2.7885577865250434E-4</v>
      </c>
      <c r="FY498" s="240">
        <f t="shared" ca="1" si="1288"/>
        <v>2.8947206252835417E-4</v>
      </c>
      <c r="FZ498" s="240">
        <f t="shared" ca="1" si="1289"/>
        <v>-2.8602123733861666E-4</v>
      </c>
      <c r="GA498" s="240">
        <f t="shared" ca="1" si="1290"/>
        <v>2.6867099848673534E-4</v>
      </c>
      <c r="GB498" s="240">
        <f t="shared" ca="1" si="1291"/>
        <v>-2.3826449366755881E-4</v>
      </c>
      <c r="GC498" s="240">
        <f t="shared" ca="1" si="1292"/>
        <v>1.9627934948122081E-4</v>
      </c>
      <c r="GD498" s="240">
        <f t="shared" ca="1" si="1293"/>
        <v>-1.4475586507527033E-4</v>
      </c>
      <c r="GE498" s="240">
        <f t="shared" ca="1" si="1294"/>
        <v>8.619786229780334E-5</v>
      </c>
      <c r="GF498" s="240">
        <f t="shared" ca="1" si="1295"/>
        <v>-2.3451010622199805E-5</v>
      </c>
      <c r="GG498" s="240">
        <f t="shared" ca="1" si="1296"/>
        <v>-4.0435460266562698E-5</v>
      </c>
      <c r="GH498" s="240">
        <f t="shared" ca="1" si="1297"/>
        <v>1.0235694004451447E-4</v>
      </c>
      <c r="GI498" s="240">
        <f t="shared" ca="1" si="1298"/>
        <v>-1.5930430858475614E-4</v>
      </c>
      <c r="GJ498" s="240">
        <f t="shared" ca="1" si="1299"/>
        <v>2.0851016637641083E-4</v>
      </c>
      <c r="GK498" s="240">
        <f t="shared" ca="1" si="1300"/>
        <v>-2.4758331835156788E-4</v>
      </c>
      <c r="GL498" s="240">
        <f t="shared" ca="1" si="1301"/>
        <v>2.7462497577883328E-4</v>
      </c>
      <c r="GM498" s="240">
        <f t="shared" ca="1" si="1302"/>
        <v>-2.883210293068096E-4</v>
      </c>
      <c r="GN498" s="240">
        <f t="shared" ca="1" si="1303"/>
        <v>2.8800590908028087E-4</v>
      </c>
      <c r="GO498" s="240">
        <f t="shared" ca="1" si="1304"/>
        <v>-2.7369492859980903E-4</v>
      </c>
      <c r="GP498" s="240">
        <f t="shared" ca="1" si="1305"/>
        <v>2.460835405508798E-4</v>
      </c>
      <c r="GQ498" s="240">
        <f t="shared" ca="1" si="1306"/>
        <v>-2.065135407660263E-4</v>
      </c>
      <c r="GR498" s="240">
        <f t="shared" ca="1" si="1307"/>
        <v>1.5690786266351595E-4</v>
      </c>
      <c r="GS498" s="240">
        <f t="shared" ca="1" si="1308"/>
        <v>-9.9677130875169725E-5</v>
      </c>
      <c r="GT498" s="240">
        <f t="shared" ca="1" si="1309"/>
        <v>3.760251515854993E-5</v>
      </c>
      <c r="GU498" s="240">
        <f t="shared" ca="1" si="1310"/>
        <v>2.6299422605162738E-5</v>
      </c>
      <c r="GV498" s="240">
        <f t="shared" ca="1" si="1311"/>
        <v>-8.8923320467863118E-5</v>
      </c>
      <c r="GW498" s="240">
        <f t="shared" ca="1" si="1312"/>
        <v>1.4722592377599105E-4</v>
      </c>
      <c r="GX498" s="240">
        <f t="shared" ca="1" si="1313"/>
        <v>-1.9837397438238785E-4</v>
      </c>
      <c r="GY498" s="240">
        <f t="shared" ca="1" si="1314"/>
        <v>2.3988189492222021E-4</v>
      </c>
      <c r="GZ498" s="240">
        <f t="shared" ca="1" si="1315"/>
        <v>-2.6973257728420488E-4</v>
      </c>
      <c r="HA498" s="240">
        <f t="shared" ca="1" si="1316"/>
        <v>2.864754054717263E-4</v>
      </c>
      <c r="HB498" s="240">
        <f t="shared" ca="1" si="1317"/>
        <v>-2.8929674936062794E-4</v>
      </c>
      <c r="HC498" s="240">
        <f t="shared" ca="1" si="1318"/>
        <v>2.7805950365705149E-4</v>
      </c>
      <c r="HD498" s="240">
        <f t="shared" ca="1" si="1319"/>
        <v>-2.5330975063064196E-4</v>
      </c>
      <c r="HE498" s="240">
        <f t="shared" ca="1" si="1320"/>
        <v>2.1625022284265299E-4</v>
      </c>
      <c r="HF498" s="240">
        <f t="shared" ca="1" si="1321"/>
        <v>-1.6868185546712683E-4</v>
      </c>
      <c r="HG498" s="240">
        <f t="shared" ca="1" si="1322"/>
        <v>1.1291626851357264E-4</v>
      </c>
      <c r="HH498" s="240">
        <f t="shared" ca="1" si="1323"/>
        <v>-5.1663431942291948E-5</v>
      </c>
      <c r="HI498" s="240">
        <f t="shared" ca="1" si="1324"/>
        <v>-1.2100027331182317E-5</v>
      </c>
      <c r="HJ498" s="240">
        <f t="shared" ca="1" si="1325"/>
        <v>7.5275476823410129E-5</v>
      </c>
      <c r="HK498" s="240">
        <f t="shared" ca="1" si="1326"/>
        <v>-1.3479285882138213E-4</v>
      </c>
      <c r="HL498" s="240">
        <f t="shared" ca="1" si="1327"/>
        <v>1.8775988210857026E-4</v>
      </c>
      <c r="HM498" s="240">
        <f t="shared" ca="1" si="1328"/>
        <v>-2.3160257499685037E-4</v>
      </c>
      <c r="HN498" s="240">
        <f t="shared" ca="1" si="1329"/>
        <v>2.6419036938510278E-4</v>
      </c>
      <c r="HO498" s="240">
        <f t="shared" ca="1" si="1330"/>
        <v>-2.8393963729258056E-4</v>
      </c>
      <c r="HP498" s="240">
        <f t="shared" ca="1" si="1331"/>
        <v>2.8989064843236358E-4</v>
      </c>
      <c r="HQ498" s="240">
        <f t="shared" ca="1" si="1332"/>
        <v>-2.8175420901483804E-4</v>
      </c>
      <c r="HR498" s="240">
        <f t="shared" ca="1" si="1333"/>
        <v>2.5992571533383664E-4</v>
      </c>
      <c r="HS498" s="240">
        <f t="shared" ca="1" si="1334"/>
        <v>-2.2546593919116995E-4</v>
      </c>
      <c r="HT498" s="240">
        <f t="shared" ca="1" si="1335"/>
        <v>1.8004947890610471E-4</v>
      </c>
      <c r="HU498" s="240">
        <f t="shared" ca="1" si="1336"/>
        <v>-1.2588338097085935E-4</v>
      </c>
      <c r="HV498" s="240">
        <f t="shared" ca="1" si="1337"/>
        <v>6.5599886993302951E-5</v>
      </c>
      <c r="HW498" s="240">
        <f t="shared" ca="1" si="1338"/>
        <v>-2.1285179684761113E-6</v>
      </c>
      <c r="HX498" s="240">
        <f t="shared" ca="1" si="1339"/>
        <v>-6.144628796196808E-5</v>
      </c>
      <c r="HY498" s="240">
        <f t="shared" ca="1" si="1340"/>
        <v>1.2203506606338303E-4</v>
      </c>
      <c r="HZ498" s="240">
        <f t="shared" ca="1" si="1341"/>
        <v>-1.766934598329304E-4</v>
      </c>
      <c r="IA498" s="240">
        <f t="shared" ca="1" si="1342"/>
        <v>2.2276530418232417E-4</v>
      </c>
      <c r="IB498" s="240">
        <f t="shared" ca="1" si="1343"/>
        <v>-2.5801170374582143E-4</v>
      </c>
      <c r="IC498" s="240">
        <f t="shared" ca="1" si="1344"/>
        <v>2.807198336570147E-4</v>
      </c>
      <c r="ID498" s="240">
        <f t="shared" ca="1" si="1345"/>
        <v>-2.8978617554060467E-4</v>
      </c>
      <c r="IE498" s="240">
        <f t="shared" ca="1" si="1346"/>
        <v>-1.5272858402505917E-4</v>
      </c>
      <c r="IF498" s="240">
        <f t="shared" ca="1" si="1347"/>
        <v>-2.659154962219731E-4</v>
      </c>
      <c r="IG498" s="240">
        <f t="shared" ca="1" si="1348"/>
        <v>2.3413848834371169E-4</v>
      </c>
      <c r="IH498" s="240">
        <f t="shared" ca="1" si="1349"/>
        <v>-1.9098334737992651E-4</v>
      </c>
      <c r="II498" s="240">
        <f t="shared" ca="1" si="1350"/>
        <v>1.3854722933727537E-4</v>
      </c>
      <c r="IJ498" s="240">
        <f t="shared" ca="1" si="1351"/>
        <v>-7.9378306170707464E-5</v>
      </c>
      <c r="IK498" s="240">
        <f t="shared" ca="1" si="1352"/>
        <v>1.6351935481945224E-5</v>
      </c>
      <c r="IL498" s="240">
        <f t="shared" ca="1" si="1353"/>
        <v>4.7469069610766698E-5</v>
      </c>
      <c r="IM498" s="240">
        <f t="shared" ca="1" si="1354"/>
        <v>-1.0898328014225742E-4</v>
      </c>
      <c r="IN498" s="240">
        <f t="shared" ca="1" si="1355"/>
        <v>1.6520136753600724E-4</v>
      </c>
      <c r="IO498" s="240">
        <f t="shared" ca="1" si="1356"/>
        <v>-2.1339137223808725E-4</v>
      </c>
      <c r="IP498" s="240">
        <f t="shared" ca="1" si="1357"/>
        <v>2.5121146531306097E-4</v>
      </c>
      <c r="IQ498" s="240">
        <f t="shared" ca="1" si="1358"/>
        <v>-2.7682375135402315E-4</v>
      </c>
      <c r="IR498" s="240">
        <f t="shared" ca="1" si="1359"/>
        <v>2.8898358236969547E-4</v>
      </c>
      <c r="IS498" s="240">
        <f t="shared" ca="1" si="1360"/>
        <v>-2.8710004237452895E-4</v>
      </c>
      <c r="IT498" s="240">
        <f t="shared" ca="1" si="1361"/>
        <v>2.7126466338826501E-4</v>
      </c>
      <c r="IU498" s="240">
        <f t="shared" ca="1" si="1362"/>
        <v>-2.4224697736970391E-4</v>
      </c>
      <c r="IV498" s="240">
        <f t="shared" ca="1" si="1363"/>
        <v>2.0145712024176885E-4</v>
      </c>
      <c r="IW498" s="240">
        <f t="shared" ca="1" si="1364"/>
        <v>-1.5087730529291427E-4</v>
      </c>
      <c r="IX498" s="240">
        <f t="shared" ca="1" si="1365"/>
        <v>9.2965496055796485E-5</v>
      </c>
      <c r="IY498" s="240">
        <f t="shared" ca="1" si="1366"/>
        <v>-3.0535959750545034E-5</v>
      </c>
      <c r="IZ498" s="240">
        <f t="shared" ca="1" si="1367"/>
        <v>-3.3377494113040918E-5</v>
      </c>
      <c r="JA498" s="240">
        <f t="shared" ca="1" si="1368"/>
        <v>9.5668943953461545E-5</v>
      </c>
      <c r="JB498" s="240">
        <f t="shared" ca="1" si="1369"/>
        <v>-1.533112906747857E-4</v>
      </c>
    </row>
    <row r="499" spans="2:262">
      <c r="B499" s="248">
        <v>138</v>
      </c>
      <c r="C499" s="247">
        <f t="shared" si="1370"/>
        <v>2.695312500000002E-3</v>
      </c>
      <c r="D499" s="244">
        <f t="shared" ca="1" si="1113"/>
        <v>11.444419217404628</v>
      </c>
      <c r="E499" s="243">
        <f ca="1">EN361</f>
        <v>-0.55558078259537214</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11.447612476667128</v>
      </c>
      <c r="E500" s="243">
        <f ca="1">EO361</f>
        <v>-0.55238752333287211</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11.45134728550337</v>
      </c>
      <c r="E501" s="243">
        <f ca="1">EP361</f>
        <v>-0.54865271449662867</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11.451633037357816</v>
      </c>
      <c r="E502" s="243">
        <f ca="1">EQ361</f>
        <v>-0.54836696264218387</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11.454815119105763</v>
      </c>
      <c r="E503" s="243">
        <f ca="1">ER361</f>
        <v>-0.54518488089423656</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11.457432179887316</v>
      </c>
      <c r="E504" s="243">
        <f ca="1">ES361</f>
        <v>-0.5425678201126839</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11.464174642543645</v>
      </c>
      <c r="E505" s="243">
        <f ca="1">ET361</f>
        <v>-0.53582535745635573</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11.470485705247139</v>
      </c>
      <c r="E506" s="243">
        <f ca="1">EU361</f>
        <v>-0.52951429475286105</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11.478420004054046</v>
      </c>
      <c r="E507" s="243">
        <f ca="1">EV361</f>
        <v>-0.52157999594595472</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11.483735414718341</v>
      </c>
      <c r="E508" s="243">
        <f ca="1">EW361</f>
        <v>-0.51626458528165875</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11.487929801517543</v>
      </c>
      <c r="E509" s="243">
        <f ca="1">EX361</f>
        <v>-0.51207019848245616</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11.489606836601952</v>
      </c>
      <c r="E510" s="243">
        <f ca="1">EY361</f>
        <v>-0.51039316339804752</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11.490914910501557</v>
      </c>
      <c r="E511" s="243">
        <f ca="1">EZ361</f>
        <v>-0.50908508949844244</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11.492909080011538</v>
      </c>
      <c r="E512" s="243">
        <f ca="1">FA361</f>
        <v>-0.50709091998846145</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11.496498990116299</v>
      </c>
      <c r="E513" s="243">
        <f ca="1">FB361</f>
        <v>-0.50350100988370083</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11.502605915379469</v>
      </c>
      <c r="E514" s="243">
        <f ca="1">FC361</f>
        <v>-0.49739408462053175</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11.509171870427261</v>
      </c>
      <c r="E515" s="243">
        <f ca="1">FD361</f>
        <v>-0.49082812957273936</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11.516502888146206</v>
      </c>
      <c r="E516" s="243">
        <f ca="1">FE361</f>
        <v>-0.4834971118537929</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11.521145458401426</v>
      </c>
      <c r="E517" s="243">
        <f ca="1">FF361</f>
        <v>-0.47885454159857366</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11.524982885257222</v>
      </c>
      <c r="E518" s="243">
        <f ca="1">FG361</f>
        <v>-0.47501711474277902</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11.525657269346718</v>
      </c>
      <c r="E519" s="243">
        <f ca="1">FH361</f>
        <v>-0.47434273065328131</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11.527414453766992</v>
      </c>
      <c r="E520" s="243">
        <f ca="1">FI361</f>
        <v>-0.47258554623300852</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11.528519772719809</v>
      </c>
      <c r="E521" s="243">
        <f ca="1">FJ361</f>
        <v>-0.47148022728019157</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11.533229946450389</v>
      </c>
      <c r="E522" s="243">
        <f ca="1">FK361</f>
        <v>-0.46677005354961093</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11.538207766052187</v>
      </c>
      <c r="E523" s="243">
        <f ca="1">FL361</f>
        <v>-0.46179223394781388</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11.545832054492148</v>
      </c>
      <c r="E524" s="243">
        <f ca="1">FM361</f>
        <v>-0.45416794550785089</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11.551401514523718</v>
      </c>
      <c r="E525" s="243">
        <f ca="1">FN361</f>
        <v>-0.44859848547628217</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11.556791837326889</v>
      </c>
      <c r="E526" s="243">
        <f ca="1">FO361</f>
        <v>-0.44320816267311142</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11.558657663631623</v>
      </c>
      <c r="E527" s="243">
        <f ca="1">FP361</f>
        <v>-0.44134233636837644</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11.560239426808318</v>
      </c>
      <c r="E528" s="243">
        <f ca="1">FQ361</f>
        <v>-0.43976057319168305</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11.560530241675565</v>
      </c>
      <c r="E529" s="243">
        <f ca="1">FR361</f>
        <v>-0.43946975832443497</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11.562890014253254</v>
      </c>
      <c r="E530" s="243">
        <f ca="1">FS361</f>
        <v>-0.43710998574674592</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11.566629828115618</v>
      </c>
      <c r="E531" s="243">
        <f ca="1">FT361</f>
        <v>-0.43337017188438148</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11.572597126058376</v>
      </c>
      <c r="E532" s="243">
        <f ca="1">FU361</f>
        <v>-0.42740287394162296</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11.579225317862766</v>
      </c>
      <c r="E533" s="243">
        <f ca="1">FV361</f>
        <v>-0.42077468213723279</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11.584969646154187</v>
      </c>
      <c r="E534" s="243">
        <f ca="1">FW361</f>
        <v>-0.41503035384581277</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11.589371714824155</v>
      </c>
      <c r="E535" s="243">
        <f ca="1">FX361</f>
        <v>-0.41062828517584415</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11.590893286162983</v>
      </c>
      <c r="E536" s="243">
        <f ca="1">FY361</f>
        <v>-0.40910671383701752</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11.592172395762693</v>
      </c>
      <c r="E537" s="243">
        <f ca="1">FZ361</f>
        <v>-0.40782760423730596</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11.592122560417183</v>
      </c>
      <c r="E538" s="243">
        <f ca="1">GA361</f>
        <v>-0.40787743958281769</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11.595132652606255</v>
      </c>
      <c r="E539" s="243">
        <f ca="1">GB361</f>
        <v>-0.40486734739374558</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11.598336411889418</v>
      </c>
      <c r="E540" s="243">
        <f ca="1">GC361</f>
        <v>-0.40166358811058117</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11.60535454087689</v>
      </c>
      <c r="E541" s="243">
        <f ca="1">GD361</f>
        <v>-0.39464545912310994</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11.610684402679668</v>
      </c>
      <c r="E542" s="243">
        <f ca="1">GE361</f>
        <v>-0.38931559732033227</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11.617436367681954</v>
      </c>
      <c r="E543" s="243">
        <f ca="1">GF361</f>
        <v>-0.38256363231804602</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11.619908591479062</v>
      </c>
      <c r="E544" s="243">
        <f ca="1">GG361</f>
        <v>-0.38009140852093798</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11.622747869099596</v>
      </c>
      <c r="E545" s="243">
        <f ca="1">GH361</f>
        <v>-0.37725213090040399</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11.622264498158215</v>
      </c>
      <c r="E546" s="243">
        <f ca="1">GI361</f>
        <v>-0.37773550184178506</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11.624301079917768</v>
      </c>
      <c r="E547" s="243">
        <f ca="1">GJ361</f>
        <v>-0.37569892008223327</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11.626129221183325</v>
      </c>
      <c r="E548" s="243">
        <f ca="1">GK361</f>
        <v>-0.37387077881667569</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11.63199260571928</v>
      </c>
      <c r="E549" s="243">
        <f ca="1">GL361</f>
        <v>-0.3680073942807206</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11.638238224239865</v>
      </c>
      <c r="E550" s="243">
        <f ca="1">GM361</f>
        <v>-0.3617617757601348</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11.647181284653318</v>
      </c>
      <c r="E551" s="243">
        <f ca="1">GN361</f>
        <v>-0.35281871534668235</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11.654425915848334</v>
      </c>
      <c r="E552" s="243">
        <f ca="1">GO361</f>
        <v>-0.3455740841516669</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11.700003686016879</v>
      </c>
      <c r="E553" s="243">
        <f ca="1">GP361</f>
        <v>-0.29999631398312065</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11.818431522327987</v>
      </c>
      <c r="E554" s="243">
        <f ca="1">GQ361</f>
        <v>-0.18156847767201326</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11.937054560303119</v>
      </c>
      <c r="E555" s="243">
        <f ca="1">GR361</f>
        <v>-6.2945439696881322E-2</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12.035024040831111</v>
      </c>
      <c r="E556" s="243">
        <f ca="1">GS361</f>
        <v>3.5024040831111505E-2</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12.124983370664376</v>
      </c>
      <c r="E557" s="243">
        <f ca="1">GT361</f>
        <v>0.12498337066437665</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12.207240499700236</v>
      </c>
      <c r="E558" s="243">
        <f ca="1">GU361</f>
        <v>0.20724049970023553</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12.28107014266266</v>
      </c>
      <c r="E559" s="243">
        <f ca="1">GV361</f>
        <v>0.28107014266266062</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12.34824250200044</v>
      </c>
      <c r="E560" s="243">
        <f ca="1">GW361</f>
        <v>0.34824250200044016</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12.405476053318493</v>
      </c>
      <c r="E561" s="243">
        <f ca="1">GX361</f>
        <v>0.4054760533184929</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12.455693092552679</v>
      </c>
      <c r="E562" s="243">
        <f ca="1">GY361</f>
        <v>0.45569309255267909</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12.496868010329973</v>
      </c>
      <c r="E563" s="243">
        <f ca="1">GZ361</f>
        <v>0.49686801032997269</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12.533496145673976</v>
      </c>
      <c r="E564" s="243">
        <f ca="1">HA361</f>
        <v>0.53349614567397496</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12.565200038793499</v>
      </c>
      <c r="E565" s="243">
        <f ca="1">HB361</f>
        <v>0.56520003879349878</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12.595329240480227</v>
      </c>
      <c r="E566" s="243">
        <f ca="1">HC361</f>
        <v>0.59532924048022706</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12.623351720044013</v>
      </c>
      <c r="E567" s="243">
        <f ca="1">HD361</f>
        <v>0.62335172004401329</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12.649128316425429</v>
      </c>
      <c r="E568" s="243">
        <f ca="1">HE361</f>
        <v>0.64912831642542945</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12.672138877313989</v>
      </c>
      <c r="E569" s="243">
        <f ca="1">HF361</f>
        <v>0.67213887731398925</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12.689947581310948</v>
      </c>
      <c r="E570" s="243">
        <f ca="1">HG361</f>
        <v>0.68994758131094791</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12.704579262590819</v>
      </c>
      <c r="E571" s="243">
        <f ca="1">HH361</f>
        <v>0.7045792625908186</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12.713617082356544</v>
      </c>
      <c r="E572" s="243">
        <f ca="1">HI361</f>
        <v>0.71361708235654364</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12.722384070451543</v>
      </c>
      <c r="E573" s="243">
        <f ca="1">HJ361</f>
        <v>0.72238407045154307</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12.72809765863297</v>
      </c>
      <c r="E574" s="243">
        <f ca="1">HK361</f>
        <v>0.72809765863297027</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12.736734879238053</v>
      </c>
      <c r="E575" s="243">
        <f ca="1">HL361</f>
        <v>0.7367348792380537</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12.743327851170164</v>
      </c>
      <c r="E576" s="243">
        <f ca="1">HM361</f>
        <v>0.74332785117016498</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12.752193611490773</v>
      </c>
      <c r="E577" s="243">
        <f ca="1">HN361</f>
        <v>0.75219361149077268</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12.757030147850058</v>
      </c>
      <c r="E578" s="243">
        <f ca="1">HO361</f>
        <v>0.75703014785005773</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12.761347355548192</v>
      </c>
      <c r="E579" s="243">
        <f ca="1">HP361</f>
        <v>0.76134735554819311</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12.760814904208047</v>
      </c>
      <c r="E580" s="243">
        <f ca="1">HQ361</f>
        <v>0.76081490420804609</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12.759442601648916</v>
      </c>
      <c r="E581" s="243">
        <f ca="1">HR361</f>
        <v>0.75944260164891575</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12.75626258759219</v>
      </c>
      <c r="E582" s="243">
        <f ca="1">HS361</f>
        <v>0.75626258759219034</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12.75412587177917</v>
      </c>
      <c r="E583" s="243">
        <f ca="1">HT361</f>
        <v>0.75412587177916957</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12.753622338544446</v>
      </c>
      <c r="E584" s="243">
        <f ca="1">HU361</f>
        <v>0.75362233854444571</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12.753737250388015</v>
      </c>
      <c r="E585" s="243">
        <f ca="1">HV361</f>
        <v>0.7537372503880152</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12.755419873606415</v>
      </c>
      <c r="E586" s="243">
        <f ca="1">HW361</f>
        <v>0.75541987360641527</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12.75418557139699</v>
      </c>
      <c r="E587" s="243">
        <f ca="1">HX361</f>
        <v>0.75418557139698994</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12.753011652649489</v>
      </c>
      <c r="E588" s="243">
        <f ca="1">HY361</f>
        <v>0.75301165264948888</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12.746840195926872</v>
      </c>
      <c r="E589" s="243">
        <f ca="1">HZ361</f>
        <v>0.74684019592687145</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12.742020861166788</v>
      </c>
      <c r="E590" s="243">
        <f ca="1">IA361</f>
        <v>0.74202086116678811</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12.733998301617971</v>
      </c>
      <c r="E591" s="243">
        <f ca="1">IB361</f>
        <v>0.73399830161797053</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12.730360113361789</v>
      </c>
      <c r="E592" s="243">
        <f ca="1">IC361</f>
        <v>0.7303601133617893</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12.725552104167914</v>
      </c>
      <c r="E593" s="243">
        <f ca="1">ID361</f>
        <v>0.72555210416791382</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12.757518412557534</v>
      </c>
      <c r="E594" s="243">
        <f ca="1">IE361</f>
        <v>0.75751841255753316</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12.722560272196578</v>
      </c>
      <c r="E595" s="243">
        <f ca="1">IF361</f>
        <v>0.72256027219657804</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12.721089393770651</v>
      </c>
      <c r="E596" s="243">
        <f ca="1">IG361</f>
        <v>0.72108939377065095</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12.715775777817882</v>
      </c>
      <c r="E597" s="243">
        <f ca="1">IH361</f>
        <v>0.71577577781788193</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12.709667121645483</v>
      </c>
      <c r="E598" s="243">
        <f ca="1">II361</f>
        <v>0.70966712164548218</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12.701659899642353</v>
      </c>
      <c r="E599" s="243">
        <f ca="1">IJ361</f>
        <v>0.70165989964235365</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12.69419250357512</v>
      </c>
      <c r="E600" s="243">
        <f ca="1">IK361</f>
        <v>0.69419250357512052</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12.688573155512206</v>
      </c>
      <c r="E601" s="243">
        <f ca="1">IL361</f>
        <v>0.68857315551220499</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12.684312189344267</v>
      </c>
      <c r="E602" s="243">
        <f ca="1">IM361</f>
        <v>0.68431218934426674</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12.682598773788561</v>
      </c>
      <c r="E603" s="243">
        <f ca="1">IN361</f>
        <v>0.68259877378856049</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12.679846076480727</v>
      </c>
      <c r="E604" s="243">
        <f ca="1">IO361</f>
        <v>0.67984607648072726</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12.677211971420164</v>
      </c>
      <c r="E605" s="243">
        <f ca="1">IP361</f>
        <v>0.67721197142016365</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12.671320617943829</v>
      </c>
      <c r="E606" s="243">
        <f ca="1">IQ361</f>
        <v>0.67132061794382991</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12.664442279835781</v>
      </c>
      <c r="E607" s="243">
        <f ca="1">IR361</f>
        <v>0.66444227983578086</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12.656325955546658</v>
      </c>
      <c r="E608" s="243">
        <f ca="1">IS361</f>
        <v>0.65632595554665796</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12.648489432548068</v>
      </c>
      <c r="E609" s="243">
        <f ca="1">IT361</f>
        <v>0.64848943254806801</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12.643791173123656</v>
      </c>
      <c r="E610" s="243">
        <f ca="1">IU361</f>
        <v>0.64379117312365541</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12.638545761738476</v>
      </c>
      <c r="E611" s="243">
        <f ca="1">IV361</f>
        <v>0.63854576173847533</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12.638924485619448</v>
      </c>
      <c r="E612" s="243">
        <f ca="1">IW361</f>
        <v>0.63892448561944737</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12.632990618308702</v>
      </c>
      <c r="E613" s="243">
        <f ca="1">IX361</f>
        <v>0.63299061830870218</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12.63472775851964</v>
      </c>
      <c r="E614" s="243">
        <f ca="1">IY361</f>
        <v>0.63472775851963925</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12.621364871112176</v>
      </c>
      <c r="E615" s="243">
        <f ca="1">IZ361</f>
        <v>0.62136487111217609</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12.626719536614081</v>
      </c>
      <c r="E616" s="243">
        <f ca="1">JA361</f>
        <v>0.6267195366140802</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12.555820767503263</v>
      </c>
      <c r="E617" s="243">
        <f ca="1">JB361</f>
        <v>0.55582076750326292</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0,944534333528336-0,164516006928271i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0,0318060230051551-0,00548097200660244i</v>
      </c>
      <c r="I626" s="245" t="str">
        <f>IMDIV(H626,IMSUM(1,IMPRODUCT(F626,G626,-1)))</f>
        <v>0,0036731653400455+0,00442787797065752i</v>
      </c>
      <c r="J626" s="240" t="str">
        <f>IMPRODUCT(1/Nt_input,O625)</f>
        <v>3,97679258230462E-15-2,5i</v>
      </c>
      <c r="K626" s="265" t="str">
        <f>IMPRODUCT(I626,J626)</f>
        <v>0,0110696949266438-0,00918291335011373i</v>
      </c>
      <c r="L626" s="238">
        <f>20*LOG(IMABS(K626))</f>
        <v>-36.84314990848938</v>
      </c>
      <c r="M626" s="238">
        <f t="shared" ref="M626:M657" si="1635">N626+Vinput2</f>
        <v>390.49008570164779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0,868248177928059-0,302619013384408i</v>
      </c>
      <c r="G627" s="245" t="str">
        <f t="shared" si="1633"/>
        <v>-2,71697145649282+2,31061038587941i</v>
      </c>
      <c r="H627" s="245" t="str">
        <f t="shared" si="1634"/>
        <v>0,0292646594068916-0,0100820315782502i</v>
      </c>
      <c r="I627" s="245" t="str">
        <f t="shared" ref="I627:I689" si="1688">IMDIV(H627,IMSUM(1,IMPRODUCT(F627,G627,-1)))</f>
        <v>0,00705532602823548+0,00371204356574082i</v>
      </c>
      <c r="J627" s="240" t="str">
        <f>IMPRODUCT(1/Nt_input,P625)</f>
        <v>-1,49105581397427E-15-4,31512464649303E-17i</v>
      </c>
      <c r="K627" s="265" t="str">
        <f t="shared" ref="K627:K689" si="1689">IMPRODUCT(I627,J627)</f>
        <v>-1,03597055870907E-17-5,83931025275846E-18i</v>
      </c>
      <c r="L627" s="238">
        <f t="shared" ref="L627:L689" si="1690">20*LOG(IMABS(K627))</f>
        <v>-338.49485960783534</v>
      </c>
      <c r="M627" s="238">
        <f t="shared" si="1635"/>
        <v>390.97545161008065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0,765112723587021-0,400364775417414i</v>
      </c>
      <c r="G628" s="245" t="str">
        <f t="shared" si="1633"/>
        <v>-2,71790358827442+1,51014794929884i</v>
      </c>
      <c r="H628" s="245" t="str">
        <f t="shared" si="1634"/>
        <v>0,0258288512283682-0,0133386456039597i</v>
      </c>
      <c r="I628" s="245" t="str">
        <f t="shared" si="1688"/>
        <v>0,00841042627097425+0,00223479247798532i</v>
      </c>
      <c r="J628" s="240" t="str">
        <f>IMPRODUCT(1/Nt_input,Q625)</f>
        <v>1,60282350543037E-15-6,93889390391806E-18i</v>
      </c>
      <c r="K628" s="265" t="str">
        <f t="shared" si="1689"/>
        <v>1,34959359057086E-17+3,52361885789284E-18i</v>
      </c>
      <c r="L628" s="238">
        <f t="shared" si="1690"/>
        <v>-337.10954978764721</v>
      </c>
      <c r="M628" s="238">
        <f t="shared" si="1635"/>
        <v>391.45142338627232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0,655821016782654-0,458138443124745i</v>
      </c>
      <c r="G629" s="245" t="str">
        <f t="shared" si="1633"/>
        <v>-2,71920786091552+1,10086655521369i</v>
      </c>
      <c r="H629" s="245" t="str">
        <f t="shared" si="1634"/>
        <v>0,0221879585959626-0,0152636448544383i</v>
      </c>
      <c r="I629" s="245" t="str">
        <f t="shared" si="1688"/>
        <v>0,00889071282997282+0,000978958510754543i</v>
      </c>
      <c r="J629" s="240" t="str">
        <f>IMPRODUCT(1/Nt_input,R625)</f>
        <v>4,78604108384781E-15+3,61689844741177E-16i</v>
      </c>
      <c r="K629" s="265" t="str">
        <f t="shared" si="1689"/>
        <v>4,21972375171799E-17+7,90101619496497E-18i</v>
      </c>
      <c r="L629" s="238">
        <f t="shared" si="1690"/>
        <v>-327.3446690952556</v>
      </c>
      <c r="M629" s="238">
        <f t="shared" si="1635"/>
        <v>391.91341716182546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0,55382293121421-0,484384925891868i</v>
      </c>
      <c r="G630" s="245" t="str">
        <f t="shared" si="1633"/>
        <v>-2,72088356357637+0,848079559067659i</v>
      </c>
      <c r="H630" s="245" t="str">
        <f t="shared" si="1634"/>
        <v>0,0187900453909322-0,016138359798726i</v>
      </c>
      <c r="I630" s="245" t="str">
        <f t="shared" si="1688"/>
        <v>0,00899103003374534-0,0000313091699447794i</v>
      </c>
      <c r="J630" s="240" t="str">
        <f>IMPRODUCT(1/Nt_input,S625)</f>
        <v>3,07907318348663E-15+2,43160526436359E-14i</v>
      </c>
      <c r="K630" s="265" t="str">
        <f t="shared" si="1689"/>
        <v>2,8445354893434E-17+2,18529956395489E-16i</v>
      </c>
      <c r="L630" s="238">
        <f t="shared" si="1690"/>
        <v>-313.13681256562404</v>
      </c>
      <c r="M630" s="238">
        <f t="shared" si="1635"/>
        <v>392.35698368413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0,465101913388566-0,489107360648649i</v>
      </c>
      <c r="G631" s="245" t="str">
        <f t="shared" si="1633"/>
        <v>-2,72292978376562+0,673563274475061i</v>
      </c>
      <c r="H631" s="245" t="str">
        <f t="shared" si="1634"/>
        <v>0,0158344418316927-0,0162960310945826i</v>
      </c>
      <c r="I631" s="245" t="str">
        <f t="shared" si="1688"/>
        <v>0,00890018326438499-0,00085416455701848i</v>
      </c>
      <c r="J631" s="240" t="str">
        <f>IMPRODUCT(1/Nt_input,T625)</f>
        <v>1,66180410361358E-15+2,77208811461094E-15i</v>
      </c>
      <c r="K631" s="265" t="str">
        <f t="shared" si="1689"/>
        <v>1,71581804881007E-17+2,32526380790462E-17i</v>
      </c>
      <c r="L631" s="238">
        <f t="shared" si="1690"/>
        <v>-330.78267582596538</v>
      </c>
      <c r="M631" s="238">
        <f t="shared" si="1635"/>
        <v>392.77785116509801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0,390801290408009-0,480586866322076i</v>
      </c>
      <c r="G632" s="245" t="str">
        <f t="shared" si="1633"/>
        <v>-2,72534540841988+0,543797692782584i</v>
      </c>
      <c r="H632" s="245" t="str">
        <f t="shared" si="1634"/>
        <v>0,0133592362739481-0,0160125327591957i</v>
      </c>
      <c r="I632" s="245" t="str">
        <f t="shared" si="1688"/>
        <v>0,00870112810328338-0,00153402507406064i</v>
      </c>
      <c r="J632" s="240" t="str">
        <f>IMPRODUCT(1/Nt_input,U625)</f>
        <v>6,93279526668702E-17+1,3990544833753E-15i</v>
      </c>
      <c r="K632" s="265" t="str">
        <f t="shared" si="1689"/>
        <v>2,74941605476747E-18+1,20670014655972E-17i</v>
      </c>
      <c r="L632" s="238">
        <f t="shared" si="1690"/>
        <v>-338.14821147100423</v>
      </c>
      <c r="M632" s="238">
        <f t="shared" si="1635"/>
        <v>393.17196642081825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0,329723482087181-0,464654251738091i</v>
      </c>
      <c r="G633" s="245" t="str">
        <f t="shared" si="1633"/>
        <v>-2,72812912521863+0,442026658272159i</v>
      </c>
      <c r="H633" s="245" t="str">
        <f t="shared" si="1634"/>
        <v>0,0113245329948835-0,0154821101283885i</v>
      </c>
      <c r="I633" s="245" t="str">
        <f t="shared" si="1688"/>
        <v>0,00843663203303059-0,00210013194996934i</v>
      </c>
      <c r="J633" s="240" t="str">
        <f>IMPRODUCT(1/Nt_input,V625)</f>
        <v>-5,34387665411875E-15-9,08127739673859E-16i</v>
      </c>
      <c r="K633" s="265" t="str">
        <f t="shared" si="1689"/>
        <v>-4,69915090414451E-17+3,5613065193939E-18i</v>
      </c>
      <c r="L633" s="238">
        <f t="shared" si="1690"/>
        <v>-326.5347396314387</v>
      </c>
      <c r="M633" s="238">
        <f t="shared" si="1635"/>
        <v>393.53553390593271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0,279869877363507-0,44506297362224i</v>
      </c>
      <c r="G634" s="245" t="str">
        <f t="shared" si="1633"/>
        <v>-2,73127942413121+0,358944589112666i</v>
      </c>
      <c r="H634" s="245" t="str">
        <f t="shared" si="1634"/>
        <v>0,0096637510393064-0,0148298044349597i</v>
      </c>
      <c r="I634" s="245" t="str">
        <f t="shared" si="1688"/>
        <v>0,00813202011279403-0,00257231595540384i</v>
      </c>
      <c r="J634" s="240" t="str">
        <f>IMPRODUCT(1/Nt_input,W625)</f>
        <v>1,29782726991483E-14+8,72218963721138E-15i</v>
      </c>
      <c r="K634" s="265" t="str">
        <f t="shared" si="1689"/>
        <v>1,27975802188656E-16+3,75448036198054E-17i</v>
      </c>
      <c r="L634" s="238">
        <f t="shared" si="1690"/>
        <v>-317.49887083514938</v>
      </c>
      <c r="M634" s="238">
        <f t="shared" si="1635"/>
        <v>393.86505226681368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0,239191018104726-0,424094477137324i</v>
      </c>
      <c r="G635" s="245" t="str">
        <f t="shared" si="1633"/>
        <v>-2,73479459919279+0,288971162089874i</v>
      </c>
      <c r="H635" s="245" t="str">
        <f t="shared" si="1634"/>
        <v>0,0083086155523665-0,0141316188888309i</v>
      </c>
      <c r="I635" s="245" t="str">
        <f t="shared" si="1688"/>
        <v>0,00780391995421762-0,00296499136855739i</v>
      </c>
      <c r="J635" s="240" t="str">
        <f>IMPRODUCT(1/Nt_input,X625)</f>
        <v>-3,72624701277039E-15+4,561455380081E-15i</v>
      </c>
      <c r="K635" s="265" t="str">
        <f t="shared" si="1689"/>
        <v>-1,55546575873028E-17+4,66455228908644E-17i</v>
      </c>
      <c r="L635" s="238">
        <f t="shared" si="1690"/>
        <v>-326.1658821673426</v>
      </c>
      <c r="M635" s="238">
        <f t="shared" si="1635"/>
        <v>394.15734806151272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0,205880128495318-0,403073151997239i</v>
      </c>
      <c r="G636" s="245" t="str">
        <f t="shared" si="1633"/>
        <v>-2,73867275050553+0,228557984220754i</v>
      </c>
      <c r="H636" s="245" t="str">
        <f t="shared" si="1634"/>
        <v>0,00719893630381245-0,0134316737255158i</v>
      </c>
      <c r="I636" s="245" t="str">
        <f t="shared" si="1688"/>
        <v>0,00746399014386008-0,00328940653497112i</v>
      </c>
      <c r="J636" s="240" t="str">
        <f>IMPRODUCT(1/Nt_input,Y625)</f>
        <v>-8,16682062688284E-16-4,62997695738208E-15i</v>
      </c>
      <c r="K636" s="265" t="str">
        <f t="shared" si="1689"/>
        <v>-2,1325583326951E-17-3,18717030621986E-17i</v>
      </c>
      <c r="L636" s="238">
        <f t="shared" si="1690"/>
        <v>-328.3250958455277</v>
      </c>
      <c r="M636" s="238">
        <f t="shared" si="1635"/>
        <v>394.40960632174176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0,178446864471924-0,382729605104402i</v>
      </c>
      <c r="G637" s="245" t="str">
        <f t="shared" si="1633"/>
        <v>-2,74291178646029+0,175341925627024i</v>
      </c>
      <c r="H637" s="245" t="str">
        <f t="shared" si="1634"/>
        <v>0,00628506454811013-0,0127543081300232i</v>
      </c>
      <c r="I637" s="245" t="str">
        <f t="shared" si="1688"/>
        <v>0,00712068717915008-0,00355484694558234i</v>
      </c>
      <c r="J637" s="240" t="str">
        <f>IMPRODUCT(1/Nt_input,Z625)</f>
        <v>2,64625967623042E-15-9,67975699595058E-15i</v>
      </c>
      <c r="K637" s="265" t="str">
        <f t="shared" si="1689"/>
        <v>-1,55668672417984E-17-7,8333569665619E-17i</v>
      </c>
      <c r="L637" s="238">
        <f t="shared" si="1690"/>
        <v>-321.95283108803147</v>
      </c>
      <c r="M637" s="238">
        <f t="shared" si="1635"/>
        <v>394.61939766255642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0,155700421340985-0,363436544477216i</v>
      </c>
      <c r="G638" s="245" t="str">
        <f t="shared" si="1633"/>
        <v>-2,74750942617441+0,127689219202337i</v>
      </c>
      <c r="H638" s="245" t="str">
        <f t="shared" si="1634"/>
        <v>0,00552733027816077-0,0121119383826308i</v>
      </c>
      <c r="I638" s="245" t="str">
        <f t="shared" si="1688"/>
        <v>0,00678020685709899-0,00376926691657322i</v>
      </c>
      <c r="J638" s="240" t="str">
        <f>IMPRODUCT(1/Nt_input,AA625)</f>
        <v>1,50741371425164E-15-2,02962646689286E-15i</v>
      </c>
      <c r="K638" s="265" t="str">
        <f t="shared" si="1689"/>
        <v>2,57037290719338E-18-1,9443131930894E-17i</v>
      </c>
      <c r="L638" s="238">
        <f t="shared" si="1690"/>
        <v>-334.14943074345985</v>
      </c>
      <c r="M638" s="238">
        <f t="shared" si="1635"/>
        <v>394.78470167866107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0,136703184692124-0,345355723883286i</v>
      </c>
      <c r="G639" s="245" t="str">
        <f t="shared" si="1633"/>
        <v>-2,75246320214046+0,084434943735851i</v>
      </c>
      <c r="H639" s="245" t="str">
        <f t="shared" si="1634"/>
        <v>0,00489449816978589-0,0115099531154679i</v>
      </c>
      <c r="I639" s="245" t="str">
        <f t="shared" si="1688"/>
        <v>0,00644705322455177-0,00393962139862293i</v>
      </c>
      <c r="J639" s="240" t="str">
        <f>IMPRODUCT(1/Nt_input,AB625)</f>
        <v>2,32186638622275E-15+8,94770368908838E-15i</v>
      </c>
      <c r="K639" s="265" t="str">
        <f t="shared" si="1689"/>
        <v>5,02197610943457E-17+4,85390474211646E-17i</v>
      </c>
      <c r="L639" s="238">
        <f t="shared" si="1690"/>
        <v>-323.11752547998736</v>
      </c>
      <c r="M639" s="238">
        <f t="shared" si="1635"/>
        <v>394.90392640201617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0,120720814906445-0,328527483016021i</v>
      </c>
      <c r="G640" s="245" t="str">
        <f t="shared" si="1633"/>
        <v>-2,75777046307973+0,0447267116058557i</v>
      </c>
      <c r="H640" s="245" t="str">
        <f t="shared" si="1634"/>
        <v>0,00436210471637487-0,0109496962192708i</v>
      </c>
      <c r="I640" s="245" t="str">
        <f t="shared" si="1688"/>
        <v>0,00612442517205645-0,00407204558341631i</v>
      </c>
      <c r="J640" s="240" t="str">
        <f>IMPRODUCT(1/Nt_input,AC625)</f>
        <v>-1,26510808122829E-15-2,05131051034258E-15i</v>
      </c>
      <c r="K640" s="265" t="str">
        <f t="shared" si="1689"/>
        <v>-1,61010896819025E-17-7,41151995053612E-18i</v>
      </c>
      <c r="L640" s="238">
        <f t="shared" si="1690"/>
        <v>-335.02827385223435</v>
      </c>
      <c r="M640" s="238">
        <f t="shared" si="1635"/>
        <v>394.97592363336099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0,107178167072686-0,312924603380044i</v>
      </c>
      <c r="G641" s="245" t="str">
        <f t="shared" si="1633"/>
        <v>-2,76342837699534+0,00792697160431133i</v>
      </c>
      <c r="H641" s="245" t="str">
        <f t="shared" si="1634"/>
        <v>0,00391098976204893-0,0104302609774869i</v>
      </c>
      <c r="I641" s="245" t="str">
        <f t="shared" si="1688"/>
        <v>0,00581450343205607-0,00417196061644269i</v>
      </c>
      <c r="J641" s="240" t="str">
        <f>IMPRODUCT(1/Nt_input,AD625)</f>
        <v>-6,9133145337145E-15-4,31078783780136E-16i</v>
      </c>
      <c r="K641" s="265" t="str">
        <f t="shared" si="1689"/>
        <v>-4,19959347916808E-17+2,63355668959616E-17i</v>
      </c>
      <c r="L641" s="238">
        <f t="shared" si="1690"/>
        <v>-326.09555848426231</v>
      </c>
      <c r="M641" s="238">
        <f t="shared" si="1635"/>
        <v>395</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0,0956233681126248-0,298484384497508i</v>
      </c>
      <c r="G642" s="245" t="str">
        <f t="shared" si="1633"/>
        <v>-2,76943393441767-0,0264502086893826i</v>
      </c>
      <c r="H642" s="245" t="str">
        <f t="shared" si="1634"/>
        <v>0,00352609978093389-0,00994955864058701i</v>
      </c>
      <c r="I642" s="245" t="str">
        <f t="shared" si="1688"/>
        <v>0,00551867541146756-0,00424414566588091i</v>
      </c>
      <c r="J642" s="240" t="str">
        <f>IMPRODUCT(1/Nt_input,AE625)</f>
        <v>-2,5244089045702E-15+1,40946282423115E-15i</v>
      </c>
      <c r="K642" s="265" t="str">
        <f t="shared" si="1689"/>
        <v>-7,94942781346042E-18+1,84923269427049E-17i</v>
      </c>
      <c r="L642" s="238">
        <f t="shared" si="1690"/>
        <v>-333.92373910982474</v>
      </c>
      <c r="M642" s="238">
        <f t="shared" si="1635"/>
        <v>394.97592363336099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0,0856996393461143-0,285127542451752i</v>
      </c>
      <c r="G643" s="245" t="str">
        <f t="shared" si="1633"/>
        <v>-2,77578395183596-0,0587812896388748i</v>
      </c>
      <c r="H643" s="245" t="str">
        <f t="shared" si="1634"/>
        <v>0,00319554918500769-0,00950494800482976i</v>
      </c>
      <c r="I643" s="245" t="str">
        <f t="shared" si="1688"/>
        <v>0,00523771587979677-0,0042927959925226i</v>
      </c>
      <c r="J643" s="240" t="str">
        <f>IMPRODUCT(1/Nt_input,AF625)</f>
        <v>9,09032370861527E-15+3,65879201935647E-14i</v>
      </c>
      <c r="K643" s="265" t="str">
        <f t="shared" si="1689"/>
        <v>2,04677010022779E-16+1,52614225419494E-16i</v>
      </c>
      <c r="L643" s="238">
        <f t="shared" si="1690"/>
        <v>-311.85860456905493</v>
      </c>
      <c r="M643" s="238">
        <f t="shared" si="1635"/>
        <v>394.90392640201617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0,077123603466016-0,272769169075658i</v>
      </c>
      <c r="G644" s="245" t="str">
        <f t="shared" si="1633"/>
        <v>-2,78247507530859-0,0893620982871947i</v>
      </c>
      <c r="H644" s="245" t="str">
        <f t="shared" si="1634"/>
        <v>0,00290989765106709-0,00909360050241908i</v>
      </c>
      <c r="I644" s="245" t="str">
        <f t="shared" si="1688"/>
        <v>0,0049719332382937-0,00432157576571063i</v>
      </c>
      <c r="J644" s="240" t="str">
        <f>IMPRODUCT(1/Nt_input,AG625)</f>
        <v>-1,73828575773978E-14+1,80385220649448E-14i</v>
      </c>
      <c r="K644" s="265" t="str">
        <f t="shared" si="1689"/>
        <v>-8,47156756048773E-18+1,64807663469675E-16i</v>
      </c>
      <c r="L644" s="238">
        <f t="shared" si="1690"/>
        <v>-315.64899197199605</v>
      </c>
      <c r="M644" s="238">
        <f t="shared" si="1635"/>
        <v>394.78470167866107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0,0696687218927274-0,261324921629475i</v>
      </c>
      <c r="G645" s="245" t="str">
        <f t="shared" si="1633"/>
        <v>-2,7895037842448-0,118428016837543i</v>
      </c>
      <c r="H645" s="245" t="str">
        <f t="shared" si="1634"/>
        <v>0,00266159835917231-0,00871270640203622i</v>
      </c>
      <c r="I645" s="245" t="str">
        <f t="shared" si="1688"/>
        <v>0,00472128756172506-0,0043336688443105i</v>
      </c>
      <c r="J645" s="240" t="str">
        <f>IMPRODUCT(1/Nt_input,AH625)</f>
        <v>-3,56312811829358E-14+1,02340011465251E-14i</v>
      </c>
      <c r="K645" s="265" t="str">
        <f t="shared" si="1689"/>
        <v>-1,23874752735989E-16+2,02731835465125E-16i</v>
      </c>
      <c r="L645" s="238">
        <f t="shared" si="1690"/>
        <v>-312.48373357148279</v>
      </c>
      <c r="M645" s="238">
        <f t="shared" si="1635"/>
        <v>394.61939766255642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0,0631526792214228-0,250714358287263i</v>
      </c>
      <c r="G646" s="245" t="str">
        <f t="shared" si="1633"/>
        <v>-2,7968663953501-0,146168404238167i</v>
      </c>
      <c r="H646" s="245" t="str">
        <f t="shared" si="1634"/>
        <v>0,00244457772300917-0,00835958592594516i</v>
      </c>
      <c r="I646" s="245" t="str">
        <f t="shared" si="1688"/>
        <v>0,00448548505359672-0,00433182814714967i</v>
      </c>
      <c r="J646" s="240" t="str">
        <f>IMPRODUCT(1/Nt_input,AI625)</f>
        <v>9,45003014100714E-14+7,63330371134075E-14i</v>
      </c>
      <c r="K646" s="265" t="str">
        <f t="shared" si="1689"/>
        <v>7,54541288260539E-16-6,69683684944419E-17i</v>
      </c>
      <c r="L646" s="238">
        <f t="shared" si="1690"/>
        <v>-302.4122634868645</v>
      </c>
      <c r="M646" s="238">
        <f t="shared" si="1635"/>
        <v>394.40960632174176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0,0574277629345999-0,24086257749861i</v>
      </c>
      <c r="G647" s="245" t="str">
        <f t="shared" si="1633"/>
        <v>-2,80455906672742-0,172737085734724i</v>
      </c>
      <c r="H647" s="245" t="str">
        <f t="shared" si="1634"/>
        <v>0,00225391490335909-0,00803174386305685i</v>
      </c>
      <c r="I647" s="245" t="str">
        <f t="shared" si="1688"/>
        <v>0,00426405278152568-0,00431842319211085i</v>
      </c>
      <c r="J647" s="240" t="str">
        <f>IMPRODUCT(1/Nt_input,AJ625)</f>
        <v>1,89859385808441E-15-2,14411821630736E-15i</v>
      </c>
      <c r="K647" s="265" t="str">
        <f t="shared" si="1689"/>
        <v>-1,16350541037665E-18-1,73415649933162E-17i</v>
      </c>
      <c r="L647" s="238">
        <f t="shared" si="1690"/>
        <v>-335.19872821202625</v>
      </c>
      <c r="M647" s="238">
        <f t="shared" si="1635"/>
        <v>394.15734806151272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0,0523735028183245-0,231700862171957i</v>
      </c>
      <c r="G648" s="245" t="str">
        <f t="shared" si="1633"/>
        <v>-2,81257780212534-0,198260107038382i</v>
      </c>
      <c r="H648" s="245" t="str">
        <f t="shared" si="1634"/>
        <v>0,00208559660046245-0,00772689102900519i</v>
      </c>
      <c r="I648" s="245" t="str">
        <f t="shared" si="1688"/>
        <v>0,00405639705895344-0,00429548511186884i</v>
      </c>
      <c r="J648" s="240" t="str">
        <f>IMPRODUCT(1/Nt_input,AK625)</f>
        <v>-2,94648881031881E-15-1,70747964378659E-13i</v>
      </c>
      <c r="K648" s="265" t="str">
        <f t="shared" si="1689"/>
        <v>-7,45397467414857E-16-6,79964941710867E-16i</v>
      </c>
      <c r="L648" s="238">
        <f t="shared" si="1690"/>
        <v>-299.92265145914655</v>
      </c>
      <c r="M648" s="238">
        <f t="shared" si="1635"/>
        <v>393.86505226681368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0,0478910131261511-0,223166752989663i</v>
      </c>
      <c r="G649" s="245" t="str">
        <f t="shared" si="1633"/>
        <v>-2,82091845532597-0,222841550873823i</v>
      </c>
      <c r="H649" s="245" t="str">
        <f t="shared" si="1634"/>
        <v>0,00193632857105849-0,00744294670853974i</v>
      </c>
      <c r="I649" s="245" t="str">
        <f t="shared" si="1688"/>
        <v>0,00386184842148378-0,00426474853205487i</v>
      </c>
      <c r="J649" s="240" t="str">
        <f>IMPRODUCT(1/Nt_input,AL625)</f>
        <v>8,09829024043911E-14+4,62355848052098E-14i</v>
      </c>
      <c r="K649" s="265" t="str">
        <f t="shared" si="1689"/>
        <v>5,0992683624429E-16-1,66816893954291E-16i</v>
      </c>
      <c r="L649" s="238">
        <f t="shared" si="1690"/>
        <v>-305.40828856105355</v>
      </c>
      <c r="M649" s="238">
        <f t="shared" si="1635"/>
        <v>393.53553390593271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0,0438986199454061-0,21520380717418i</v>
      </c>
      <c r="G650" s="245" t="str">
        <f t="shared" si="1633"/>
        <v>-2,82957673466256-0,246567958385539i</v>
      </c>
      <c r="H650" s="245" t="str">
        <f t="shared" si="1634"/>
        <v>0,00180338996015848-0,00717803061915812i</v>
      </c>
      <c r="I650" s="245" t="str">
        <f t="shared" si="1688"/>
        <v>0,00367969575224-0,00422768990070216i</v>
      </c>
      <c r="J650" s="240" t="str">
        <f>IMPRODUCT(1/Nt_input,AM625)</f>
        <v>1,13207444178524E-14+1,56584814559045E-14i</v>
      </c>
      <c r="K650" s="265" t="str">
        <f t="shared" si="1689"/>
        <v>1,07856099058026E-16+9,75785085603566E-18i</v>
      </c>
      <c r="L650" s="238">
        <f t="shared" si="1690"/>
        <v>-319.30770349018769</v>
      </c>
      <c r="M650" s="238">
        <f t="shared" si="1635"/>
        <v>393.17196642081825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0,0403284619551257-0,20776119666619i</v>
      </c>
      <c r="G651" s="245" t="str">
        <f t="shared" si="1633"/>
        <v>-2,83854820765904-0,269511730963338i</v>
      </c>
      <c r="H651" s="245" t="str">
        <f t="shared" si="1634"/>
        <v>0,00168452006001152-0,00693044952497062i</v>
      </c>
      <c r="I651" s="245" t="str">
        <f t="shared" si="1688"/>
        <v>0,00350921173311725-0,00418556207628974i</v>
      </c>
      <c r="J651" s="240" t="str">
        <f>IMPRODUCT(1/Nt_input,AN625)</f>
        <v>-8,8049420456527E-14+7,04124258898986E-14i</v>
      </c>
      <c r="K651" s="265" t="str">
        <f t="shared" si="1689"/>
        <v>-1,42684798558972E-17+6,1562842619221E-16i</v>
      </c>
      <c r="L651" s="238">
        <f t="shared" si="1690"/>
        <v>-304.2112943956393</v>
      </c>
      <c r="M651" s="238">
        <f t="shared" si="1635"/>
        <v>392.77785116509801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0,0371238317773236-0,200793237153592i</v>
      </c>
      <c r="G652" s="245" t="str">
        <f t="shared" si="1633"/>
        <v>-2,84782830578206-0,291733776769897i</v>
      </c>
      <c r="H652" s="245" t="str">
        <f t="shared" si="1634"/>
        <v>0,00157782974090939-0,00669868154695751i</v>
      </c>
      <c r="I652" s="245" t="str">
        <f t="shared" si="1688"/>
        <v>0,00334967144536399-0,00413942516810251i</v>
      </c>
      <c r="J652" s="240" t="str">
        <f>IMPRODUCT(1/Nt_input,AO625)</f>
        <v>3,65314806942234E-14-5,68906900755284E-14i</v>
      </c>
      <c r="K652" s="265" t="str">
        <f t="shared" si="1689"/>
        <v>-1,13126296591056E-16-3,41784450666769E-16i</v>
      </c>
      <c r="L652" s="238">
        <f t="shared" si="1690"/>
        <v>-308.87347517869267</v>
      </c>
      <c r="M652" s="238">
        <f t="shared" si="1635"/>
        <v>392.35698368413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0,0342370837521999-0,194258901169774i</v>
      </c>
      <c r="G653" s="245" t="str">
        <f t="shared" si="1633"/>
        <v>-2,85741232929671-0,313285590743273i</v>
      </c>
      <c r="H653" s="245" t="str">
        <f t="shared" si="1634"/>
        <v>0,0014817317516192-0,00648135994251564i</v>
      </c>
      <c r="I653" s="245" t="str">
        <f t="shared" si="1688"/>
        <v>0,00320036562249154-0,00409017376208291i</v>
      </c>
      <c r="J653" s="240" t="str">
        <f>IMPRODUCT(1/Nt_input,AP625)</f>
        <v>3,75402223955039E-14-1,27350387180146E-14i</v>
      </c>
      <c r="K653" s="265" t="str">
        <f t="shared" si="1689"/>
        <v>6,80539159917244E-17-1,9430281277908E-16i</v>
      </c>
      <c r="L653" s="238">
        <f t="shared" si="1690"/>
        <v>-313.7278864722515</v>
      </c>
      <c r="M653" s="238">
        <f t="shared" si="1635"/>
        <v>391.91341716182546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0,0316279773684543-0,188121345153747i</v>
      </c>
      <c r="G654" s="245" t="str">
        <f t="shared" si="1633"/>
        <v>-2,86729545221656-0,334210904771329i</v>
      </c>
      <c r="H654" s="245" t="str">
        <f t="shared" si="1634"/>
        <v>0,00139488553306123-0,00627725735012611i</v>
      </c>
      <c r="I654" s="245" t="str">
        <f t="shared" si="1688"/>
        <v>0,00306060977665979-0,00403856075868811i</v>
      </c>
      <c r="J654" s="240" t="str">
        <f>IMPRODUCT(1/Nt_input,AQ625)</f>
        <v>3,77388482335033E-14+5,04717795335452E-14i</v>
      </c>
      <c r="K654" s="265" t="str">
        <f t="shared" si="1689"/>
        <v>3,19337236108674E-16+2,06379033187342E-18i</v>
      </c>
      <c r="L654" s="238">
        <f t="shared" si="1690"/>
        <v>-309.91482737023875</v>
      </c>
      <c r="M654" s="238">
        <f t="shared" si="1635"/>
        <v>391.45142338627232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0,0292623577249722-0,182347466204085i</v>
      </c>
      <c r="G655" s="245" t="str">
        <f t="shared" si="1633"/>
        <v>-2,87747272733913-0,354547008282458i</v>
      </c>
      <c r="H655" s="245" t="str">
        <f t="shared" si="1634"/>
        <v>0,00131615325971937-0,00608527102322924i</v>
      </c>
      <c r="I655" s="245" t="str">
        <f t="shared" si="1688"/>
        <v>0,00292975017812733-0,00398521810377868i</v>
      </c>
      <c r="J655" s="240" t="str">
        <f>IMPRODUCT(1/Nt_input,AR625)</f>
        <v>-1,12280586846321E-14-3,086615164849E-14i</v>
      </c>
      <c r="K655" s="265" t="str">
        <f t="shared" si="1689"/>
        <v>-1,55903753274865E-16-4,56838505499835E-17i</v>
      </c>
      <c r="L655" s="238">
        <f t="shared" si="1690"/>
        <v>-315.78511332967435</v>
      </c>
      <c r="M655" s="238">
        <f t="shared" si="1635"/>
        <v>390.97545161008065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0,027111098266274-0,176907495751539i</v>
      </c>
      <c r="G656" s="245" t="str">
        <f t="shared" si="1633"/>
        <v>-2,88793909135739-0,374325813627126i</v>
      </c>
      <c r="H656" s="245" t="str">
        <f t="shared" si="1634"/>
        <v>0,001244564618338-0,00590440929399407i</v>
      </c>
      <c r="I656" s="245" t="str">
        <f t="shared" si="1688"/>
        <v>0,00280716746472481-0,00393067471827191i</v>
      </c>
      <c r="J656" s="240" t="str">
        <f>IMPRODUCT(1/Nt_input,AS625)</f>
        <v>2,14766830079586E-14+4,46902714487663E-14i</v>
      </c>
      <c r="K656" s="265" t="str">
        <f t="shared" si="1689"/>
        <v>2,35951565926524E-16+4,10352210689741E-17i</v>
      </c>
      <c r="L656" s="238">
        <f t="shared" si="1690"/>
        <v>-312.41413338632663</v>
      </c>
      <c r="M656" s="238">
        <f t="shared" si="1635"/>
        <v>390.49008570164779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0,0251492488180081-0,171774632358858i</v>
      </c>
      <c r="G657" s="245" t="str">
        <f t="shared" si="1633"/>
        <v>-2,89868937003806-0,393574722031177i</v>
      </c>
      <c r="H657" s="245" t="str">
        <f t="shared" si="1634"/>
        <v>0,00117928842590497-0,00573377934055673i</v>
      </c>
      <c r="I657" s="245" t="str">
        <f t="shared" si="1688"/>
        <v>0,0026922784913369-0,00387537193568471i</v>
      </c>
      <c r="J657" s="240" t="str">
        <f>IMPRODUCT(1/Nt_input,AT625)</f>
        <v>4,49232393905791E-16-2,23232582033847E-14i</v>
      </c>
      <c r="K657" s="265" t="str">
        <f t="shared" si="1689"/>
        <v>-8,53014696427162E-17-6,18413705294756E-17i</v>
      </c>
      <c r="L657" s="238">
        <f t="shared" si="1690"/>
        <v>-319.54649797195265</v>
      </c>
      <c r="M657" s="238">
        <f t="shared" si="1635"/>
        <v>390</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0,0233553452590268-0,166924712991016i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0,00111960963233294-0,00557257623584661i</v>
      </c>
      <c r="I658" s="245" t="str">
        <f t="shared" si="1688"/>
        <v>0,00258453689378145-0,00381967674585181i</v>
      </c>
      <c r="J658" s="240" t="str">
        <f>IMPRODUCT(1/Nt_input,AU625)</f>
        <v>-2,57904002245058E-13+1,46733753619844E-14i</v>
      </c>
      <c r="K658" s="265" t="str">
        <f t="shared" si="1689"/>
        <v>-6,1051485820292E-16+1,02303380001691E-15i</v>
      </c>
      <c r="L658" s="238">
        <f t="shared" si="1690"/>
        <v>-298.47917673811997</v>
      </c>
      <c r="M658" s="238">
        <f t="shared" ref="M658:M689" si="1746">N658+Vinput2</f>
        <v>389.50991429835221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0,0217108471776484-0,162335920552838i</v>
      </c>
      <c r="G659" s="245" t="str">
        <f t="shared" si="1744"/>
        <v>-2,92102045128595-0,430574025143801i</v>
      </c>
      <c r="H659" s="245" t="str">
        <f t="shared" si="1745"/>
        <v>0,00106491058675641-0,00542007320461093i</v>
      </c>
      <c r="I659" s="245" t="str">
        <f t="shared" si="1688"/>
        <v>0,00248343273271478-0,00376389312353389i</v>
      </c>
      <c r="J659" s="240" t="str">
        <f>IMPRODUCT(1/Nt_input,AV625)</f>
        <v>5,96423342029244E-14+6,50881258612567E-14i</v>
      </c>
      <c r="K659" s="265" t="str">
        <f t="shared" si="1689"/>
        <v>3,93102474367949E-16-6,2845389302993E-17i</v>
      </c>
      <c r="L659" s="238">
        <f t="shared" si="1690"/>
        <v>-308.00028008442104</v>
      </c>
      <c r="M659" s="238">
        <f t="shared" si="1746"/>
        <v>389.02454838991935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0,0201996774286134-0,157988524745327i</v>
      </c>
      <c r="G660" s="245" t="str">
        <f t="shared" si="1744"/>
        <v>-2,93259039811221-0,448362446389039i</v>
      </c>
      <c r="H660" s="245" t="str">
        <f t="shared" si="1745"/>
        <v>0,00101465569850874-0,00527561299040548i</v>
      </c>
      <c r="I660" s="245" t="str">
        <f t="shared" si="1688"/>
        <v>0,00238849149684834-0,00370827169635351i</v>
      </c>
      <c r="J660" s="240" t="str">
        <f>IMPRODUCT(1/Nt_input,AW625)</f>
        <v>6,0709223021968E-16+6,28793891954681E-15i</v>
      </c>
      <c r="K660" s="265" t="str">
        <f t="shared" si="1689"/>
        <v>2,47674205534375E-17+1,27674257076395E-17i</v>
      </c>
      <c r="L660" s="238">
        <f t="shared" si="1690"/>
        <v>-331.09896417171802</v>
      </c>
      <c r="M660" s="238">
        <f t="shared" si="1746"/>
        <v>388.54857661372768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0,0188078432606036-0,153864653024155i</v>
      </c>
      <c r="G661" s="245" t="str">
        <f t="shared" si="1744"/>
        <v>-2,94442255879685-0,465697911239635i</v>
      </c>
      <c r="H661" s="245" t="str">
        <f t="shared" si="1745"/>
        <v>0,000968378815509386-0,0051386002253971i</v>
      </c>
      <c r="I661" s="245" t="str">
        <f t="shared" si="1688"/>
        <v>0,00229927267684016-0,00365301798033616i</v>
      </c>
      <c r="J661" s="240" t="str">
        <f>IMPRODUCT(1/Nt_input,AX625)</f>
        <v>6,30085651080573E-14-3,43522953138997E-14i</v>
      </c>
      <c r="K661" s="265" t="str">
        <f t="shared" si="1689"/>
        <v>1,93843197123672E-17-3,09156715256909E-16i</v>
      </c>
      <c r="L661" s="238">
        <f t="shared" si="1690"/>
        <v>-310.17938607038451</v>
      </c>
      <c r="M661" s="238">
        <f t="shared" si="1746"/>
        <v>388.08658283817454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0,0175231230812914-0,149948088452748i</v>
      </c>
      <c r="G662" s="245" t="str">
        <f t="shared" si="1744"/>
        <v>-2,95651128384858-0,482593742012314i</v>
      </c>
      <c r="H662" s="245" t="str">
        <f t="shared" si="1745"/>
        <v>0,000925672789274311-0,00500849469612231i</v>
      </c>
      <c r="I662" s="245" t="str">
        <f t="shared" si="1688"/>
        <v>0,00221536806820976-0,00359829938517278i</v>
      </c>
      <c r="J662" s="240" t="str">
        <f>IMPRODUCT(1/Nt_input,AY625)</f>
        <v>-1,07258880867756E-13-3,06417217987855E-14i</v>
      </c>
      <c r="K662" s="265" t="str">
        <f t="shared" si="1689"/>
        <v>-3,47875988415547E-16+3,18066873052771E-16i</v>
      </c>
      <c r="L662" s="238">
        <f t="shared" si="1690"/>
        <v>-306.53286751590167</v>
      </c>
      <c r="M662" s="238">
        <f t="shared" si="1746"/>
        <v>387.64301631587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0,0163348063057875-0,146224091404045i</v>
      </c>
      <c r="G663" s="245" t="str">
        <f t="shared" si="1744"/>
        <v>-2,9688508448126-0,499061553009146i</v>
      </c>
      <c r="H663" s="245" t="str">
        <f t="shared" si="1745"/>
        <v>0,000886180808326008-0,00488480540373165i</v>
      </c>
      <c r="I663" s="245" t="str">
        <f t="shared" si="1688"/>
        <v>0,00213639992054977-0,00354425116633034i</v>
      </c>
      <c r="J663" s="240" t="str">
        <f>IMPRODUCT(1/Nt_input,AZ625)</f>
        <v>-3,62540469108116E-14+1,28820565326038E-14i</v>
      </c>
      <c r="K663" s="265" t="str">
        <f t="shared" si="1689"/>
        <v>-3,17958990494511E-17+1,56014672600611E-16i</v>
      </c>
      <c r="L663" s="238">
        <f t="shared" si="1690"/>
        <v>-315.95995358225224</v>
      </c>
      <c r="M663" s="238">
        <f t="shared" si="1746"/>
        <v>387.22214883490199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0,0152334763448355-0,142679242303215i</v>
      </c>
      <c r="G664" s="245" t="str">
        <f t="shared" si="1744"/>
        <v>-2,98143543966337-0,515111491510931i</v>
      </c>
      <c r="H664" s="245" t="str">
        <f t="shared" si="1745"/>
        <v>0,000849589168744412-0,0047670853251838i</v>
      </c>
      <c r="I664" s="245" t="str">
        <f t="shared" si="1688"/>
        <v>0,00206201901870044-0,00349098147800115i</v>
      </c>
      <c r="J664" s="240" t="str">
        <f>IMPRODUCT(1/Nt_input,BA625)</f>
        <v>-1,75086250294061E-14-4,5775015722338E-14i</v>
      </c>
      <c r="K664" s="265" t="str">
        <f t="shared" si="1689"/>
        <v>-1,95902849843823E-16-3,32666673178486E-17i</v>
      </c>
      <c r="L664" s="238">
        <f t="shared" si="1690"/>
        <v>-314.03572282215617</v>
      </c>
      <c r="M664" s="238">
        <f t="shared" si="1746"/>
        <v>386.82803357918175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0,0142108288166373-0,13930130287228i</v>
      </c>
      <c r="G665" s="245" t="str">
        <f t="shared" si="1744"/>
        <v>-2,99425919819284-0,530752442601886i</v>
      </c>
      <c r="H665" s="245" t="str">
        <f t="shared" si="1745"/>
        <v>0,000815621218144053-0,00465492679080553i</v>
      </c>
      <c r="I665" s="245" t="str">
        <f t="shared" si="1688"/>
        <v>0,00199190275739256-0,00343857565992913i</v>
      </c>
      <c r="J665" s="240" t="str">
        <f>IMPRODUCT(1/Nt_input,BB625)</f>
        <v>3,14999152521527E-14+1,17180570802235E-14i</v>
      </c>
      <c r="K665" s="265" t="str">
        <f t="shared" si="1689"/>
        <v>1,03038193906112E-16-8,4973611666502E-17i</v>
      </c>
      <c r="L665" s="238">
        <f t="shared" si="1690"/>
        <v>-317.48668836147289</v>
      </c>
      <c r="M665" s="238">
        <f t="shared" si="1746"/>
        <v>386.46446609406723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0,0132595186491864-0,136079093610075i</v>
      </c>
      <c r="G666" s="245" t="str">
        <f t="shared" si="1744"/>
        <v>-3,00731618738663-0,545992203968759i</v>
      </c>
      <c r="H666" s="245" t="str">
        <f t="shared" si="1745"/>
        <v>0,000784032262098337-0,00454795740270926i</v>
      </c>
      <c r="I666" s="245" t="str">
        <f t="shared" si="1688"/>
        <v>0,00192575325252821-0,0033870998724814i</v>
      </c>
      <c r="J666" s="240" t="str">
        <f>IMPRODUCT(1/Nt_input,BC625)</f>
        <v>2,32781933377606E-14-1,8326486161957E-14i</v>
      </c>
      <c r="K666" s="265" t="str">
        <f t="shared" si="1689"/>
        <v>-1,72455824090237E-17-1,14137856019728E-16i</v>
      </c>
      <c r="L666" s="238">
        <f t="shared" si="1690"/>
        <v>-318.7533733583669</v>
      </c>
      <c r="M666" s="238">
        <f t="shared" si="1746"/>
        <v>386.13494773318632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0,0123730309821691-0,133002385501822i</v>
      </c>
      <c r="G667" s="245" t="str">
        <f t="shared" si="1744"/>
        <v>-3,02060041677935-0,560837635648i</v>
      </c>
      <c r="H667" s="245" t="str">
        <f t="shared" si="1745"/>
        <v>0,000754605263413416-0,00444583642725016i</v>
      </c>
      <c r="I667" s="245" t="str">
        <f t="shared" si="1688"/>
        <v>0,00186329551845275-0,0033366041779043i</v>
      </c>
      <c r="J667" s="240" t="str">
        <f>IMPRODUCT(1/Nt_input,BD625)</f>
        <v>-3,95691034734031E-14-2,94599414307763E-14i</v>
      </c>
      <c r="K667" s="265" t="str">
        <f t="shared" si="1689"/>
        <v>-1,72025096829929E-16+7,71338591234384E-17i</v>
      </c>
      <c r="L667" s="238">
        <f t="shared" si="1690"/>
        <v>-314.49254885181671</v>
      </c>
      <c r="M667" s="238">
        <f t="shared" si="1746"/>
        <v>385.84265193848728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0,0115455717570993-0,130061804194147i</v>
      </c>
      <c r="G668" s="245" t="str">
        <f t="shared" si="1744"/>
        <v>-3,03410584378145-0,575294788770223i</v>
      </c>
      <c r="H668" s="245" t="str">
        <f t="shared" si="1745"/>
        <v>0,000727147197288096-0,00434825160275253i</v>
      </c>
      <c r="I668" s="245" t="str">
        <f t="shared" si="1688"/>
        <v>0,00180427573024866-0,00328712515137878i</v>
      </c>
      <c r="J668" s="240" t="str">
        <f>IMPRODUCT(1/Nt_input,BE625)</f>
        <v>2,37808294649248E-14+2,49678749897342E-14i</v>
      </c>
      <c r="K668" s="265" t="str">
        <f t="shared" si="1689"/>
        <v>1,24979703303983E-16-3,3121631774944E-17i</v>
      </c>
      <c r="L668" s="238">
        <f t="shared" si="1690"/>
        <v>-317.76842469926299</v>
      </c>
      <c r="M668" s="238">
        <f t="shared" si="1746"/>
        <v>385.59039367825824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0,0107719746606013-0,127248745090263i</v>
      </c>
      <c r="G669" s="245" t="str">
        <f t="shared" si="1744"/>
        <v>-3,04782637897075-0,589369016615823i</v>
      </c>
      <c r="H669" s="245" t="str">
        <f t="shared" si="1745"/>
        <v>0,000701485951256168-0,00425491631102629i</v>
      </c>
      <c r="I669" s="245" t="str">
        <f t="shared" si="1688"/>
        <v>0,00174845958244625-0,00323868809309397i</v>
      </c>
      <c r="J669" s="240" t="str">
        <f>IMPRODUCT(1/Nt_input,BF625)</f>
        <v>-6,06075113056617E-15+4,16567821903691E-14i</v>
      </c>
      <c r="K669" s="265" t="str">
        <f t="shared" si="1689"/>
        <v>1,24316346085497E-16+9,24640825163976E-17i</v>
      </c>
      <c r="L669" s="238">
        <f t="shared" si="1690"/>
        <v>-316.19713478785337</v>
      </c>
      <c r="M669" s="238">
        <f t="shared" si="1746"/>
        <v>385.38060233744358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0,0100476217037303-0,124555298015383i</v>
      </c>
      <c r="G670" s="245" t="str">
        <f t="shared" si="1744"/>
        <v>-3,06175589134029-0,603065070707389i</v>
      </c>
      <c r="H670" s="245" t="str">
        <f t="shared" si="1745"/>
        <v>0,000677467679394383-0,00416556706770219i</v>
      </c>
      <c r="I670" s="245" t="str">
        <f t="shared" si="1688"/>
        <v>0,00169563074996022-0,00319130890189133i</v>
      </c>
      <c r="J670" s="240" t="str">
        <f>IMPRODUCT(1/Nt_input,BG625)</f>
        <v>-9,71259273637067E-14-8,11165370984134E-14i</v>
      </c>
      <c r="K670" s="265" t="str">
        <f t="shared" si="1689"/>
        <v>-4,23557635989069E-16+1,72415141965889E-16i</v>
      </c>
      <c r="L670" s="238">
        <f t="shared" si="1690"/>
        <v>-306.79587707538724</v>
      </c>
      <c r="M670" s="238">
        <f t="shared" si="1746"/>
        <v>385.21529832133893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0,00936837521446303-0,12197418027517i</v>
      </c>
      <c r="G671" s="245" t="str">
        <f t="shared" si="1744"/>
        <v>-3,07588821349602-0,61638718419134i</v>
      </c>
      <c r="H671" s="245" t="str">
        <f t="shared" si="1745"/>
        <v>0,000654954536744198-0,00407996129216959i</v>
      </c>
      <c r="I671" s="245" t="str">
        <f t="shared" si="1688"/>
        <v>0,00164558945304041-0,00314499566189495i</v>
      </c>
      <c r="J671" s="240" t="str">
        <f>IMPRODUCT(1/Nt_input,BH625)</f>
        <v>-9,27064008242675E-15+6,11507372516584E-14i</v>
      </c>
      <c r="K671" s="265" t="str">
        <f t="shared" si="1689"/>
        <v>1,77063135835568E-16+1,29785131109196E-16i</v>
      </c>
      <c r="L671" s="238">
        <f t="shared" si="1690"/>
        <v>-313.16993200477754</v>
      </c>
      <c r="M671" s="238">
        <f t="shared" si="1746"/>
        <v>385.09607359798383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0,00873051941746647-0,119498677081594i</v>
      </c>
      <c r="G672" s="245" t="str">
        <f t="shared" si="1744"/>
        <v>-3,09021714679752-0,629339144378955i</v>
      </c>
      <c r="H672" s="245" t="str">
        <f t="shared" si="1745"/>
        <v>0,000633822733120409-0,00399787532294915i</v>
      </c>
      <c r="I672" s="245" t="str">
        <f t="shared" si="1688"/>
        <v>0,00159815112518306-0,00309974998574307i</v>
      </c>
      <c r="J672" s="240" t="str">
        <f>IMPRODUCT(1/Nt_input,BI625)</f>
        <v>-3,50539503023509E-15-3,99237934378683E-14i</v>
      </c>
      <c r="K672" s="265" t="str">
        <f t="shared" si="1689"/>
        <v>-1,29355929151623E-16-5,29384072093102E-17i</v>
      </c>
      <c r="L672" s="238">
        <f t="shared" si="1690"/>
        <v>-317.0917699461732</v>
      </c>
      <c r="M672" s="238">
        <f t="shared" si="1746"/>
        <v>385.02407636663901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0,00813071009551673-0,117122588452984i</v>
      </c>
      <c r="G673" s="245" t="str">
        <f t="shared" si="1744"/>
        <v>-3,10473646643528-0,641924356006045i</v>
      </c>
      <c r="H673" s="245" t="str">
        <f t="shared" si="1745"/>
        <v>0,000613960856148654-0,00391910264874441i</v>
      </c>
      <c r="I673" s="245" t="str">
        <f t="shared" si="1688"/>
        <v>0,00155314518099686-0,00305556815139621i</v>
      </c>
      <c r="J673" s="240" t="str">
        <f>IMPRODUCT(1/Nt_input,BJ625)</f>
        <v>-6,68631141379916E-14+3,46103354309512E-14i</v>
      </c>
      <c r="K673" s="265" t="str">
        <f t="shared" si="1689"/>
        <v>1,90611514208963E-18+2,58059677750484E-16i</v>
      </c>
      <c r="L673" s="238">
        <f t="shared" si="1690"/>
        <v>-311.76536005200057</v>
      </c>
      <c r="M673" s="238">
        <f t="shared" si="1746"/>
        <v>385</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0,00756593108632674-0,114840181810292i</v>
      </c>
      <c r="G674" s="245" t="str">
        <f t="shared" si="1744"/>
        <v>-3,11943992643816-0,654145896516976i</v>
      </c>
      <c r="H674" s="245" t="str">
        <f t="shared" si="1745"/>
        <v>0,000595268422014996-0,00384345232925431i</v>
      </c>
      <c r="I674" s="245" t="str">
        <f t="shared" si="1688"/>
        <v>0,0015104138797271-0,00301244206385497i</v>
      </c>
      <c r="J674" s="240" t="str">
        <f>IMPRODUCT(1/Nt_input,BK625)</f>
        <v>6,69931165121589E-14-3,55800458540223E-14i</v>
      </c>
      <c r="K674" s="265" t="str">
        <f t="shared" si="1689"/>
        <v>-5,99549373840585E-18-2,55553477269206E-16i</v>
      </c>
      <c r="L674" s="238">
        <f t="shared" si="1690"/>
        <v>-311.84797436340426</v>
      </c>
      <c r="M674" s="238">
        <f t="shared" si="1746"/>
        <v>385.02407636663901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0,00703345657951858-0,112646149591706i</v>
      </c>
      <c r="G675" s="245" t="str">
        <f t="shared" si="1744"/>
        <v>-3,13432126460534-0,666006564470806i</v>
      </c>
      <c r="H675" s="245" t="str">
        <f t="shared" si="1745"/>
        <v>0,000577654619439231-0,00377074758316574i</v>
      </c>
      <c r="I675" s="245" t="str">
        <f t="shared" si="1688"/>
        <v>0,00146981127934321-0,00297036006833648i</v>
      </c>
      <c r="J675" s="240" t="str">
        <f>IMPRODUCT(1/Nt_input,BL625)</f>
        <v>3,68116385355936E-14+4,72981029342458E-14i</v>
      </c>
      <c r="K675" s="265" t="str">
        <f t="shared" si="1689"/>
        <v>1,94598557794673E-16-3,9824535971873E-17i</v>
      </c>
      <c r="L675" s="238">
        <f t="shared" si="1690"/>
        <v>-314.0390243932336</v>
      </c>
      <c r="M675" s="238">
        <f t="shared" si="1746"/>
        <v>385.09607359798383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0,00653081835069762-0,110535571294566i</v>
      </c>
      <c r="G676" s="365" t="str">
        <f t="shared" si="1744"/>
        <v>-3,14937420735697-0,67750892199604i</v>
      </c>
      <c r="H676" s="365" t="str">
        <f t="shared" si="1745"/>
        <v>0,000561037218120813-0,00370082452363512i</v>
      </c>
      <c r="I676" s="365" t="str">
        <f t="shared" si="1688"/>
        <v>0,00143120227565402-0,00292930763740265i</v>
      </c>
      <c r="J676" s="367" t="str">
        <f>IMPRODUCT(1/Nt_input,BM625)</f>
        <v>0</v>
      </c>
      <c r="K676" s="367" t="str">
        <f t="shared" si="1689"/>
        <v>0</v>
      </c>
      <c r="L676" s="367" t="e">
        <f t="shared" si="1690"/>
        <v>#NUM!</v>
      </c>
      <c r="M676" s="367">
        <f t="shared" si="1746"/>
        <v>385.21529832133893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0,00605577721072098-0,108503879428798i</v>
      </c>
      <c r="G677" s="365" t="str">
        <f t="shared" si="1744"/>
        <v>-3,1645924744984-0,688655332078934i</v>
      </c>
      <c r="H677" s="365" t="str">
        <f t="shared" si="1745"/>
        <v>0,000545341617608058-0,00363353102407652i</v>
      </c>
      <c r="I677" s="365" t="str">
        <f t="shared" si="1688"/>
        <v>0,00139446172073513-0,0028892679511004i</v>
      </c>
      <c r="J677" s="367" t="str">
        <f>IMPRODUCT(1/Nt_input,BN625)</f>
        <v>0</v>
      </c>
      <c r="K677" s="367" t="str">
        <f t="shared" si="1689"/>
        <v>0</v>
      </c>
      <c r="L677" s="367" t="e">
        <f t="shared" si="1690"/>
        <v>#NUM!</v>
      </c>
      <c r="M677" s="367">
        <f t="shared" si="1746"/>
        <v>385.38060233744358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0,005606298064332-0,106546828931274i</v>
      </c>
      <c r="G678" s="365" t="str">
        <f t="shared" si="1744"/>
        <v>-3,17996978389327-0,699447991352822i</v>
      </c>
      <c r="H678" s="365" t="str">
        <f t="shared" si="1745"/>
        <v>0,000530500016408325-0,00356872569924645i</v>
      </c>
      <c r="I678" s="365" t="str">
        <f t="shared" si="1688"/>
        <v>0,0013594736149574-0,0028502223862707i</v>
      </c>
      <c r="J678" s="367" t="str">
        <f>IMPRODUCT(1/Nt_input,BO625)</f>
        <v>0</v>
      </c>
      <c r="K678" s="367" t="str">
        <f t="shared" si="1689"/>
        <v>0</v>
      </c>
      <c r="L678" s="367" t="e">
        <f t="shared" si="1690"/>
        <v>#NUM!</v>
      </c>
      <c r="M678" s="367">
        <f t="shared" si="1746"/>
        <v>385.59039367825824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0,00518052806812026-0,104660469647023i</v>
      </c>
      <c r="G679" s="365" t="str">
        <f t="shared" si="1744"/>
        <v>-3,19549985603994-0,709888958957796i</v>
      </c>
      <c r="H679" s="365" t="str">
        <f t="shared" si="1745"/>
        <v>0,000516450684347825-0,0035062769884957i</v>
      </c>
      <c r="I679" s="365" t="str">
        <f t="shared" si="1688"/>
        <v>0,00132613036703656-0,00281215092872332i</v>
      </c>
      <c r="J679" s="367" t="str">
        <f>IMPRODUCT(1/Nt_input,BP625)</f>
        <v>0</v>
      </c>
      <c r="K679" s="367" t="str">
        <f t="shared" si="1689"/>
        <v>0</v>
      </c>
      <c r="L679" s="367" t="e">
        <f t="shared" si="1690"/>
        <v>#NUM!</v>
      </c>
      <c r="M679" s="367">
        <f t="shared" si="1746"/>
        <v>385.84265193848728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0,00477677745710741-0,102841121532187i</v>
      </c>
      <c r="G680" s="365" t="str">
        <f t="shared" si="1744"/>
        <v>-3,21117641854817-0,719980181958494i</v>
      </c>
      <c r="H680" s="365" t="str">
        <f t="shared" si="1745"/>
        <v>0,000503137323832942-0,00344606232969296i</v>
      </c>
      <c r="I680" s="365" t="str">
        <f t="shared" si="1688"/>
        <v>0,00129433211674263-0,00277503251989654i</v>
      </c>
      <c r="J680" s="367" t="str">
        <f>IMPRODUCT(1/Nt_input,BQ625)</f>
        <v>0</v>
      </c>
      <c r="K680" s="367" t="str">
        <f t="shared" si="1689"/>
        <v>0</v>
      </c>
      <c r="L680" s="367" t="e">
        <f t="shared" si="1690"/>
        <v>#NUM!</v>
      </c>
      <c r="M680" s="367">
        <f t="shared" si="1746"/>
        <v>386.13494773318632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0,00439350267516861-0,101085352276152i</v>
      </c>
      <c r="G681" s="365" t="str">
        <f t="shared" si="1744"/>
        <v>-3,22699321051102-0,729723517738646i</v>
      </c>
      <c r="H681" s="365" t="str">
        <f t="shared" si="1745"/>
        <v>0,000490508507860575-0,00338796741373966i</v>
      </c>
      <c r="I681" s="365" t="str">
        <f t="shared" si="1688"/>
        <v>0,00126398611517955-0,00273884534786189i</v>
      </c>
      <c r="J681" s="367" t="str">
        <f>IMPRODUCT(1/Nt_input,BR625)</f>
        <v>0</v>
      </c>
      <c r="K681" s="367" t="str">
        <f t="shared" si="1689"/>
        <v>0</v>
      </c>
      <c r="L681" s="367" t="e">
        <f t="shared" si="1690"/>
        <v>#NUM!</v>
      </c>
      <c r="M681" s="367">
        <f t="shared" si="1746"/>
        <v>386.46446609406729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0,0040292914994351-0,0993899570771516i</v>
      </c>
      <c r="G682" s="365" t="str">
        <f t="shared" si="1744"/>
        <v>-3,24294398676883-0,739120753733528i</v>
      </c>
      <c r="H682" s="365" t="str">
        <f t="shared" si="1745"/>
        <v>0,000478517184455103-0,00333188551082448i</v>
      </c>
      <c r="I682" s="365" t="str">
        <f t="shared" si="1688"/>
        <v>0,00123500615784875-0,00270356709104429i</v>
      </c>
      <c r="J682" s="367" t="str">
        <f>IMPRODUCT(1/Nt_input,BS625)</f>
        <v>0</v>
      </c>
      <c r="K682" s="367" t="str">
        <f t="shared" si="1689"/>
        <v>0</v>
      </c>
      <c r="L682" s="367" t="e">
        <f t="shared" si="1690"/>
        <v>#NUM!</v>
      </c>
      <c r="M682" s="367">
        <f t="shared" si="1746"/>
        <v>386.82803357918181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0,00368284989476223-0,0977519403377203i</v>
      </c>
      <c r="G683" s="365" t="str">
        <f t="shared" si="1744"/>
        <v>-3,25902252206171-0,748173624812176i</v>
      </c>
      <c r="H683" s="365" t="str">
        <f t="shared" si="1745"/>
        <v>0,000467120238740025-0,00327771686063545i</v>
      </c>
      <c r="I683" s="365" t="str">
        <f t="shared" si="1688"/>
        <v>0,00120731206602914-0,00266917512176915i</v>
      </c>
      <c r="J683" s="367" t="str">
        <f>IMPRODUCT(1/Nt_input,BT625)</f>
        <v>0</v>
      </c>
      <c r="K683" s="367" t="str">
        <f t="shared" si="1689"/>
        <v>0</v>
      </c>
      <c r="L683" s="367" t="e">
        <f t="shared" si="1690"/>
        <v>#NUM!</v>
      </c>
      <c r="M683" s="367">
        <f t="shared" si="1746"/>
        <v>387.22214883490199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0,00335299037285688-0,0961684990742989i</v>
      </c>
      <c r="G684" s="365" t="str">
        <f t="shared" si="1744"/>
        <v>-3,27522261506773-0,756883828580082i</v>
      </c>
      <c r="H684" s="365" t="str">
        <f t="shared" si="1745"/>
        <v>0,000456278105135172-0,00322536811967629i</v>
      </c>
      <c r="I684" s="365" t="str">
        <f t="shared" si="1688"/>
        <v>0,00118082921232709-0,00263564667567955i</v>
      </c>
      <c r="J684" s="367" t="str">
        <f>IMPRODUCT(1/Nt_input,BU625)</f>
        <v>0</v>
      </c>
      <c r="K684" s="367" t="str">
        <f t="shared" si="1689"/>
        <v>0</v>
      </c>
      <c r="L684" s="367" t="e">
        <f t="shared" si="1690"/>
        <v>#NUM!</v>
      </c>
      <c r="M684" s="367">
        <f t="shared" si="1746"/>
        <v>387.64301631587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0,00303862166305986-0,0946370078595727i</v>
      </c>
      <c r="G685" s="365" t="str">
        <f t="shared" si="1744"/>
        <v>-3,2915380923237-0,765253038837637i</v>
      </c>
      <c r="H685" s="365" t="str">
        <f t="shared" si="1745"/>
        <v>0,000445954423249767-0,00317475185964382i</v>
      </c>
      <c r="I685" s="365" t="str">
        <f t="shared" si="1688"/>
        <v>0,00115548808656559-0,00260295899216235i</v>
      </c>
      <c r="J685" s="367" t="str">
        <f>IMPRODUCT(1/Nt_input,BV625)</f>
        <v>0</v>
      </c>
      <c r="K685" s="367" t="str">
        <f t="shared" si="1689"/>
        <v>0</v>
      </c>
      <c r="L685" s="367" t="e">
        <f t="shared" si="1690"/>
        <v>#NUM!</v>
      </c>
      <c r="M685" s="367">
        <f t="shared" si="1746"/>
        <v>388.08658283817454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0,00273873952909419-0,0931550051373702i</v>
      </c>
      <c r="G686" s="365" t="str">
        <f t="shared" si="1744"/>
        <v>-3,30796281202632-0,773282917399673i</v>
      </c>
      <c r="H686" s="365" t="str">
        <f t="shared" si="1745"/>
        <v>0,000436115731951754-0,00312578611153006i</v>
      </c>
      <c r="I686" s="365" t="str">
        <f t="shared" si="1688"/>
        <v>0,0011312238984873-0,00257108943015583i</v>
      </c>
      <c r="J686" s="367" t="str">
        <f>IMPRODUCT(1/Nt_input,BW625)</f>
        <v>0</v>
      </c>
      <c r="K686" s="367" t="str">
        <f t="shared" si="1689"/>
        <v>0</v>
      </c>
      <c r="L686" s="367" t="e">
        <f t="shared" si="1690"/>
        <v>#NUM!</v>
      </c>
      <c r="M686" s="367">
        <f t="shared" si="1746"/>
        <v>388.54857661372773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0,00245241858919588-0,0917201807683971i</v>
      </c>
      <c r="G687" s="365" t="str">
        <f t="shared" si="1744"/>
        <v>-3,32449066771184-0,780975124455621i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0,000426731196863226-0,00307839395072811i</v>
      </c>
      <c r="I687" s="365" t="str">
        <f t="shared" si="1688"/>
        <v>0,00110797621403559-0,00254001556305956i</v>
      </c>
      <c r="J687" s="367" t="str">
        <f>IMPRODUCT(1/Nt_input,BX625)</f>
        <v>0</v>
      </c>
      <c r="K687" s="367" t="str">
        <f t="shared" si="1689"/>
        <v>0</v>
      </c>
      <c r="L687" s="367" t="e">
        <f t="shared" si="1690"/>
        <v>#NUM!</v>
      </c>
      <c r="M687" s="367">
        <f t="shared" si="1746"/>
        <v>389.02454838991935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0,00217880501663662-0,0903303646813756i</v>
      </c>
      <c r="G688" s="365" t="str">
        <f t="shared" si="1744"/>
        <v>-3,34111559181173-0,788331327627926i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0,000417772367184953-0,00303250311896294i</v>
      </c>
      <c r="I688" s="365" t="str">
        <f t="shared" si="1688"/>
        <v>0,00108568862225216-0,00250971525591667i</v>
      </c>
      <c r="J688" s="367" t="str">
        <f>IMPRODUCT(1/Nt_input,BY625)</f>
        <v>0</v>
      </c>
      <c r="K688" s="367" t="str">
        <f t="shared" si="1689"/>
        <v>0</v>
      </c>
      <c r="L688" s="367" t="e">
        <f t="shared" si="1690"/>
        <v>#NUM!</v>
      </c>
      <c r="M688" s="367">
        <f t="shared" si="1746"/>
        <v>389.50991429835221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0,00191711001429785-0,0889835165182393i</v>
      </c>
      <c r="G689" s="365" t="str">
        <f t="shared" si="1744"/>
        <v>-3,35783155908367-0,795353209867086i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0,000409212958307157-0,00298804567933775i</v>
      </c>
      <c r="I689" s="365" t="str">
        <f t="shared" si="1688"/>
        <v>0,00106430843008435-0,00248016672756754i</v>
      </c>
      <c r="J689" s="367" t="str">
        <f>IMPRODUCT(1/Nt_input,BZ625)</f>
        <v>0</v>
      </c>
      <c r="K689" s="367" t="str">
        <f t="shared" si="1689"/>
        <v>0</v>
      </c>
      <c r="L689" s="367" t="e">
        <f t="shared" si="1690"/>
        <v>#NUM!</v>
      </c>
      <c r="M689" s="367">
        <f t="shared" si="1746"/>
        <v>390</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0,023832948452779</v>
      </c>
      <c r="H694" s="372" t="str">
        <f t="shared" si="1750"/>
        <v>0,0252969827302498</v>
      </c>
      <c r="I694" s="372" t="str">
        <f t="shared" si="1750"/>
        <v>0,0265173932352996</v>
      </c>
      <c r="J694" s="372" t="str">
        <f t="shared" si="1750"/>
        <v>0,027482426747605</v>
      </c>
      <c r="K694" s="372" t="str">
        <f t="shared" si="1750"/>
        <v>0,0281827894669107</v>
      </c>
      <c r="L694" s="372" t="str">
        <f t="shared" si="1750"/>
        <v>0,0286117365173709</v>
      </c>
      <c r="M694" s="372" t="str">
        <f t="shared" si="1750"/>
        <v>0,0287651369044037</v>
      </c>
      <c r="N694" s="372" t="str">
        <f t="shared" si="1750"/>
        <v>0,0286415132984167</v>
      </c>
      <c r="O694" s="372" t="str">
        <f t="shared" si="1750"/>
        <v>0,0282420562623356</v>
      </c>
      <c r="P694" s="372" t="str">
        <f t="shared" si="1750"/>
        <v>0,0275706127857539</v>
      </c>
      <c r="Q694" s="372" t="str">
        <f t="shared" si="1750"/>
        <v>0,0266336492364262</v>
      </c>
      <c r="R694" s="372" t="str">
        <f t="shared" si="1750"/>
        <v>0,025440189085514</v>
      </c>
      <c r="S694" s="372" t="str">
        <f t="shared" si="1750"/>
        <v>0,0240017260066918</v>
      </c>
      <c r="T694" s="372" t="str">
        <f t="shared" si="1750"/>
        <v>0,022332113185732</v>
      </c>
      <c r="U694" s="372" t="str">
        <f t="shared" si="1750"/>
        <v>0,0204474299068413</v>
      </c>
      <c r="V694" s="372" t="str">
        <f t="shared" si="1750"/>
        <v>0,0183658267002227</v>
      </c>
      <c r="W694" s="372" t="str">
        <f t="shared" si="1750"/>
        <v>0,0161073505427141</v>
      </c>
      <c r="X694" s="372" t="str">
        <f t="shared" si="1750"/>
        <v>0,0136937517943029</v>
      </c>
      <c r="Y694" s="372" t="str">
        <f t="shared" si="1750"/>
        <v>0,0111482747303438</v>
      </c>
      <c r="Z694" s="372" t="str">
        <f t="shared" si="1750"/>
        <v>0,00849543368645982</v>
      </c>
      <c r="AA694" s="372" t="str">
        <f t="shared" si="1750"/>
        <v>0,00576077697211369</v>
      </c>
      <c r="AB694" s="372" t="str">
        <f t="shared" si="1750"/>
        <v>0,0029706408263528</v>
      </c>
      <c r="AC694" s="372" t="str">
        <f t="shared" si="1750"/>
        <v>0,000151895785513408</v>
      </c>
      <c r="AD694" s="372" t="str">
        <f t="shared" si="1750"/>
        <v>-0,00266831209476144</v>
      </c>
      <c r="AE694" s="372" t="str">
        <f t="shared" si="1750"/>
        <v>-0,00546282267092566</v>
      </c>
      <c r="AF694" s="372" t="str">
        <f t="shared" si="1750"/>
        <v>-0,00820472327848807</v>
      </c>
      <c r="AG694" s="372" t="str">
        <f t="shared" si="1750"/>
        <v>-0,0108676079157118</v>
      </c>
      <c r="AH694" s="372" t="str">
        <f t="shared" si="1750"/>
        <v>-0,0134258315478774</v>
      </c>
      <c r="AI694" s="372" t="str">
        <f t="shared" si="1750"/>
        <v>-0,0158547570829199</v>
      </c>
      <c r="AJ694" s="372" t="str">
        <f t="shared" si="1750"/>
        <v>-0,0181309926401773</v>
      </c>
      <c r="AK694" s="372" t="str">
        <f t="shared" si="1750"/>
        <v>-0,0202326168268903</v>
      </c>
      <c r="AL694" s="372" t="str">
        <f t="shared" si="1750"/>
        <v>-0,0221393898532834</v>
      </c>
      <c r="AM694" s="372" t="str">
        <f t="shared" si="1750"/>
        <v>-0,0238329484527817</v>
      </c>
      <c r="AN694" s="372" t="str">
        <f t="shared" si="1750"/>
        <v>-0,0252969827302493</v>
      </c>
      <c r="AO694" s="372" t="str">
        <f t="shared" si="1750"/>
        <v>-0,0265173932353012</v>
      </c>
      <c r="AP694" s="372" t="str">
        <f t="shared" si="1750"/>
        <v>-0,0274824267476032</v>
      </c>
      <c r="AQ694" s="372" t="str">
        <f t="shared" si="1750"/>
        <v>-0,0281827894669101</v>
      </c>
      <c r="AR694" s="372" t="str">
        <f t="shared" si="1750"/>
        <v>-0,0286117365173721</v>
      </c>
      <c r="AS694" s="372" t="str">
        <f t="shared" si="1750"/>
        <v>-0,028765136904404</v>
      </c>
      <c r="AT694" s="372" t="str">
        <f t="shared" si="1750"/>
        <v>-0,0286415132984173</v>
      </c>
      <c r="AU694" s="372" t="str">
        <f t="shared" si="1750"/>
        <v>-0,0282420562623345</v>
      </c>
      <c r="AV694" s="372" t="str">
        <f t="shared" si="1750"/>
        <v>-0,0275706127857551</v>
      </c>
      <c r="AW694" s="372" t="str">
        <f t="shared" si="1750"/>
        <v>-0,026633649236424</v>
      </c>
      <c r="AX694" s="372" t="str">
        <f t="shared" si="1750"/>
        <v>-0,0254401890855176</v>
      </c>
      <c r="AY694" s="372" t="str">
        <f t="shared" si="1750"/>
        <v>-0,0240017260066888</v>
      </c>
      <c r="AZ694" s="372" t="str">
        <f t="shared" si="1750"/>
        <v>-0,02233211318573</v>
      </c>
      <c r="BA694" s="372" t="str">
        <f t="shared" si="1750"/>
        <v>-0,0204474299068447</v>
      </c>
      <c r="BB694" s="372" t="str">
        <f t="shared" si="1750"/>
        <v>-0,018365826700223</v>
      </c>
      <c r="BC694" s="372" t="str">
        <f t="shared" si="1750"/>
        <v>-0,0161073505427131</v>
      </c>
      <c r="BD694" s="372" t="str">
        <f t="shared" si="1750"/>
        <v>-0,0136937517943019</v>
      </c>
      <c r="BE694" s="372" t="str">
        <f t="shared" si="1750"/>
        <v>-0,01114827473034</v>
      </c>
      <c r="BF694" s="372" t="str">
        <f t="shared" si="1750"/>
        <v>-0,00849543368646782</v>
      </c>
      <c r="BG694" s="372" t="str">
        <f t="shared" si="1750"/>
        <v>-0,00576077697210919</v>
      </c>
      <c r="BH694" s="372" t="str">
        <f t="shared" si="1750"/>
        <v>-0,0029706408263504</v>
      </c>
      <c r="BI694" s="372" t="str">
        <f t="shared" si="1750"/>
        <v>-0,00015189578551867</v>
      </c>
      <c r="BJ694" s="372" t="str">
        <f t="shared" si="1750"/>
        <v>0,0026683120947647</v>
      </c>
      <c r="BK694" s="372" t="str">
        <f t="shared" si="1750"/>
        <v>0,00546282267092474</v>
      </c>
      <c r="BL694" s="372" t="str">
        <f t="shared" si="1750"/>
        <v>0,00820472327848571</v>
      </c>
      <c r="BM694" s="372" t="str">
        <f t="shared" si="1750"/>
        <v>0,0108676079157135</v>
      </c>
      <c r="BN694" s="372" t="str">
        <f t="shared" si="1750"/>
        <v>0,0134258315478761</v>
      </c>
      <c r="BO694" s="372" t="str">
        <f t="shared" si="1750"/>
        <v>0,0158547570829236</v>
      </c>
      <c r="BP694" s="372" t="str">
        <f t="shared" si="1750"/>
        <v>0,0181309926401748</v>
      </c>
      <c r="BQ694" s="372" t="str">
        <f t="shared" si="1750"/>
        <v>0,0202326168268886</v>
      </c>
      <c r="BR694" s="372" t="str">
        <f t="shared" si="1750"/>
        <v>0,0221393898532882</v>
      </c>
    </row>
    <row r="695" spans="1:123">
      <c r="B695" s="373">
        <v>1</v>
      </c>
      <c r="C695" s="373">
        <f>0+Div_Nt_input</f>
        <v>3.1250000000000001E-4</v>
      </c>
      <c r="D695" s="374">
        <f t="shared" ref="D695:D726" si="1751">Vo_set2+E695</f>
        <v>12.023832948452778</v>
      </c>
      <c r="E695" s="375" t="str">
        <f>G694</f>
        <v>0,023832948452779</v>
      </c>
      <c r="F695" s="317">
        <v>1</v>
      </c>
      <c r="G695" s="376">
        <f>2*IMREAL(K626)*COS(2*PI()*B626*1/Nt_input)-2*IMAGINARY(K626)*SIN(2*PI()*B626*1/Nt_input)</f>
        <v>2.3832948452777815E-2</v>
      </c>
      <c r="H695" s="376">
        <f t="shared" ref="H695:H726" si="1752">2*IMREAL(K626)*COS(2*PI()*B626*2/Nt_input)-2*IMAGINARY(K626)*SIN(2*PI()*B626*2/Nt_input)</f>
        <v>2.5296982730252895E-2</v>
      </c>
      <c r="I695" s="376">
        <f t="shared" ref="I695:I726" si="1753">2*IMREAL(K626)*COS(2*PI()*B626*3/Nt_input)-2*IMAGINARY(K626)*SIN(2*PI()*B626*3/Nt_input)</f>
        <v>2.6517393235298208E-2</v>
      </c>
      <c r="J695" s="376">
        <f t="shared" ref="J695:J726" si="1754">2*IMREAL(K626)*COS(2*PI()*B626*4/Nt_input)-2*IMAGINARY(K626)*SIN(2*PI()*B626*4/Nt_input)</f>
        <v>2.7482426747605926E-2</v>
      </c>
      <c r="K695" s="376">
        <f t="shared" ref="K695:K726" si="1755">2*IMREAL(K626)*COS(2*PI()*B626*5/Nt_input)-2*IMAGINARY(K626)*SIN(2*PI()*B626*5/Nt_input)</f>
        <v>2.8182789466911547E-2</v>
      </c>
      <c r="L695" s="376">
        <f t="shared" ref="L695:L726" si="1756">2*IMREAL(K626)*COS(2*PI()*B626*6/Nt_input)-2*IMAGINARY(K626)*SIN(2*PI()*B626*6/Nt_input)</f>
        <v>2.8611736517370947E-2</v>
      </c>
      <c r="M695" s="376">
        <f t="shared" ref="M695:M726" si="1757">2*IMREAL(K626)*COS(2*PI()*B626*7/Nt_input)-2*IMAGINARY(K626)*SIN(2*PI()*B626*7/Nt_input)</f>
        <v>2.8765136904401894E-2</v>
      </c>
      <c r="N695" s="376">
        <f t="shared" ref="N695:N726" si="1758">2*IMREAL(K626)*COS(2*PI()*B626*8/Nt_input)-2*IMAGINARY(K626)*SIN(2*PI()*B626*8/Nt_input)</f>
        <v>2.8641513298420095E-2</v>
      </c>
      <c r="O695" s="376">
        <f t="shared" ref="O695:O726" si="1759">2*IMREAL(K626)*COS(2*PI()*B626*9/Nt_input)-2*IMAGINARY(K626)*SIN(2*PI()*B626*9/Nt_input)</f>
        <v>2.82420562623307E-2</v>
      </c>
      <c r="P695" s="376">
        <f t="shared" ref="P695:P726" si="1760">2*IMREAL(K626)*COS(2*PI()*B626*10/Nt_input)-2*IMAGINARY(K626)*SIN(2*PI()*B626*10/Nt_input)</f>
        <v>2.7570612785756669E-2</v>
      </c>
      <c r="Q695" s="376">
        <f t="shared" ref="Q695:Q726" si="1761">2*IMREAL(K626)*COS(2*PI()*B626*11/Nt_input)-2*IMAGINARY(K626)*SIN(2*PI()*B626*11/Nt_input)</f>
        <v>2.6633649236425756E-2</v>
      </c>
      <c r="R695" s="376">
        <f t="shared" ref="R695:R726" si="1762">2*IMREAL(K626)*COS(2*PI()*B626*12/Nt_input)-2*IMAGINARY(K626)*SIN(2*PI()*B626*12/Nt_input)</f>
        <v>2.5440189085514396E-2</v>
      </c>
      <c r="S695" s="376">
        <f t="shared" ref="S695:S726" si="1763">2*IMREAL(K626)*COS(2*PI()*B626*13/Nt_input)-2*IMAGINARY(K626)*SIN(2*PI()*B626*13/Nt_input)</f>
        <v>2.400172600668754E-2</v>
      </c>
      <c r="T695" s="376">
        <f t="shared" ref="T695:T726" si="1764">2*IMREAL(K626)*COS(2*PI()*B626*14/Nt_input)-2*IMAGINARY(K626)*SIN(2*PI()*B626*14/Nt_input)</f>
        <v>2.2332113185738207E-2</v>
      </c>
      <c r="U695" s="377">
        <f t="shared" ref="U695:U726" si="1765">2*IMREAL(K626)*COS(2*PI()*B626*15/Nt_input)-2*IMAGINARY(K626)*SIN(2*PI()*B626*15/Nt_input)</f>
        <v>2.0447429906835346E-2</v>
      </c>
      <c r="V695" s="376">
        <f t="shared" ref="V695:V726" si="1766">2*IMREAL(K626)*COS(2*PI()*B626*16/Nt_input)-2*IMAGINARY(K626)*SIN(2*PI()*B626*16/Nt_input)</f>
        <v>1.8365826700227461E-2</v>
      </c>
      <c r="W695" s="376">
        <f t="shared" ref="W695:W726" si="1767">2*IMREAL(K626)*COS(2*PI()*B626*17/Nt_input)-2*IMAGINARY(K626)*SIN(2*PI()*B626*17/Nt_input)</f>
        <v>1.6107350542714262E-2</v>
      </c>
      <c r="X695" s="376">
        <f t="shared" ref="X695:X726" si="1768">2*IMREAL(K626)*COS(2*PI()*B626*18/Nt_input)-2*IMAGINARY(K626)*SIN(2*PI()*B626*18/Nt_input)</f>
        <v>1.3693751794301247E-2</v>
      </c>
      <c r="Y695" s="376">
        <f t="shared" ref="Y695:Y726" si="1769">2*IMREAL(K626)*COS(2*PI()*B626*19/Nt_input)-2*IMAGINARY(K626)*SIN(2*PI()*B626*19/Nt_input)</f>
        <v>1.1148274730342928E-2</v>
      </c>
      <c r="Z695" s="376">
        <f t="shared" ref="Z695:Z726" si="1770">2*IMREAL(K626)*COS(2*PI()*B626*20/Nt_input)-2*IMAGINARY(K626)*SIN(2*PI()*B626*20/Nt_input)</f>
        <v>8.4954336864645156E-3</v>
      </c>
      <c r="AA695" s="376">
        <f t="shared" ref="AA695:AA726" si="1771">2*IMREAL(K626)*COS(2*PI()*B626*21/Nt_input)-2*IMAGINARY(K626)*SIN(2*PI()*B626*21/Nt_input)</f>
        <v>5.7607769721090031E-3</v>
      </c>
      <c r="AB695" s="376">
        <f t="shared" ref="AB695:AB726" si="1772">2*IMREAL(K626)*COS(2*PI()*B626*22/Nt_input)-2*IMAGINARY(K626)*SIN(2*PI()*B626*22/Nt_input)</f>
        <v>2.9706408263510623E-3</v>
      </c>
      <c r="AC695" s="376">
        <f t="shared" ref="AC695:AC726" si="1773">2*IMREAL(K626)*COS(2*PI()*B626*23/Nt_input)-2*IMAGINARY(K626)*SIN(2*PI()*B626*23/Nt_input)</f>
        <v>1.5189578551788423E-4</v>
      </c>
      <c r="AD695" s="376">
        <f t="shared" ref="AD695:AD726" si="1774">2*IMREAL(K626)*COS(2*PI()*B626*24/Nt_input)-2*IMAGINARY(K626)*SIN(2*PI()*B626*24/Nt_input)</f>
        <v>-2.668312094764513E-3</v>
      </c>
      <c r="AE695" s="376">
        <f t="shared" ref="AE695:AE726" si="1775">2*IMREAL(K626)*COS(2*PI()*B626*25/Nt_input)-2*IMAGINARY(K626)*SIN(2*PI()*B626*25/Nt_input)</f>
        <v>-5.46282267092656E-3</v>
      </c>
      <c r="AF695" s="376">
        <f t="shared" ref="AF695:AF726" si="1776">2*IMREAL(K626)*COS(2*PI()*B626*26/Nt_input)-2*IMAGINARY(K626)*SIN(2*PI()*B626*26/Nt_input)</f>
        <v>-8.204723278484944E-3</v>
      </c>
      <c r="AG695" s="376">
        <f t="shared" ref="AG695:AG726" si="1777">2*IMREAL(K626)*COS(2*PI()*B626*27/Nt_input)-2*IMAGINARY(K626)*SIN(2*PI()*B626*27/Nt_input)</f>
        <v>-1.0867607915713529E-2</v>
      </c>
      <c r="AH695" s="376">
        <f t="shared" ref="AH695:AH726" si="1778">2*IMREAL(K626)*COS(2*PI()*B626*28/Nt_input)-2*IMAGINARY(K626)*SIN(2*PI()*B626*28/Nt_input)</f>
        <v>-1.3425831547875012E-2</v>
      </c>
      <c r="AI695" s="376">
        <f t="shared" ref="AI695:AI726" si="1779">2*IMREAL(K626)*COS(2*PI()*B626*29/Nt_input)-2*IMAGINARY(K626)*SIN(2*PI()*B626*29/Nt_input)</f>
        <v>-1.5854757082924376E-2</v>
      </c>
      <c r="AJ695" s="376">
        <f t="shared" ref="AJ695:AJ726" si="1780">2*IMREAL(K626)*COS(2*PI()*B626*30/Nt_input)-2*IMAGINARY(K626)*SIN(2*PI()*B626*30/Nt_input)</f>
        <v>-1.8130992640173323E-2</v>
      </c>
      <c r="AK695" s="376">
        <f t="shared" ref="AK695:AK726" si="1781">2*IMREAL(K626)*COS(2*PI()*B626*31/Nt_input)-2*IMAGINARY(K626)*SIN(2*PI()*B626*31/Nt_input)</f>
        <v>-2.0232616826888636E-2</v>
      </c>
      <c r="AL695" s="376">
        <f t="shared" ref="AL695:AL726" si="1782">2*IMREAL(K626)*COS(2*PI()*B626*32/Nt_input)-2*IMAGINARY(K626)*SIN(2*PI()*B626*32/Nt_input)</f>
        <v>-2.2139389853287596E-2</v>
      </c>
      <c r="AM695" s="376">
        <f t="shared" ref="AM695:AM726" si="1783">2*IMREAL(K626)*COS(2*PI()*B626*33/Nt_input)-2*IMAGINARY(K626)*SIN(2*PI()*B626*33/Nt_input)</f>
        <v>-2.3832948452777815E-2</v>
      </c>
      <c r="AN695" s="376">
        <f t="shared" ref="AN695:AN726" si="1784">2*IMREAL(K626)*COS(2*PI()*B626*34/Nt_input)-2*IMAGINARY(K626)*SIN(2*PI()*B626*34/Nt_input)</f>
        <v>-2.5296982730252895E-2</v>
      </c>
      <c r="AO695" s="376">
        <f t="shared" ref="AO695:AO726" si="1785">2*IMREAL(K626)*COS(2*PI()*B626*35/Nt_input)-2*IMAGINARY(K626)*SIN(2*PI()*B626*35/Nt_input)</f>
        <v>-2.6517393235298208E-2</v>
      </c>
      <c r="AP695" s="376">
        <f t="shared" ref="AP695:AP726" si="1786">2*IMREAL(K626)*COS(2*PI()*B626*36/Nt_input)-2*IMAGINARY(K626)*SIN(2*PI()*B626*36/Nt_input)</f>
        <v>-2.7482426747605926E-2</v>
      </c>
      <c r="AQ695" s="376">
        <f t="shared" ref="AQ695:AQ726" si="1787">2*IMREAL(K626)*COS(2*PI()*B626*37/Nt_input)-2*IMAGINARY(K626)*SIN(2*PI()*B626*37/Nt_input)</f>
        <v>-2.8182789466911547E-2</v>
      </c>
      <c r="AR695" s="376">
        <f t="shared" ref="AR695:AR726" si="1788">2*IMREAL(K626)*COS(2*PI()*B626*38/Nt_input)-2*IMAGINARY(K626)*SIN(2*PI()*B626*38/Nt_input)</f>
        <v>-2.8611736517370947E-2</v>
      </c>
      <c r="AS695" s="376">
        <f t="shared" ref="AS695:AS726" si="1789">2*IMREAL(K626)*COS(2*PI()*B626*39/Nt_input)-2*IMAGINARY(K626)*SIN(2*PI()*B626*39/Nt_input)</f>
        <v>-2.8765136904401894E-2</v>
      </c>
      <c r="AT695" s="376">
        <f t="shared" ref="AT695:AT726" si="1790">2*IMREAL(K626)*COS(2*PI()*B626*40/Nt_input)-2*IMAGINARY(K626)*SIN(2*PI()*B626*40/Nt_input)</f>
        <v>-2.8641513298420098E-2</v>
      </c>
      <c r="AU695" s="376">
        <f t="shared" ref="AU695:AU726" si="1791">2*IMREAL(K626)*COS(2*PI()*B626*41/Nt_input)-2*IMAGINARY(K626)*SIN(2*PI()*B626*41/Nt_input)</f>
        <v>-2.82420562623307E-2</v>
      </c>
      <c r="AV695" s="376">
        <f t="shared" ref="AV695:AV726" si="1792">2*IMREAL(K626)*COS(2*PI()*B626*42/Nt_input)-2*IMAGINARY(K626)*SIN(2*PI()*B626*42/Nt_input)</f>
        <v>-2.7570612785756669E-2</v>
      </c>
      <c r="AW695" s="376">
        <f t="shared" ref="AW695:AW726" si="1793">2*IMREAL(K626)*COS(2*PI()*B626*43/Nt_input)-2*IMAGINARY(K626)*SIN(2*PI()*B626*43/Nt_input)</f>
        <v>-2.663364923642576E-2</v>
      </c>
      <c r="AX695" s="376">
        <f t="shared" ref="AX695:AX726" si="1794">2*IMREAL(K626)*COS(2*PI()*B626*44/Nt_input)-2*IMAGINARY(K626)*SIN(2*PI()*B626*44/Nt_input)</f>
        <v>-2.5440189085514403E-2</v>
      </c>
      <c r="AY695" s="376">
        <f t="shared" ref="AY695:AY726" si="1795">2*IMREAL(K626)*COS(2*PI()*B626*45/Nt_input)-2*IMAGINARY(K626)*SIN(2*PI()*B626*45/Nt_input)</f>
        <v>-2.4001726006687544E-2</v>
      </c>
      <c r="AZ695" s="376">
        <f t="shared" ref="AZ695:AZ726" si="1796">2*IMREAL(K626)*COS(2*PI()*B626*46/Nt_input)-2*IMAGINARY(K626)*SIN(2*PI()*B626*46/Nt_input)</f>
        <v>-2.2332113185738214E-2</v>
      </c>
      <c r="BA695" s="376">
        <f t="shared" ref="BA695:BA726" si="1797">2*IMREAL(K626)*COS(2*PI()*B626*47/Nt_input)-2*IMAGINARY(K626)*SIN(2*PI()*B626*47/Nt_input)</f>
        <v>-2.0447429906835343E-2</v>
      </c>
      <c r="BB695" s="376">
        <f t="shared" ref="BB695:BB726" si="1798">2*IMREAL(K626)*COS(2*PI()*B626*48/Nt_input)-2*IMAGINARY(K626)*SIN(2*PI()*B626*48/Nt_input)</f>
        <v>-1.8365826700227465E-2</v>
      </c>
      <c r="BC695" s="376">
        <f t="shared" ref="BC695:BC726" si="1799">2*IMREAL(K626)*COS(2*PI()*B626*49/Nt_input)-2*IMAGINARY(K626)*SIN(2*PI()*B626*49/Nt_input)</f>
        <v>-1.6107350542714276E-2</v>
      </c>
      <c r="BD695" s="376">
        <f t="shared" ref="BD695:BD726" si="1800">2*IMREAL(K626)*COS(2*PI()*B626*50/Nt_input)-2*IMAGINARY(K626)*SIN(2*PI()*B626*50/Nt_input)</f>
        <v>-1.3693751794301243E-2</v>
      </c>
      <c r="BE695" s="376">
        <f t="shared" ref="BE695:BE726" si="1801">2*IMREAL(K626)*COS(2*PI()*B626*51/Nt_input)-2*IMAGINARY(K626)*SIN(2*PI()*B626*51/Nt_input)</f>
        <v>-1.114827473034293E-2</v>
      </c>
      <c r="BF695" s="376">
        <f t="shared" ref="BF695:BF726" si="1802">2*IMREAL(K626)*COS(2*PI()*B626*52/Nt_input)-2*IMAGINARY(K626)*SIN(2*PI()*B626*52/Nt_input)</f>
        <v>-8.4954336864645069E-3</v>
      </c>
      <c r="BG695" s="376">
        <f t="shared" ref="BG695:BG726" si="1803">2*IMREAL(K626)*COS(2*PI()*B626*53/Nt_input)-2*IMAGINARY(K626)*SIN(2*PI()*B626*53/Nt_input)</f>
        <v>-5.7607769721090048E-3</v>
      </c>
      <c r="BH695" s="376">
        <f t="shared" ref="BH695:BH726" si="1804">2*IMREAL(K626)*COS(2*PI()*B626*54/Nt_input)-2*IMAGINARY(K626)*SIN(2*PI()*B626*54/Nt_input)</f>
        <v>-2.9706408263510641E-3</v>
      </c>
      <c r="BI695" s="376">
        <f t="shared" ref="BI695:BI726" si="1805">2*IMREAL(K626)*COS(2*PI()*B626*55/Nt_input)-2*IMAGINARY(K626)*SIN(2*PI()*B626*55/Nt_input)</f>
        <v>-1.5189578551787555E-4</v>
      </c>
      <c r="BJ695" s="376">
        <f t="shared" ref="BJ695:BJ726" si="1806">2*IMREAL(K626)*COS(2*PI()*B626*56/Nt_input)-2*IMAGINARY(K626)*SIN(2*PI()*B626*56/Nt_input)</f>
        <v>2.6683120947645061E-3</v>
      </c>
      <c r="BK695" s="376">
        <f t="shared" ref="BK695:BK726" si="1807">2*IMREAL(K626)*COS(2*PI()*B626*57/Nt_input)-2*IMAGINARY(K626)*SIN(2*PI()*B626*57/Nt_input)</f>
        <v>5.4628226709265443E-3</v>
      </c>
      <c r="BL695" s="376">
        <f t="shared" ref="BL695:BL726" si="1808">2*IMREAL(K626)*COS(2*PI()*B626*58/Nt_input)-2*IMAGINARY(K626)*SIN(2*PI()*B626*58/Nt_input)</f>
        <v>8.204723278484944E-3</v>
      </c>
      <c r="BM695" s="376">
        <f t="shared" ref="BM695:BM726" si="1809">2*IMREAL(K626)*COS(2*PI()*B626*59/Nt_input)-2*IMAGINARY(K626)*SIN(2*PI()*B626*59/Nt_input)</f>
        <v>1.0867607915713529E-2</v>
      </c>
      <c r="BN695" s="376">
        <f t="shared" ref="BN695:BN726" si="1810">2*IMREAL(K626)*COS(2*PI()*B626*60/Nt_input)-2*IMAGINARY(K626)*SIN(2*PI()*B626*60/Nt_input)</f>
        <v>1.3425831547875001E-2</v>
      </c>
      <c r="BO695" s="376">
        <f t="shared" ref="BO695:BO726" si="1811">2*IMREAL(K626)*COS(2*PI()*B626*61/Nt_input)-2*IMAGINARY(K626)*SIN(2*PI()*B626*61/Nt_input)</f>
        <v>1.5854757082924373E-2</v>
      </c>
      <c r="BP695" s="376">
        <f t="shared" ref="BP695:BP726" si="1812">2*IMREAL(K626)*COS(2*PI()*B626*62/Nt_input)-2*IMAGINARY(K626)*SIN(2*PI()*B626*62/Nt_input)</f>
        <v>1.8130992640173319E-2</v>
      </c>
      <c r="BQ695" s="376">
        <f t="shared" ref="BQ695:BQ726" si="1813">2*IMREAL(K626)*COS(2*PI()*B626*63/Nt_input)-2*IMAGINARY(K626)*SIN(2*PI()*B626*63/Nt_input)</f>
        <v>2.0232616826888643E-2</v>
      </c>
      <c r="BR695" s="376">
        <f t="shared" ref="BR695:BR726" si="1814">2*IMREAL(K626)*COS(2*PI()*B626*64/Nt_input)-2*IMAGINARY(K626)*SIN(2*PI()*B626*64/Nt_input)</f>
        <v>2.2139389853287596E-2</v>
      </c>
    </row>
    <row r="696" spans="1:123">
      <c r="B696" s="373">
        <v>2</v>
      </c>
      <c r="C696" s="373">
        <f t="shared" ref="C696:C727" si="1815">C695+Div_Nt_input</f>
        <v>6.2500000000000001E-4</v>
      </c>
      <c r="D696" s="374">
        <f t="shared" si="1751"/>
        <v>12.02529698273025</v>
      </c>
      <c r="E696" s="375" t="str">
        <f>H694</f>
        <v>0,0252969827302498</v>
      </c>
      <c r="F696" s="317">
        <v>2</v>
      </c>
      <c r="G696" s="376">
        <f t="shared" ref="G696:G726" si="1816">2*IMREAL(K627)*COS(2*PI()*B627*1/Nt_input)-2*IMAGINARY(K627)*SIN(2*PI()*B627*1/Nt_input)</f>
        <v>-1.8042907663133877E-17</v>
      </c>
      <c r="H696" s="376">
        <f t="shared" si="1752"/>
        <v>-1.4673025329171306E-17</v>
      </c>
      <c r="I696" s="376">
        <f t="shared" si="1753"/>
        <v>-1.0739266860536093E-17</v>
      </c>
      <c r="J696" s="376">
        <f t="shared" si="1754"/>
        <v>-6.3928043891007157E-18</v>
      </c>
      <c r="K696" s="376">
        <f t="shared" si="1755"/>
        <v>-1.8006700301182017E-18</v>
      </c>
      <c r="L696" s="376">
        <f t="shared" si="1756"/>
        <v>2.8606630682943649E-18</v>
      </c>
      <c r="M696" s="376">
        <f t="shared" si="1757"/>
        <v>7.4120624892707135E-18</v>
      </c>
      <c r="N696" s="376">
        <f t="shared" si="1758"/>
        <v>1.1678620505516919E-17</v>
      </c>
      <c r="O696" s="376">
        <f t="shared" si="1759"/>
        <v>1.5496375685181944E-17</v>
      </c>
      <c r="P696" s="376">
        <f t="shared" si="1760"/>
        <v>1.8718613837733032E-17</v>
      </c>
      <c r="Q696" s="376">
        <f t="shared" si="1761"/>
        <v>2.1221506158019616E-17</v>
      </c>
      <c r="R696" s="376">
        <f t="shared" si="1762"/>
        <v>2.2908867897811276E-17</v>
      </c>
      <c r="S696" s="376">
        <f t="shared" si="1763"/>
        <v>2.3715854691731173E-17</v>
      </c>
      <c r="T696" s="376">
        <f t="shared" si="1764"/>
        <v>2.3611454489852379E-17</v>
      </c>
      <c r="U696" s="377">
        <f t="shared" si="1765"/>
        <v>2.2599679333384791E-17</v>
      </c>
      <c r="V696" s="376">
        <f t="shared" si="1766"/>
        <v>2.07194111741814E-17</v>
      </c>
      <c r="W696" s="376">
        <f t="shared" si="1767"/>
        <v>1.8042907663133874E-17</v>
      </c>
      <c r="X696" s="376">
        <f t="shared" si="1768"/>
        <v>1.4673025329171309E-17</v>
      </c>
      <c r="Y696" s="376">
        <f t="shared" si="1769"/>
        <v>1.0739266860536099E-17</v>
      </c>
      <c r="Z696" s="376">
        <f t="shared" si="1770"/>
        <v>6.3928043891007188E-18</v>
      </c>
      <c r="AA696" s="376">
        <f t="shared" si="1771"/>
        <v>1.8006700301182001E-18</v>
      </c>
      <c r="AB696" s="376">
        <f t="shared" si="1772"/>
        <v>-2.8606630682943526E-18</v>
      </c>
      <c r="AC696" s="376">
        <f t="shared" si="1773"/>
        <v>-7.4120624892707042E-18</v>
      </c>
      <c r="AD696" s="376">
        <f t="shared" si="1774"/>
        <v>-1.1678620505516918E-17</v>
      </c>
      <c r="AE696" s="376">
        <f t="shared" si="1775"/>
        <v>-1.5496375685181947E-17</v>
      </c>
      <c r="AF696" s="376">
        <f t="shared" si="1776"/>
        <v>-1.8718613837733038E-17</v>
      </c>
      <c r="AG696" s="376">
        <f t="shared" si="1777"/>
        <v>-2.1221506158019613E-17</v>
      </c>
      <c r="AH696" s="376">
        <f t="shared" si="1778"/>
        <v>-2.2908867897811276E-17</v>
      </c>
      <c r="AI696" s="376">
        <f t="shared" si="1779"/>
        <v>-2.3715854691731173E-17</v>
      </c>
      <c r="AJ696" s="376">
        <f t="shared" si="1780"/>
        <v>-2.3611454489852379E-17</v>
      </c>
      <c r="AK696" s="376">
        <f t="shared" si="1781"/>
        <v>-2.2599679333384788E-17</v>
      </c>
      <c r="AL696" s="376">
        <f t="shared" si="1782"/>
        <v>-2.0719411174181403E-17</v>
      </c>
      <c r="AM696" s="376">
        <f t="shared" si="1783"/>
        <v>-1.8042907663133877E-17</v>
      </c>
      <c r="AN696" s="376">
        <f t="shared" si="1784"/>
        <v>-1.4673025329171303E-17</v>
      </c>
      <c r="AO696" s="376">
        <f t="shared" si="1785"/>
        <v>-1.0739266860536101E-17</v>
      </c>
      <c r="AP696" s="376">
        <f t="shared" si="1786"/>
        <v>-6.3928043891007203E-18</v>
      </c>
      <c r="AQ696" s="376">
        <f t="shared" si="1787"/>
        <v>-1.8006700301182017E-18</v>
      </c>
      <c r="AR696" s="376">
        <f t="shared" si="1788"/>
        <v>2.860663068294351E-18</v>
      </c>
      <c r="AS696" s="376">
        <f t="shared" si="1789"/>
        <v>7.4120624892707027E-18</v>
      </c>
      <c r="AT696" s="376">
        <f t="shared" si="1790"/>
        <v>1.1678620505516915E-17</v>
      </c>
      <c r="AU696" s="376">
        <f t="shared" si="1791"/>
        <v>1.5496375685181926E-17</v>
      </c>
      <c r="AV696" s="376">
        <f t="shared" si="1792"/>
        <v>1.8718613837733035E-17</v>
      </c>
      <c r="AW696" s="376">
        <f t="shared" si="1793"/>
        <v>2.1221506158019613E-17</v>
      </c>
      <c r="AX696" s="376">
        <f t="shared" si="1794"/>
        <v>2.2908867897811267E-17</v>
      </c>
      <c r="AY696" s="376">
        <f t="shared" si="1795"/>
        <v>2.371585469173117E-17</v>
      </c>
      <c r="AZ696" s="376">
        <f t="shared" si="1796"/>
        <v>2.3611454489852379E-17</v>
      </c>
      <c r="BA696" s="376">
        <f t="shared" si="1797"/>
        <v>2.2599679333384782E-17</v>
      </c>
      <c r="BB696" s="376">
        <f t="shared" si="1798"/>
        <v>2.0719411174181403E-17</v>
      </c>
      <c r="BC696" s="376">
        <f t="shared" si="1799"/>
        <v>1.8042907663133893E-17</v>
      </c>
      <c r="BD696" s="376">
        <f t="shared" si="1800"/>
        <v>1.4673025329171306E-17</v>
      </c>
      <c r="BE696" s="376">
        <f t="shared" si="1801"/>
        <v>1.0739266860536105E-17</v>
      </c>
      <c r="BF696" s="376">
        <f t="shared" si="1802"/>
        <v>6.3928043891007003E-18</v>
      </c>
      <c r="BG696" s="376">
        <f t="shared" si="1803"/>
        <v>1.8006700301182063E-18</v>
      </c>
      <c r="BH696" s="376">
        <f t="shared" si="1804"/>
        <v>-2.8606630682943464E-18</v>
      </c>
      <c r="BI696" s="376">
        <f t="shared" si="1805"/>
        <v>-7.4120624892707196E-18</v>
      </c>
      <c r="BJ696" s="376">
        <f t="shared" si="1806"/>
        <v>-1.1678620505516911E-17</v>
      </c>
      <c r="BK696" s="376">
        <f t="shared" si="1807"/>
        <v>-1.5496375685181926E-17</v>
      </c>
      <c r="BL696" s="376">
        <f t="shared" si="1808"/>
        <v>-1.8718613837733032E-17</v>
      </c>
      <c r="BM696" s="376">
        <f t="shared" si="1809"/>
        <v>-2.122150615801961E-17</v>
      </c>
      <c r="BN696" s="376">
        <f t="shared" si="1810"/>
        <v>-2.290886789781127E-17</v>
      </c>
      <c r="BO696" s="376">
        <f t="shared" si="1811"/>
        <v>-2.3715854691731173E-17</v>
      </c>
      <c r="BP696" s="376">
        <f t="shared" si="1812"/>
        <v>-2.3611454489852379E-17</v>
      </c>
      <c r="BQ696" s="376">
        <f t="shared" si="1813"/>
        <v>-2.2599679333384785E-17</v>
      </c>
      <c r="BR696" s="376">
        <f t="shared" si="1814"/>
        <v>-2.0719411174181406E-17</v>
      </c>
    </row>
    <row r="697" spans="1:123">
      <c r="B697" s="373">
        <v>3</v>
      </c>
      <c r="C697" s="373">
        <f t="shared" si="1815"/>
        <v>9.3749999999999997E-4</v>
      </c>
      <c r="D697" s="374">
        <f t="shared" si="1751"/>
        <v>12.0265173932353</v>
      </c>
      <c r="E697" s="375" t="str">
        <f>I694</f>
        <v>0,0265173932352996</v>
      </c>
      <c r="F697" s="317">
        <v>3</v>
      </c>
      <c r="G697" s="376">
        <f t="shared" si="1816"/>
        <v>2.3783905747395998E-17</v>
      </c>
      <c r="H697" s="376">
        <f t="shared" si="1752"/>
        <v>1.8527685690455478E-17</v>
      </c>
      <c r="I697" s="376">
        <f t="shared" si="1753"/>
        <v>1.1675873782534617E-17</v>
      </c>
      <c r="J697" s="376">
        <f t="shared" si="1754"/>
        <v>3.8185434643956664E-18</v>
      </c>
      <c r="K697" s="376">
        <f t="shared" si="1755"/>
        <v>-4.3676372528809744E-18</v>
      </c>
      <c r="L697" s="376">
        <f t="shared" si="1756"/>
        <v>-1.2177679982652514E-17</v>
      </c>
      <c r="M697" s="376">
        <f t="shared" si="1757"/>
        <v>-1.8938989089196818E-17</v>
      </c>
      <c r="N697" s="376">
        <f t="shared" si="1758"/>
        <v>-2.406928517223677E-17</v>
      </c>
      <c r="O697" s="376">
        <f t="shared" si="1759"/>
        <v>-2.7126750577912248E-17</v>
      </c>
      <c r="P697" s="376">
        <f t="shared" si="1760"/>
        <v>-2.7848078438465701E-17</v>
      </c>
      <c r="Q697" s="376">
        <f t="shared" si="1761"/>
        <v>-2.6171148482892266E-17</v>
      </c>
      <c r="R697" s="376">
        <f t="shared" si="1762"/>
        <v>-2.2240376792967124E-17</v>
      </c>
      <c r="S697" s="376">
        <f t="shared" si="1763"/>
        <v>-1.6394278787253309E-17</v>
      </c>
      <c r="T697" s="376">
        <f t="shared" si="1764"/>
        <v>-9.13631650055609E-18</v>
      </c>
      <c r="U697" s="377">
        <f t="shared" si="1765"/>
        <v>-1.0915407715424298E-18</v>
      </c>
      <c r="V697" s="376">
        <f t="shared" si="1766"/>
        <v>7.047237715785676E-18</v>
      </c>
      <c r="W697" s="376">
        <f t="shared" si="1767"/>
        <v>1.4579112822999687E-17</v>
      </c>
      <c r="X697" s="376">
        <f t="shared" si="1768"/>
        <v>2.0855444523252472E-17</v>
      </c>
      <c r="Y697" s="376">
        <f t="shared" si="1769"/>
        <v>2.5335719344851671E-17</v>
      </c>
      <c r="Z697" s="376">
        <f t="shared" si="1770"/>
        <v>2.7634099028506277E-17</v>
      </c>
      <c r="AA697" s="376">
        <f t="shared" si="1771"/>
        <v>2.7552648659140141E-17</v>
      </c>
      <c r="AB697" s="376">
        <f t="shared" si="1772"/>
        <v>2.5098382687872037E-17</v>
      </c>
      <c r="AC697" s="376">
        <f t="shared" si="1773"/>
        <v>2.0482660852195315E-17</v>
      </c>
      <c r="AD697" s="376">
        <f t="shared" si="1774"/>
        <v>1.4102986017305476E-17</v>
      </c>
      <c r="AE697" s="376">
        <f t="shared" si="1775"/>
        <v>6.5087714962585864E-18</v>
      </c>
      <c r="AF697" s="376">
        <f t="shared" si="1776"/>
        <v>-1.6459740556376285E-18</v>
      </c>
      <c r="AG697" s="376">
        <f t="shared" si="1777"/>
        <v>-9.6589694270753431E-18</v>
      </c>
      <c r="AH697" s="376">
        <f t="shared" si="1778"/>
        <v>-1.6840140837107631E-17</v>
      </c>
      <c r="AI697" s="376">
        <f t="shared" si="1779"/>
        <v>-2.2571050625803539E-17</v>
      </c>
      <c r="AJ697" s="376">
        <f t="shared" si="1780"/>
        <v>-2.6358156690262634E-17</v>
      </c>
      <c r="AK697" s="376">
        <f t="shared" si="1781"/>
        <v>-2.7875315999120639E-17</v>
      </c>
      <c r="AL697" s="376">
        <f t="shared" si="1782"/>
        <v>-2.6991871811417202E-17</v>
      </c>
      <c r="AM697" s="376">
        <f t="shared" si="1783"/>
        <v>-2.3783905747395992E-17</v>
      </c>
      <c r="AN697" s="376">
        <f t="shared" si="1784"/>
        <v>-1.852768569045549E-17</v>
      </c>
      <c r="AO697" s="376">
        <f t="shared" si="1785"/>
        <v>-1.1675873782534613E-17</v>
      </c>
      <c r="AP697" s="376">
        <f t="shared" si="1786"/>
        <v>-3.8185434643956872E-18</v>
      </c>
      <c r="AQ697" s="376">
        <f t="shared" si="1787"/>
        <v>4.3676372528809767E-18</v>
      </c>
      <c r="AR697" s="376">
        <f t="shared" si="1788"/>
        <v>1.217767998265249E-17</v>
      </c>
      <c r="AS697" s="376">
        <f t="shared" si="1789"/>
        <v>1.8938989089196812E-17</v>
      </c>
      <c r="AT697" s="376">
        <f t="shared" si="1790"/>
        <v>2.4069285172236751E-17</v>
      </c>
      <c r="AU697" s="376">
        <f t="shared" si="1791"/>
        <v>2.7126750577912242E-17</v>
      </c>
      <c r="AV697" s="376">
        <f t="shared" si="1792"/>
        <v>2.7848078438465701E-17</v>
      </c>
      <c r="AW697" s="376">
        <f t="shared" si="1793"/>
        <v>2.6171148482892272E-17</v>
      </c>
      <c r="AX697" s="376">
        <f t="shared" si="1794"/>
        <v>2.224037679296712E-17</v>
      </c>
      <c r="AY697" s="376">
        <f t="shared" si="1795"/>
        <v>1.6394278787253327E-17</v>
      </c>
      <c r="AZ697" s="376">
        <f t="shared" si="1796"/>
        <v>9.1363165005560993E-18</v>
      </c>
      <c r="BA697" s="376">
        <f t="shared" si="1797"/>
        <v>1.0915407715424644E-18</v>
      </c>
      <c r="BB697" s="376">
        <f t="shared" si="1798"/>
        <v>-7.0472377157856652E-18</v>
      </c>
      <c r="BC697" s="376">
        <f t="shared" si="1799"/>
        <v>-1.4579112822999702E-17</v>
      </c>
      <c r="BD697" s="376">
        <f t="shared" si="1800"/>
        <v>-2.0855444523252462E-17</v>
      </c>
      <c r="BE697" s="376">
        <f t="shared" si="1801"/>
        <v>-2.5335719344851674E-17</v>
      </c>
      <c r="BF697" s="376">
        <f t="shared" si="1802"/>
        <v>-2.7634099028506277E-17</v>
      </c>
      <c r="BG697" s="376">
        <f t="shared" si="1803"/>
        <v>-2.7552648659140141E-17</v>
      </c>
      <c r="BH697" s="376">
        <f t="shared" si="1804"/>
        <v>-2.5098382687872052E-17</v>
      </c>
      <c r="BI697" s="376">
        <f t="shared" si="1805"/>
        <v>-2.0482660852195356E-17</v>
      </c>
      <c r="BJ697" s="376">
        <f t="shared" si="1806"/>
        <v>-1.4102986017305467E-17</v>
      </c>
      <c r="BK697" s="376">
        <f t="shared" si="1807"/>
        <v>-6.5087714962585965E-18</v>
      </c>
      <c r="BL697" s="376">
        <f t="shared" si="1808"/>
        <v>1.6459740556375938E-18</v>
      </c>
      <c r="BM697" s="376">
        <f t="shared" si="1809"/>
        <v>9.6589694270753801E-18</v>
      </c>
      <c r="BN697" s="376">
        <f t="shared" si="1810"/>
        <v>1.6840140837107625E-17</v>
      </c>
      <c r="BO697" s="376">
        <f t="shared" si="1811"/>
        <v>2.257105062580353E-17</v>
      </c>
      <c r="BP697" s="376">
        <f t="shared" si="1812"/>
        <v>2.6358156690262615E-17</v>
      </c>
      <c r="BQ697" s="376">
        <f t="shared" si="1813"/>
        <v>2.7875315999120639E-17</v>
      </c>
      <c r="BR697" s="376">
        <f t="shared" si="1814"/>
        <v>2.6991871811417205E-17</v>
      </c>
    </row>
    <row r="698" spans="1:123">
      <c r="B698" s="373">
        <v>4</v>
      </c>
      <c r="C698" s="373">
        <f t="shared" si="1815"/>
        <v>1.25E-3</v>
      </c>
      <c r="D698" s="374">
        <f t="shared" si="1751"/>
        <v>12.027482426747605</v>
      </c>
      <c r="E698" s="375" t="str">
        <f>J694</f>
        <v>0,027482426747605</v>
      </c>
      <c r="F698" s="317">
        <v>4</v>
      </c>
      <c r="G698" s="376">
        <f t="shared" si="1816"/>
        <v>7.192315214795707E-17</v>
      </c>
      <c r="H698" s="376">
        <f t="shared" si="1752"/>
        <v>4.8502181332025684E-17</v>
      </c>
      <c r="I698" s="376">
        <f t="shared" si="1753"/>
        <v>1.7697193081662009E-17</v>
      </c>
      <c r="J698" s="376">
        <f t="shared" si="1754"/>
        <v>-1.5802032389929933E-17</v>
      </c>
      <c r="K698" s="376">
        <f t="shared" si="1755"/>
        <v>-4.689554167593536E-17</v>
      </c>
      <c r="L698" s="376">
        <f t="shared" si="1756"/>
        <v>-7.0849629850923519E-17</v>
      </c>
      <c r="M698" s="376">
        <f t="shared" si="1757"/>
        <v>-8.4017504134602504E-17</v>
      </c>
      <c r="N698" s="376">
        <f t="shared" si="1758"/>
        <v>-8.4394475034359795E-17</v>
      </c>
      <c r="O698" s="376">
        <f t="shared" si="1759"/>
        <v>-7.1923152147957095E-17</v>
      </c>
      <c r="P698" s="376">
        <f t="shared" si="1760"/>
        <v>-4.8502181332025684E-17</v>
      </c>
      <c r="Q698" s="376">
        <f t="shared" si="1761"/>
        <v>-1.7697193081662049E-17</v>
      </c>
      <c r="R698" s="376">
        <f t="shared" si="1762"/>
        <v>1.5802032389929923E-17</v>
      </c>
      <c r="S698" s="376">
        <f t="shared" si="1763"/>
        <v>4.6895541675935385E-17</v>
      </c>
      <c r="T698" s="376">
        <f t="shared" si="1764"/>
        <v>7.0849629850923507E-17</v>
      </c>
      <c r="U698" s="377">
        <f t="shared" si="1765"/>
        <v>8.4017504134602491E-17</v>
      </c>
      <c r="V698" s="376">
        <f t="shared" si="1766"/>
        <v>8.4394475034359795E-17</v>
      </c>
      <c r="W698" s="376">
        <f t="shared" si="1767"/>
        <v>7.192315214795707E-17</v>
      </c>
      <c r="X698" s="376">
        <f t="shared" si="1768"/>
        <v>4.8502181332025684E-17</v>
      </c>
      <c r="Y698" s="376">
        <f t="shared" si="1769"/>
        <v>1.7697193081662062E-17</v>
      </c>
      <c r="Z698" s="376">
        <f t="shared" si="1770"/>
        <v>-1.5802032389929914E-17</v>
      </c>
      <c r="AA698" s="376">
        <f t="shared" si="1771"/>
        <v>-4.6895541675935372E-17</v>
      </c>
      <c r="AB698" s="376">
        <f t="shared" si="1772"/>
        <v>-7.084962985092347E-17</v>
      </c>
      <c r="AC698" s="376">
        <f t="shared" si="1773"/>
        <v>-8.4017504134602491E-17</v>
      </c>
      <c r="AD698" s="376">
        <f t="shared" si="1774"/>
        <v>-8.4394475034359795E-17</v>
      </c>
      <c r="AE698" s="376">
        <f t="shared" si="1775"/>
        <v>-7.192315214795707E-17</v>
      </c>
      <c r="AF698" s="376">
        <f t="shared" si="1776"/>
        <v>-4.8502181332025641E-17</v>
      </c>
      <c r="AG698" s="376">
        <f t="shared" si="1777"/>
        <v>-1.7697193081662071E-17</v>
      </c>
      <c r="AH698" s="376">
        <f t="shared" si="1778"/>
        <v>1.5802032389929902E-17</v>
      </c>
      <c r="AI698" s="376">
        <f t="shared" si="1779"/>
        <v>4.6895541675935372E-17</v>
      </c>
      <c r="AJ698" s="376">
        <f t="shared" si="1780"/>
        <v>7.0849629850923457E-17</v>
      </c>
      <c r="AK698" s="376">
        <f t="shared" si="1781"/>
        <v>8.4017504134602491E-17</v>
      </c>
      <c r="AL698" s="376">
        <f t="shared" si="1782"/>
        <v>8.4394475034359808E-17</v>
      </c>
      <c r="AM698" s="376">
        <f t="shared" si="1783"/>
        <v>7.1923152147957083E-17</v>
      </c>
      <c r="AN698" s="376">
        <f t="shared" si="1784"/>
        <v>4.8502181332025641E-17</v>
      </c>
      <c r="AO698" s="376">
        <f t="shared" si="1785"/>
        <v>1.7697193081662083E-17</v>
      </c>
      <c r="AP698" s="376">
        <f t="shared" si="1786"/>
        <v>-1.5802032389929893E-17</v>
      </c>
      <c r="AQ698" s="376">
        <f t="shared" si="1787"/>
        <v>-4.689554167593536E-17</v>
      </c>
      <c r="AR698" s="376">
        <f t="shared" si="1788"/>
        <v>-7.0849629850923457E-17</v>
      </c>
      <c r="AS698" s="376">
        <f t="shared" si="1789"/>
        <v>-8.4017504134602491E-17</v>
      </c>
      <c r="AT698" s="376">
        <f t="shared" si="1790"/>
        <v>-8.4394475034359808E-17</v>
      </c>
      <c r="AU698" s="376">
        <f t="shared" si="1791"/>
        <v>-7.1923152147957169E-17</v>
      </c>
      <c r="AV698" s="376">
        <f t="shared" si="1792"/>
        <v>-4.8502181332025653E-17</v>
      </c>
      <c r="AW698" s="376">
        <f t="shared" si="1793"/>
        <v>-1.7697193081662089E-17</v>
      </c>
      <c r="AX698" s="376">
        <f t="shared" si="1794"/>
        <v>1.5802032389929732E-17</v>
      </c>
      <c r="AY698" s="376">
        <f t="shared" si="1795"/>
        <v>4.6895541675935354E-17</v>
      </c>
      <c r="AZ698" s="376">
        <f t="shared" si="1796"/>
        <v>7.0849629850923445E-17</v>
      </c>
      <c r="BA698" s="376">
        <f t="shared" si="1797"/>
        <v>8.4017504134602516E-17</v>
      </c>
      <c r="BB698" s="376">
        <f t="shared" si="1798"/>
        <v>8.4394475034359808E-17</v>
      </c>
      <c r="BC698" s="376">
        <f t="shared" si="1799"/>
        <v>7.1923152147957169E-17</v>
      </c>
      <c r="BD698" s="376">
        <f t="shared" si="1800"/>
        <v>4.8502181332025672E-17</v>
      </c>
      <c r="BE698" s="376">
        <f t="shared" si="1801"/>
        <v>1.7697193081662102E-17</v>
      </c>
      <c r="BF698" s="376">
        <f t="shared" si="1802"/>
        <v>-1.5802032389930022E-17</v>
      </c>
      <c r="BG698" s="376">
        <f t="shared" si="1803"/>
        <v>-4.6895541675935342E-17</v>
      </c>
      <c r="BH698" s="376">
        <f t="shared" si="1804"/>
        <v>-7.0849629850923445E-17</v>
      </c>
      <c r="BI698" s="376">
        <f t="shared" si="1805"/>
        <v>-8.4017504134602516E-17</v>
      </c>
      <c r="BJ698" s="376">
        <f t="shared" si="1806"/>
        <v>-8.4394475034359808E-17</v>
      </c>
      <c r="BK698" s="376">
        <f t="shared" si="1807"/>
        <v>-7.1923152147957181E-17</v>
      </c>
      <c r="BL698" s="376">
        <f t="shared" si="1808"/>
        <v>-4.8502181332025684E-17</v>
      </c>
      <c r="BM698" s="376">
        <f t="shared" si="1809"/>
        <v>-1.7697193081662108E-17</v>
      </c>
      <c r="BN698" s="376">
        <f t="shared" si="1810"/>
        <v>1.5802032389929711E-17</v>
      </c>
      <c r="BO698" s="376">
        <f t="shared" si="1811"/>
        <v>4.6895541675935335E-17</v>
      </c>
      <c r="BP698" s="376">
        <f t="shared" si="1812"/>
        <v>7.0849629850923445E-17</v>
      </c>
      <c r="BQ698" s="376">
        <f t="shared" si="1813"/>
        <v>8.4017504134602504E-17</v>
      </c>
      <c r="BR698" s="376">
        <f t="shared" si="1814"/>
        <v>8.4394475034359808E-17</v>
      </c>
    </row>
    <row r="699" spans="1:123">
      <c r="B699" s="373">
        <v>5</v>
      </c>
      <c r="C699" s="373">
        <f t="shared" si="1815"/>
        <v>1.5625000000000001E-3</v>
      </c>
      <c r="D699" s="374">
        <f t="shared" si="1751"/>
        <v>12.028182789466911</v>
      </c>
      <c r="E699" s="375" t="str">
        <f>K694</f>
        <v>0,0281827894669107</v>
      </c>
      <c r="F699" s="317">
        <v>5</v>
      </c>
      <c r="G699" s="376">
        <f t="shared" si="1816"/>
        <v>-1.5585548998221218E-16</v>
      </c>
      <c r="H699" s="376">
        <f t="shared" si="1752"/>
        <v>-3.3179525134835794E-16</v>
      </c>
      <c r="I699" s="376">
        <f t="shared" si="1753"/>
        <v>-4.2937908516563585E-16</v>
      </c>
      <c r="J699" s="376">
        <f t="shared" si="1754"/>
        <v>-4.2556183999967738E-16</v>
      </c>
      <c r="K699" s="376">
        <f t="shared" si="1755"/>
        <v>-3.2124498681621971E-16</v>
      </c>
      <c r="L699" s="376">
        <f t="shared" si="1756"/>
        <v>-1.4106372987738512E-16</v>
      </c>
      <c r="M699" s="376">
        <f t="shared" si="1757"/>
        <v>7.2430780801903286E-17</v>
      </c>
      <c r="N699" s="376">
        <f t="shared" si="1758"/>
        <v>2.6882022144249134E-16</v>
      </c>
      <c r="O699" s="376">
        <f t="shared" si="1759"/>
        <v>4.0172575835203017E-16</v>
      </c>
      <c r="P699" s="376">
        <f t="shared" si="1760"/>
        <v>4.3976075601175699E-16</v>
      </c>
      <c r="Q699" s="376">
        <f t="shared" si="1761"/>
        <v>3.7394296555332417E-16</v>
      </c>
      <c r="R699" s="376">
        <f t="shared" si="1762"/>
        <v>2.198157499381654E-16</v>
      </c>
      <c r="S699" s="376">
        <f t="shared" si="1763"/>
        <v>1.3777402664972945E-17</v>
      </c>
      <c r="T699" s="376">
        <f t="shared" si="1764"/>
        <v>-1.9551458118270675E-16</v>
      </c>
      <c r="U699" s="377">
        <f t="shared" si="1765"/>
        <v>-3.586343359353566E-16</v>
      </c>
      <c r="V699" s="376">
        <f t="shared" si="1766"/>
        <v>-4.3705991279097801E-16</v>
      </c>
      <c r="W699" s="376">
        <f t="shared" si="1767"/>
        <v>-4.122705258338456E-16</v>
      </c>
      <c r="X699" s="376">
        <f t="shared" si="1768"/>
        <v>-2.9012037400291443E-16</v>
      </c>
      <c r="Y699" s="376">
        <f t="shared" si="1769"/>
        <v>-9.9456128273890322E-17</v>
      </c>
      <c r="Z699" s="376">
        <f t="shared" si="1770"/>
        <v>1.146954252139114E-16</v>
      </c>
      <c r="AA699" s="376">
        <f t="shared" si="1771"/>
        <v>3.017607971131402E-16</v>
      </c>
      <c r="AB699" s="376">
        <f t="shared" si="1772"/>
        <v>4.1756310222766466E-16</v>
      </c>
      <c r="AC699" s="376">
        <f t="shared" si="1773"/>
        <v>4.3475476101054664E-16</v>
      </c>
      <c r="AD699" s="376">
        <f t="shared" si="1774"/>
        <v>3.4927583479611223E-16</v>
      </c>
      <c r="AE699" s="376">
        <f t="shared" si="1775"/>
        <v>1.8131281064888214E-16</v>
      </c>
      <c r="AF699" s="376">
        <f t="shared" si="1776"/>
        <v>-2.9468588376080211E-17</v>
      </c>
      <c r="AG699" s="376">
        <f t="shared" si="1777"/>
        <v>-2.3329076008726996E-16</v>
      </c>
      <c r="AH699" s="376">
        <f t="shared" si="1778"/>
        <v>-3.820195758178275E-16</v>
      </c>
      <c r="AI699" s="376">
        <f t="shared" si="1779"/>
        <v>-4.4053161453489134E-16</v>
      </c>
      <c r="AJ699" s="376">
        <f t="shared" si="1780"/>
        <v>-3.9500882113423969E-16</v>
      </c>
      <c r="AK699" s="376">
        <f t="shared" si="1781"/>
        <v>-2.5620174339203236E-16</v>
      </c>
      <c r="AL699" s="376">
        <f t="shared" si="1782"/>
        <v>-5.6890709786868266E-17</v>
      </c>
      <c r="AM699" s="376">
        <f t="shared" si="1783"/>
        <v>1.5585548998221124E-16</v>
      </c>
      <c r="AN699" s="376">
        <f t="shared" si="1784"/>
        <v>3.317952513483578E-16</v>
      </c>
      <c r="AO699" s="376">
        <f t="shared" si="1785"/>
        <v>4.293790851656357E-16</v>
      </c>
      <c r="AP699" s="376">
        <f t="shared" si="1786"/>
        <v>4.2556183999967743E-16</v>
      </c>
      <c r="AQ699" s="376">
        <f t="shared" si="1787"/>
        <v>3.2124498681622036E-16</v>
      </c>
      <c r="AR699" s="376">
        <f t="shared" si="1788"/>
        <v>1.41063729877385E-16</v>
      </c>
      <c r="AS699" s="376">
        <f t="shared" si="1789"/>
        <v>-7.2430780801902645E-17</v>
      </c>
      <c r="AT699" s="376">
        <f t="shared" si="1790"/>
        <v>-2.6882022144249139E-16</v>
      </c>
      <c r="AU699" s="376">
        <f t="shared" si="1791"/>
        <v>-4.0172575835202988E-16</v>
      </c>
      <c r="AV699" s="376">
        <f t="shared" si="1792"/>
        <v>-4.3976075601175699E-16</v>
      </c>
      <c r="AW699" s="376">
        <f t="shared" si="1793"/>
        <v>-3.7394296555332457E-16</v>
      </c>
      <c r="AX699" s="376">
        <f t="shared" si="1794"/>
        <v>-2.1981574993816496E-16</v>
      </c>
      <c r="AY699" s="376">
        <f t="shared" si="1795"/>
        <v>-1.3777402664973222E-17</v>
      </c>
      <c r="AZ699" s="376">
        <f t="shared" si="1796"/>
        <v>1.9551458118270717E-16</v>
      </c>
      <c r="BA699" s="376">
        <f t="shared" si="1797"/>
        <v>3.586343359353565E-16</v>
      </c>
      <c r="BB699" s="376">
        <f t="shared" si="1798"/>
        <v>4.3705991279097787E-16</v>
      </c>
      <c r="BC699" s="376">
        <f t="shared" si="1799"/>
        <v>4.1227052583384569E-16</v>
      </c>
      <c r="BD699" s="376">
        <f t="shared" si="1800"/>
        <v>2.9012037400291527E-16</v>
      </c>
      <c r="BE699" s="376">
        <f t="shared" si="1801"/>
        <v>9.9456128273890593E-17</v>
      </c>
      <c r="BF699" s="376">
        <f t="shared" si="1802"/>
        <v>-1.1469542521391039E-16</v>
      </c>
      <c r="BG699" s="376">
        <f t="shared" si="1803"/>
        <v>-3.0176079711314E-16</v>
      </c>
      <c r="BH699" s="376">
        <f t="shared" si="1804"/>
        <v>-4.1756310222766432E-16</v>
      </c>
      <c r="BI699" s="376">
        <f t="shared" si="1805"/>
        <v>-4.3475476101054674E-16</v>
      </c>
      <c r="BJ699" s="376">
        <f t="shared" si="1806"/>
        <v>-3.4927583479611238E-16</v>
      </c>
      <c r="BK699" s="376">
        <f t="shared" si="1807"/>
        <v>-1.8131281064888167E-16</v>
      </c>
      <c r="BL699" s="376">
        <f t="shared" si="1808"/>
        <v>2.9468588376079927E-17</v>
      </c>
      <c r="BM699" s="376">
        <f t="shared" si="1809"/>
        <v>2.3329076008727035E-16</v>
      </c>
      <c r="BN699" s="376">
        <f t="shared" si="1810"/>
        <v>3.8201957581782736E-16</v>
      </c>
      <c r="BO699" s="376">
        <f t="shared" si="1811"/>
        <v>4.4053161453489139E-16</v>
      </c>
      <c r="BP699" s="376">
        <f t="shared" si="1812"/>
        <v>3.9500882113423979E-16</v>
      </c>
      <c r="BQ699" s="376">
        <f t="shared" si="1813"/>
        <v>2.5620174339203196E-16</v>
      </c>
      <c r="BR699" s="376">
        <f t="shared" si="1814"/>
        <v>5.6890709786868525E-17</v>
      </c>
    </row>
    <row r="700" spans="1:123">
      <c r="B700" s="373">
        <v>6</v>
      </c>
      <c r="C700" s="373">
        <f t="shared" si="1815"/>
        <v>1.8750000000000001E-3</v>
      </c>
      <c r="D700" s="374">
        <f t="shared" si="1751"/>
        <v>12.028611736517371</v>
      </c>
      <c r="E700" s="375" t="str">
        <f>L694</f>
        <v>0,0286117365173709</v>
      </c>
      <c r="F700" s="317">
        <v>6</v>
      </c>
      <c r="G700" s="376">
        <f t="shared" si="1816"/>
        <v>2.6960642447240243E-18</v>
      </c>
      <c r="H700" s="376">
        <f t="shared" si="1752"/>
        <v>-2.9832969991594518E-17</v>
      </c>
      <c r="I700" s="376">
        <f t="shared" si="1753"/>
        <v>-5.2306480230213147E-17</v>
      </c>
      <c r="J700" s="376">
        <f t="shared" si="1754"/>
        <v>-5.7149527684257632E-17</v>
      </c>
      <c r="K700" s="376">
        <f t="shared" si="1755"/>
        <v>-4.2729711023593391E-17</v>
      </c>
      <c r="L700" s="376">
        <f t="shared" si="1756"/>
        <v>-1.3907384832916345E-17</v>
      </c>
      <c r="M700" s="376">
        <f t="shared" si="1757"/>
        <v>1.9602575273258896E-17</v>
      </c>
      <c r="N700" s="376">
        <f t="shared" si="1758"/>
        <v>4.6505276158092395E-17</v>
      </c>
      <c r="O700" s="376">
        <f t="shared" si="1759"/>
        <v>5.7732872601124872E-17</v>
      </c>
      <c r="P700" s="376">
        <f t="shared" si="1760"/>
        <v>4.9500982239446705E-17</v>
      </c>
      <c r="Q700" s="376">
        <f t="shared" si="1761"/>
        <v>2.4584252421330941E-17</v>
      </c>
      <c r="R700" s="376">
        <f t="shared" si="1762"/>
        <v>-8.6188645804227754E-18</v>
      </c>
      <c r="S700" s="376">
        <f t="shared" si="1763"/>
        <v>-3.8916900403675474E-17</v>
      </c>
      <c r="T700" s="376">
        <f t="shared" si="1764"/>
        <v>-5.6097575600898877E-17</v>
      </c>
      <c r="U700" s="377">
        <f t="shared" si="1765"/>
        <v>-5.4369958468308708E-17</v>
      </c>
      <c r="V700" s="376">
        <f t="shared" si="1766"/>
        <v>-3.4316360976201415E-17</v>
      </c>
      <c r="W700" s="376">
        <f t="shared" si="1767"/>
        <v>-2.6960642447240551E-18</v>
      </c>
      <c r="X700" s="376">
        <f t="shared" si="1768"/>
        <v>2.9832969991594481E-17</v>
      </c>
      <c r="Y700" s="376">
        <f t="shared" si="1769"/>
        <v>5.2306480230213123E-17</v>
      </c>
      <c r="Z700" s="376">
        <f t="shared" si="1770"/>
        <v>5.7149527684257632E-17</v>
      </c>
      <c r="AA700" s="376">
        <f t="shared" si="1771"/>
        <v>4.2729711023593367E-17</v>
      </c>
      <c r="AB700" s="376">
        <f t="shared" si="1772"/>
        <v>1.3907384832916336E-17</v>
      </c>
      <c r="AC700" s="376">
        <f t="shared" si="1773"/>
        <v>-1.9602575273258874E-17</v>
      </c>
      <c r="AD700" s="376">
        <f t="shared" si="1774"/>
        <v>-4.6505276158092383E-17</v>
      </c>
      <c r="AE700" s="376">
        <f t="shared" si="1775"/>
        <v>-5.7732872601124872E-17</v>
      </c>
      <c r="AF700" s="376">
        <f t="shared" si="1776"/>
        <v>-4.9500982239446711E-17</v>
      </c>
      <c r="AG700" s="376">
        <f t="shared" si="1777"/>
        <v>-2.4584252421331011E-17</v>
      </c>
      <c r="AH700" s="376">
        <f t="shared" si="1778"/>
        <v>8.6188645804228062E-18</v>
      </c>
      <c r="AI700" s="376">
        <f t="shared" si="1779"/>
        <v>3.8916900403675418E-17</v>
      </c>
      <c r="AJ700" s="376">
        <f t="shared" si="1780"/>
        <v>5.6097575600898864E-17</v>
      </c>
      <c r="AK700" s="376">
        <f t="shared" si="1781"/>
        <v>5.4369958468308757E-17</v>
      </c>
      <c r="AL700" s="376">
        <f t="shared" si="1782"/>
        <v>3.4316360976201434E-17</v>
      </c>
      <c r="AM700" s="376">
        <f t="shared" si="1783"/>
        <v>2.6960642447239781E-18</v>
      </c>
      <c r="AN700" s="376">
        <f t="shared" si="1784"/>
        <v>-2.9832969991594469E-17</v>
      </c>
      <c r="AO700" s="376">
        <f t="shared" si="1785"/>
        <v>-5.230648023021316E-17</v>
      </c>
      <c r="AP700" s="376">
        <f t="shared" si="1786"/>
        <v>-5.7149527684257644E-17</v>
      </c>
      <c r="AQ700" s="376">
        <f t="shared" si="1787"/>
        <v>-4.2729711023593385E-17</v>
      </c>
      <c r="AR700" s="376">
        <f t="shared" si="1788"/>
        <v>-1.3907384832916459E-17</v>
      </c>
      <c r="AS700" s="376">
        <f t="shared" si="1789"/>
        <v>1.9602575273258859E-17</v>
      </c>
      <c r="AT700" s="376">
        <f t="shared" si="1790"/>
        <v>4.6505276158092309E-17</v>
      </c>
      <c r="AU700" s="376">
        <f t="shared" si="1791"/>
        <v>5.7732872601124884E-17</v>
      </c>
      <c r="AV700" s="376">
        <f t="shared" si="1792"/>
        <v>4.9500982239446674E-17</v>
      </c>
      <c r="AW700" s="376">
        <f t="shared" si="1793"/>
        <v>2.4584252421331027E-17</v>
      </c>
      <c r="AX700" s="376">
        <f t="shared" si="1794"/>
        <v>-8.6188645804227847E-18</v>
      </c>
      <c r="AY700" s="376">
        <f t="shared" si="1795"/>
        <v>-3.89169004036754E-17</v>
      </c>
      <c r="AZ700" s="376">
        <f t="shared" si="1796"/>
        <v>-5.6097575600898864E-17</v>
      </c>
      <c r="BA700" s="376">
        <f t="shared" si="1797"/>
        <v>-5.4369958468308769E-17</v>
      </c>
      <c r="BB700" s="376">
        <f t="shared" si="1798"/>
        <v>-3.4316360976201446E-17</v>
      </c>
      <c r="BC700" s="376">
        <f t="shared" si="1799"/>
        <v>-2.6960642447239965E-18</v>
      </c>
      <c r="BD700" s="376">
        <f t="shared" si="1800"/>
        <v>2.983296999159445E-17</v>
      </c>
      <c r="BE700" s="376">
        <f t="shared" si="1801"/>
        <v>5.2306480230213147E-17</v>
      </c>
      <c r="BF700" s="376">
        <f t="shared" si="1802"/>
        <v>5.7149527684257644E-17</v>
      </c>
      <c r="BG700" s="376">
        <f t="shared" si="1803"/>
        <v>4.2729711023593404E-17</v>
      </c>
      <c r="BH700" s="376">
        <f t="shared" si="1804"/>
        <v>1.3907384832916481E-17</v>
      </c>
      <c r="BI700" s="376">
        <f t="shared" si="1805"/>
        <v>-1.9602575273258646E-17</v>
      </c>
      <c r="BJ700" s="376">
        <f t="shared" si="1806"/>
        <v>-4.650527615809242E-17</v>
      </c>
      <c r="BK700" s="376">
        <f t="shared" si="1807"/>
        <v>-5.7732872601124884E-17</v>
      </c>
      <c r="BL700" s="376">
        <f t="shared" si="1808"/>
        <v>-4.9500982239446798E-17</v>
      </c>
      <c r="BM700" s="376">
        <f t="shared" si="1809"/>
        <v>-2.458425242133086E-17</v>
      </c>
      <c r="BN700" s="376">
        <f t="shared" si="1810"/>
        <v>8.6188645804227569E-18</v>
      </c>
      <c r="BO700" s="376">
        <f t="shared" si="1811"/>
        <v>3.8916900403675388E-17</v>
      </c>
      <c r="BP700" s="376">
        <f t="shared" si="1812"/>
        <v>5.6097575600898803E-17</v>
      </c>
      <c r="BQ700" s="376">
        <f t="shared" si="1813"/>
        <v>5.4369958468308708E-17</v>
      </c>
      <c r="BR700" s="376">
        <f t="shared" si="1814"/>
        <v>3.4316360976201465E-17</v>
      </c>
    </row>
    <row r="701" spans="1:123">
      <c r="B701" s="373">
        <v>7</v>
      </c>
      <c r="C701" s="373">
        <f t="shared" si="1815"/>
        <v>2.1875000000000002E-3</v>
      </c>
      <c r="D701" s="374">
        <f t="shared" si="1751"/>
        <v>12.028765136904404</v>
      </c>
      <c r="E701" s="375" t="str">
        <f>M694</f>
        <v>0,0287651369044037</v>
      </c>
      <c r="F701" s="317">
        <v>7</v>
      </c>
      <c r="G701" s="376">
        <f t="shared" si="1816"/>
        <v>-1.1059794677578282E-17</v>
      </c>
      <c r="H701" s="376">
        <f t="shared" si="1752"/>
        <v>-2.2597505905162088E-17</v>
      </c>
      <c r="I701" s="376">
        <f t="shared" si="1753"/>
        <v>-2.3876421891654659E-17</v>
      </c>
      <c r="J701" s="376">
        <f t="shared" si="1754"/>
        <v>-1.4315941517133806E-17</v>
      </c>
      <c r="K701" s="376">
        <f t="shared" si="1755"/>
        <v>1.7436770067065925E-18</v>
      </c>
      <c r="L701" s="376">
        <f t="shared" si="1756"/>
        <v>1.7011702624078699E-17</v>
      </c>
      <c r="M701" s="376">
        <f t="shared" si="1757"/>
        <v>2.4556770909115676E-17</v>
      </c>
      <c r="N701" s="376">
        <f t="shared" si="1758"/>
        <v>2.0953578603082061E-17</v>
      </c>
      <c r="O701" s="376">
        <f t="shared" si="1759"/>
        <v>7.8378996819647361E-18</v>
      </c>
      <c r="P701" s="376">
        <f t="shared" si="1760"/>
        <v>-8.8360218299476227E-18</v>
      </c>
      <c r="Q701" s="376">
        <f t="shared" si="1761"/>
        <v>-2.1498574163346455E-17</v>
      </c>
      <c r="R701" s="376">
        <f t="shared" si="1762"/>
        <v>-2.4401223291374106E-17</v>
      </c>
      <c r="S701" s="376">
        <f t="shared" si="1763"/>
        <v>-1.6226227194794497E-17</v>
      </c>
      <c r="T701" s="376">
        <f t="shared" si="1764"/>
        <v>-6.8486318905563936E-19</v>
      </c>
      <c r="U701" s="377">
        <f t="shared" si="1765"/>
        <v>1.5167414386267835E-17</v>
      </c>
      <c r="V701" s="376">
        <f t="shared" si="1766"/>
        <v>2.4134002931194398E-17</v>
      </c>
      <c r="W701" s="376">
        <f t="shared" si="1767"/>
        <v>2.2144258708332593E-17</v>
      </c>
      <c r="X701" s="376">
        <f t="shared" si="1768"/>
        <v>1.0101483995825408E-17</v>
      </c>
      <c r="Y701" s="376">
        <f t="shared" si="1769"/>
        <v>-6.5271532618337066E-18</v>
      </c>
      <c r="Z701" s="376">
        <f t="shared" si="1770"/>
        <v>-2.0192599400021696E-17</v>
      </c>
      <c r="AA701" s="376">
        <f t="shared" si="1771"/>
        <v>-2.4691027571732105E-17</v>
      </c>
      <c r="AB701" s="376">
        <f t="shared" si="1772"/>
        <v>-1.7980245434411246E-17</v>
      </c>
      <c r="AC701" s="376">
        <f t="shared" si="1773"/>
        <v>-3.1068077779229435E-18</v>
      </c>
      <c r="AD701" s="376">
        <f t="shared" si="1774"/>
        <v>1.3177055656565096E-17</v>
      </c>
      <c r="AE701" s="376">
        <f t="shared" si="1775"/>
        <v>2.34788113120577E-17</v>
      </c>
      <c r="AF701" s="376">
        <f t="shared" si="1776"/>
        <v>2.3121677496938705E-17</v>
      </c>
      <c r="AG701" s="376">
        <f t="shared" si="1777"/>
        <v>1.2267785496773425E-17</v>
      </c>
      <c r="AH701" s="376">
        <f t="shared" si="1778"/>
        <v>-4.1554246397033665E-18</v>
      </c>
      <c r="AI701" s="376">
        <f t="shared" si="1779"/>
        <v>-1.8692158866077071E-17</v>
      </c>
      <c r="AJ701" s="376">
        <f t="shared" si="1780"/>
        <v>-2.4743043759085684E-17</v>
      </c>
      <c r="AK701" s="376">
        <f t="shared" si="1781"/>
        <v>-1.9561104081492673E-17</v>
      </c>
      <c r="AL701" s="376">
        <f t="shared" si="1782"/>
        <v>-5.4988321095349608E-18</v>
      </c>
      <c r="AM701" s="376">
        <f t="shared" si="1783"/>
        <v>1.105979467757829E-17</v>
      </c>
      <c r="AN701" s="376">
        <f t="shared" si="1784"/>
        <v>2.259750590516207E-17</v>
      </c>
      <c r="AO701" s="376">
        <f t="shared" si="1785"/>
        <v>2.3876421891654665E-17</v>
      </c>
      <c r="AP701" s="376">
        <f t="shared" si="1786"/>
        <v>1.4315941517133797E-17</v>
      </c>
      <c r="AQ701" s="376">
        <f t="shared" si="1787"/>
        <v>-1.7436770067065494E-18</v>
      </c>
      <c r="AR701" s="376">
        <f t="shared" si="1788"/>
        <v>-1.7011702624078687E-17</v>
      </c>
      <c r="AS701" s="376">
        <f t="shared" si="1789"/>
        <v>-2.4556770909115676E-17</v>
      </c>
      <c r="AT701" s="376">
        <f t="shared" si="1790"/>
        <v>-2.0953578603082086E-17</v>
      </c>
      <c r="AU701" s="376">
        <f t="shared" si="1791"/>
        <v>-7.8378996819647546E-18</v>
      </c>
      <c r="AV701" s="376">
        <f t="shared" si="1792"/>
        <v>8.8360218299476427E-18</v>
      </c>
      <c r="AW701" s="376">
        <f t="shared" si="1793"/>
        <v>2.1498574163346433E-17</v>
      </c>
      <c r="AX701" s="376">
        <f t="shared" si="1794"/>
        <v>2.4401223291374106E-17</v>
      </c>
      <c r="AY701" s="376">
        <f t="shared" si="1795"/>
        <v>1.6226227194794482E-17</v>
      </c>
      <c r="AZ701" s="376">
        <f t="shared" si="1796"/>
        <v>6.8486318905566093E-19</v>
      </c>
      <c r="BA701" s="376">
        <f t="shared" si="1797"/>
        <v>-1.5167414386267817E-17</v>
      </c>
      <c r="BB701" s="376">
        <f t="shared" si="1798"/>
        <v>-2.4134002931194404E-17</v>
      </c>
      <c r="BC701" s="376">
        <f t="shared" si="1799"/>
        <v>-2.2144258708332566E-17</v>
      </c>
      <c r="BD701" s="376">
        <f t="shared" si="1800"/>
        <v>-1.0101483995825508E-17</v>
      </c>
      <c r="BE701" s="376">
        <f t="shared" si="1801"/>
        <v>6.5271532618336427E-18</v>
      </c>
      <c r="BF701" s="376">
        <f t="shared" si="1802"/>
        <v>2.0192599400021683E-17</v>
      </c>
      <c r="BG701" s="376">
        <f t="shared" si="1803"/>
        <v>2.4691027571732108E-17</v>
      </c>
      <c r="BH701" s="376">
        <f t="shared" si="1804"/>
        <v>1.798024543441123E-17</v>
      </c>
      <c r="BI701" s="376">
        <f t="shared" si="1805"/>
        <v>3.1068077779228776E-18</v>
      </c>
      <c r="BJ701" s="376">
        <f t="shared" si="1806"/>
        <v>-1.3177055656565005E-17</v>
      </c>
      <c r="BK701" s="376">
        <f t="shared" si="1807"/>
        <v>-2.3478811312057696E-17</v>
      </c>
      <c r="BL701" s="376">
        <f t="shared" si="1808"/>
        <v>-2.3121677496938711E-17</v>
      </c>
      <c r="BM701" s="376">
        <f t="shared" si="1809"/>
        <v>-1.2267785496773444E-17</v>
      </c>
      <c r="BN701" s="376">
        <f t="shared" si="1810"/>
        <v>4.155424639703432E-18</v>
      </c>
      <c r="BO701" s="376">
        <f t="shared" si="1811"/>
        <v>1.8692158866077112E-17</v>
      </c>
      <c r="BP701" s="376">
        <f t="shared" si="1812"/>
        <v>2.4743043759085681E-17</v>
      </c>
      <c r="BQ701" s="376">
        <f t="shared" si="1813"/>
        <v>1.9561104081492685E-17</v>
      </c>
      <c r="BR701" s="376">
        <f t="shared" si="1814"/>
        <v>5.4988321095349816E-18</v>
      </c>
    </row>
    <row r="702" spans="1:123">
      <c r="B702" s="373">
        <v>8</v>
      </c>
      <c r="C702" s="373">
        <f t="shared" si="1815"/>
        <v>2.5000000000000001E-3</v>
      </c>
      <c r="D702" s="374">
        <f t="shared" si="1751"/>
        <v>12.028641513298417</v>
      </c>
      <c r="E702" s="375" t="str">
        <f>N694</f>
        <v>0,0286415132984167</v>
      </c>
      <c r="F702" s="317">
        <v>8</v>
      </c>
      <c r="G702" s="376">
        <f t="shared" si="1816"/>
        <v>-7.1492477382284156E-17</v>
      </c>
      <c r="H702" s="376">
        <f t="shared" si="1752"/>
        <v>-7.1226130387878061E-18</v>
      </c>
      <c r="I702" s="376">
        <f t="shared" si="1753"/>
        <v>6.1419581423295E-17</v>
      </c>
      <c r="J702" s="376">
        <f t="shared" si="1754"/>
        <v>9.3983018082890198E-17</v>
      </c>
      <c r="K702" s="376">
        <f t="shared" si="1755"/>
        <v>7.1492477382284168E-17</v>
      </c>
      <c r="L702" s="376">
        <f t="shared" si="1756"/>
        <v>7.1226130387878169E-18</v>
      </c>
      <c r="M702" s="376">
        <f t="shared" si="1757"/>
        <v>-6.1419581423294988E-17</v>
      </c>
      <c r="N702" s="376">
        <f t="shared" si="1758"/>
        <v>-9.3983018082890198E-17</v>
      </c>
      <c r="O702" s="376">
        <f t="shared" si="1759"/>
        <v>-7.1492477382284168E-17</v>
      </c>
      <c r="P702" s="376">
        <f t="shared" si="1760"/>
        <v>-7.1226130387878292E-18</v>
      </c>
      <c r="Q702" s="376">
        <f t="shared" si="1761"/>
        <v>6.1419581423294914E-17</v>
      </c>
      <c r="R702" s="376">
        <f t="shared" si="1762"/>
        <v>9.3983018082890198E-17</v>
      </c>
      <c r="S702" s="376">
        <f t="shared" si="1763"/>
        <v>7.1492477382284107E-17</v>
      </c>
      <c r="T702" s="376">
        <f t="shared" si="1764"/>
        <v>7.12261303878784E-18</v>
      </c>
      <c r="U702" s="377">
        <f t="shared" si="1765"/>
        <v>-6.1419581423294902E-17</v>
      </c>
      <c r="V702" s="376">
        <f t="shared" si="1766"/>
        <v>-9.3983018082890198E-17</v>
      </c>
      <c r="W702" s="376">
        <f t="shared" si="1767"/>
        <v>-7.1492477382284119E-17</v>
      </c>
      <c r="X702" s="376">
        <f t="shared" si="1768"/>
        <v>-7.1226130387878523E-18</v>
      </c>
      <c r="Y702" s="376">
        <f t="shared" si="1769"/>
        <v>6.141958142329489E-17</v>
      </c>
      <c r="Z702" s="376">
        <f t="shared" si="1770"/>
        <v>9.3983018082890198E-17</v>
      </c>
      <c r="AA702" s="376">
        <f t="shared" si="1771"/>
        <v>7.1492477382284131E-17</v>
      </c>
      <c r="AB702" s="376">
        <f t="shared" si="1772"/>
        <v>7.1226130387880295E-18</v>
      </c>
      <c r="AC702" s="376">
        <f t="shared" si="1773"/>
        <v>-6.141958142329489E-17</v>
      </c>
      <c r="AD702" s="376">
        <f t="shared" si="1774"/>
        <v>-9.3983018082890198E-17</v>
      </c>
      <c r="AE702" s="376">
        <f t="shared" si="1775"/>
        <v>-7.1492477382284144E-17</v>
      </c>
      <c r="AF702" s="376">
        <f t="shared" si="1776"/>
        <v>-7.1226130387877075E-18</v>
      </c>
      <c r="AG702" s="376">
        <f t="shared" si="1777"/>
        <v>6.141958142329489E-17</v>
      </c>
      <c r="AH702" s="376">
        <f t="shared" si="1778"/>
        <v>9.3983018082890198E-17</v>
      </c>
      <c r="AI702" s="376">
        <f t="shared" si="1779"/>
        <v>7.1492477382284156E-17</v>
      </c>
      <c r="AJ702" s="376">
        <f t="shared" si="1780"/>
        <v>7.1226130387880526E-18</v>
      </c>
      <c r="AK702" s="376">
        <f t="shared" si="1781"/>
        <v>-6.1419581423294877E-17</v>
      </c>
      <c r="AL702" s="376">
        <f t="shared" si="1782"/>
        <v>-9.3983018082890185E-17</v>
      </c>
      <c r="AM702" s="376">
        <f t="shared" si="1783"/>
        <v>-7.1492477382284156E-17</v>
      </c>
      <c r="AN702" s="376">
        <f t="shared" si="1784"/>
        <v>-7.1226130387877306E-18</v>
      </c>
      <c r="AO702" s="376">
        <f t="shared" si="1785"/>
        <v>6.1419581423294865E-17</v>
      </c>
      <c r="AP702" s="376">
        <f t="shared" si="1786"/>
        <v>9.3983018082890185E-17</v>
      </c>
      <c r="AQ702" s="376">
        <f t="shared" si="1787"/>
        <v>7.1492477382284168E-17</v>
      </c>
      <c r="AR702" s="376">
        <f t="shared" si="1788"/>
        <v>7.1226130387880757E-18</v>
      </c>
      <c r="AS702" s="376">
        <f t="shared" si="1789"/>
        <v>-6.1419581423294853E-17</v>
      </c>
      <c r="AT702" s="376">
        <f t="shared" si="1790"/>
        <v>-9.3983018082890185E-17</v>
      </c>
      <c r="AU702" s="376">
        <f t="shared" si="1791"/>
        <v>-7.1492477382284402E-17</v>
      </c>
      <c r="AV702" s="376">
        <f t="shared" si="1792"/>
        <v>-7.1226130387877537E-18</v>
      </c>
      <c r="AW702" s="376">
        <f t="shared" si="1793"/>
        <v>6.1419581423294853E-17</v>
      </c>
      <c r="AX702" s="376">
        <f t="shared" si="1794"/>
        <v>9.3983018082890161E-17</v>
      </c>
      <c r="AY702" s="376">
        <f t="shared" si="1795"/>
        <v>7.1492477382284181E-17</v>
      </c>
      <c r="AZ702" s="376">
        <f t="shared" si="1796"/>
        <v>7.1226130387880988E-18</v>
      </c>
      <c r="BA702" s="376">
        <f t="shared" si="1797"/>
        <v>-6.1419581423295087E-17</v>
      </c>
      <c r="BB702" s="376">
        <f t="shared" si="1798"/>
        <v>-9.3983018082890185E-17</v>
      </c>
      <c r="BC702" s="376">
        <f t="shared" si="1799"/>
        <v>-7.1492477382284415E-17</v>
      </c>
      <c r="BD702" s="376">
        <f t="shared" si="1800"/>
        <v>-7.1226130387877768E-18</v>
      </c>
      <c r="BE702" s="376">
        <f t="shared" si="1801"/>
        <v>6.1419581423294828E-17</v>
      </c>
      <c r="BF702" s="376">
        <f t="shared" si="1802"/>
        <v>9.398301808289021E-17</v>
      </c>
      <c r="BG702" s="376">
        <f t="shared" si="1803"/>
        <v>7.1492477382284193E-17</v>
      </c>
      <c r="BH702" s="376">
        <f t="shared" si="1804"/>
        <v>7.122613038788122E-18</v>
      </c>
      <c r="BI702" s="376">
        <f t="shared" si="1805"/>
        <v>-6.1419581423295074E-17</v>
      </c>
      <c r="BJ702" s="376">
        <f t="shared" si="1806"/>
        <v>-9.3983018082890185E-17</v>
      </c>
      <c r="BK702" s="376">
        <f t="shared" si="1807"/>
        <v>-7.1492477382284427E-17</v>
      </c>
      <c r="BL702" s="376">
        <f t="shared" si="1808"/>
        <v>-7.1226130387877999E-18</v>
      </c>
      <c r="BM702" s="376">
        <f t="shared" si="1809"/>
        <v>6.1419581423294816E-17</v>
      </c>
      <c r="BN702" s="376">
        <f t="shared" si="1810"/>
        <v>9.3983018082890161E-17</v>
      </c>
      <c r="BO702" s="376">
        <f t="shared" si="1811"/>
        <v>7.1492477382284218E-17</v>
      </c>
      <c r="BP702" s="376">
        <f t="shared" si="1812"/>
        <v>7.1226130387881451E-18</v>
      </c>
      <c r="BQ702" s="376">
        <f t="shared" si="1813"/>
        <v>-6.141958142329505E-17</v>
      </c>
      <c r="BR702" s="376">
        <f t="shared" si="1814"/>
        <v>-9.3983018082890185E-17</v>
      </c>
    </row>
    <row r="703" spans="1:123">
      <c r="B703" s="373">
        <v>9</v>
      </c>
      <c r="C703" s="373">
        <f t="shared" si="1815"/>
        <v>2.8124999999999999E-3</v>
      </c>
      <c r="D703" s="374">
        <f t="shared" si="1751"/>
        <v>12.028242056262336</v>
      </c>
      <c r="E703" s="375" t="str">
        <f>O694</f>
        <v>0,0282420562623356</v>
      </c>
      <c r="F703" s="317">
        <v>9</v>
      </c>
      <c r="G703" s="376">
        <f t="shared" si="1816"/>
        <v>1.0432892755275567E-16</v>
      </c>
      <c r="H703" s="376">
        <f t="shared" si="1752"/>
        <v>-1.2358046241038456E-16</v>
      </c>
      <c r="I703" s="376">
        <f t="shared" si="1753"/>
        <v>-2.6112615836672731E-16</v>
      </c>
      <c r="J703" s="376">
        <f t="shared" si="1754"/>
        <v>-2.0773289996422412E-16</v>
      </c>
      <c r="K703" s="376">
        <f t="shared" si="1755"/>
        <v>-2.442554907557019E-18</v>
      </c>
      <c r="L703" s="376">
        <f t="shared" si="1756"/>
        <v>2.0463381910511376E-16</v>
      </c>
      <c r="M703" s="376">
        <f t="shared" si="1757"/>
        <v>2.6207919601364205E-16</v>
      </c>
      <c r="N703" s="376">
        <f t="shared" si="1758"/>
        <v>1.2788874463501052E-16</v>
      </c>
      <c r="O703" s="376">
        <f t="shared" si="1759"/>
        <v>-9.9815674580501695E-17</v>
      </c>
      <c r="P703" s="376">
        <f t="shared" si="1760"/>
        <v>-2.5453353185127902E-16</v>
      </c>
      <c r="Q703" s="376">
        <f t="shared" si="1761"/>
        <v>-2.2313305182130764E-16</v>
      </c>
      <c r="R703" s="376">
        <f t="shared" si="1762"/>
        <v>-2.8574687249473771E-17</v>
      </c>
      <c r="S703" s="376">
        <f t="shared" si="1763"/>
        <v>1.8687787244502249E-16</v>
      </c>
      <c r="T703" s="376">
        <f t="shared" si="1764"/>
        <v>2.656828217252989E-16</v>
      </c>
      <c r="U703" s="377">
        <f t="shared" si="1765"/>
        <v>1.5021692319533116E-16</v>
      </c>
      <c r="V703" s="376">
        <f t="shared" si="1766"/>
        <v>-7.508960723961066E-17</v>
      </c>
      <c r="W703" s="376">
        <f t="shared" si="1767"/>
        <v>-2.454896082819208E-16</v>
      </c>
      <c r="X703" s="376">
        <f t="shared" si="1768"/>
        <v>-2.3638431041241852E-16</v>
      </c>
      <c r="Y703" s="376">
        <f t="shared" si="1769"/>
        <v>-5.4431629732664857E-17</v>
      </c>
      <c r="Z703" s="376">
        <f t="shared" si="1770"/>
        <v>1.6732218971544902E-16</v>
      </c>
      <c r="AA703" s="376">
        <f t="shared" si="1771"/>
        <v>2.6672777662673719E-16</v>
      </c>
      <c r="AB703" s="376">
        <f t="shared" si="1772"/>
        <v>1.7109843066835693E-16</v>
      </c>
      <c r="AC703" s="376">
        <f t="shared" si="1773"/>
        <v>-4.9640385932846937E-17</v>
      </c>
      <c r="AD703" s="376">
        <f t="shared" si="1774"/>
        <v>-2.340814855865368E-16</v>
      </c>
      <c r="AE703" s="376">
        <f t="shared" si="1775"/>
        <v>-2.473590588734491E-16</v>
      </c>
      <c r="AF703" s="376">
        <f t="shared" si="1776"/>
        <v>-7.9764365866174837E-17</v>
      </c>
      <c r="AG703" s="376">
        <f t="shared" si="1777"/>
        <v>1.4615510283130268E-16</v>
      </c>
      <c r="AH703" s="376">
        <f t="shared" si="1778"/>
        <v>2.6520399723102562E-16</v>
      </c>
      <c r="AI703" s="376">
        <f t="shared" si="1779"/>
        <v>1.9033216672213111E-16</v>
      </c>
      <c r="AJ703" s="376">
        <f t="shared" si="1780"/>
        <v>-2.371310057335508E-17</v>
      </c>
      <c r="AK703" s="376">
        <f t="shared" si="1781"/>
        <v>-2.2041903022299823E-16</v>
      </c>
      <c r="AL703" s="376">
        <f t="shared" si="1782"/>
        <v>-2.5595160437731211E-16</v>
      </c>
      <c r="AM703" s="376">
        <f t="shared" si="1783"/>
        <v>-1.0432892755275581E-16</v>
      </c>
      <c r="AN703" s="376">
        <f t="shared" si="1784"/>
        <v>1.2358046241038456E-16</v>
      </c>
      <c r="AO703" s="376">
        <f t="shared" si="1785"/>
        <v>2.6112615836672731E-16</v>
      </c>
      <c r="AP703" s="376">
        <f t="shared" si="1786"/>
        <v>2.0773289996422449E-16</v>
      </c>
      <c r="AQ703" s="376">
        <f t="shared" si="1787"/>
        <v>2.442554907557549E-18</v>
      </c>
      <c r="AR703" s="376">
        <f t="shared" si="1788"/>
        <v>-2.0463381910511361E-16</v>
      </c>
      <c r="AS703" s="376">
        <f t="shared" si="1789"/>
        <v>-2.6207919601364209E-16</v>
      </c>
      <c r="AT703" s="376">
        <f t="shared" si="1790"/>
        <v>-1.278887446350106E-16</v>
      </c>
      <c r="AU703" s="376">
        <f t="shared" si="1791"/>
        <v>9.9815674580501868E-17</v>
      </c>
      <c r="AV703" s="376">
        <f t="shared" si="1792"/>
        <v>2.5453353185127907E-16</v>
      </c>
      <c r="AW703" s="376">
        <f t="shared" si="1793"/>
        <v>2.2313305182130754E-16</v>
      </c>
      <c r="AX703" s="376">
        <f t="shared" si="1794"/>
        <v>2.8574687249473105E-17</v>
      </c>
      <c r="AY703" s="376">
        <f t="shared" si="1795"/>
        <v>-1.8687787244502163E-16</v>
      </c>
      <c r="AZ703" s="376">
        <f t="shared" si="1796"/>
        <v>-2.6568282172529899E-16</v>
      </c>
      <c r="BA703" s="376">
        <f t="shared" si="1797"/>
        <v>-1.5021692319533175E-16</v>
      </c>
      <c r="BB703" s="376">
        <f t="shared" si="1798"/>
        <v>7.5089607239609921E-17</v>
      </c>
      <c r="BC703" s="376">
        <f t="shared" si="1799"/>
        <v>2.4548960828192045E-16</v>
      </c>
      <c r="BD703" s="376">
        <f t="shared" si="1800"/>
        <v>2.3638431041241867E-16</v>
      </c>
      <c r="BE703" s="376">
        <f t="shared" si="1801"/>
        <v>5.4431629732665153E-17</v>
      </c>
      <c r="BF703" s="376">
        <f t="shared" si="1802"/>
        <v>-1.6732218971544878E-16</v>
      </c>
      <c r="BG703" s="376">
        <f t="shared" si="1803"/>
        <v>-2.6672777662673719E-16</v>
      </c>
      <c r="BH703" s="376">
        <f t="shared" si="1804"/>
        <v>-1.7109843066835717E-16</v>
      </c>
      <c r="BI703" s="376">
        <f t="shared" si="1805"/>
        <v>4.9640385932847566E-17</v>
      </c>
      <c r="BJ703" s="376">
        <f t="shared" si="1806"/>
        <v>2.3408148558653709E-16</v>
      </c>
      <c r="BK703" s="376">
        <f t="shared" si="1807"/>
        <v>2.473590588734489E-16</v>
      </c>
      <c r="BL703" s="376">
        <f t="shared" si="1808"/>
        <v>7.9764365866176045E-17</v>
      </c>
      <c r="BM703" s="376">
        <f t="shared" si="1809"/>
        <v>-1.4615510283130165E-16</v>
      </c>
      <c r="BN703" s="376">
        <f t="shared" si="1810"/>
        <v>-2.6520399723102547E-16</v>
      </c>
      <c r="BO703" s="376">
        <f t="shared" si="1811"/>
        <v>-1.9033216672213131E-16</v>
      </c>
      <c r="BP703" s="376">
        <f t="shared" si="1812"/>
        <v>2.371310057335479E-17</v>
      </c>
      <c r="BQ703" s="376">
        <f t="shared" si="1813"/>
        <v>2.2041903022299805E-16</v>
      </c>
      <c r="BR703" s="376">
        <f t="shared" si="1814"/>
        <v>2.5595160437731216E-16</v>
      </c>
    </row>
    <row r="704" spans="1:123">
      <c r="B704" s="373">
        <v>10</v>
      </c>
      <c r="C704" s="373">
        <f t="shared" si="1815"/>
        <v>3.1249999999999997E-3</v>
      </c>
      <c r="D704" s="374">
        <f t="shared" si="1751"/>
        <v>12.027570612785754</v>
      </c>
      <c r="E704" s="375" t="str">
        <f>P694</f>
        <v>0,0275706127857539</v>
      </c>
      <c r="F704" s="317">
        <v>10</v>
      </c>
      <c r="G704" s="376">
        <f t="shared" si="1816"/>
        <v>-9.4852079148068924E-17</v>
      </c>
      <c r="H704" s="376">
        <f t="shared" si="1752"/>
        <v>-7.4284668254767206E-17</v>
      </c>
      <c r="I704" s="376">
        <f t="shared" si="1753"/>
        <v>1.231137824389916E-17</v>
      </c>
      <c r="J704" s="376">
        <f t="shared" si="1754"/>
        <v>8.7964338814278271E-17</v>
      </c>
      <c r="K704" s="376">
        <f t="shared" si="1755"/>
        <v>8.5429358181028446E-17</v>
      </c>
      <c r="L704" s="376">
        <f t="shared" si="1756"/>
        <v>6.9596780484198694E-18</v>
      </c>
      <c r="M704" s="376">
        <f t="shared" si="1757"/>
        <v>-7.7696178270824422E-17</v>
      </c>
      <c r="N704" s="376">
        <f t="shared" si="1758"/>
        <v>-9.3291045781728806E-17</v>
      </c>
      <c r="O704" s="376">
        <f t="shared" si="1759"/>
        <v>-2.5963277816370449E-17</v>
      </c>
      <c r="P704" s="376">
        <f t="shared" si="1760"/>
        <v>6.4442197168941608E-17</v>
      </c>
      <c r="Q704" s="376">
        <f t="shared" si="1761"/>
        <v>9.7567610811258515E-17</v>
      </c>
      <c r="R704" s="376">
        <f t="shared" si="1762"/>
        <v>4.3969123378212025E-17</v>
      </c>
      <c r="S704" s="376">
        <f t="shared" si="1763"/>
        <v>-4.8711738569456759E-17</v>
      </c>
      <c r="T704" s="376">
        <f t="shared" si="1764"/>
        <v>-9.809470727385808E-17</v>
      </c>
      <c r="U704" s="377">
        <f t="shared" si="1765"/>
        <v>-6.0285260186797226E-17</v>
      </c>
      <c r="V704" s="376">
        <f t="shared" si="1766"/>
        <v>3.1109315174605544E-17</v>
      </c>
      <c r="W704" s="376">
        <f t="shared" si="1767"/>
        <v>9.4852079148068912E-17</v>
      </c>
      <c r="X704" s="376">
        <f t="shared" si="1768"/>
        <v>7.4284668254767231E-17</v>
      </c>
      <c r="Y704" s="376">
        <f t="shared" si="1769"/>
        <v>-1.2311378243899185E-17</v>
      </c>
      <c r="Z704" s="376">
        <f t="shared" si="1770"/>
        <v>-8.7964338814278271E-17</v>
      </c>
      <c r="AA704" s="376">
        <f t="shared" si="1771"/>
        <v>-8.5429358181028434E-17</v>
      </c>
      <c r="AB704" s="376">
        <f t="shared" si="1772"/>
        <v>-6.9596780484197523E-18</v>
      </c>
      <c r="AC704" s="376">
        <f t="shared" si="1773"/>
        <v>7.7696178270824496E-17</v>
      </c>
      <c r="AD704" s="376">
        <f t="shared" si="1774"/>
        <v>9.329104578172888E-17</v>
      </c>
      <c r="AE704" s="376">
        <f t="shared" si="1775"/>
        <v>2.5963277816370677E-17</v>
      </c>
      <c r="AF704" s="376">
        <f t="shared" si="1776"/>
        <v>-6.4442197168941423E-17</v>
      </c>
      <c r="AG704" s="376">
        <f t="shared" si="1777"/>
        <v>-9.756761081125854E-17</v>
      </c>
      <c r="AH704" s="376">
        <f t="shared" si="1778"/>
        <v>-4.3969123378212074E-17</v>
      </c>
      <c r="AI704" s="376">
        <f t="shared" si="1779"/>
        <v>4.8711738569456704E-17</v>
      </c>
      <c r="AJ704" s="376">
        <f t="shared" si="1780"/>
        <v>9.8094707273858093E-17</v>
      </c>
      <c r="AK704" s="376">
        <f t="shared" si="1781"/>
        <v>6.0285260186797263E-17</v>
      </c>
      <c r="AL704" s="376">
        <f t="shared" si="1782"/>
        <v>-3.1109315174605482E-17</v>
      </c>
      <c r="AM704" s="376">
        <f t="shared" si="1783"/>
        <v>-9.4852079148068801E-17</v>
      </c>
      <c r="AN704" s="376">
        <f t="shared" si="1784"/>
        <v>-7.4284668254767255E-17</v>
      </c>
      <c r="AO704" s="376">
        <f t="shared" si="1785"/>
        <v>1.2311378243898778E-17</v>
      </c>
      <c r="AP704" s="376">
        <f t="shared" si="1786"/>
        <v>8.7964338814278247E-17</v>
      </c>
      <c r="AQ704" s="376">
        <f t="shared" si="1787"/>
        <v>8.5429358181028643E-17</v>
      </c>
      <c r="AR704" s="376">
        <f t="shared" si="1788"/>
        <v>6.9596780484198201E-18</v>
      </c>
      <c r="AS704" s="376">
        <f t="shared" si="1789"/>
        <v>-7.7696178270824237E-17</v>
      </c>
      <c r="AT704" s="376">
        <f t="shared" si="1790"/>
        <v>-9.3291045781728782E-17</v>
      </c>
      <c r="AU704" s="376">
        <f t="shared" si="1791"/>
        <v>-2.5963277816370742E-17</v>
      </c>
      <c r="AV704" s="376">
        <f t="shared" si="1792"/>
        <v>6.4442197168941645E-17</v>
      </c>
      <c r="AW704" s="376">
        <f t="shared" si="1793"/>
        <v>9.7567610811258552E-17</v>
      </c>
      <c r="AX704" s="376">
        <f t="shared" si="1794"/>
        <v>4.3969123378211815E-17</v>
      </c>
      <c r="AY704" s="376">
        <f t="shared" si="1795"/>
        <v>-4.8711738569456654E-17</v>
      </c>
      <c r="AZ704" s="376">
        <f t="shared" si="1796"/>
        <v>-9.8094707273858105E-17</v>
      </c>
      <c r="BA704" s="376">
        <f t="shared" si="1797"/>
        <v>-6.0285260186797312E-17</v>
      </c>
      <c r="BB704" s="376">
        <f t="shared" si="1798"/>
        <v>3.1109315174605094E-17</v>
      </c>
      <c r="BC704" s="376">
        <f t="shared" si="1799"/>
        <v>9.4852079148068875E-17</v>
      </c>
      <c r="BD704" s="376">
        <f t="shared" si="1800"/>
        <v>7.4284668254767526E-17</v>
      </c>
      <c r="BE704" s="376">
        <f t="shared" si="1801"/>
        <v>-1.2311378243899068E-17</v>
      </c>
      <c r="BF704" s="376">
        <f t="shared" si="1802"/>
        <v>-8.7964338814278074E-17</v>
      </c>
      <c r="BG704" s="376">
        <f t="shared" si="1803"/>
        <v>-8.5429358181028508E-17</v>
      </c>
      <c r="BH704" s="376">
        <f t="shared" si="1804"/>
        <v>-6.9596780484202269E-18</v>
      </c>
      <c r="BI704" s="376">
        <f t="shared" si="1805"/>
        <v>7.7696178270824422E-17</v>
      </c>
      <c r="BJ704" s="376">
        <f t="shared" si="1806"/>
        <v>9.3291045781728917E-17</v>
      </c>
      <c r="BK704" s="376">
        <f t="shared" si="1807"/>
        <v>2.5963277816370462E-17</v>
      </c>
      <c r="BL704" s="376">
        <f t="shared" si="1808"/>
        <v>-6.4442197168941349E-17</v>
      </c>
      <c r="BM704" s="376">
        <f t="shared" si="1809"/>
        <v>-9.7567610811258503E-17</v>
      </c>
      <c r="BN704" s="376">
        <f t="shared" si="1810"/>
        <v>-4.3969123378212185E-17</v>
      </c>
      <c r="BO704" s="376">
        <f t="shared" si="1811"/>
        <v>4.8711738569456907E-17</v>
      </c>
      <c r="BP704" s="376">
        <f t="shared" si="1812"/>
        <v>9.8094707273858056E-17</v>
      </c>
      <c r="BQ704" s="376">
        <f t="shared" si="1813"/>
        <v>6.0285260186797078E-17</v>
      </c>
      <c r="BR704" s="376">
        <f t="shared" si="1814"/>
        <v>-3.1109315174605371E-17</v>
      </c>
    </row>
    <row r="705" spans="2:70">
      <c r="B705" s="373">
        <v>11</v>
      </c>
      <c r="C705" s="373">
        <f t="shared" si="1815"/>
        <v>3.4374999999999996E-3</v>
      </c>
      <c r="D705" s="374">
        <f t="shared" si="1751"/>
        <v>12.026633649236427</v>
      </c>
      <c r="E705" s="375" t="str">
        <f>Q694</f>
        <v>0,0266336492364262</v>
      </c>
      <c r="F705" s="317">
        <v>11</v>
      </c>
      <c r="G705" s="376">
        <f t="shared" si="1816"/>
        <v>3.6111044540627836E-17</v>
      </c>
      <c r="H705" s="376">
        <f t="shared" si="1752"/>
        <v>7.6696423773562459E-17</v>
      </c>
      <c r="I705" s="376">
        <f t="shared" si="1753"/>
        <v>3.6197843245534595E-17</v>
      </c>
      <c r="J705" s="376">
        <f t="shared" si="1754"/>
        <v>-4.2569333401394456E-17</v>
      </c>
      <c r="K705" s="376">
        <f t="shared" si="1755"/>
        <v>-7.6331932954085196E-17</v>
      </c>
      <c r="L705" s="376">
        <f t="shared" si="1756"/>
        <v>-2.9395914818958755E-17</v>
      </c>
      <c r="M705" s="376">
        <f t="shared" si="1757"/>
        <v>4.8617656310740914E-17</v>
      </c>
      <c r="N705" s="376">
        <f t="shared" si="1758"/>
        <v>7.5232323892981032E-17</v>
      </c>
      <c r="O705" s="376">
        <f t="shared" si="1759"/>
        <v>2.231088766323471E-17</v>
      </c>
      <c r="P705" s="376">
        <f t="shared" si="1760"/>
        <v>-5.4197764612700523E-17</v>
      </c>
      <c r="Q705" s="376">
        <f t="shared" si="1761"/>
        <v>-7.3408186426615849E-17</v>
      </c>
      <c r="R705" s="376">
        <f t="shared" si="1762"/>
        <v>-1.5010994462941889E-17</v>
      </c>
      <c r="S705" s="376">
        <f t="shared" si="1763"/>
        <v>5.9255918813927989E-17</v>
      </c>
      <c r="T705" s="376">
        <f t="shared" si="1764"/>
        <v>7.0877087995965688E-17</v>
      </c>
      <c r="U705" s="377">
        <f t="shared" si="1765"/>
        <v>7.5665371801266712E-18</v>
      </c>
      <c r="V705" s="376">
        <f t="shared" si="1766"/>
        <v>-6.3743406124397103E-17</v>
      </c>
      <c r="W705" s="376">
        <f t="shared" si="1767"/>
        <v>-6.7663404462556894E-17</v>
      </c>
      <c r="X705" s="376">
        <f t="shared" si="1768"/>
        <v>-4.9210007976853069E-20</v>
      </c>
      <c r="Y705" s="376">
        <f t="shared" si="1769"/>
        <v>6.7617009588197941E-17</v>
      </c>
      <c r="Z705" s="376">
        <f t="shared" si="1770"/>
        <v>6.3798085355594296E-17</v>
      </c>
      <c r="AA705" s="376">
        <f t="shared" si="1771"/>
        <v>-7.4685910834507019E-18</v>
      </c>
      <c r="AB705" s="376">
        <f t="shared" si="1772"/>
        <v>-7.0839424286447098E-17</v>
      </c>
      <c r="AC705" s="376">
        <f t="shared" si="1773"/>
        <v>-5.9318355811076297E-17</v>
      </c>
      <c r="AD705" s="376">
        <f t="shared" si="1774"/>
        <v>1.4914465559997438E-17</v>
      </c>
      <c r="AE705" s="376">
        <f t="shared" si="1775"/>
        <v>7.3379616604049332E-17</v>
      </c>
      <c r="AF705" s="376">
        <f t="shared" si="1776"/>
        <v>5.4267358073385891E-17</v>
      </c>
      <c r="AG705" s="376">
        <f t="shared" si="1777"/>
        <v>-2.221670558012519E-17</v>
      </c>
      <c r="AH705" s="376">
        <f t="shared" si="1778"/>
        <v>-7.5213123100375791E-17</v>
      </c>
      <c r="AI705" s="376">
        <f t="shared" si="1779"/>
        <v>-4.8693736011893258E-17</v>
      </c>
      <c r="AJ705" s="376">
        <f t="shared" si="1780"/>
        <v>2.930498658062968E-17</v>
      </c>
      <c r="AK705" s="376">
        <f t="shared" si="1781"/>
        <v>7.6322286105570226E-17</v>
      </c>
      <c r="AL705" s="376">
        <f t="shared" si="1782"/>
        <v>4.2651166653902312E-17</v>
      </c>
      <c r="AM705" s="376">
        <f t="shared" si="1783"/>
        <v>-3.6111044540627503E-17</v>
      </c>
      <c r="AN705" s="376">
        <f t="shared" si="1784"/>
        <v>-7.6696423773562446E-17</v>
      </c>
      <c r="AO705" s="376">
        <f t="shared" si="1785"/>
        <v>-3.6197843245534928E-17</v>
      </c>
      <c r="AP705" s="376">
        <f t="shared" si="1786"/>
        <v>4.2569333401394154E-17</v>
      </c>
      <c r="AQ705" s="376">
        <f t="shared" si="1787"/>
        <v>7.6331932954085245E-17</v>
      </c>
      <c r="AR705" s="376">
        <f t="shared" si="1788"/>
        <v>2.93959148189591E-17</v>
      </c>
      <c r="AS705" s="376">
        <f t="shared" si="1789"/>
        <v>-4.8617656310740612E-17</v>
      </c>
      <c r="AT705" s="376">
        <f t="shared" si="1790"/>
        <v>-7.5232323892981106E-17</v>
      </c>
      <c r="AU705" s="376">
        <f t="shared" si="1791"/>
        <v>-2.231088766323507E-17</v>
      </c>
      <c r="AV705" s="376">
        <f t="shared" si="1792"/>
        <v>5.4197764612700264E-17</v>
      </c>
      <c r="AW705" s="376">
        <f t="shared" si="1793"/>
        <v>7.3408186426615948E-17</v>
      </c>
      <c r="AX705" s="376">
        <f t="shared" si="1794"/>
        <v>1.5010994462942256E-17</v>
      </c>
      <c r="AY705" s="376">
        <f t="shared" si="1795"/>
        <v>-5.9255918813927755E-17</v>
      </c>
      <c r="AZ705" s="376">
        <f t="shared" si="1796"/>
        <v>-7.0877087995965836E-17</v>
      </c>
      <c r="BA705" s="376">
        <f t="shared" si="1797"/>
        <v>-7.566537180127041E-18</v>
      </c>
      <c r="BB705" s="376">
        <f t="shared" si="1798"/>
        <v>6.3743406124396893E-17</v>
      </c>
      <c r="BC705" s="376">
        <f t="shared" si="1799"/>
        <v>6.7663404462557079E-17</v>
      </c>
      <c r="BD705" s="376">
        <f t="shared" si="1800"/>
        <v>4.9210007977235174E-20</v>
      </c>
      <c r="BE705" s="376">
        <f t="shared" si="1801"/>
        <v>-6.7617009588197781E-17</v>
      </c>
      <c r="BF705" s="376">
        <f t="shared" si="1802"/>
        <v>-6.3798085355594506E-17</v>
      </c>
      <c r="BG705" s="376">
        <f t="shared" si="1803"/>
        <v>7.4685910834503259E-18</v>
      </c>
      <c r="BH705" s="376">
        <f t="shared" si="1804"/>
        <v>7.0839424286446962E-17</v>
      </c>
      <c r="BI705" s="376">
        <f t="shared" si="1805"/>
        <v>5.9318355811076531E-17</v>
      </c>
      <c r="BJ705" s="376">
        <f t="shared" si="1806"/>
        <v>-1.4914465559997068E-17</v>
      </c>
      <c r="BK705" s="376">
        <f t="shared" si="1807"/>
        <v>-7.3379616604049234E-17</v>
      </c>
      <c r="BL705" s="376">
        <f t="shared" si="1808"/>
        <v>-5.4267358073386162E-17</v>
      </c>
      <c r="BM705" s="376">
        <f t="shared" si="1809"/>
        <v>2.2216705580124827E-17</v>
      </c>
      <c r="BN705" s="376">
        <f t="shared" si="1810"/>
        <v>7.521312310037573E-17</v>
      </c>
      <c r="BO705" s="376">
        <f t="shared" si="1811"/>
        <v>4.8693736011893541E-17</v>
      </c>
      <c r="BP705" s="376">
        <f t="shared" si="1812"/>
        <v>-2.9304986580629335E-17</v>
      </c>
      <c r="BQ705" s="376">
        <f t="shared" si="1813"/>
        <v>-7.6322286105570189E-17</v>
      </c>
      <c r="BR705" s="376">
        <f t="shared" si="1814"/>
        <v>-4.265116665390262E-17</v>
      </c>
    </row>
    <row r="706" spans="2:70">
      <c r="B706" s="373">
        <v>12</v>
      </c>
      <c r="C706" s="373">
        <f t="shared" si="1815"/>
        <v>3.7499999999999994E-3</v>
      </c>
      <c r="D706" s="374">
        <f t="shared" si="1751"/>
        <v>12.025440189085513</v>
      </c>
      <c r="E706" s="375" t="str">
        <f>R694</f>
        <v>0,025440189085514</v>
      </c>
      <c r="F706" s="317">
        <v>12</v>
      </c>
      <c r="G706" s="376">
        <f t="shared" si="1816"/>
        <v>1.3282719907069862E-16</v>
      </c>
      <c r="H706" s="376">
        <f t="shared" si="1752"/>
        <v>1.3279527138722883E-16</v>
      </c>
      <c r="I706" s="376">
        <f t="shared" si="1753"/>
        <v>-3.1190098558061959E-17</v>
      </c>
      <c r="J706" s="376">
        <f t="shared" si="1754"/>
        <v>-1.56667139331238E-16</v>
      </c>
      <c r="K706" s="376">
        <f t="shared" si="1755"/>
        <v>-8.8717738678133936E-17</v>
      </c>
      <c r="L706" s="376">
        <f t="shared" si="1756"/>
        <v>8.8765521833203281E-17</v>
      </c>
      <c r="M706" s="376">
        <f t="shared" si="1757"/>
        <v>1.5665592781975097E-16</v>
      </c>
      <c r="N706" s="376">
        <f t="shared" si="1758"/>
        <v>3.1133734483596853E-17</v>
      </c>
      <c r="O706" s="376">
        <f t="shared" si="1759"/>
        <v>-1.3282719907069855E-16</v>
      </c>
      <c r="P706" s="376">
        <f t="shared" si="1760"/>
        <v>-1.3279527138722893E-16</v>
      </c>
      <c r="Q706" s="376">
        <f t="shared" si="1761"/>
        <v>3.1190098558061972E-17</v>
      </c>
      <c r="R706" s="376">
        <f t="shared" si="1762"/>
        <v>1.5666713933123798E-16</v>
      </c>
      <c r="S706" s="376">
        <f t="shared" si="1763"/>
        <v>8.8717738678133985E-17</v>
      </c>
      <c r="T706" s="376">
        <f t="shared" si="1764"/>
        <v>-8.8765521833203342E-17</v>
      </c>
      <c r="U706" s="377">
        <f t="shared" si="1765"/>
        <v>-1.5665592781975097E-16</v>
      </c>
      <c r="V706" s="376">
        <f t="shared" si="1766"/>
        <v>-3.1133734483596915E-17</v>
      </c>
      <c r="W706" s="376">
        <f t="shared" si="1767"/>
        <v>1.328271990706985E-16</v>
      </c>
      <c r="X706" s="376">
        <f t="shared" si="1768"/>
        <v>1.3279527138722896E-16</v>
      </c>
      <c r="Y706" s="376">
        <f t="shared" si="1769"/>
        <v>-3.1190098558061626E-17</v>
      </c>
      <c r="Z706" s="376">
        <f t="shared" si="1770"/>
        <v>-1.5666713933123793E-16</v>
      </c>
      <c r="AA706" s="376">
        <f t="shared" si="1771"/>
        <v>-8.8717738678133801E-17</v>
      </c>
      <c r="AB706" s="376">
        <f t="shared" si="1772"/>
        <v>8.8765521833203293E-17</v>
      </c>
      <c r="AC706" s="376">
        <f t="shared" si="1773"/>
        <v>1.5665592781975097E-16</v>
      </c>
      <c r="AD706" s="376">
        <f t="shared" si="1774"/>
        <v>3.1133734483596971E-17</v>
      </c>
      <c r="AE706" s="376">
        <f t="shared" si="1775"/>
        <v>-1.3282719907069848E-16</v>
      </c>
      <c r="AF706" s="376">
        <f t="shared" si="1776"/>
        <v>-1.3279527138722901E-16</v>
      </c>
      <c r="AG706" s="376">
        <f t="shared" si="1777"/>
        <v>3.1190098558061571E-17</v>
      </c>
      <c r="AH706" s="376">
        <f t="shared" si="1778"/>
        <v>1.5666713933123803E-16</v>
      </c>
      <c r="AI706" s="376">
        <f t="shared" si="1779"/>
        <v>8.8717738678134331E-17</v>
      </c>
      <c r="AJ706" s="376">
        <f t="shared" si="1780"/>
        <v>-8.8765521833203244E-17</v>
      </c>
      <c r="AK706" s="376">
        <f t="shared" si="1781"/>
        <v>-1.5665592781975112E-16</v>
      </c>
      <c r="AL706" s="376">
        <f t="shared" si="1782"/>
        <v>-3.1133734483597026E-17</v>
      </c>
      <c r="AM706" s="376">
        <f t="shared" si="1783"/>
        <v>1.3282719907069877E-16</v>
      </c>
      <c r="AN706" s="376">
        <f t="shared" si="1784"/>
        <v>1.3279527138722903E-16</v>
      </c>
      <c r="AO706" s="376">
        <f t="shared" si="1785"/>
        <v>-3.1190098558062064E-17</v>
      </c>
      <c r="AP706" s="376">
        <f t="shared" si="1786"/>
        <v>-1.566671393312379E-16</v>
      </c>
      <c r="AQ706" s="376">
        <f t="shared" si="1787"/>
        <v>-8.8717738678133912E-17</v>
      </c>
      <c r="AR706" s="376">
        <f t="shared" si="1788"/>
        <v>8.8765521833202726E-17</v>
      </c>
      <c r="AS706" s="376">
        <f t="shared" si="1789"/>
        <v>1.5665592781975102E-16</v>
      </c>
      <c r="AT706" s="376">
        <f t="shared" si="1790"/>
        <v>3.1133734483597642E-17</v>
      </c>
      <c r="AU706" s="376">
        <f t="shared" si="1791"/>
        <v>-1.328271990706984E-16</v>
      </c>
      <c r="AV706" s="376">
        <f t="shared" si="1792"/>
        <v>-1.3279527138722876E-16</v>
      </c>
      <c r="AW706" s="376">
        <f t="shared" si="1793"/>
        <v>3.1190098558061466E-17</v>
      </c>
      <c r="AX706" s="376">
        <f t="shared" si="1794"/>
        <v>1.56667139331238E-16</v>
      </c>
      <c r="AY706" s="376">
        <f t="shared" si="1795"/>
        <v>8.8717738678134405E-17</v>
      </c>
      <c r="AZ706" s="376">
        <f t="shared" si="1796"/>
        <v>-8.8765521833203145E-17</v>
      </c>
      <c r="BA706" s="376">
        <f t="shared" si="1797"/>
        <v>-1.5665592781975112E-16</v>
      </c>
      <c r="BB706" s="376">
        <f t="shared" si="1798"/>
        <v>-3.1133734483597143E-17</v>
      </c>
      <c r="BC706" s="376">
        <f t="shared" si="1799"/>
        <v>1.328271990706987E-16</v>
      </c>
      <c r="BD706" s="376">
        <f t="shared" si="1800"/>
        <v>1.3279527138722911E-16</v>
      </c>
      <c r="BE706" s="376">
        <f t="shared" si="1801"/>
        <v>-3.1190098558061959E-17</v>
      </c>
      <c r="BF706" s="376">
        <f t="shared" si="1802"/>
        <v>-1.5666713933123788E-16</v>
      </c>
      <c r="BG706" s="376">
        <f t="shared" si="1803"/>
        <v>-8.8717738678133985E-17</v>
      </c>
      <c r="BH706" s="376">
        <f t="shared" si="1804"/>
        <v>8.8765521833202627E-17</v>
      </c>
      <c r="BI706" s="376">
        <f t="shared" si="1805"/>
        <v>1.5665592781975124E-16</v>
      </c>
      <c r="BJ706" s="376">
        <f t="shared" si="1806"/>
        <v>3.1133734483596644E-17</v>
      </c>
      <c r="BK706" s="376">
        <f t="shared" si="1807"/>
        <v>-1.3282719907069835E-16</v>
      </c>
      <c r="BL706" s="376">
        <f t="shared" si="1808"/>
        <v>-1.3279527138722945E-16</v>
      </c>
      <c r="BM706" s="376">
        <f t="shared" si="1809"/>
        <v>3.1190098558062452E-17</v>
      </c>
      <c r="BN706" s="376">
        <f t="shared" si="1810"/>
        <v>1.5666713933123798E-16</v>
      </c>
      <c r="BO706" s="376">
        <f t="shared" si="1811"/>
        <v>8.8717738678134516E-17</v>
      </c>
      <c r="BP706" s="376">
        <f t="shared" si="1812"/>
        <v>-8.876552183320211E-17</v>
      </c>
      <c r="BQ706" s="376">
        <f t="shared" si="1813"/>
        <v>-1.5665592781975092E-16</v>
      </c>
      <c r="BR706" s="376">
        <f t="shared" si="1814"/>
        <v>-3.113373448359726E-17</v>
      </c>
    </row>
    <row r="707" spans="2:70">
      <c r="B707" s="373">
        <v>13</v>
      </c>
      <c r="C707" s="373">
        <f t="shared" si="1815"/>
        <v>4.0624999999999993E-3</v>
      </c>
      <c r="D707" s="374">
        <f t="shared" si="1751"/>
        <v>12.024001726006691</v>
      </c>
      <c r="E707" s="375" t="str">
        <f>S694</f>
        <v>0,0240017260066918</v>
      </c>
      <c r="F707" s="317">
        <v>13</v>
      </c>
      <c r="G707" s="376">
        <f t="shared" si="1816"/>
        <v>3.8704114134847165E-17</v>
      </c>
      <c r="H707" s="376">
        <f t="shared" si="1752"/>
        <v>1.7329676745721203E-17</v>
      </c>
      <c r="I707" s="376">
        <f t="shared" si="1753"/>
        <v>-2.864303489273548E-17</v>
      </c>
      <c r="J707" s="376">
        <f t="shared" si="1754"/>
        <v>-3.3958945024573245E-17</v>
      </c>
      <c r="K707" s="376">
        <f t="shared" si="1755"/>
        <v>8.9275121000149364E-18</v>
      </c>
      <c r="L707" s="376">
        <f t="shared" si="1756"/>
        <v>3.9141984961849528E-17</v>
      </c>
      <c r="M707" s="376">
        <f t="shared" si="1757"/>
        <v>1.3797124843484048E-17</v>
      </c>
      <c r="N707" s="376">
        <f t="shared" si="1758"/>
        <v>-3.1131797097388933E-17</v>
      </c>
      <c r="O707" s="376">
        <f t="shared" si="1759"/>
        <v>-3.1871292189018005E-17</v>
      </c>
      <c r="P707" s="376">
        <f t="shared" si="1760"/>
        <v>1.2628301563845427E-17</v>
      </c>
      <c r="Q707" s="376">
        <f t="shared" si="1761"/>
        <v>3.9202897076483768E-17</v>
      </c>
      <c r="R707" s="376">
        <f t="shared" si="1762"/>
        <v>1.0131699086728562E-17</v>
      </c>
      <c r="S707" s="376">
        <f t="shared" si="1763"/>
        <v>-3.3320743077623091E-17</v>
      </c>
      <c r="T707" s="376">
        <f t="shared" si="1764"/>
        <v>-2.9476701387061879E-17</v>
      </c>
      <c r="U707" s="377">
        <f t="shared" si="1765"/>
        <v>1.6207473580284272E-17</v>
      </c>
      <c r="V707" s="376">
        <f t="shared" si="1766"/>
        <v>3.8886263861787996E-17</v>
      </c>
      <c r="W707" s="376">
        <f t="shared" si="1767"/>
        <v>6.3686995292177741E-18</v>
      </c>
      <c r="X707" s="376">
        <f t="shared" si="1768"/>
        <v>-3.5188792087048733E-17</v>
      </c>
      <c r="Y707" s="376">
        <f t="shared" si="1769"/>
        <v>-2.679823383714437E-17</v>
      </c>
      <c r="Z707" s="376">
        <f t="shared" si="1770"/>
        <v>1.9630558766238618E-17</v>
      </c>
      <c r="AA707" s="376">
        <f t="shared" si="1771"/>
        <v>3.8195134668709066E-17</v>
      </c>
      <c r="AB707" s="376">
        <f t="shared" si="1772"/>
        <v>2.5443659137551774E-18</v>
      </c>
      <c r="AC707" s="376">
        <f t="shared" si="1773"/>
        <v>-3.671795379252568E-17</v>
      </c>
      <c r="AD707" s="376">
        <f t="shared" si="1774"/>
        <v>-2.3861684645970393E-17</v>
      </c>
      <c r="AE707" s="376">
        <f t="shared" si="1775"/>
        <v>2.2864590940119088E-17</v>
      </c>
      <c r="AF707" s="376">
        <f t="shared" si="1776"/>
        <v>3.7136165449185977E-17</v>
      </c>
      <c r="AG707" s="376">
        <f t="shared" si="1777"/>
        <v>-1.3044713363484929E-18</v>
      </c>
      <c r="AH707" s="376">
        <f t="shared" si="1778"/>
        <v>-3.7893501530905291E-17</v>
      </c>
      <c r="AI707" s="376">
        <f t="shared" si="1779"/>
        <v>-2.0695334387531922E-17</v>
      </c>
      <c r="AJ707" s="376">
        <f t="shared" si="1780"/>
        <v>2.5878424604189492E-17</v>
      </c>
      <c r="AK707" s="376">
        <f t="shared" si="1781"/>
        <v>3.5719554655694137E-17</v>
      </c>
      <c r="AL707" s="376">
        <f t="shared" si="1782"/>
        <v>-5.1407458143868366E-18</v>
      </c>
      <c r="AM707" s="376">
        <f t="shared" si="1783"/>
        <v>-3.8704114134847165E-17</v>
      </c>
      <c r="AN707" s="376">
        <f t="shared" si="1784"/>
        <v>-1.7329676745721197E-17</v>
      </c>
      <c r="AO707" s="376">
        <f t="shared" si="1785"/>
        <v>2.8643034892735462E-17</v>
      </c>
      <c r="AP707" s="376">
        <f t="shared" si="1786"/>
        <v>3.3958945024573282E-17</v>
      </c>
      <c r="AQ707" s="376">
        <f t="shared" si="1787"/>
        <v>-8.927512100015112E-18</v>
      </c>
      <c r="AR707" s="376">
        <f t="shared" si="1788"/>
        <v>-3.9141984961849534E-17</v>
      </c>
      <c r="AS707" s="376">
        <f t="shared" si="1789"/>
        <v>-1.3797124843483976E-17</v>
      </c>
      <c r="AT707" s="376">
        <f t="shared" si="1790"/>
        <v>3.1131797097388977E-17</v>
      </c>
      <c r="AU707" s="376">
        <f t="shared" si="1791"/>
        <v>3.1871292189017955E-17</v>
      </c>
      <c r="AV707" s="376">
        <f t="shared" si="1792"/>
        <v>-1.2628301563845435E-17</v>
      </c>
      <c r="AW707" s="376">
        <f t="shared" si="1793"/>
        <v>-3.9202897076483774E-17</v>
      </c>
      <c r="AX707" s="376">
        <f t="shared" si="1794"/>
        <v>-1.0131699086728353E-17</v>
      </c>
      <c r="AY707" s="376">
        <f t="shared" si="1795"/>
        <v>3.3320743077623202E-17</v>
      </c>
      <c r="AZ707" s="376">
        <f t="shared" si="1796"/>
        <v>2.947670138706183E-17</v>
      </c>
      <c r="BA707" s="376">
        <f t="shared" si="1797"/>
        <v>-1.6207473580284343E-17</v>
      </c>
      <c r="BB707" s="376">
        <f t="shared" si="1798"/>
        <v>-3.888626386178799E-17</v>
      </c>
      <c r="BC707" s="376">
        <f t="shared" si="1799"/>
        <v>-6.3686995292176978E-18</v>
      </c>
      <c r="BD707" s="376">
        <f t="shared" si="1800"/>
        <v>3.5188792087048764E-17</v>
      </c>
      <c r="BE707" s="376">
        <f t="shared" si="1801"/>
        <v>2.6798233837144207E-17</v>
      </c>
      <c r="BF707" s="376">
        <f t="shared" si="1802"/>
        <v>-1.9630558766238565E-17</v>
      </c>
      <c r="BG707" s="376">
        <f t="shared" si="1803"/>
        <v>-3.8195134668709023E-17</v>
      </c>
      <c r="BH707" s="376">
        <f t="shared" si="1804"/>
        <v>-2.54436591375538E-18</v>
      </c>
      <c r="BI707" s="376">
        <f t="shared" si="1805"/>
        <v>3.6717953792525705E-17</v>
      </c>
      <c r="BJ707" s="376">
        <f t="shared" si="1806"/>
        <v>2.3861684645970112E-17</v>
      </c>
      <c r="BK707" s="376">
        <f t="shared" si="1807"/>
        <v>-2.286459094011915E-17</v>
      </c>
      <c r="BL707" s="376">
        <f t="shared" si="1808"/>
        <v>-3.7136165449185866E-17</v>
      </c>
      <c r="BM707" s="376">
        <f t="shared" si="1809"/>
        <v>1.3044713363485691E-18</v>
      </c>
      <c r="BN707" s="376">
        <f t="shared" si="1810"/>
        <v>3.7893501530905316E-17</v>
      </c>
      <c r="BO707" s="376">
        <f t="shared" si="1811"/>
        <v>2.0695334387532098E-17</v>
      </c>
      <c r="BP707" s="376">
        <f t="shared" si="1812"/>
        <v>-2.5878424604189553E-17</v>
      </c>
      <c r="BQ707" s="376">
        <f t="shared" si="1813"/>
        <v>-3.5719554655694223E-17</v>
      </c>
      <c r="BR707" s="376">
        <f t="shared" si="1814"/>
        <v>5.1407458143869129E-18</v>
      </c>
    </row>
    <row r="708" spans="2:70">
      <c r="B708" s="373">
        <v>14</v>
      </c>
      <c r="C708" s="373">
        <f t="shared" si="1815"/>
        <v>4.3749999999999995E-3</v>
      </c>
      <c r="D708" s="374">
        <f t="shared" si="1751"/>
        <v>12.022332113185731</v>
      </c>
      <c r="E708" s="375" t="str">
        <f>T694</f>
        <v>0,022332113185732</v>
      </c>
      <c r="F708" s="317">
        <v>14</v>
      </c>
      <c r="G708" s="376">
        <f t="shared" si="1816"/>
        <v>-7.5617987744007375E-17</v>
      </c>
      <c r="H708" s="376">
        <f t="shared" si="1752"/>
        <v>-1.299441973470715E-16</v>
      </c>
      <c r="I708" s="376">
        <f t="shared" si="1753"/>
        <v>2.4916277134872388E-17</v>
      </c>
      <c r="J708" s="376">
        <f t="shared" si="1754"/>
        <v>1.3966604640644219E-16</v>
      </c>
      <c r="K708" s="376">
        <f t="shared" si="1755"/>
        <v>2.9578710801432312E-17</v>
      </c>
      <c r="L708" s="376">
        <f t="shared" si="1756"/>
        <v>-1.281250059762955E-16</v>
      </c>
      <c r="M708" s="376">
        <f t="shared" si="1757"/>
        <v>-7.9570608149900055E-17</v>
      </c>
      <c r="N708" s="376">
        <f t="shared" si="1758"/>
        <v>9.7078094842329165E-17</v>
      </c>
      <c r="O708" s="376">
        <f t="shared" si="1759"/>
        <v>1.1744860171690441E-16</v>
      </c>
      <c r="P708" s="376">
        <f t="shared" si="1760"/>
        <v>-5.1251923783739315E-17</v>
      </c>
      <c r="Q708" s="376">
        <f t="shared" si="1761"/>
        <v>-1.3744611034673603E-16</v>
      </c>
      <c r="R708" s="376">
        <f t="shared" si="1762"/>
        <v>-2.3768880710785783E-18</v>
      </c>
      <c r="S708" s="376">
        <f t="shared" si="1763"/>
        <v>1.3651869462836993E-16</v>
      </c>
      <c r="T708" s="376">
        <f t="shared" si="1764"/>
        <v>5.5643840263619234E-17</v>
      </c>
      <c r="U708" s="377">
        <f t="shared" si="1765"/>
        <v>-1.1480754519788313E-16</v>
      </c>
      <c r="V708" s="376">
        <f t="shared" si="1766"/>
        <v>-1.0043952218869149E-16</v>
      </c>
      <c r="W708" s="376">
        <f t="shared" si="1767"/>
        <v>7.5617987744007153E-17</v>
      </c>
      <c r="X708" s="376">
        <f t="shared" si="1768"/>
        <v>1.2994419734707146E-16</v>
      </c>
      <c r="Y708" s="376">
        <f t="shared" si="1769"/>
        <v>-2.4916277134872277E-17</v>
      </c>
      <c r="Z708" s="376">
        <f t="shared" si="1770"/>
        <v>-1.3966604640644217E-16</v>
      </c>
      <c r="AA708" s="376">
        <f t="shared" si="1771"/>
        <v>-2.9578710801432189E-17</v>
      </c>
      <c r="AB708" s="376">
        <f t="shared" si="1772"/>
        <v>1.2812500597629543E-16</v>
      </c>
      <c r="AC708" s="376">
        <f t="shared" si="1773"/>
        <v>7.9570608149900166E-17</v>
      </c>
      <c r="AD708" s="376">
        <f t="shared" si="1774"/>
        <v>-9.7078094842329251E-17</v>
      </c>
      <c r="AE708" s="376">
        <f t="shared" si="1775"/>
        <v>-1.1744860171690475E-16</v>
      </c>
      <c r="AF708" s="376">
        <f t="shared" si="1776"/>
        <v>5.1251923783739205E-17</v>
      </c>
      <c r="AG708" s="376">
        <f t="shared" si="1777"/>
        <v>1.37446110346736E-16</v>
      </c>
      <c r="AH708" s="376">
        <f t="shared" si="1778"/>
        <v>2.3768880710791946E-18</v>
      </c>
      <c r="AI708" s="376">
        <f t="shared" si="1779"/>
        <v>-1.3651869462836993E-16</v>
      </c>
      <c r="AJ708" s="376">
        <f t="shared" si="1780"/>
        <v>-5.5643840263618889E-17</v>
      </c>
      <c r="AK708" s="376">
        <f t="shared" si="1781"/>
        <v>1.1480754519788278E-16</v>
      </c>
      <c r="AL708" s="376">
        <f t="shared" si="1782"/>
        <v>1.0043952218869157E-16</v>
      </c>
      <c r="AM708" s="376">
        <f t="shared" si="1783"/>
        <v>-7.5617987744007449E-17</v>
      </c>
      <c r="AN708" s="376">
        <f t="shared" si="1784"/>
        <v>-1.299441973470717E-16</v>
      </c>
      <c r="AO708" s="376">
        <f t="shared" si="1785"/>
        <v>2.4916277134872166E-17</v>
      </c>
      <c r="AP708" s="376">
        <f t="shared" si="1786"/>
        <v>1.3966604640644219E-16</v>
      </c>
      <c r="AQ708" s="376">
        <f t="shared" si="1787"/>
        <v>2.9578710801432787E-17</v>
      </c>
      <c r="AR708" s="376">
        <f t="shared" si="1788"/>
        <v>-1.281250059762954E-16</v>
      </c>
      <c r="AS708" s="376">
        <f t="shared" si="1789"/>
        <v>-7.9570608149899845E-17</v>
      </c>
      <c r="AT708" s="376">
        <f t="shared" si="1790"/>
        <v>9.7078094842328808E-17</v>
      </c>
      <c r="AU708" s="376">
        <f t="shared" si="1791"/>
        <v>1.1744860171690455E-16</v>
      </c>
      <c r="AV708" s="376">
        <f t="shared" si="1792"/>
        <v>-5.1251923783739543E-17</v>
      </c>
      <c r="AW708" s="376">
        <f t="shared" si="1793"/>
        <v>-1.374461103467361E-16</v>
      </c>
      <c r="AX708" s="376">
        <f t="shared" si="1794"/>
        <v>-2.3768880710788248E-18</v>
      </c>
      <c r="AY708" s="376">
        <f t="shared" si="1795"/>
        <v>1.3651869462836998E-16</v>
      </c>
      <c r="AZ708" s="376">
        <f t="shared" si="1796"/>
        <v>5.5643840263619444E-17</v>
      </c>
      <c r="BA708" s="376">
        <f t="shared" si="1797"/>
        <v>-1.1480754519788301E-16</v>
      </c>
      <c r="BB708" s="376">
        <f t="shared" si="1798"/>
        <v>-1.004395221886913E-16</v>
      </c>
      <c r="BC708" s="376">
        <f t="shared" si="1799"/>
        <v>7.5617987744007782E-17</v>
      </c>
      <c r="BD708" s="376">
        <f t="shared" si="1800"/>
        <v>1.299441973470719E-16</v>
      </c>
      <c r="BE708" s="376">
        <f t="shared" si="1801"/>
        <v>-2.4916277134871562E-17</v>
      </c>
      <c r="BF708" s="376">
        <f t="shared" si="1802"/>
        <v>-1.3966604640644217E-16</v>
      </c>
      <c r="BG708" s="376">
        <f t="shared" si="1803"/>
        <v>-2.9578710801432411E-17</v>
      </c>
      <c r="BH708" s="376">
        <f t="shared" si="1804"/>
        <v>1.2812500597629552E-16</v>
      </c>
      <c r="BI708" s="376">
        <f t="shared" si="1805"/>
        <v>7.9570608149899537E-17</v>
      </c>
      <c r="BJ708" s="376">
        <f t="shared" si="1806"/>
        <v>-9.7078094842328364E-17</v>
      </c>
      <c r="BK708" s="376">
        <f t="shared" si="1807"/>
        <v>-1.1744860171690487E-16</v>
      </c>
      <c r="BL708" s="376">
        <f t="shared" si="1808"/>
        <v>5.1251923783738976E-17</v>
      </c>
      <c r="BM708" s="376">
        <f t="shared" si="1809"/>
        <v>1.3744611034673603E-16</v>
      </c>
      <c r="BN708" s="376">
        <f t="shared" si="1810"/>
        <v>2.3768880710784427E-18</v>
      </c>
      <c r="BO708" s="376">
        <f t="shared" si="1811"/>
        <v>-1.3651869462837008E-16</v>
      </c>
      <c r="BP708" s="376">
        <f t="shared" si="1812"/>
        <v>-5.5643840263620011E-17</v>
      </c>
      <c r="BQ708" s="376">
        <f t="shared" si="1813"/>
        <v>1.1480754519788264E-16</v>
      </c>
      <c r="BR708" s="376">
        <f t="shared" si="1814"/>
        <v>1.0043952218869173E-16</v>
      </c>
    </row>
    <row r="709" spans="2:70">
      <c r="B709" s="373">
        <v>15</v>
      </c>
      <c r="C709" s="373">
        <f t="shared" si="1815"/>
        <v>4.6874999999999998E-3</v>
      </c>
      <c r="D709" s="374">
        <f t="shared" si="1751"/>
        <v>12.020447429906842</v>
      </c>
      <c r="E709" s="375" t="str">
        <f>U694</f>
        <v>0,0204474299068413</v>
      </c>
      <c r="F709" s="317">
        <v>15</v>
      </c>
      <c r="G709" s="376">
        <f t="shared" si="1816"/>
        <v>1.1595297378779882E-17</v>
      </c>
      <c r="H709" s="376">
        <f t="shared" si="1752"/>
        <v>3.4475255144482709E-17</v>
      </c>
      <c r="I709" s="376">
        <f t="shared" si="1753"/>
        <v>-4.8369655359915219E-18</v>
      </c>
      <c r="J709" s="376">
        <f t="shared" si="1754"/>
        <v>-3.5423466203903772E-17</v>
      </c>
      <c r="K709" s="376">
        <f t="shared" si="1755"/>
        <v>-2.1072481797434259E-18</v>
      </c>
      <c r="L709" s="376">
        <f t="shared" si="1756"/>
        <v>3.5010373322817523E-17</v>
      </c>
      <c r="M709" s="376">
        <f t="shared" si="1757"/>
        <v>8.9704815296892893E-18</v>
      </c>
      <c r="N709" s="376">
        <f t="shared" si="1758"/>
        <v>-3.3251851428978954E-17</v>
      </c>
      <c r="O709" s="376">
        <f t="shared" si="1759"/>
        <v>-1.5488984305153132E-17</v>
      </c>
      <c r="P709" s="376">
        <f t="shared" si="1760"/>
        <v>3.0215479532577845E-17</v>
      </c>
      <c r="Q709" s="376">
        <f t="shared" si="1761"/>
        <v>2.1412254100092464E-17</v>
      </c>
      <c r="R709" s="376">
        <f t="shared" si="1762"/>
        <v>-2.6017943702775839E-17</v>
      </c>
      <c r="S709" s="376">
        <f t="shared" si="1763"/>
        <v>-2.6512662978095629E-17</v>
      </c>
      <c r="T709" s="376">
        <f t="shared" si="1764"/>
        <v>2.0820552887507154E-17</v>
      </c>
      <c r="U709" s="377">
        <f t="shared" si="1765"/>
        <v>3.0594205086323282E-17</v>
      </c>
      <c r="V709" s="376">
        <f t="shared" si="1766"/>
        <v>-1.4823039901072153E-17</v>
      </c>
      <c r="W709" s="376">
        <f t="shared" si="1767"/>
        <v>-3.3500029050511456E-17</v>
      </c>
      <c r="X709" s="376">
        <f t="shared" si="1768"/>
        <v>8.2558858040954969E-18</v>
      </c>
      <c r="Y709" s="376">
        <f t="shared" si="1769"/>
        <v>3.5118465685321152E-17</v>
      </c>
      <c r="Z709" s="376">
        <f t="shared" si="1770"/>
        <v>-1.3714626456215566E-18</v>
      </c>
      <c r="AA709" s="376">
        <f t="shared" si="1771"/>
        <v>-3.5387319378506415E-17</v>
      </c>
      <c r="AB709" s="376">
        <f t="shared" si="1772"/>
        <v>-5.5656650531986375E-18</v>
      </c>
      <c r="AC709" s="376">
        <f t="shared" si="1773"/>
        <v>3.4296258233413E-17</v>
      </c>
      <c r="AD709" s="376">
        <f t="shared" si="1774"/>
        <v>1.2288907365285318E-17</v>
      </c>
      <c r="AE709" s="376">
        <f t="shared" si="1775"/>
        <v>-3.1887211117972783E-17</v>
      </c>
      <c r="AF709" s="376">
        <f t="shared" si="1776"/>
        <v>-1.8539893859022502E-17</v>
      </c>
      <c r="AG709" s="376">
        <f t="shared" si="1777"/>
        <v>2.8252756361822796E-17</v>
      </c>
      <c r="AH709" s="376">
        <f t="shared" si="1778"/>
        <v>2.407840262904993E-17</v>
      </c>
      <c r="AI709" s="376">
        <f t="shared" si="1779"/>
        <v>-2.3532564023016228E-17</v>
      </c>
      <c r="AJ709" s="376">
        <f t="shared" si="1780"/>
        <v>-2.8691591889366551E-17</v>
      </c>
      <c r="AK709" s="376">
        <f t="shared" si="1781"/>
        <v>1.7908028446019283E-17</v>
      </c>
      <c r="AL709" s="376">
        <f t="shared" si="1782"/>
        <v>3.2202179363805078E-17</v>
      </c>
      <c r="AM709" s="376">
        <f t="shared" si="1783"/>
        <v>-1.159529737877966E-17</v>
      </c>
      <c r="AN709" s="376">
        <f t="shared" si="1784"/>
        <v>-3.447525514448277E-17</v>
      </c>
      <c r="AO709" s="376">
        <f t="shared" si="1785"/>
        <v>4.8369655359914588E-18</v>
      </c>
      <c r="AP709" s="376">
        <f t="shared" si="1786"/>
        <v>3.5423466203903772E-17</v>
      </c>
      <c r="AQ709" s="376">
        <f t="shared" si="1787"/>
        <v>2.1072481797436169E-18</v>
      </c>
      <c r="AR709" s="376">
        <f t="shared" si="1788"/>
        <v>-3.5010373322817492E-17</v>
      </c>
      <c r="AS709" s="376">
        <f t="shared" si="1789"/>
        <v>-8.9704815296895358E-18</v>
      </c>
      <c r="AT709" s="376">
        <f t="shared" si="1790"/>
        <v>3.3251851428978929E-17</v>
      </c>
      <c r="AU709" s="376">
        <f t="shared" si="1791"/>
        <v>1.5488984305153243E-17</v>
      </c>
      <c r="AV709" s="376">
        <f t="shared" si="1792"/>
        <v>-3.0215479532577747E-17</v>
      </c>
      <c r="AW709" s="376">
        <f t="shared" si="1793"/>
        <v>-2.1412254100092612E-17</v>
      </c>
      <c r="AX709" s="376">
        <f t="shared" si="1794"/>
        <v>2.6017943702775707E-17</v>
      </c>
      <c r="AY709" s="376">
        <f t="shared" si="1795"/>
        <v>2.6512662978095844E-17</v>
      </c>
      <c r="AZ709" s="376">
        <f t="shared" si="1796"/>
        <v>-2.0820552887506899E-17</v>
      </c>
      <c r="BA709" s="376">
        <f t="shared" si="1797"/>
        <v>-3.0594205086323504E-17</v>
      </c>
      <c r="BB709" s="376">
        <f t="shared" si="1798"/>
        <v>1.482303990107175E-17</v>
      </c>
      <c r="BC709" s="376">
        <f t="shared" si="1799"/>
        <v>3.3500029050511437E-17</v>
      </c>
      <c r="BD709" s="376">
        <f t="shared" si="1800"/>
        <v>-8.2558858040954368E-18</v>
      </c>
      <c r="BE709" s="376">
        <f t="shared" si="1801"/>
        <v>-3.5118465685321158E-17</v>
      </c>
      <c r="BF709" s="376">
        <f t="shared" si="1802"/>
        <v>1.3714626456213656E-18</v>
      </c>
      <c r="BG709" s="376">
        <f t="shared" si="1803"/>
        <v>3.5387319378506409E-17</v>
      </c>
      <c r="BH709" s="376">
        <f t="shared" si="1804"/>
        <v>5.565665053198824E-18</v>
      </c>
      <c r="BI709" s="376">
        <f t="shared" si="1805"/>
        <v>-3.4296258233412944E-17</v>
      </c>
      <c r="BJ709" s="376">
        <f t="shared" si="1806"/>
        <v>-1.2288907365285494E-17</v>
      </c>
      <c r="BK709" s="376">
        <f t="shared" si="1807"/>
        <v>3.1887211117972592E-17</v>
      </c>
      <c r="BL709" s="376">
        <f t="shared" si="1808"/>
        <v>1.8539893859022881E-17</v>
      </c>
      <c r="BM709" s="376">
        <f t="shared" si="1809"/>
        <v>-2.8252756361822833E-17</v>
      </c>
      <c r="BN709" s="376">
        <f t="shared" si="1810"/>
        <v>-2.407840262904989E-17</v>
      </c>
      <c r="BO709" s="376">
        <f t="shared" si="1811"/>
        <v>2.3532564023016271E-17</v>
      </c>
      <c r="BP709" s="376">
        <f t="shared" si="1812"/>
        <v>2.8691591889366668E-17</v>
      </c>
      <c r="BQ709" s="376">
        <f t="shared" si="1813"/>
        <v>-1.7908028446019117E-17</v>
      </c>
      <c r="BR709" s="376">
        <f t="shared" si="1814"/>
        <v>-3.2202179363805158E-17</v>
      </c>
    </row>
    <row r="710" spans="2:70">
      <c r="B710" s="373">
        <v>16</v>
      </c>
      <c r="C710" s="373">
        <f t="shared" si="1815"/>
        <v>5.0000000000000001E-3</v>
      </c>
      <c r="D710" s="374">
        <f t="shared" si="1751"/>
        <v>12.018365826700222</v>
      </c>
      <c r="E710" s="375" t="str">
        <f>V694</f>
        <v>0,0183658267002227</v>
      </c>
      <c r="F710" s="317">
        <v>16</v>
      </c>
      <c r="G710" s="376">
        <f t="shared" si="1816"/>
        <v>-5.2671133791923206E-17</v>
      </c>
      <c r="H710" s="376">
        <f t="shared" si="1752"/>
        <v>8.3991869583361591E-17</v>
      </c>
      <c r="I710" s="376">
        <f t="shared" si="1753"/>
        <v>5.2671133791923218E-17</v>
      </c>
      <c r="J710" s="376">
        <f t="shared" si="1754"/>
        <v>-8.3991869583361591E-17</v>
      </c>
      <c r="K710" s="376">
        <f t="shared" si="1755"/>
        <v>-5.2671133791923224E-17</v>
      </c>
      <c r="L710" s="376">
        <f t="shared" si="1756"/>
        <v>8.3991869583361578E-17</v>
      </c>
      <c r="M710" s="376">
        <f t="shared" si="1757"/>
        <v>5.2671133791923236E-17</v>
      </c>
      <c r="N710" s="376">
        <f t="shared" si="1758"/>
        <v>-8.3991869583361578E-17</v>
      </c>
      <c r="O710" s="376">
        <f t="shared" si="1759"/>
        <v>-5.2671133791923249E-17</v>
      </c>
      <c r="P710" s="376">
        <f t="shared" si="1760"/>
        <v>8.3991869583361566E-17</v>
      </c>
      <c r="Q710" s="376">
        <f t="shared" si="1761"/>
        <v>5.2671133791923403E-17</v>
      </c>
      <c r="R710" s="376">
        <f t="shared" si="1762"/>
        <v>-8.3991869583361566E-17</v>
      </c>
      <c r="S710" s="376">
        <f t="shared" si="1763"/>
        <v>-5.2671133791923119E-17</v>
      </c>
      <c r="T710" s="376">
        <f t="shared" si="1764"/>
        <v>8.3991869583361554E-17</v>
      </c>
      <c r="U710" s="377">
        <f t="shared" si="1765"/>
        <v>5.2671133791923428E-17</v>
      </c>
      <c r="V710" s="376">
        <f t="shared" si="1766"/>
        <v>-8.3991869583361554E-17</v>
      </c>
      <c r="W710" s="376">
        <f t="shared" si="1767"/>
        <v>-5.2671133791923138E-17</v>
      </c>
      <c r="X710" s="376">
        <f t="shared" si="1768"/>
        <v>8.3991869583361541E-17</v>
      </c>
      <c r="Y710" s="376">
        <f t="shared" si="1769"/>
        <v>5.2671133791923446E-17</v>
      </c>
      <c r="Z710" s="376">
        <f t="shared" si="1770"/>
        <v>-8.3991869583361541E-17</v>
      </c>
      <c r="AA710" s="376">
        <f t="shared" si="1771"/>
        <v>-5.2671133791923156E-17</v>
      </c>
      <c r="AB710" s="376">
        <f t="shared" si="1772"/>
        <v>8.3991869583361344E-17</v>
      </c>
      <c r="AC710" s="376">
        <f t="shared" si="1773"/>
        <v>5.2671133791923464E-17</v>
      </c>
      <c r="AD710" s="376">
        <f t="shared" si="1774"/>
        <v>-8.3991869583361529E-17</v>
      </c>
      <c r="AE710" s="376">
        <f t="shared" si="1775"/>
        <v>-5.2671133791923181E-17</v>
      </c>
      <c r="AF710" s="376">
        <f t="shared" si="1776"/>
        <v>8.3991869583361701E-17</v>
      </c>
      <c r="AG710" s="376">
        <f t="shared" si="1777"/>
        <v>5.2671133791923489E-17</v>
      </c>
      <c r="AH710" s="376">
        <f t="shared" si="1778"/>
        <v>-8.3991869583361517E-17</v>
      </c>
      <c r="AI710" s="376">
        <f t="shared" si="1779"/>
        <v>-5.2671133791923199E-17</v>
      </c>
      <c r="AJ710" s="376">
        <f t="shared" si="1780"/>
        <v>8.3991869583361319E-17</v>
      </c>
      <c r="AK710" s="376">
        <f t="shared" si="1781"/>
        <v>5.2671133791923508E-17</v>
      </c>
      <c r="AL710" s="376">
        <f t="shared" si="1782"/>
        <v>-8.3991869583361504E-17</v>
      </c>
      <c r="AM710" s="376">
        <f t="shared" si="1783"/>
        <v>-5.2671133791923218E-17</v>
      </c>
      <c r="AN710" s="376">
        <f t="shared" si="1784"/>
        <v>8.3991869583361677E-17</v>
      </c>
      <c r="AO710" s="376">
        <f t="shared" si="1785"/>
        <v>5.2671133791923526E-17</v>
      </c>
      <c r="AP710" s="376">
        <f t="shared" si="1786"/>
        <v>-8.3991869583361492E-17</v>
      </c>
      <c r="AQ710" s="376">
        <f t="shared" si="1787"/>
        <v>-5.2671133791923243E-17</v>
      </c>
      <c r="AR710" s="376">
        <f t="shared" si="1788"/>
        <v>8.3991869583361295E-17</v>
      </c>
      <c r="AS710" s="376">
        <f t="shared" si="1789"/>
        <v>5.2671133791923551E-17</v>
      </c>
      <c r="AT710" s="376">
        <f t="shared" si="1790"/>
        <v>-8.399186958336148E-17</v>
      </c>
      <c r="AU710" s="376">
        <f t="shared" si="1791"/>
        <v>-5.2671133791923859E-17</v>
      </c>
      <c r="AV710" s="376">
        <f t="shared" si="1792"/>
        <v>8.3991869583361652E-17</v>
      </c>
      <c r="AW710" s="376">
        <f t="shared" si="1793"/>
        <v>5.2671133791923569E-17</v>
      </c>
      <c r="AX710" s="376">
        <f t="shared" si="1794"/>
        <v>-8.3991869583361085E-17</v>
      </c>
      <c r="AY710" s="376">
        <f t="shared" si="1795"/>
        <v>-5.267113379192328E-17</v>
      </c>
      <c r="AZ710" s="376">
        <f t="shared" si="1796"/>
        <v>8.399186958336127E-17</v>
      </c>
      <c r="BA710" s="376">
        <f t="shared" si="1797"/>
        <v>5.2671133791922996E-17</v>
      </c>
      <c r="BB710" s="376">
        <f t="shared" si="1798"/>
        <v>-8.3991869583361443E-17</v>
      </c>
      <c r="BC710" s="376">
        <f t="shared" si="1799"/>
        <v>-5.2671133791923902E-17</v>
      </c>
      <c r="BD710" s="376">
        <f t="shared" si="1800"/>
        <v>8.3991869583361628E-17</v>
      </c>
      <c r="BE710" s="376">
        <f t="shared" si="1801"/>
        <v>5.2671133791923612E-17</v>
      </c>
      <c r="BF710" s="376">
        <f t="shared" si="1802"/>
        <v>-8.3991869583361812E-17</v>
      </c>
      <c r="BG710" s="376">
        <f t="shared" si="1803"/>
        <v>-5.2671133791923323E-17</v>
      </c>
      <c r="BH710" s="376">
        <f t="shared" si="1804"/>
        <v>8.3991869583361245E-17</v>
      </c>
      <c r="BI710" s="376">
        <f t="shared" si="1805"/>
        <v>5.2671133791923033E-17</v>
      </c>
      <c r="BJ710" s="376">
        <f t="shared" si="1806"/>
        <v>-8.3991869583361418E-17</v>
      </c>
      <c r="BK710" s="376">
        <f t="shared" si="1807"/>
        <v>-5.2671133791923939E-17</v>
      </c>
      <c r="BL710" s="376">
        <f t="shared" si="1808"/>
        <v>8.3991869583361603E-17</v>
      </c>
      <c r="BM710" s="376">
        <f t="shared" si="1809"/>
        <v>5.2671133791923649E-17</v>
      </c>
      <c r="BN710" s="376">
        <f t="shared" si="1810"/>
        <v>-8.3991869583361036E-17</v>
      </c>
      <c r="BO710" s="376">
        <f t="shared" si="1811"/>
        <v>-5.2671133791923366E-17</v>
      </c>
      <c r="BP710" s="376">
        <f t="shared" si="1812"/>
        <v>8.3991869583361221E-17</v>
      </c>
      <c r="BQ710" s="376">
        <f t="shared" si="1813"/>
        <v>5.2671133791923076E-17</v>
      </c>
      <c r="BR710" s="376">
        <f t="shared" si="1814"/>
        <v>-8.3991869583361393E-17</v>
      </c>
    </row>
    <row r="711" spans="2:70">
      <c r="B711" s="373">
        <v>17</v>
      </c>
      <c r="C711" s="373">
        <f t="shared" si="1815"/>
        <v>5.3125000000000004E-3</v>
      </c>
      <c r="D711" s="374">
        <f t="shared" si="1751"/>
        <v>12.016107350542715</v>
      </c>
      <c r="E711" s="375" t="str">
        <f>W694</f>
        <v>0,0161073505427141</v>
      </c>
      <c r="F711" s="317">
        <v>17</v>
      </c>
      <c r="G711" s="376">
        <f t="shared" si="1816"/>
        <v>-3.5248202304954033E-17</v>
      </c>
      <c r="H711" s="376">
        <f t="shared" si="1752"/>
        <v>2.2808711610299682E-17</v>
      </c>
      <c r="I711" s="376">
        <f t="shared" si="1753"/>
        <v>3.0776912931667571E-17</v>
      </c>
      <c r="J711" s="376">
        <f t="shared" si="1754"/>
        <v>-2.8842041597767549E-17</v>
      </c>
      <c r="K711" s="376">
        <f t="shared" si="1755"/>
        <v>-2.5122884054308783E-17</v>
      </c>
      <c r="L711" s="376">
        <f t="shared" si="1756"/>
        <v>3.3766988101436495E-17</v>
      </c>
      <c r="M711" s="376">
        <f t="shared" si="1757"/>
        <v>1.8503396831818546E-17</v>
      </c>
      <c r="N711" s="376">
        <f t="shared" si="1758"/>
        <v>-3.7394288189112292E-17</v>
      </c>
      <c r="O711" s="376">
        <f t="shared" si="1759"/>
        <v>-1.1172834445906075E-17</v>
      </c>
      <c r="P711" s="376">
        <f t="shared" si="1760"/>
        <v>3.9584546752638936E-17</v>
      </c>
      <c r="Q711" s="376">
        <f t="shared" si="1761"/>
        <v>3.412906298035112E-18</v>
      </c>
      <c r="R711" s="376">
        <f t="shared" si="1762"/>
        <v>-4.0253593383731235E-17</v>
      </c>
      <c r="S711" s="376">
        <f t="shared" si="1763"/>
        <v>4.4781779248893713E-18</v>
      </c>
      <c r="T711" s="376">
        <f t="shared" si="1764"/>
        <v>3.9375716995561981E-17</v>
      </c>
      <c r="U711" s="377">
        <f t="shared" si="1765"/>
        <v>-1.2197168281551468E-17</v>
      </c>
      <c r="V711" s="376">
        <f t="shared" si="1766"/>
        <v>-3.6984653885409785E-17</v>
      </c>
      <c r="W711" s="376">
        <f t="shared" si="1767"/>
        <v>1.9447428301404451E-17</v>
      </c>
      <c r="X711" s="376">
        <f t="shared" si="1768"/>
        <v>3.3172291267674156E-17</v>
      </c>
      <c r="Y711" s="376">
        <f t="shared" si="1769"/>
        <v>-2.5950334557877768E-17</v>
      </c>
      <c r="Z711" s="376">
        <f t="shared" si="1770"/>
        <v>-2.8085136099757082E-17</v>
      </c>
      <c r="AA711" s="376">
        <f t="shared" si="1771"/>
        <v>3.1455984010407218E-17</v>
      </c>
      <c r="AB711" s="376">
        <f t="shared" si="1772"/>
        <v>2.1918684901852022E-17</v>
      </c>
      <c r="AC711" s="376">
        <f t="shared" si="1773"/>
        <v>-3.5752797638135624E-17</v>
      </c>
      <c r="AD711" s="376">
        <f t="shared" si="1774"/>
        <v>-1.4909910935308864E-17</v>
      </c>
      <c r="AE711" s="376">
        <f t="shared" si="1775"/>
        <v>3.8675651303030534E-17</v>
      </c>
      <c r="AF711" s="376">
        <f t="shared" si="1776"/>
        <v>7.3281574530964344E-18</v>
      </c>
      <c r="AG711" s="376">
        <f t="shared" si="1777"/>
        <v>-4.0112221377905039E-17</v>
      </c>
      <c r="AH711" s="376">
        <f t="shared" si="1778"/>
        <v>5.3521301036071565E-19</v>
      </c>
      <c r="AI711" s="376">
        <f t="shared" si="1779"/>
        <v>4.0007301280419599E-17</v>
      </c>
      <c r="AJ711" s="376">
        <f t="shared" si="1780"/>
        <v>-8.3780155379803359E-18</v>
      </c>
      <c r="AK711" s="376">
        <f t="shared" si="1781"/>
        <v>-3.8364923031080634E-17</v>
      </c>
      <c r="AL711" s="376">
        <f t="shared" si="1782"/>
        <v>1.5898855626920895E-17</v>
      </c>
      <c r="AM711" s="376">
        <f t="shared" si="1783"/>
        <v>3.5248202304954039E-17</v>
      </c>
      <c r="AN711" s="376">
        <f t="shared" si="1784"/>
        <v>-2.2808711610299821E-17</v>
      </c>
      <c r="AO711" s="376">
        <f t="shared" si="1785"/>
        <v>-3.0776912931667534E-17</v>
      </c>
      <c r="AP711" s="376">
        <f t="shared" si="1786"/>
        <v>2.8842041597767536E-17</v>
      </c>
      <c r="AQ711" s="376">
        <f t="shared" si="1787"/>
        <v>2.5122884054308626E-17</v>
      </c>
      <c r="AR711" s="376">
        <f t="shared" si="1788"/>
        <v>-3.3766988101436526E-17</v>
      </c>
      <c r="AS711" s="376">
        <f t="shared" si="1789"/>
        <v>-1.85033968318183E-17</v>
      </c>
      <c r="AT711" s="376">
        <f t="shared" si="1790"/>
        <v>3.7394288189112261E-17</v>
      </c>
      <c r="AU711" s="376">
        <f t="shared" si="1791"/>
        <v>1.117283444590595E-17</v>
      </c>
      <c r="AV711" s="376">
        <f t="shared" si="1792"/>
        <v>-3.9584546752638991E-17</v>
      </c>
      <c r="AW711" s="376">
        <f t="shared" si="1793"/>
        <v>-3.4129062980351952E-18</v>
      </c>
      <c r="AX711" s="376">
        <f t="shared" si="1794"/>
        <v>4.0253593383731235E-17</v>
      </c>
      <c r="AY711" s="376">
        <f t="shared" si="1795"/>
        <v>-4.4781779248897149E-18</v>
      </c>
      <c r="AZ711" s="376">
        <f t="shared" si="1796"/>
        <v>-3.9375716995562E-17</v>
      </c>
      <c r="BA711" s="376">
        <f t="shared" si="1797"/>
        <v>1.2197168281551662E-17</v>
      </c>
      <c r="BB711" s="376">
        <f t="shared" si="1798"/>
        <v>3.698465388540965E-17</v>
      </c>
      <c r="BC711" s="376">
        <f t="shared" si="1799"/>
        <v>-1.9447428301404377E-17</v>
      </c>
      <c r="BD711" s="376">
        <f t="shared" si="1800"/>
        <v>-3.3172291267674039E-17</v>
      </c>
      <c r="BE711" s="376">
        <f t="shared" si="1801"/>
        <v>2.5950334557877596E-17</v>
      </c>
      <c r="BF711" s="376">
        <f t="shared" si="1802"/>
        <v>2.8085136099757045E-17</v>
      </c>
      <c r="BG711" s="376">
        <f t="shared" si="1803"/>
        <v>-3.1455984010407255E-17</v>
      </c>
      <c r="BH711" s="376">
        <f t="shared" si="1804"/>
        <v>-2.1918684901852216E-17</v>
      </c>
      <c r="BI711" s="376">
        <f t="shared" si="1805"/>
        <v>3.5752797638135649E-17</v>
      </c>
      <c r="BJ711" s="376">
        <f t="shared" si="1806"/>
        <v>1.4909910935308809E-17</v>
      </c>
      <c r="BK711" s="376">
        <f t="shared" si="1807"/>
        <v>-3.8675651303030467E-17</v>
      </c>
      <c r="BL711" s="376">
        <f t="shared" si="1808"/>
        <v>-7.328157453096379E-18</v>
      </c>
      <c r="BM711" s="376">
        <f t="shared" si="1809"/>
        <v>4.0112221377905063E-17</v>
      </c>
      <c r="BN711" s="376">
        <f t="shared" si="1810"/>
        <v>-5.3521301036048453E-19</v>
      </c>
      <c r="BO711" s="376">
        <f t="shared" si="1811"/>
        <v>-4.0007301280419599E-17</v>
      </c>
      <c r="BP711" s="376">
        <f t="shared" si="1812"/>
        <v>8.3780155379806749E-18</v>
      </c>
      <c r="BQ711" s="376">
        <f t="shared" si="1813"/>
        <v>3.8364923031080702E-17</v>
      </c>
      <c r="BR711" s="376">
        <f t="shared" si="1814"/>
        <v>-1.5898855626920947E-17</v>
      </c>
    </row>
    <row r="712" spans="2:70">
      <c r="B712" s="373">
        <v>18</v>
      </c>
      <c r="C712" s="373">
        <f t="shared" si="1815"/>
        <v>5.6250000000000007E-3</v>
      </c>
      <c r="D712" s="374">
        <f t="shared" si="1751"/>
        <v>12.013693751794303</v>
      </c>
      <c r="E712" s="375" t="str">
        <f>X694</f>
        <v>0,0136937517943029</v>
      </c>
      <c r="F712" s="317">
        <v>18</v>
      </c>
      <c r="G712" s="376">
        <f t="shared" si="1816"/>
        <v>-3.7922457933244499E-16</v>
      </c>
      <c r="H712" s="376">
        <f t="shared" si="1752"/>
        <v>-2.613879294487631E-16</v>
      </c>
      <c r="I712" s="376">
        <f t="shared" si="1753"/>
        <v>4.8121308998702129E-16</v>
      </c>
      <c r="J712" s="376">
        <f t="shared" si="1754"/>
        <v>7.3627896080874937E-17</v>
      </c>
      <c r="K712" s="376">
        <f t="shared" si="1755"/>
        <v>-5.0994126989859718E-16</v>
      </c>
      <c r="L712" s="376">
        <f t="shared" si="1756"/>
        <v>1.2534131702678615E-16</v>
      </c>
      <c r="M712" s="376">
        <f t="shared" si="1757"/>
        <v>4.610355140972343E-16</v>
      </c>
      <c r="N712" s="376">
        <f t="shared" si="1758"/>
        <v>-3.0522845083898775E-16</v>
      </c>
      <c r="O712" s="376">
        <f t="shared" si="1759"/>
        <v>-3.4194128057191056E-16</v>
      </c>
      <c r="P712" s="376">
        <f t="shared" si="1760"/>
        <v>4.3864731991375031E-16</v>
      </c>
      <c r="Q712" s="376">
        <f t="shared" si="1761"/>
        <v>1.7078958678493931E-16</v>
      </c>
      <c r="R712" s="376">
        <f t="shared" si="1762"/>
        <v>-5.0528611087950101E-16</v>
      </c>
      <c r="S712" s="376">
        <f t="shared" si="1763"/>
        <v>2.6363273378577958E-17</v>
      </c>
      <c r="T712" s="376">
        <f t="shared" si="1764"/>
        <v>4.9499967189384896E-16</v>
      </c>
      <c r="U712" s="377">
        <f t="shared" si="1765"/>
        <v>-2.1950256415387494E-16</v>
      </c>
      <c r="V712" s="376">
        <f t="shared" si="1766"/>
        <v>-4.0935402004555835E-16</v>
      </c>
      <c r="W712" s="376">
        <f t="shared" si="1767"/>
        <v>3.7922457933244499E-16</v>
      </c>
      <c r="X712" s="376">
        <f t="shared" si="1768"/>
        <v>2.6138792944876419E-16</v>
      </c>
      <c r="Y712" s="376">
        <f t="shared" si="1769"/>
        <v>-4.8121308998702119E-16</v>
      </c>
      <c r="Z712" s="376">
        <f t="shared" si="1770"/>
        <v>-7.3627896080875109E-17</v>
      </c>
      <c r="AA712" s="376">
        <f t="shared" si="1771"/>
        <v>5.0994126989859718E-16</v>
      </c>
      <c r="AB712" s="376">
        <f t="shared" si="1772"/>
        <v>-1.2534131702678743E-16</v>
      </c>
      <c r="AC712" s="376">
        <f t="shared" si="1773"/>
        <v>-4.6103551409723538E-16</v>
      </c>
      <c r="AD712" s="376">
        <f t="shared" si="1774"/>
        <v>3.0522845083898662E-16</v>
      </c>
      <c r="AE712" s="376">
        <f t="shared" si="1775"/>
        <v>3.41941280571911E-16</v>
      </c>
      <c r="AF712" s="376">
        <f t="shared" si="1776"/>
        <v>-4.3864731991375002E-16</v>
      </c>
      <c r="AG712" s="376">
        <f t="shared" si="1777"/>
        <v>-1.7078958678493988E-16</v>
      </c>
      <c r="AH712" s="376">
        <f t="shared" si="1778"/>
        <v>5.052861108795012E-16</v>
      </c>
      <c r="AI712" s="376">
        <f t="shared" si="1779"/>
        <v>-2.6363273378575542E-17</v>
      </c>
      <c r="AJ712" s="376">
        <f t="shared" si="1780"/>
        <v>-4.9499967189384955E-16</v>
      </c>
      <c r="AK712" s="376">
        <f t="shared" si="1781"/>
        <v>2.1950256415387445E-16</v>
      </c>
      <c r="AL712" s="376">
        <f t="shared" si="1782"/>
        <v>4.0935402004555869E-16</v>
      </c>
      <c r="AM712" s="376">
        <f t="shared" si="1783"/>
        <v>-3.7922457933244459E-16</v>
      </c>
      <c r="AN712" s="376">
        <f t="shared" si="1784"/>
        <v>-2.613879294487631E-16</v>
      </c>
      <c r="AO712" s="376">
        <f t="shared" si="1785"/>
        <v>4.8121308998702148E-16</v>
      </c>
      <c r="AP712" s="376">
        <f t="shared" si="1786"/>
        <v>7.3627896080877352E-17</v>
      </c>
      <c r="AQ712" s="376">
        <f t="shared" si="1787"/>
        <v>-5.0994126989859728E-16</v>
      </c>
      <c r="AR712" s="376">
        <f t="shared" si="1788"/>
        <v>1.2534131702678511E-16</v>
      </c>
      <c r="AS712" s="376">
        <f t="shared" si="1789"/>
        <v>4.6103551409723479E-16</v>
      </c>
      <c r="AT712" s="376">
        <f t="shared" si="1790"/>
        <v>-3.0522845083898761E-16</v>
      </c>
      <c r="AU712" s="376">
        <f t="shared" si="1791"/>
        <v>-3.4194128057191001E-16</v>
      </c>
      <c r="AV712" s="376">
        <f t="shared" si="1792"/>
        <v>4.3864731991375071E-16</v>
      </c>
      <c r="AW712" s="376">
        <f t="shared" si="1793"/>
        <v>1.7078958678493867E-16</v>
      </c>
      <c r="AX712" s="376">
        <f t="shared" si="1794"/>
        <v>-5.052861108795013E-16</v>
      </c>
      <c r="AY712" s="376">
        <f t="shared" si="1795"/>
        <v>2.6363273378573176E-17</v>
      </c>
      <c r="AZ712" s="376">
        <f t="shared" si="1796"/>
        <v>4.9499967189385014E-16</v>
      </c>
      <c r="BA712" s="376">
        <f t="shared" si="1797"/>
        <v>-2.1950256415387228E-16</v>
      </c>
      <c r="BB712" s="376">
        <f t="shared" si="1798"/>
        <v>-4.0935402004556007E-16</v>
      </c>
      <c r="BC712" s="376">
        <f t="shared" si="1799"/>
        <v>3.7922457933244302E-16</v>
      </c>
      <c r="BD712" s="376">
        <f t="shared" si="1800"/>
        <v>2.6138792944876517E-16</v>
      </c>
      <c r="BE712" s="376">
        <f t="shared" si="1801"/>
        <v>-4.8121308998702079E-16</v>
      </c>
      <c r="BF712" s="376">
        <f t="shared" si="1802"/>
        <v>-7.3627896080876218E-17</v>
      </c>
      <c r="BG712" s="376">
        <f t="shared" si="1803"/>
        <v>5.0994126989859728E-16</v>
      </c>
      <c r="BH712" s="376">
        <f t="shared" si="1804"/>
        <v>-1.253413170267863E-16</v>
      </c>
      <c r="BI712" s="376">
        <f t="shared" si="1805"/>
        <v>-4.610355140972343E-16</v>
      </c>
      <c r="BJ712" s="376">
        <f t="shared" si="1806"/>
        <v>3.0522845083898859E-16</v>
      </c>
      <c r="BK712" s="376">
        <f t="shared" si="1807"/>
        <v>3.4194128057190917E-16</v>
      </c>
      <c r="BL712" s="376">
        <f t="shared" si="1808"/>
        <v>-4.3864731991374765E-16</v>
      </c>
      <c r="BM712" s="376">
        <f t="shared" si="1809"/>
        <v>-1.7078958678494432E-16</v>
      </c>
      <c r="BN712" s="376">
        <f t="shared" si="1810"/>
        <v>5.0528611087950051E-16</v>
      </c>
      <c r="BO712" s="376">
        <f t="shared" si="1811"/>
        <v>-2.6363273378574408E-17</v>
      </c>
      <c r="BP712" s="376">
        <f t="shared" si="1812"/>
        <v>-4.9499967189384985E-16</v>
      </c>
      <c r="BQ712" s="376">
        <f t="shared" si="1813"/>
        <v>2.1950256415387346E-16</v>
      </c>
      <c r="BR712" s="376">
        <f t="shared" si="1814"/>
        <v>4.0935402004555933E-16</v>
      </c>
    </row>
    <row r="713" spans="2:70">
      <c r="B713" s="373">
        <v>19</v>
      </c>
      <c r="C713" s="373">
        <f t="shared" si="1815"/>
        <v>5.9375000000000009E-3</v>
      </c>
      <c r="D713" s="374">
        <f t="shared" si="1751"/>
        <v>12.011148274730344</v>
      </c>
      <c r="E713" s="375" t="str">
        <f>Y694</f>
        <v>0,0111482747303438</v>
      </c>
      <c r="F713" s="317">
        <v>19</v>
      </c>
      <c r="G713" s="376">
        <f t="shared" si="1816"/>
        <v>-3.1050386911355233E-16</v>
      </c>
      <c r="H713" s="376">
        <f t="shared" si="1752"/>
        <v>1.9721216598475408E-16</v>
      </c>
      <c r="I713" s="376">
        <f t="shared" si="1753"/>
        <v>1.9600852920647678E-16</v>
      </c>
      <c r="J713" s="376">
        <f t="shared" si="1754"/>
        <v>-3.1100871126440192E-16</v>
      </c>
      <c r="K713" s="376">
        <f t="shared" si="1755"/>
        <v>-1.5446402461050212E-17</v>
      </c>
      <c r="L713" s="376">
        <f t="shared" si="1756"/>
        <v>3.1997641917069911E-16</v>
      </c>
      <c r="M713" s="376">
        <f t="shared" si="1757"/>
        <v>-1.7032210067495905E-16</v>
      </c>
      <c r="N713" s="376">
        <f t="shared" si="1758"/>
        <v>-2.2109262712323395E-16</v>
      </c>
      <c r="O713" s="376">
        <f t="shared" si="1759"/>
        <v>2.9868170449057768E-16</v>
      </c>
      <c r="P713" s="376">
        <f t="shared" si="1760"/>
        <v>4.7687182743513479E-17</v>
      </c>
      <c r="Q713" s="376">
        <f t="shared" si="1761"/>
        <v>-3.2636742139432865E-16</v>
      </c>
      <c r="R713" s="376">
        <f t="shared" si="1762"/>
        <v>1.4179174042813342E-16</v>
      </c>
      <c r="S713" s="376">
        <f t="shared" si="1763"/>
        <v>2.4404748217927006E-16</v>
      </c>
      <c r="T713" s="376">
        <f t="shared" si="1764"/>
        <v>-2.8347822962648027E-16</v>
      </c>
      <c r="U713" s="377">
        <f t="shared" si="1765"/>
        <v>-7.9468709387692043E-17</v>
      </c>
      <c r="V713" s="376">
        <f t="shared" si="1766"/>
        <v>3.2961532693935007E-16</v>
      </c>
      <c r="W713" s="376">
        <f t="shared" si="1767"/>
        <v>-1.1189584820973506E-16</v>
      </c>
      <c r="X713" s="376">
        <f t="shared" si="1768"/>
        <v>-2.6465202657199542E-16</v>
      </c>
      <c r="Y713" s="376">
        <f t="shared" si="1769"/>
        <v>2.6554470444611691E-16</v>
      </c>
      <c r="Z713" s="376">
        <f t="shared" si="1770"/>
        <v>1.1048490891844938E-16</v>
      </c>
      <c r="AA713" s="376">
        <f t="shared" si="1771"/>
        <v>-3.2968885669987919E-16</v>
      </c>
      <c r="AB713" s="376">
        <f t="shared" si="1772"/>
        <v>8.092233780458308E-17</v>
      </c>
      <c r="AC713" s="376">
        <f t="shared" si="1773"/>
        <v>2.8270782727531847E-16</v>
      </c>
      <c r="AD713" s="376">
        <f t="shared" si="1774"/>
        <v>-2.4505383860043602E-16</v>
      </c>
      <c r="AE713" s="376">
        <f t="shared" si="1775"/>
        <v>-1.4043707837913041E-16</v>
      </c>
      <c r="AF713" s="376">
        <f t="shared" si="1776"/>
        <v>3.265873025441266E-16</v>
      </c>
      <c r="AG713" s="376">
        <f t="shared" si="1777"/>
        <v>-4.9169501049724422E-17</v>
      </c>
      <c r="AH713" s="376">
        <f t="shared" si="1778"/>
        <v>-2.9804099705816248E-16</v>
      </c>
      <c r="AI713" s="376">
        <f t="shared" si="1779"/>
        <v>2.2220297032897827E-16</v>
      </c>
      <c r="AJ713" s="376">
        <f t="shared" si="1780"/>
        <v>1.6903676200430202E-16</v>
      </c>
      <c r="AK713" s="376">
        <f t="shared" si="1781"/>
        <v>-3.2034053413409425E-16</v>
      </c>
      <c r="AL713" s="376">
        <f t="shared" si="1782"/>
        <v>1.6943135120973521E-17</v>
      </c>
      <c r="AM713" s="376">
        <f t="shared" si="1783"/>
        <v>3.1050386911355326E-16</v>
      </c>
      <c r="AN713" s="376">
        <f t="shared" si="1784"/>
        <v>-1.97212165984753E-16</v>
      </c>
      <c r="AO713" s="376">
        <f t="shared" si="1785"/>
        <v>-1.960085292064767E-16</v>
      </c>
      <c r="AP713" s="376">
        <f t="shared" si="1786"/>
        <v>3.1100871126440173E-16</v>
      </c>
      <c r="AQ713" s="376">
        <f t="shared" si="1787"/>
        <v>1.544640246105216E-17</v>
      </c>
      <c r="AR713" s="376">
        <f t="shared" si="1788"/>
        <v>-3.1997641917069975E-16</v>
      </c>
      <c r="AS713" s="376">
        <f t="shared" si="1789"/>
        <v>1.7032210067495638E-16</v>
      </c>
      <c r="AT713" s="376">
        <f t="shared" si="1790"/>
        <v>2.2109262712323363E-16</v>
      </c>
      <c r="AU713" s="376">
        <f t="shared" si="1791"/>
        <v>-2.9868170449057738E-16</v>
      </c>
      <c r="AV713" s="376">
        <f t="shared" si="1792"/>
        <v>-4.7687182743515396E-17</v>
      </c>
      <c r="AW713" s="376">
        <f t="shared" si="1793"/>
        <v>3.2636742139432889E-16</v>
      </c>
      <c r="AX713" s="376">
        <f t="shared" si="1794"/>
        <v>-1.4179174042813061E-16</v>
      </c>
      <c r="AY713" s="376">
        <f t="shared" si="1795"/>
        <v>-2.4404748217927287E-16</v>
      </c>
      <c r="AZ713" s="376">
        <f t="shared" si="1796"/>
        <v>2.8347822962648042E-16</v>
      </c>
      <c r="BA713" s="376">
        <f t="shared" si="1797"/>
        <v>7.9468709387692807E-17</v>
      </c>
      <c r="BB713" s="376">
        <f t="shared" si="1798"/>
        <v>-3.2961532693935017E-16</v>
      </c>
      <c r="BC713" s="376">
        <f t="shared" si="1799"/>
        <v>1.1189584820973213E-16</v>
      </c>
      <c r="BD713" s="376">
        <f t="shared" si="1800"/>
        <v>2.6465202657199798E-16</v>
      </c>
      <c r="BE713" s="376">
        <f t="shared" si="1801"/>
        <v>-2.6554470444611715E-16</v>
      </c>
      <c r="BF713" s="376">
        <f t="shared" si="1802"/>
        <v>-1.1048490891845121E-16</v>
      </c>
      <c r="BG713" s="376">
        <f t="shared" si="1803"/>
        <v>3.2968885669987909E-16</v>
      </c>
      <c r="BH713" s="376">
        <f t="shared" si="1804"/>
        <v>-8.0922337804581182E-17</v>
      </c>
      <c r="BI713" s="376">
        <f t="shared" si="1805"/>
        <v>-2.8270782727532069E-16</v>
      </c>
      <c r="BJ713" s="376">
        <f t="shared" si="1806"/>
        <v>2.4505383860043316E-16</v>
      </c>
      <c r="BK713" s="376">
        <f t="shared" si="1807"/>
        <v>1.4043707837913007E-16</v>
      </c>
      <c r="BL713" s="376">
        <f t="shared" si="1808"/>
        <v>-3.2658730254412636E-16</v>
      </c>
      <c r="BM713" s="376">
        <f t="shared" si="1809"/>
        <v>4.9169501049722505E-17</v>
      </c>
      <c r="BN713" s="376">
        <f t="shared" si="1810"/>
        <v>2.9804099705816332E-16</v>
      </c>
      <c r="BO713" s="376">
        <f t="shared" si="1811"/>
        <v>-2.2220297032897511E-16</v>
      </c>
      <c r="BP713" s="376">
        <f t="shared" si="1812"/>
        <v>-1.6903676200430167E-16</v>
      </c>
      <c r="BQ713" s="376">
        <f t="shared" si="1813"/>
        <v>3.2034053413409381E-16</v>
      </c>
      <c r="BR713" s="376">
        <f t="shared" si="1814"/>
        <v>-1.6943135120971583E-17</v>
      </c>
    </row>
    <row r="714" spans="2:70">
      <c r="B714" s="373">
        <v>20</v>
      </c>
      <c r="C714" s="373">
        <f t="shared" si="1815"/>
        <v>6.2500000000000012E-3</v>
      </c>
      <c r="D714" s="374">
        <f t="shared" si="1751"/>
        <v>12.008495433686459</v>
      </c>
      <c r="E714" s="375" t="str">
        <f>Z694</f>
        <v>0,00849543368645982</v>
      </c>
      <c r="F714" s="317">
        <v>20</v>
      </c>
      <c r="G714" s="376">
        <f t="shared" si="1816"/>
        <v>-2.7978995562857947E-16</v>
      </c>
      <c r="H714" s="376">
        <f t="shared" si="1752"/>
        <v>4.6189146659441986E-16</v>
      </c>
      <c r="I714" s="376">
        <f t="shared" si="1753"/>
        <v>-7.3726468004415892E-17</v>
      </c>
      <c r="J714" s="376">
        <f t="shared" si="1754"/>
        <v>-4.0546367093025009E-16</v>
      </c>
      <c r="K714" s="376">
        <f t="shared" si="1755"/>
        <v>3.8405492658629091E-16</v>
      </c>
      <c r="L714" s="376">
        <f t="shared" si="1756"/>
        <v>1.1152075588472188E-16</v>
      </c>
      <c r="M714" s="376">
        <f t="shared" si="1757"/>
        <v>-4.6940921787011974E-16</v>
      </c>
      <c r="N714" s="376">
        <f t="shared" si="1758"/>
        <v>2.4774950547197777E-16</v>
      </c>
      <c r="O714" s="376">
        <f t="shared" si="1759"/>
        <v>2.7978995562857952E-16</v>
      </c>
      <c r="P714" s="376">
        <f t="shared" si="1760"/>
        <v>-4.6189146659441986E-16</v>
      </c>
      <c r="Q714" s="376">
        <f t="shared" si="1761"/>
        <v>7.3726468004416435E-17</v>
      </c>
      <c r="R714" s="376">
        <f t="shared" si="1762"/>
        <v>4.0546367093025068E-16</v>
      </c>
      <c r="S714" s="376">
        <f t="shared" si="1763"/>
        <v>-3.8405492658629022E-16</v>
      </c>
      <c r="T714" s="376">
        <f t="shared" si="1764"/>
        <v>-1.1152075588472217E-16</v>
      </c>
      <c r="U714" s="377">
        <f t="shared" si="1765"/>
        <v>4.6940921787011984E-16</v>
      </c>
      <c r="V714" s="376">
        <f t="shared" si="1766"/>
        <v>-2.4774950547197752E-16</v>
      </c>
      <c r="W714" s="376">
        <f t="shared" si="1767"/>
        <v>-2.7978995562857972E-16</v>
      </c>
      <c r="X714" s="376">
        <f t="shared" si="1768"/>
        <v>4.6189146659441986E-16</v>
      </c>
      <c r="Y714" s="376">
        <f t="shared" si="1769"/>
        <v>-7.3726468004416139E-17</v>
      </c>
      <c r="Z714" s="376">
        <f t="shared" si="1770"/>
        <v>-4.0546367093024994E-16</v>
      </c>
      <c r="AA714" s="376">
        <f t="shared" si="1771"/>
        <v>3.8405492658629106E-16</v>
      </c>
      <c r="AB714" s="376">
        <f t="shared" si="1772"/>
        <v>1.1152075588472082E-16</v>
      </c>
      <c r="AC714" s="376">
        <f t="shared" si="1773"/>
        <v>-4.6940921787011965E-16</v>
      </c>
      <c r="AD714" s="376">
        <f t="shared" si="1774"/>
        <v>2.4774950547197585E-16</v>
      </c>
      <c r="AE714" s="376">
        <f t="shared" si="1775"/>
        <v>2.7978995562858134E-16</v>
      </c>
      <c r="AF714" s="376">
        <f t="shared" si="1776"/>
        <v>-4.6189146659441946E-16</v>
      </c>
      <c r="AG714" s="376">
        <f t="shared" si="1777"/>
        <v>7.3726468004414142E-17</v>
      </c>
      <c r="AH714" s="376">
        <f t="shared" si="1778"/>
        <v>4.0546367093025097E-16</v>
      </c>
      <c r="AI714" s="376">
        <f t="shared" si="1779"/>
        <v>-3.8405492658628983E-16</v>
      </c>
      <c r="AJ714" s="376">
        <f t="shared" si="1780"/>
        <v>-1.1152075588472274E-16</v>
      </c>
      <c r="AK714" s="376">
        <f t="shared" si="1781"/>
        <v>4.6940921787011984E-16</v>
      </c>
      <c r="AL714" s="376">
        <f t="shared" si="1782"/>
        <v>-2.4774950547197703E-16</v>
      </c>
      <c r="AM714" s="376">
        <f t="shared" si="1783"/>
        <v>-2.7978995562858297E-16</v>
      </c>
      <c r="AN714" s="376">
        <f t="shared" si="1784"/>
        <v>4.6189146659441966E-16</v>
      </c>
      <c r="AO714" s="376">
        <f t="shared" si="1785"/>
        <v>-7.3726468004412244E-17</v>
      </c>
      <c r="AP714" s="376">
        <f t="shared" si="1786"/>
        <v>-4.0546367093025024E-16</v>
      </c>
      <c r="AQ714" s="376">
        <f t="shared" si="1787"/>
        <v>3.8405492658628874E-16</v>
      </c>
      <c r="AR714" s="376">
        <f t="shared" si="1788"/>
        <v>1.1152075588472138E-16</v>
      </c>
      <c r="AS714" s="376">
        <f t="shared" si="1789"/>
        <v>-4.6940921787012024E-16</v>
      </c>
      <c r="AT714" s="376">
        <f t="shared" si="1790"/>
        <v>2.4774950547197821E-16</v>
      </c>
      <c r="AU714" s="376">
        <f t="shared" si="1791"/>
        <v>2.7978995562858189E-16</v>
      </c>
      <c r="AV714" s="376">
        <f t="shared" si="1792"/>
        <v>-4.6189146659442005E-16</v>
      </c>
      <c r="AW714" s="376">
        <f t="shared" si="1793"/>
        <v>7.3726468004413575E-17</v>
      </c>
      <c r="AX714" s="376">
        <f t="shared" si="1794"/>
        <v>4.054636709302495E-16</v>
      </c>
      <c r="AY714" s="376">
        <f t="shared" si="1795"/>
        <v>-3.8405492658628953E-16</v>
      </c>
      <c r="AZ714" s="376">
        <f t="shared" si="1796"/>
        <v>-1.1152075588472003E-16</v>
      </c>
      <c r="BA714" s="376">
        <f t="shared" si="1797"/>
        <v>4.6940921787012004E-16</v>
      </c>
      <c r="BB714" s="376">
        <f t="shared" si="1798"/>
        <v>-2.4774950547197363E-16</v>
      </c>
      <c r="BC714" s="376">
        <f t="shared" si="1799"/>
        <v>-2.7978995562858075E-16</v>
      </c>
      <c r="BD714" s="376">
        <f t="shared" si="1800"/>
        <v>4.6189146659441887E-16</v>
      </c>
      <c r="BE714" s="376">
        <f t="shared" si="1801"/>
        <v>-7.372646800441498E-17</v>
      </c>
      <c r="BF714" s="376">
        <f t="shared" si="1802"/>
        <v>-4.0546367093025231E-16</v>
      </c>
      <c r="BG714" s="376">
        <f t="shared" si="1803"/>
        <v>3.8405492658629032E-16</v>
      </c>
      <c r="BH714" s="376">
        <f t="shared" si="1804"/>
        <v>1.115207558847252E-16</v>
      </c>
      <c r="BI714" s="376">
        <f t="shared" si="1805"/>
        <v>-4.6940921787011974E-16</v>
      </c>
      <c r="BJ714" s="376">
        <f t="shared" si="1806"/>
        <v>2.4774950547197486E-16</v>
      </c>
      <c r="BK714" s="376">
        <f t="shared" si="1807"/>
        <v>2.7978995562857957E-16</v>
      </c>
      <c r="BL714" s="376">
        <f t="shared" si="1808"/>
        <v>-4.6189146659441907E-16</v>
      </c>
      <c r="BM714" s="376">
        <f t="shared" si="1809"/>
        <v>7.3726468004416336E-17</v>
      </c>
      <c r="BN714" s="376">
        <f t="shared" si="1810"/>
        <v>4.0546367093025157E-16</v>
      </c>
      <c r="BO714" s="376">
        <f t="shared" si="1811"/>
        <v>-3.8405492658629121E-16</v>
      </c>
      <c r="BP714" s="376">
        <f t="shared" si="1812"/>
        <v>-1.1152075588472385E-16</v>
      </c>
      <c r="BQ714" s="376">
        <f t="shared" si="1813"/>
        <v>4.6940921787011955E-16</v>
      </c>
      <c r="BR714" s="376">
        <f t="shared" si="1814"/>
        <v>-2.4774950547197604E-16</v>
      </c>
    </row>
    <row r="715" spans="2:70">
      <c r="B715" s="373">
        <v>21</v>
      </c>
      <c r="C715" s="373">
        <f t="shared" si="1815"/>
        <v>6.5625000000000015E-3</v>
      </c>
      <c r="D715" s="374">
        <f t="shared" si="1751"/>
        <v>12.005760776972114</v>
      </c>
      <c r="E715" s="375" t="str">
        <f>AA694</f>
        <v>0,00576077697211369</v>
      </c>
      <c r="F715" s="317">
        <v>21</v>
      </c>
      <c r="G715" s="376">
        <f t="shared" si="1816"/>
        <v>-5.932549457450757E-16</v>
      </c>
      <c r="H715" s="376">
        <f t="shared" si="1752"/>
        <v>-9.4976568546085218E-16</v>
      </c>
      <c r="I715" s="376">
        <f t="shared" si="1753"/>
        <v>1.4886878354961808E-15</v>
      </c>
      <c r="J715" s="376">
        <f t="shared" si="1754"/>
        <v>-4.5375949015006244E-16</v>
      </c>
      <c r="K715" s="376">
        <f t="shared" si="1755"/>
        <v>-1.0608863495750452E-15</v>
      </c>
      <c r="L715" s="376">
        <f t="shared" si="1756"/>
        <v>1.4539562168159041E-15</v>
      </c>
      <c r="M715" s="376">
        <f t="shared" si="1757"/>
        <v>-3.0989408261473493E-16</v>
      </c>
      <c r="N715" s="376">
        <f t="shared" si="1758"/>
        <v>-1.1617900982033599E-15</v>
      </c>
      <c r="O715" s="376">
        <f t="shared" si="1759"/>
        <v>1.4052222049543735E-15</v>
      </c>
      <c r="P715" s="376">
        <f t="shared" si="1760"/>
        <v>-1.6304422565849002E-16</v>
      </c>
      <c r="Q715" s="376">
        <f t="shared" si="1761"/>
        <v>-1.251505173086906E-15</v>
      </c>
      <c r="R715" s="376">
        <f t="shared" si="1762"/>
        <v>1.3429551350865356E-15</v>
      </c>
      <c r="S715" s="376">
        <f t="shared" si="1763"/>
        <v>-1.4624163680113746E-17</v>
      </c>
      <c r="T715" s="376">
        <f t="shared" si="1764"/>
        <v>-1.3291675690113059E-15</v>
      </c>
      <c r="U715" s="377">
        <f t="shared" si="1765"/>
        <v>1.2677546731338611E-15</v>
      </c>
      <c r="V715" s="376">
        <f t="shared" si="1766"/>
        <v>1.3393673698888305E-16</v>
      </c>
      <c r="W715" s="376">
        <f t="shared" si="1767"/>
        <v>-1.3940293546492218E-15</v>
      </c>
      <c r="X715" s="376">
        <f t="shared" si="1768"/>
        <v>1.180345040653708E-15</v>
      </c>
      <c r="Y715" s="376">
        <f t="shared" si="1769"/>
        <v>2.8120775366341403E-16</v>
      </c>
      <c r="Z715" s="376">
        <f t="shared" si="1770"/>
        <v>-1.4454658755479078E-15</v>
      </c>
      <c r="AA715" s="376">
        <f t="shared" si="1771"/>
        <v>1.0815680401898298E-15</v>
      </c>
      <c r="AB715" s="376">
        <f t="shared" si="1772"/>
        <v>4.2577058594636074E-16</v>
      </c>
      <c r="AC715" s="376">
        <f t="shared" si="1773"/>
        <v>-1.4829817698930421E-15</v>
      </c>
      <c r="AD715" s="376">
        <f t="shared" si="1774"/>
        <v>9.7237494825368319E-16</v>
      </c>
      <c r="AE715" s="376">
        <f t="shared" si="1775"/>
        <v>5.6623301473676656E-16</v>
      </c>
      <c r="AF715" s="376">
        <f t="shared" si="1776"/>
        <v>-1.5062157391138057E-15</v>
      </c>
      <c r="AG715" s="376">
        <f t="shared" si="1777"/>
        <v>8.5381735401163639E-16</v>
      </c>
      <c r="AH715" s="376">
        <f t="shared" si="1778"/>
        <v>7.0124231006081537E-16</v>
      </c>
      <c r="AI715" s="376">
        <f t="shared" si="1779"/>
        <v>-1.5149440273856266E-15</v>
      </c>
      <c r="AJ715" s="376">
        <f t="shared" si="1780"/>
        <v>7.2703703190642301E-16</v>
      </c>
      <c r="AK715" s="376">
        <f t="shared" si="1781"/>
        <v>8.2949825860093782E-16</v>
      </c>
      <c r="AL715" s="376">
        <f t="shared" si="1782"/>
        <v>-1.5090825765210782E-15</v>
      </c>
      <c r="AM715" s="376">
        <f t="shared" si="1783"/>
        <v>5.9325494574508201E-16</v>
      </c>
      <c r="AN715" s="376">
        <f t="shared" si="1784"/>
        <v>9.4976568546084252E-16</v>
      </c>
      <c r="AO715" s="376">
        <f t="shared" si="1785"/>
        <v>-1.48868783549618E-15</v>
      </c>
      <c r="AP715" s="376">
        <f t="shared" si="1786"/>
        <v>4.5375949015006382E-16</v>
      </c>
      <c r="AQ715" s="376">
        <f t="shared" si="1787"/>
        <v>1.0608863495750401E-15</v>
      </c>
      <c r="AR715" s="376">
        <f t="shared" si="1788"/>
        <v>-1.4539562168159017E-15</v>
      </c>
      <c r="AS715" s="376">
        <f t="shared" si="1789"/>
        <v>3.0989408261473114E-16</v>
      </c>
      <c r="AT715" s="376">
        <f t="shared" si="1790"/>
        <v>1.1617900982033589E-15</v>
      </c>
      <c r="AU715" s="376">
        <f t="shared" si="1791"/>
        <v>-1.4052222049543758E-15</v>
      </c>
      <c r="AV715" s="376">
        <f t="shared" si="1792"/>
        <v>1.6304422565850217E-16</v>
      </c>
      <c r="AW715" s="376">
        <f t="shared" si="1793"/>
        <v>1.251505173086908E-15</v>
      </c>
      <c r="AX715" s="376">
        <f t="shared" si="1794"/>
        <v>-1.3429551350865364E-15</v>
      </c>
      <c r="AY715" s="376">
        <f t="shared" si="1795"/>
        <v>1.4624163680120599E-17</v>
      </c>
      <c r="AZ715" s="376">
        <f t="shared" si="1796"/>
        <v>1.3291675690113103E-15</v>
      </c>
      <c r="BA715" s="376">
        <f t="shared" si="1797"/>
        <v>-1.2677546731338589E-15</v>
      </c>
      <c r="BB715" s="376">
        <f t="shared" si="1798"/>
        <v>-1.3393673698888157E-16</v>
      </c>
      <c r="BC715" s="376">
        <f t="shared" si="1799"/>
        <v>1.394029354649221E-15</v>
      </c>
      <c r="BD715" s="376">
        <f t="shared" si="1800"/>
        <v>-1.1803450406537157E-15</v>
      </c>
      <c r="BE715" s="376">
        <f t="shared" si="1801"/>
        <v>-2.812077536634126E-16</v>
      </c>
      <c r="BF715" s="376">
        <f t="shared" si="1802"/>
        <v>1.4454658755479074E-15</v>
      </c>
      <c r="BG715" s="376">
        <f t="shared" si="1803"/>
        <v>-1.0815680401898308E-15</v>
      </c>
      <c r="BH715" s="376">
        <f t="shared" si="1804"/>
        <v>-4.2577058594636971E-16</v>
      </c>
      <c r="BI715" s="376">
        <f t="shared" si="1805"/>
        <v>1.4829817698930417E-15</v>
      </c>
      <c r="BJ715" s="376">
        <f t="shared" si="1806"/>
        <v>-9.7237494825368437E-16</v>
      </c>
      <c r="BK715" s="376">
        <f t="shared" si="1807"/>
        <v>-5.6623301473676518E-16</v>
      </c>
      <c r="BL715" s="376">
        <f t="shared" si="1808"/>
        <v>1.5062157391138045E-15</v>
      </c>
      <c r="BM715" s="376">
        <f t="shared" si="1809"/>
        <v>-8.5381735401163757E-16</v>
      </c>
      <c r="BN715" s="376">
        <f t="shared" si="1810"/>
        <v>-7.0124231006081399E-16</v>
      </c>
      <c r="BO715" s="376">
        <f t="shared" si="1811"/>
        <v>1.5149440273856266E-15</v>
      </c>
      <c r="BP715" s="376">
        <f t="shared" si="1812"/>
        <v>-7.2703703190641483E-16</v>
      </c>
      <c r="BQ715" s="376">
        <f t="shared" si="1813"/>
        <v>-8.2949825860091859E-16</v>
      </c>
      <c r="BR715" s="376">
        <f t="shared" si="1814"/>
        <v>1.5090825765210782E-15</v>
      </c>
    </row>
    <row r="716" spans="2:70">
      <c r="B716" s="373">
        <v>22</v>
      </c>
      <c r="C716" s="373">
        <f t="shared" si="1815"/>
        <v>6.8750000000000018E-3</v>
      </c>
      <c r="D716" s="374">
        <f t="shared" si="1751"/>
        <v>12.002970640826353</v>
      </c>
      <c r="E716" s="375" t="str">
        <f>AB694</f>
        <v>0,0029706408263528</v>
      </c>
      <c r="F716" s="317">
        <v>22</v>
      </c>
      <c r="G716" s="376">
        <f t="shared" si="1816"/>
        <v>3.0130786587349072E-17</v>
      </c>
      <c r="H716" s="376">
        <f t="shared" si="1752"/>
        <v>-3.115252543004155E-17</v>
      </c>
      <c r="I716" s="376">
        <f t="shared" si="1753"/>
        <v>4.4840450372854411E-18</v>
      </c>
      <c r="J716" s="376">
        <f t="shared" si="1754"/>
        <v>2.6170121537571421E-17</v>
      </c>
      <c r="K716" s="376">
        <f t="shared" si="1755"/>
        <v>-3.3562726078845157E-17</v>
      </c>
      <c r="L716" s="376">
        <f t="shared" si="1756"/>
        <v>1.1122781559222732E-17</v>
      </c>
      <c r="M716" s="376">
        <f t="shared" si="1757"/>
        <v>2.1203753393478147E-17</v>
      </c>
      <c r="N716" s="376">
        <f t="shared" si="1758"/>
        <v>-3.4683129986632395E-17</v>
      </c>
      <c r="O716" s="376">
        <f t="shared" si="1759"/>
        <v>1.7334075823566858E-17</v>
      </c>
      <c r="P716" s="376">
        <f t="shared" si="1760"/>
        <v>1.5422536897675417E-17</v>
      </c>
      <c r="Q716" s="376">
        <f t="shared" si="1761"/>
        <v>-3.4470680659556745E-17</v>
      </c>
      <c r="R716" s="376">
        <f t="shared" si="1762"/>
        <v>2.2879231275073036E-17</v>
      </c>
      <c r="S716" s="376">
        <f t="shared" si="1763"/>
        <v>9.0486409579533591E-18</v>
      </c>
      <c r="T716" s="376">
        <f t="shared" si="1764"/>
        <v>-3.2933542406114764E-17</v>
      </c>
      <c r="U716" s="377">
        <f t="shared" si="1765"/>
        <v>2.7545150699498881E-17</v>
      </c>
      <c r="V716" s="376">
        <f t="shared" si="1766"/>
        <v>2.3270108207534698E-18</v>
      </c>
      <c r="W716" s="376">
        <f t="shared" si="1767"/>
        <v>-3.0130786587349158E-17</v>
      </c>
      <c r="X716" s="376">
        <f t="shared" si="1768"/>
        <v>3.115252543004147E-17</v>
      </c>
      <c r="Y716" s="376">
        <f t="shared" si="1769"/>
        <v>-4.4840450372852716E-18</v>
      </c>
      <c r="Z716" s="376">
        <f t="shared" si="1770"/>
        <v>-2.6170121537571535E-17</v>
      </c>
      <c r="AA716" s="376">
        <f t="shared" si="1771"/>
        <v>3.356272607884512E-17</v>
      </c>
      <c r="AB716" s="376">
        <f t="shared" si="1772"/>
        <v>-1.1122781559222573E-17</v>
      </c>
      <c r="AC716" s="376">
        <f t="shared" si="1773"/>
        <v>-2.1203753393478286E-17</v>
      </c>
      <c r="AD716" s="376">
        <f t="shared" si="1774"/>
        <v>3.4683129986632383E-17</v>
      </c>
      <c r="AE716" s="376">
        <f t="shared" si="1775"/>
        <v>-1.7334075823566711E-17</v>
      </c>
      <c r="AF716" s="376">
        <f t="shared" si="1776"/>
        <v>-1.5422536897675568E-17</v>
      </c>
      <c r="AG716" s="376">
        <f t="shared" si="1777"/>
        <v>3.4470680659556764E-17</v>
      </c>
      <c r="AH716" s="376">
        <f t="shared" si="1778"/>
        <v>-2.2879231275072907E-17</v>
      </c>
      <c r="AI716" s="376">
        <f t="shared" si="1779"/>
        <v>-9.0486409579535255E-18</v>
      </c>
      <c r="AJ716" s="376">
        <f t="shared" si="1780"/>
        <v>3.2933542406114813E-17</v>
      </c>
      <c r="AK716" s="376">
        <f t="shared" si="1781"/>
        <v>-2.7545150699498779E-17</v>
      </c>
      <c r="AL716" s="376">
        <f t="shared" si="1782"/>
        <v>-2.3270108207536396E-18</v>
      </c>
      <c r="AM716" s="376">
        <f t="shared" si="1783"/>
        <v>3.0130786587349244E-17</v>
      </c>
      <c r="AN716" s="376">
        <f t="shared" si="1784"/>
        <v>-3.1152525430041396E-17</v>
      </c>
      <c r="AO716" s="376">
        <f t="shared" si="1785"/>
        <v>4.4840450372851037E-18</v>
      </c>
      <c r="AP716" s="376">
        <f t="shared" si="1786"/>
        <v>2.6170121537571649E-17</v>
      </c>
      <c r="AQ716" s="376">
        <f t="shared" si="1787"/>
        <v>-3.356272607884507E-17</v>
      </c>
      <c r="AR716" s="376">
        <f t="shared" si="1788"/>
        <v>1.112278155922241E-17</v>
      </c>
      <c r="AS716" s="376">
        <f t="shared" si="1789"/>
        <v>2.1203753393478419E-17</v>
      </c>
      <c r="AT716" s="376">
        <f t="shared" si="1790"/>
        <v>-3.4683129986632371E-17</v>
      </c>
      <c r="AU716" s="376">
        <f t="shared" si="1791"/>
        <v>1.7334075823566563E-17</v>
      </c>
      <c r="AV716" s="376">
        <f t="shared" si="1792"/>
        <v>1.5422536897675722E-17</v>
      </c>
      <c r="AW716" s="376">
        <f t="shared" si="1793"/>
        <v>-3.4470680659556782E-17</v>
      </c>
      <c r="AX716" s="376">
        <f t="shared" si="1794"/>
        <v>2.2879231275072777E-17</v>
      </c>
      <c r="AY716" s="376">
        <f t="shared" si="1795"/>
        <v>9.0486409579536889E-18</v>
      </c>
      <c r="AZ716" s="376">
        <f t="shared" si="1796"/>
        <v>-3.2933542406114868E-17</v>
      </c>
      <c r="BA716" s="376">
        <f t="shared" si="1797"/>
        <v>2.7545150699498671E-17</v>
      </c>
      <c r="BB716" s="376">
        <f t="shared" si="1798"/>
        <v>2.3270108207538099E-18</v>
      </c>
      <c r="BC716" s="376">
        <f t="shared" si="1799"/>
        <v>-3.013078658734933E-17</v>
      </c>
      <c r="BD716" s="376">
        <f t="shared" si="1800"/>
        <v>3.1152525430041316E-17</v>
      </c>
      <c r="BE716" s="376">
        <f t="shared" si="1801"/>
        <v>-4.4840450372849342E-18</v>
      </c>
      <c r="BF716" s="376">
        <f t="shared" si="1802"/>
        <v>-2.617012153757176E-17</v>
      </c>
      <c r="BG716" s="376">
        <f t="shared" si="1803"/>
        <v>3.3562726078845027E-17</v>
      </c>
      <c r="BH716" s="376">
        <f t="shared" si="1804"/>
        <v>-1.112278155922225E-17</v>
      </c>
      <c r="BI716" s="376">
        <f t="shared" si="1805"/>
        <v>-2.1203753393478554E-17</v>
      </c>
      <c r="BJ716" s="376">
        <f t="shared" si="1806"/>
        <v>3.4683129986632364E-17</v>
      </c>
      <c r="BK716" s="376">
        <f t="shared" si="1807"/>
        <v>-1.7334075823566418E-17</v>
      </c>
      <c r="BL716" s="376">
        <f t="shared" si="1808"/>
        <v>-1.5422536897675873E-17</v>
      </c>
      <c r="BM716" s="376">
        <f t="shared" si="1809"/>
        <v>3.4470680659556807E-17</v>
      </c>
      <c r="BN716" s="376">
        <f t="shared" si="1810"/>
        <v>-2.2879231275072651E-17</v>
      </c>
      <c r="BO716" s="376">
        <f t="shared" si="1811"/>
        <v>-9.0486409579538537E-18</v>
      </c>
      <c r="BP716" s="376">
        <f t="shared" si="1812"/>
        <v>3.2933542406114924E-17</v>
      </c>
      <c r="BQ716" s="376">
        <f t="shared" si="1813"/>
        <v>-2.7545150699498569E-17</v>
      </c>
      <c r="BR716" s="376">
        <f t="shared" si="1814"/>
        <v>-2.3270108207539798E-18</v>
      </c>
    </row>
    <row r="717" spans="2:70">
      <c r="B717" s="373">
        <v>23</v>
      </c>
      <c r="C717" s="373">
        <f t="shared" si="1815"/>
        <v>7.187500000000002E-3</v>
      </c>
      <c r="D717" s="374">
        <f t="shared" si="1751"/>
        <v>12.000151895785514</v>
      </c>
      <c r="E717" s="375" t="str">
        <f>AC694</f>
        <v>0,000151895785513408</v>
      </c>
      <c r="F717" s="317">
        <v>23</v>
      </c>
      <c r="G717" s="376">
        <f t="shared" si="1816"/>
        <v>1.996990310446519E-15</v>
      </c>
      <c r="H717" s="376">
        <f t="shared" si="1752"/>
        <v>-1.0429595481445753E-15</v>
      </c>
      <c r="I717" s="376">
        <f t="shared" si="1753"/>
        <v>-6.7369724445198019E-16</v>
      </c>
      <c r="J717" s="376">
        <f t="shared" si="1754"/>
        <v>1.8977375630243562E-15</v>
      </c>
      <c r="K717" s="376">
        <f t="shared" si="1755"/>
        <v>-1.7341266857234873E-15</v>
      </c>
      <c r="L717" s="376">
        <f t="shared" si="1756"/>
        <v>3.024990835995272E-16</v>
      </c>
      <c r="M717" s="376">
        <f t="shared" si="1757"/>
        <v>1.3503199115210946E-15</v>
      </c>
      <c r="N717" s="376">
        <f t="shared" si="1758"/>
        <v>-2.0157668502823868E-15</v>
      </c>
      <c r="O717" s="376">
        <f t="shared" si="1759"/>
        <v>1.2072579929966053E-15</v>
      </c>
      <c r="P717" s="376">
        <f t="shared" si="1760"/>
        <v>4.8401412426253279E-16</v>
      </c>
      <c r="Q717" s="376">
        <f t="shared" si="1761"/>
        <v>-1.8213686127416026E-15</v>
      </c>
      <c r="R717" s="376">
        <f t="shared" si="1762"/>
        <v>1.826913907556925E-15</v>
      </c>
      <c r="S717" s="376">
        <f t="shared" si="1763"/>
        <v>-4.9659521465695121E-16</v>
      </c>
      <c r="T717" s="376">
        <f t="shared" si="1764"/>
        <v>-1.1968405693045779E-15</v>
      </c>
      <c r="U717" s="377">
        <f t="shared" si="1765"/>
        <v>2.0151304534197873E-15</v>
      </c>
      <c r="V717" s="376">
        <f t="shared" si="1766"/>
        <v>-1.3599298834217294E-15</v>
      </c>
      <c r="W717" s="376">
        <f t="shared" si="1767"/>
        <v>-2.8966968346739205E-16</v>
      </c>
      <c r="X717" s="376">
        <f t="shared" si="1768"/>
        <v>1.7274588870567831E-15</v>
      </c>
      <c r="Y717" s="376">
        <f t="shared" si="1769"/>
        <v>-1.9021069497678586E-15</v>
      </c>
      <c r="Z717" s="376">
        <f t="shared" si="1770"/>
        <v>6.8590886233066415E-16</v>
      </c>
      <c r="AA717" s="376">
        <f t="shared" si="1771"/>
        <v>1.0318349981460512E-15</v>
      </c>
      <c r="AB717" s="376">
        <f t="shared" si="1772"/>
        <v>-1.995087248708396E-15</v>
      </c>
      <c r="AC717" s="376">
        <f t="shared" si="1773"/>
        <v>1.4995049056562075E-15</v>
      </c>
      <c r="AD717" s="376">
        <f t="shared" si="1774"/>
        <v>9.2535565270911135E-17</v>
      </c>
      <c r="AE717" s="376">
        <f t="shared" si="1775"/>
        <v>-1.6169127879645221E-15</v>
      </c>
      <c r="AF717" s="376">
        <f t="shared" si="1776"/>
        <v>1.9589816622551007E-15</v>
      </c>
      <c r="AG717" s="376">
        <f t="shared" si="1777"/>
        <v>-8.6861683270421497E-16</v>
      </c>
      <c r="AH717" s="376">
        <f t="shared" si="1778"/>
        <v>-8.5689229189699166E-16</v>
      </c>
      <c r="AI717" s="376">
        <f t="shared" si="1779"/>
        <v>1.9558302631663138E-15</v>
      </c>
      <c r="AJ717" s="376">
        <f t="shared" si="1780"/>
        <v>-1.6246388759364453E-15</v>
      </c>
      <c r="AK717" s="376">
        <f t="shared" si="1781"/>
        <v>1.0548972100421413E-16</v>
      </c>
      <c r="AL717" s="376">
        <f t="shared" si="1782"/>
        <v>1.4907949348297226E-15</v>
      </c>
      <c r="AM717" s="376">
        <f t="shared" si="1783"/>
        <v>-1.9969903104465159E-15</v>
      </c>
      <c r="AN717" s="376">
        <f t="shared" si="1784"/>
        <v>1.0429595481445751E-15</v>
      </c>
      <c r="AO717" s="376">
        <f t="shared" si="1785"/>
        <v>6.7369724445198906E-16</v>
      </c>
      <c r="AP717" s="376">
        <f t="shared" si="1786"/>
        <v>-1.8977375630243621E-15</v>
      </c>
      <c r="AQ717" s="376">
        <f t="shared" si="1787"/>
        <v>1.7341266857234752E-15</v>
      </c>
      <c r="AR717" s="376">
        <f t="shared" si="1788"/>
        <v>-3.0249908359952158E-16</v>
      </c>
      <c r="AS717" s="376">
        <f t="shared" si="1789"/>
        <v>-1.3503199115211043E-15</v>
      </c>
      <c r="AT717" s="376">
        <f t="shared" si="1790"/>
        <v>2.015766850282386E-15</v>
      </c>
      <c r="AU717" s="376">
        <f t="shared" si="1791"/>
        <v>-1.2072579929966065E-15</v>
      </c>
      <c r="AV717" s="376">
        <f t="shared" si="1792"/>
        <v>-4.8401412426253831E-16</v>
      </c>
      <c r="AW717" s="376">
        <f t="shared" si="1793"/>
        <v>1.8213686127416081E-15</v>
      </c>
      <c r="AX717" s="376">
        <f t="shared" si="1794"/>
        <v>-1.8269139075569136E-15</v>
      </c>
      <c r="AY717" s="376">
        <f t="shared" si="1795"/>
        <v>4.9659521465694589E-16</v>
      </c>
      <c r="AZ717" s="376">
        <f t="shared" si="1796"/>
        <v>1.1968405693045882E-15</v>
      </c>
      <c r="BA717" s="376">
        <f t="shared" si="1797"/>
        <v>-2.0151304534197877E-15</v>
      </c>
      <c r="BB717" s="376">
        <f t="shared" si="1798"/>
        <v>1.3599298834217303E-15</v>
      </c>
      <c r="BC717" s="376">
        <f t="shared" si="1799"/>
        <v>2.8966968346740487E-16</v>
      </c>
      <c r="BD717" s="376">
        <f t="shared" si="1800"/>
        <v>-1.7274588870567898E-15</v>
      </c>
      <c r="BE717" s="376">
        <f t="shared" si="1801"/>
        <v>1.9021069497678495E-15</v>
      </c>
      <c r="BF717" s="376">
        <f t="shared" si="1802"/>
        <v>-6.8590886233066563E-16</v>
      </c>
      <c r="BG717" s="376">
        <f t="shared" si="1803"/>
        <v>-1.031834998146062E-15</v>
      </c>
      <c r="BH717" s="376">
        <f t="shared" si="1804"/>
        <v>1.995087248708398E-15</v>
      </c>
      <c r="BI717" s="376">
        <f t="shared" si="1805"/>
        <v>-1.4995049056561894E-15</v>
      </c>
      <c r="BJ717" s="376">
        <f t="shared" si="1806"/>
        <v>-9.2535565270923954E-17</v>
      </c>
      <c r="BK717" s="376">
        <f t="shared" si="1807"/>
        <v>1.6169127879645126E-15</v>
      </c>
      <c r="BL717" s="376">
        <f t="shared" si="1808"/>
        <v>-1.958981662255094E-15</v>
      </c>
      <c r="BM717" s="376">
        <f t="shared" si="1809"/>
        <v>8.6861683270421625E-16</v>
      </c>
      <c r="BN717" s="376">
        <f t="shared" si="1810"/>
        <v>8.5689229189702922E-16</v>
      </c>
      <c r="BO717" s="376">
        <f t="shared" si="1811"/>
        <v>-1.9558302631663169E-15</v>
      </c>
      <c r="BP717" s="376">
        <f t="shared" si="1812"/>
        <v>1.6246388759364545E-15</v>
      </c>
      <c r="BQ717" s="376">
        <f t="shared" si="1813"/>
        <v>-1.0548972100417271E-16</v>
      </c>
      <c r="BR717" s="376">
        <f t="shared" si="1814"/>
        <v>-1.4907949348297313E-15</v>
      </c>
    </row>
    <row r="718" spans="2:70">
      <c r="B718" s="373">
        <v>24</v>
      </c>
      <c r="C718" s="373">
        <f t="shared" si="1815"/>
        <v>7.5000000000000023E-3</v>
      </c>
      <c r="D718" s="374">
        <f t="shared" si="1751"/>
        <v>11.997331687905239</v>
      </c>
      <c r="E718" s="375" t="str">
        <f>AD694</f>
        <v>-0,00266831209476144</v>
      </c>
      <c r="F718" s="317">
        <v>24</v>
      </c>
      <c r="G718" s="376">
        <f t="shared" si="1816"/>
        <v>-4.8523073377156653E-16</v>
      </c>
      <c r="H718" s="376">
        <f t="shared" si="1752"/>
        <v>-3.3363378790858219E-16</v>
      </c>
      <c r="I718" s="376">
        <f t="shared" si="1753"/>
        <v>9.5706016149779204E-16</v>
      </c>
      <c r="J718" s="376">
        <f t="shared" si="1754"/>
        <v>-1.0198536724885798E-15</v>
      </c>
      <c r="K718" s="376">
        <f t="shared" si="1755"/>
        <v>4.8523073377156535E-16</v>
      </c>
      <c r="L718" s="376">
        <f t="shared" si="1756"/>
        <v>3.3363378790858254E-16</v>
      </c>
      <c r="M718" s="376">
        <f t="shared" si="1757"/>
        <v>-9.5706016149779185E-16</v>
      </c>
      <c r="N718" s="376">
        <f t="shared" si="1758"/>
        <v>1.0198536724885798E-15</v>
      </c>
      <c r="O718" s="376">
        <f t="shared" si="1759"/>
        <v>-4.8523073377156496E-16</v>
      </c>
      <c r="P718" s="376">
        <f t="shared" si="1760"/>
        <v>-3.3363378790858476E-16</v>
      </c>
      <c r="Q718" s="376">
        <f t="shared" si="1761"/>
        <v>9.5706016149779185E-16</v>
      </c>
      <c r="R718" s="376">
        <f t="shared" si="1762"/>
        <v>-1.0198536724885796E-15</v>
      </c>
      <c r="S718" s="376">
        <f t="shared" si="1763"/>
        <v>4.8523073377156456E-16</v>
      </c>
      <c r="T718" s="376">
        <f t="shared" si="1764"/>
        <v>3.336337879085815E-16</v>
      </c>
      <c r="U718" s="377">
        <f t="shared" si="1765"/>
        <v>-9.5706016149779224E-16</v>
      </c>
      <c r="V718" s="376">
        <f t="shared" si="1766"/>
        <v>1.0198536724885796E-15</v>
      </c>
      <c r="W718" s="376">
        <f t="shared" si="1767"/>
        <v>-4.8523073377156427E-16</v>
      </c>
      <c r="X718" s="376">
        <f t="shared" si="1768"/>
        <v>-3.3363378790858549E-16</v>
      </c>
      <c r="Y718" s="376">
        <f t="shared" si="1769"/>
        <v>9.5706016149779402E-16</v>
      </c>
      <c r="Z718" s="376">
        <f t="shared" si="1770"/>
        <v>-1.0198536724885782E-15</v>
      </c>
      <c r="AA718" s="376">
        <f t="shared" si="1771"/>
        <v>4.8523073377156713E-16</v>
      </c>
      <c r="AB718" s="376">
        <f t="shared" si="1772"/>
        <v>3.3363378790858224E-16</v>
      </c>
      <c r="AC718" s="376">
        <f t="shared" si="1773"/>
        <v>-9.5706016149779244E-16</v>
      </c>
      <c r="AD718" s="376">
        <f t="shared" si="1774"/>
        <v>1.0198536724885792E-15</v>
      </c>
      <c r="AE718" s="376">
        <f t="shared" si="1775"/>
        <v>-4.8523073377156348E-16</v>
      </c>
      <c r="AF718" s="376">
        <f t="shared" si="1776"/>
        <v>-3.3363378790858623E-16</v>
      </c>
      <c r="AG718" s="376">
        <f t="shared" si="1777"/>
        <v>9.5706016149779441E-16</v>
      </c>
      <c r="AH718" s="376">
        <f t="shared" si="1778"/>
        <v>-1.0198536724885804E-15</v>
      </c>
      <c r="AI718" s="376">
        <f t="shared" si="1779"/>
        <v>4.8523073377155963E-16</v>
      </c>
      <c r="AJ718" s="376">
        <f t="shared" si="1780"/>
        <v>3.3363378790858298E-16</v>
      </c>
      <c r="AK718" s="376">
        <f t="shared" si="1781"/>
        <v>-9.5706016149779618E-16</v>
      </c>
      <c r="AL718" s="376">
        <f t="shared" si="1782"/>
        <v>1.019853672488579E-15</v>
      </c>
      <c r="AM718" s="376">
        <f t="shared" si="1783"/>
        <v>-4.8523073377156969E-16</v>
      </c>
      <c r="AN718" s="376">
        <f t="shared" si="1784"/>
        <v>-3.3363378790858697E-16</v>
      </c>
      <c r="AO718" s="376">
        <f t="shared" si="1785"/>
        <v>9.5706016149779145E-16</v>
      </c>
      <c r="AP718" s="376">
        <f t="shared" si="1786"/>
        <v>-1.0198536724885776E-15</v>
      </c>
      <c r="AQ718" s="376">
        <f t="shared" si="1787"/>
        <v>4.8523073377156584E-16</v>
      </c>
      <c r="AR718" s="376">
        <f t="shared" si="1788"/>
        <v>3.3363378790859097E-16</v>
      </c>
      <c r="AS718" s="376">
        <f t="shared" si="1789"/>
        <v>-9.5706016149779323E-16</v>
      </c>
      <c r="AT718" s="376">
        <f t="shared" si="1790"/>
        <v>1.0198536724885764E-15</v>
      </c>
      <c r="AU718" s="376">
        <f t="shared" si="1791"/>
        <v>-4.85230733771562E-16</v>
      </c>
      <c r="AV718" s="376">
        <f t="shared" si="1792"/>
        <v>-3.3363378790858052E-16</v>
      </c>
      <c r="AW718" s="376">
        <f t="shared" si="1793"/>
        <v>9.570601614977952E-16</v>
      </c>
      <c r="AX718" s="376">
        <f t="shared" si="1794"/>
        <v>-1.0198536724885798E-15</v>
      </c>
      <c r="AY718" s="376">
        <f t="shared" si="1795"/>
        <v>4.8523073377155835E-16</v>
      </c>
      <c r="AZ718" s="376">
        <f t="shared" si="1796"/>
        <v>3.3363378790858451E-16</v>
      </c>
      <c r="BA718" s="376">
        <f t="shared" si="1797"/>
        <v>-9.5706016149779697E-16</v>
      </c>
      <c r="BB718" s="376">
        <f t="shared" si="1798"/>
        <v>1.0198536724885786E-15</v>
      </c>
      <c r="BC718" s="376">
        <f t="shared" si="1799"/>
        <v>-4.8523073377156811E-16</v>
      </c>
      <c r="BD718" s="376">
        <f t="shared" si="1800"/>
        <v>-3.336337879085885E-16</v>
      </c>
      <c r="BE718" s="376">
        <f t="shared" si="1801"/>
        <v>9.5706016149779204E-16</v>
      </c>
      <c r="BF718" s="376">
        <f t="shared" si="1802"/>
        <v>-1.0198536724885772E-15</v>
      </c>
      <c r="BG718" s="376">
        <f t="shared" si="1803"/>
        <v>4.8523073377156446E-16</v>
      </c>
      <c r="BH718" s="376">
        <f t="shared" si="1804"/>
        <v>3.336337879085925E-16</v>
      </c>
      <c r="BI718" s="376">
        <f t="shared" si="1805"/>
        <v>-9.5706016149780092E-16</v>
      </c>
      <c r="BJ718" s="376">
        <f t="shared" si="1806"/>
        <v>1.0198536724885806E-15</v>
      </c>
      <c r="BK718" s="376">
        <f t="shared" si="1807"/>
        <v>-4.8523073377156072E-16</v>
      </c>
      <c r="BL718" s="376">
        <f t="shared" si="1808"/>
        <v>-3.3363378790859649E-16</v>
      </c>
      <c r="BM718" s="376">
        <f t="shared" si="1809"/>
        <v>9.5706016149778908E-16</v>
      </c>
      <c r="BN718" s="376">
        <f t="shared" si="1810"/>
        <v>-1.0198536724885794E-15</v>
      </c>
      <c r="BO718" s="376">
        <f t="shared" si="1811"/>
        <v>4.8523073377155687E-16</v>
      </c>
      <c r="BP718" s="376">
        <f t="shared" si="1812"/>
        <v>3.3363378790860048E-16</v>
      </c>
      <c r="BQ718" s="376">
        <f t="shared" si="1813"/>
        <v>-9.5706016149779106E-16</v>
      </c>
      <c r="BR718" s="376">
        <f t="shared" si="1814"/>
        <v>1.019853672488578E-15</v>
      </c>
    </row>
    <row r="719" spans="2:70">
      <c r="B719" s="373">
        <v>25</v>
      </c>
      <c r="C719" s="373">
        <f t="shared" si="1815"/>
        <v>7.8125000000000017E-3</v>
      </c>
      <c r="D719" s="374">
        <f t="shared" si="1751"/>
        <v>11.994537177329075</v>
      </c>
      <c r="E719" s="375" t="str">
        <f>AE694</f>
        <v>-0,00546282267092566</v>
      </c>
      <c r="F719" s="317">
        <v>25</v>
      </c>
      <c r="G719" s="376">
        <f t="shared" si="1816"/>
        <v>-1.7912841416344089E-16</v>
      </c>
      <c r="H719" s="376">
        <f t="shared" si="1752"/>
        <v>6.1224075169207132E-17</v>
      </c>
      <c r="I719" s="376">
        <f t="shared" si="1753"/>
        <v>8.447471395691481E-17</v>
      </c>
      <c r="J719" s="376">
        <f t="shared" si="1754"/>
        <v>-1.9182374903625149E-16</v>
      </c>
      <c r="K719" s="376">
        <f t="shared" si="1755"/>
        <v>2.1208881245959058E-16</v>
      </c>
      <c r="L719" s="376">
        <f t="shared" si="1756"/>
        <v>-1.3606998910885353E-16</v>
      </c>
      <c r="M719" s="376">
        <f t="shared" si="1757"/>
        <v>-1.7217645193949149E-18</v>
      </c>
      <c r="N719" s="376">
        <f t="shared" si="1758"/>
        <v>1.3873187305229682E-16</v>
      </c>
      <c r="O719" s="376">
        <f t="shared" si="1759"/>
        <v>-2.1276061164864013E-16</v>
      </c>
      <c r="P719" s="376">
        <f t="shared" si="1760"/>
        <v>1.9020048068420022E-16</v>
      </c>
      <c r="Q719" s="376">
        <f t="shared" si="1761"/>
        <v>-8.1293307958367919E-17</v>
      </c>
      <c r="R719" s="376">
        <f t="shared" si="1762"/>
        <v>-6.451932700369119E-17</v>
      </c>
      <c r="S719" s="376">
        <f t="shared" si="1763"/>
        <v>1.8104153639393139E-16</v>
      </c>
      <c r="T719" s="376">
        <f t="shared" si="1764"/>
        <v>-2.1537467324702804E-16</v>
      </c>
      <c r="U719" s="377">
        <f t="shared" si="1765"/>
        <v>1.5193221122514105E-16</v>
      </c>
      <c r="V719" s="376">
        <f t="shared" si="1766"/>
        <v>-1.9515701712071372E-17</v>
      </c>
      <c r="W719" s="376">
        <f t="shared" si="1767"/>
        <v>-1.2176052836886053E-16</v>
      </c>
      <c r="X719" s="376">
        <f t="shared" si="1768"/>
        <v>2.0776002418427071E-16</v>
      </c>
      <c r="Y719" s="376">
        <f t="shared" si="1769"/>
        <v>-1.9944081260181137E-16</v>
      </c>
      <c r="Z719" s="376">
        <f t="shared" si="1770"/>
        <v>1.005796417524476E-16</v>
      </c>
      <c r="AA719" s="376">
        <f t="shared" si="1771"/>
        <v>4.3942583661570217E-17</v>
      </c>
      <c r="AB719" s="376">
        <f t="shared" si="1772"/>
        <v>-1.6851579478876718E-16</v>
      </c>
      <c r="AC719" s="376">
        <f t="shared" si="1773"/>
        <v>2.1658635819532394E-16</v>
      </c>
      <c r="AD719" s="376">
        <f t="shared" si="1774"/>
        <v>-1.6633124309273547E-16</v>
      </c>
      <c r="AE719" s="376">
        <f t="shared" si="1775"/>
        <v>4.0565221067682667E-17</v>
      </c>
      <c r="AF719" s="376">
        <f t="shared" si="1776"/>
        <v>1.036165632361573E-16</v>
      </c>
      <c r="AG719" s="376">
        <f t="shared" si="1777"/>
        <v>-2.0075859411382429E-16</v>
      </c>
      <c r="AH719" s="376">
        <f t="shared" si="1778"/>
        <v>2.0676042046862928E-16</v>
      </c>
      <c r="AI719" s="376">
        <f t="shared" si="1779"/>
        <v>-1.188973386140242E-16</v>
      </c>
      <c r="AJ719" s="376">
        <f t="shared" si="1780"/>
        <v>-2.2942649217328624E-17</v>
      </c>
      <c r="AK719" s="376">
        <f t="shared" si="1781"/>
        <v>1.5436715395968317E-16</v>
      </c>
      <c r="AL719" s="376">
        <f t="shared" si="1782"/>
        <v>-2.1571219811605201E-16</v>
      </c>
      <c r="AM719" s="376">
        <f t="shared" si="1783"/>
        <v>1.7912841416344124E-16</v>
      </c>
      <c r="AN719" s="376">
        <f t="shared" si="1784"/>
        <v>-6.1224075169208143E-17</v>
      </c>
      <c r="AO719" s="376">
        <f t="shared" si="1785"/>
        <v>-8.4474713956913319E-17</v>
      </c>
      <c r="AP719" s="376">
        <f t="shared" si="1786"/>
        <v>1.9182374903625198E-16</v>
      </c>
      <c r="AQ719" s="376">
        <f t="shared" si="1787"/>
        <v>-2.1208881245959043E-16</v>
      </c>
      <c r="AR719" s="376">
        <f t="shared" si="1788"/>
        <v>1.3606998910885363E-16</v>
      </c>
      <c r="AS719" s="376">
        <f t="shared" si="1789"/>
        <v>1.7217645193948101E-18</v>
      </c>
      <c r="AT719" s="376">
        <f t="shared" si="1790"/>
        <v>-1.3873187305229613E-16</v>
      </c>
      <c r="AU719" s="376">
        <f t="shared" si="1791"/>
        <v>2.1276061164863981E-16</v>
      </c>
      <c r="AV719" s="376">
        <f t="shared" si="1792"/>
        <v>-1.9020048068419953E-16</v>
      </c>
      <c r="AW719" s="376">
        <f t="shared" si="1793"/>
        <v>8.129330795836729E-17</v>
      </c>
      <c r="AX719" s="376">
        <f t="shared" si="1794"/>
        <v>6.4519327003691092E-17</v>
      </c>
      <c r="AY719" s="376">
        <f t="shared" si="1795"/>
        <v>-1.8104153639393134E-16</v>
      </c>
      <c r="AZ719" s="376">
        <f t="shared" si="1796"/>
        <v>2.1537467324702804E-16</v>
      </c>
      <c r="BA719" s="376">
        <f t="shared" si="1797"/>
        <v>-1.5193221122514224E-16</v>
      </c>
      <c r="BB719" s="376">
        <f t="shared" si="1798"/>
        <v>1.9515701712069946E-17</v>
      </c>
      <c r="BC719" s="376">
        <f t="shared" si="1799"/>
        <v>1.2176052836886171E-16</v>
      </c>
      <c r="BD719" s="376">
        <f t="shared" si="1800"/>
        <v>-2.0776002418427071E-16</v>
      </c>
      <c r="BE719" s="376">
        <f t="shared" si="1801"/>
        <v>1.9944081260181142E-16</v>
      </c>
      <c r="BF719" s="376">
        <f t="shared" si="1802"/>
        <v>-1.0057964175244771E-16</v>
      </c>
      <c r="BG719" s="376">
        <f t="shared" si="1803"/>
        <v>-4.3942583661568614E-17</v>
      </c>
      <c r="BH719" s="376">
        <f t="shared" si="1804"/>
        <v>1.6851579478876614E-16</v>
      </c>
      <c r="BI719" s="376">
        <f t="shared" si="1805"/>
        <v>-2.1658635819532397E-16</v>
      </c>
      <c r="BJ719" s="376">
        <f t="shared" si="1806"/>
        <v>1.6633124309273754E-16</v>
      </c>
      <c r="BK719" s="376">
        <f t="shared" si="1807"/>
        <v>-4.0565221067685792E-17</v>
      </c>
      <c r="BL719" s="376">
        <f t="shared" si="1808"/>
        <v>-1.0361656323615992E-16</v>
      </c>
      <c r="BM719" s="376">
        <f t="shared" si="1809"/>
        <v>2.007585941138254E-16</v>
      </c>
      <c r="BN719" s="376">
        <f t="shared" si="1810"/>
        <v>-2.067604204686284E-16</v>
      </c>
      <c r="BO719" s="376">
        <f t="shared" si="1811"/>
        <v>1.188973386140243E-16</v>
      </c>
      <c r="BP719" s="376">
        <f t="shared" si="1812"/>
        <v>2.2942649217328522E-17</v>
      </c>
      <c r="BQ719" s="376">
        <f t="shared" si="1813"/>
        <v>-1.5436715395968308E-16</v>
      </c>
      <c r="BR719" s="376">
        <f t="shared" si="1814"/>
        <v>2.1571219811605198E-16</v>
      </c>
    </row>
    <row r="720" spans="2:70">
      <c r="B720" s="373">
        <v>26</v>
      </c>
      <c r="C720" s="373">
        <f t="shared" si="1815"/>
        <v>8.125000000000002E-3</v>
      </c>
      <c r="D720" s="374">
        <f t="shared" si="1751"/>
        <v>11.991795276721511</v>
      </c>
      <c r="E720" s="375" t="str">
        <f>AF694</f>
        <v>-0,00820472327848807</v>
      </c>
      <c r="F720" s="317">
        <v>26</v>
      </c>
      <c r="G720" s="376">
        <f t="shared" si="1816"/>
        <v>-6.6032204155833514E-16</v>
      </c>
      <c r="H720" s="376">
        <f t="shared" si="1752"/>
        <v>1.1266123834904623E-15</v>
      </c>
      <c r="I720" s="376">
        <f t="shared" si="1753"/>
        <v>-1.2131658818737877E-15</v>
      </c>
      <c r="J720" s="376">
        <f t="shared" si="1754"/>
        <v>8.9080874743008504E-16</v>
      </c>
      <c r="K720" s="376">
        <f t="shared" si="1755"/>
        <v>-2.6819492584902972E-16</v>
      </c>
      <c r="L720" s="376">
        <f t="shared" si="1756"/>
        <v>-4.4481688539567968E-16</v>
      </c>
      <c r="M720" s="376">
        <f t="shared" si="1757"/>
        <v>1.0078983723401714E-15</v>
      </c>
      <c r="N720" s="376">
        <f t="shared" si="1758"/>
        <v>-1.23125685238442E-15</v>
      </c>
      <c r="O720" s="376">
        <f t="shared" si="1759"/>
        <v>1.0396069430536781E-15</v>
      </c>
      <c r="P720" s="376">
        <f t="shared" si="1760"/>
        <v>-4.9754631139133394E-16</v>
      </c>
      <c r="Q720" s="376">
        <f t="shared" si="1761"/>
        <v>-2.1221766578344925E-16</v>
      </c>
      <c r="R720" s="376">
        <f t="shared" si="1762"/>
        <v>8.5045139197676887E-16</v>
      </c>
      <c r="S720" s="376">
        <f t="shared" si="1763"/>
        <v>-1.2020313125547171E-15</v>
      </c>
      <c r="T720" s="376">
        <f t="shared" si="1764"/>
        <v>1.1484536268740125E-15</v>
      </c>
      <c r="U720" s="377">
        <f t="shared" si="1765"/>
        <v>-7.0777727121405677E-16</v>
      </c>
      <c r="V720" s="376">
        <f t="shared" si="1766"/>
        <v>2.8536959711796814E-17</v>
      </c>
      <c r="W720" s="376">
        <f t="shared" si="1767"/>
        <v>6.6032204155833484E-16</v>
      </c>
      <c r="X720" s="376">
        <f t="shared" si="1768"/>
        <v>-1.1266123834904633E-15</v>
      </c>
      <c r="Y720" s="376">
        <f t="shared" si="1769"/>
        <v>1.2131658818737885E-15</v>
      </c>
      <c r="Z720" s="376">
        <f t="shared" si="1770"/>
        <v>-8.9080874743008642E-16</v>
      </c>
      <c r="AA720" s="376">
        <f t="shared" si="1771"/>
        <v>2.6819492584902992E-16</v>
      </c>
      <c r="AB720" s="376">
        <f t="shared" si="1772"/>
        <v>4.4481688539567337E-16</v>
      </c>
      <c r="AC720" s="376">
        <f t="shared" si="1773"/>
        <v>-1.00789837234017E-15</v>
      </c>
      <c r="AD720" s="376">
        <f t="shared" si="1774"/>
        <v>1.23125685238442E-15</v>
      </c>
      <c r="AE720" s="376">
        <f t="shared" si="1775"/>
        <v>-1.0396069430536793E-15</v>
      </c>
      <c r="AF720" s="376">
        <f t="shared" si="1776"/>
        <v>4.9754631139133216E-16</v>
      </c>
      <c r="AG720" s="376">
        <f t="shared" si="1777"/>
        <v>2.1221766578345548E-16</v>
      </c>
      <c r="AH720" s="376">
        <f t="shared" si="1778"/>
        <v>-8.5045139197676078E-16</v>
      </c>
      <c r="AI720" s="376">
        <f t="shared" si="1779"/>
        <v>1.2020313125547149E-15</v>
      </c>
      <c r="AJ720" s="376">
        <f t="shared" si="1780"/>
        <v>-1.1484536268740133E-15</v>
      </c>
      <c r="AK720" s="376">
        <f t="shared" si="1781"/>
        <v>7.0777727121405884E-16</v>
      </c>
      <c r="AL720" s="376">
        <f t="shared" si="1782"/>
        <v>-2.8536959711799223E-17</v>
      </c>
      <c r="AM720" s="376">
        <f t="shared" si="1783"/>
        <v>-6.6032204155833277E-16</v>
      </c>
      <c r="AN720" s="376">
        <f t="shared" si="1784"/>
        <v>1.1266123834904623E-15</v>
      </c>
      <c r="AO720" s="376">
        <f t="shared" si="1785"/>
        <v>-1.2131658818737873E-15</v>
      </c>
      <c r="AP720" s="376">
        <f t="shared" si="1786"/>
        <v>8.9080874743008208E-16</v>
      </c>
      <c r="AQ720" s="376">
        <f t="shared" si="1787"/>
        <v>-2.6819492584904081E-16</v>
      </c>
      <c r="AR720" s="376">
        <f t="shared" si="1788"/>
        <v>-4.448168853956711E-16</v>
      </c>
      <c r="AS720" s="376">
        <f t="shared" si="1789"/>
        <v>1.0078983723401687E-15</v>
      </c>
      <c r="AT720" s="376">
        <f t="shared" si="1790"/>
        <v>-1.2312568523844198E-15</v>
      </c>
      <c r="AU720" s="376">
        <f t="shared" si="1791"/>
        <v>1.0396069430536807E-15</v>
      </c>
      <c r="AV720" s="376">
        <f t="shared" si="1792"/>
        <v>-4.9754631139133433E-16</v>
      </c>
      <c r="AW720" s="376">
        <f t="shared" si="1793"/>
        <v>-2.1221766578345312E-16</v>
      </c>
      <c r="AX720" s="376">
        <f t="shared" si="1794"/>
        <v>8.504513919767591E-16</v>
      </c>
      <c r="AY720" s="376">
        <f t="shared" si="1795"/>
        <v>-1.2020313125547141E-15</v>
      </c>
      <c r="AZ720" s="376">
        <f t="shared" si="1796"/>
        <v>1.1484536268740143E-15</v>
      </c>
      <c r="BA720" s="376">
        <f t="shared" si="1797"/>
        <v>-7.0777727121406091E-16</v>
      </c>
      <c r="BB720" s="376">
        <f t="shared" si="1798"/>
        <v>2.8536959711801639E-17</v>
      </c>
      <c r="BC720" s="376">
        <f t="shared" si="1799"/>
        <v>6.603220415583308E-16</v>
      </c>
      <c r="BD720" s="376">
        <f t="shared" si="1800"/>
        <v>-1.1266123834904614E-15</v>
      </c>
      <c r="BE720" s="376">
        <f t="shared" si="1801"/>
        <v>1.2131658818737909E-15</v>
      </c>
      <c r="BF720" s="376">
        <f t="shared" si="1802"/>
        <v>-8.9080874743008385E-16</v>
      </c>
      <c r="BG720" s="376">
        <f t="shared" si="1803"/>
        <v>2.6819492584904318E-16</v>
      </c>
      <c r="BH720" s="376">
        <f t="shared" si="1804"/>
        <v>4.448168853956851E-16</v>
      </c>
      <c r="BI720" s="376">
        <f t="shared" si="1805"/>
        <v>-1.0078983723401673E-15</v>
      </c>
      <c r="BJ720" s="376">
        <f t="shared" si="1806"/>
        <v>1.2312568523844194E-15</v>
      </c>
      <c r="BK720" s="376">
        <f t="shared" si="1807"/>
        <v>-1.039606943053682E-15</v>
      </c>
      <c r="BL720" s="376">
        <f t="shared" si="1808"/>
        <v>4.9754631139135248E-16</v>
      </c>
      <c r="BM720" s="376">
        <f t="shared" si="1809"/>
        <v>2.122176657834508E-16</v>
      </c>
      <c r="BN720" s="376">
        <f t="shared" si="1810"/>
        <v>-8.5045139197675733E-16</v>
      </c>
      <c r="BO720" s="376">
        <f t="shared" si="1811"/>
        <v>1.2020313125547175E-15</v>
      </c>
      <c r="BP720" s="376">
        <f t="shared" si="1812"/>
        <v>-1.1484536268740151E-15</v>
      </c>
      <c r="BQ720" s="376">
        <f t="shared" si="1813"/>
        <v>7.0777727121404849E-16</v>
      </c>
      <c r="BR720" s="376">
        <f t="shared" si="1814"/>
        <v>-2.8536959711804049E-17</v>
      </c>
    </row>
    <row r="721" spans="2:70">
      <c r="B721" s="373">
        <v>27</v>
      </c>
      <c r="C721" s="373">
        <f t="shared" si="1815"/>
        <v>8.4375000000000023E-3</v>
      </c>
      <c r="D721" s="374">
        <f t="shared" si="1751"/>
        <v>11.989132392084288</v>
      </c>
      <c r="E721" s="375" t="str">
        <f>AG694</f>
        <v>-0,0108676079157118</v>
      </c>
      <c r="F721" s="317">
        <v>27</v>
      </c>
      <c r="G721" s="376">
        <f t="shared" si="1816"/>
        <v>5.2176912252562453E-16</v>
      </c>
      <c r="H721" s="376">
        <f t="shared" si="1752"/>
        <v>-6.9406597528934894E-16</v>
      </c>
      <c r="I721" s="376">
        <f t="shared" si="1753"/>
        <v>7.0245396241108895E-16</v>
      </c>
      <c r="J721" s="376">
        <f t="shared" si="1754"/>
        <v>-5.449521980628496E-16</v>
      </c>
      <c r="K721" s="376">
        <f t="shared" si="1755"/>
        <v>2.5875590063891811E-16</v>
      </c>
      <c r="L721" s="376">
        <f t="shared" si="1756"/>
        <v>8.8547535964705721E-17</v>
      </c>
      <c r="M721" s="376">
        <f t="shared" si="1757"/>
        <v>-4.1493981038476856E-16</v>
      </c>
      <c r="N721" s="376">
        <f t="shared" si="1758"/>
        <v>6.4334094844129589E-16</v>
      </c>
      <c r="O721" s="376">
        <f t="shared" si="1759"/>
        <v>-7.1981231492806755E-16</v>
      </c>
      <c r="P721" s="376">
        <f t="shared" si="1760"/>
        <v>6.2629462530845913E-16</v>
      </c>
      <c r="Q721" s="376">
        <f t="shared" si="1761"/>
        <v>-3.8487278068516245E-16</v>
      </c>
      <c r="R721" s="376">
        <f t="shared" si="1762"/>
        <v>5.2560353401793883E-17</v>
      </c>
      <c r="S721" s="376">
        <f t="shared" si="1763"/>
        <v>2.9216459403174952E-16</v>
      </c>
      <c r="T721" s="376">
        <f t="shared" si="1764"/>
        <v>-5.6789268973440626E-16</v>
      </c>
      <c r="U721" s="377">
        <f t="shared" si="1765"/>
        <v>7.0950868385775791E-16</v>
      </c>
      <c r="V721" s="376">
        <f t="shared" si="1766"/>
        <v>-6.835689013335372E-16</v>
      </c>
      <c r="W721" s="376">
        <f t="shared" si="1767"/>
        <v>4.9619921560882125E-16</v>
      </c>
      <c r="X721" s="376">
        <f t="shared" si="1768"/>
        <v>-1.9164837786325079E-16</v>
      </c>
      <c r="Y721" s="376">
        <f t="shared" si="1769"/>
        <v>-1.5816165617788706E-16</v>
      </c>
      <c r="Z721" s="376">
        <f t="shared" si="1770"/>
        <v>4.7062063343890997E-16</v>
      </c>
      <c r="AA721" s="376">
        <f t="shared" si="1771"/>
        <v>-6.7193903196384823E-16</v>
      </c>
      <c r="AB721" s="376">
        <f t="shared" si="1772"/>
        <v>7.1457400783022384E-16</v>
      </c>
      <c r="AC721" s="376">
        <f t="shared" si="1773"/>
        <v>-5.8845699294835565E-16</v>
      </c>
      <c r="AD721" s="376">
        <f t="shared" si="1774"/>
        <v>3.2337146264106687E-16</v>
      </c>
      <c r="AE721" s="376">
        <f t="shared" si="1775"/>
        <v>1.8080654575187329E-17</v>
      </c>
      <c r="AF721" s="376">
        <f t="shared" si="1776"/>
        <v>-3.5526289012744792E-16</v>
      </c>
      <c r="AG721" s="376">
        <f t="shared" si="1777"/>
        <v>6.0854713989932037E-16</v>
      </c>
      <c r="AH721" s="376">
        <f t="shared" si="1778"/>
        <v>-7.1811843594371658E-16</v>
      </c>
      <c r="AI721" s="376">
        <f t="shared" si="1779"/>
        <v>6.5810069805937156E-16</v>
      </c>
      <c r="AJ721" s="376">
        <f t="shared" si="1780"/>
        <v>-4.4266756345839273E-16</v>
      </c>
      <c r="AK721" s="376">
        <f t="shared" si="1781"/>
        <v>1.2269517644309898E-16</v>
      </c>
      <c r="AL721" s="376">
        <f t="shared" si="1782"/>
        <v>2.2625259318211669E-16</v>
      </c>
      <c r="AM721" s="376">
        <f t="shared" si="1783"/>
        <v>-5.2176912252563054E-16</v>
      </c>
      <c r="AN721" s="376">
        <f t="shared" si="1784"/>
        <v>6.9406597528934963E-16</v>
      </c>
      <c r="AO721" s="376">
        <f t="shared" si="1785"/>
        <v>-7.0245396241108757E-16</v>
      </c>
      <c r="AP721" s="376">
        <f t="shared" si="1786"/>
        <v>5.449521980628498E-16</v>
      </c>
      <c r="AQ721" s="376">
        <f t="shared" si="1787"/>
        <v>-2.5875590063891465E-16</v>
      </c>
      <c r="AR721" s="376">
        <f t="shared" si="1788"/>
        <v>-8.8547535964713191E-17</v>
      </c>
      <c r="AS721" s="376">
        <f t="shared" si="1789"/>
        <v>4.1493981038476841E-16</v>
      </c>
      <c r="AT721" s="376">
        <f t="shared" si="1790"/>
        <v>-6.4334094844129816E-16</v>
      </c>
      <c r="AU721" s="376">
        <f t="shared" si="1791"/>
        <v>7.1981231492806726E-16</v>
      </c>
      <c r="AV721" s="376">
        <f t="shared" si="1792"/>
        <v>-6.2629462530845795E-16</v>
      </c>
      <c r="AW721" s="376">
        <f t="shared" si="1793"/>
        <v>3.8487278068515831E-16</v>
      </c>
      <c r="AX721" s="376">
        <f t="shared" si="1794"/>
        <v>-5.2560353401783874E-17</v>
      </c>
      <c r="AY721" s="376">
        <f t="shared" si="1795"/>
        <v>-2.9216459403175406E-16</v>
      </c>
      <c r="AZ721" s="376">
        <f t="shared" si="1796"/>
        <v>5.6789268973440932E-16</v>
      </c>
      <c r="BA721" s="376">
        <f t="shared" si="1797"/>
        <v>-7.0950868385775791E-16</v>
      </c>
      <c r="BB721" s="376">
        <f t="shared" si="1798"/>
        <v>6.8356890133353562E-16</v>
      </c>
      <c r="BC721" s="376">
        <f t="shared" si="1799"/>
        <v>-4.9619921560881395E-16</v>
      </c>
      <c r="BD721" s="376">
        <f t="shared" si="1800"/>
        <v>1.9164837786323617E-16</v>
      </c>
      <c r="BE721" s="376">
        <f t="shared" si="1801"/>
        <v>1.5816165617788191E-16</v>
      </c>
      <c r="BF721" s="376">
        <f t="shared" si="1802"/>
        <v>-4.7062063343890987E-16</v>
      </c>
      <c r="BG721" s="376">
        <f t="shared" si="1803"/>
        <v>6.719390319638499E-16</v>
      </c>
      <c r="BH721" s="376">
        <f t="shared" si="1804"/>
        <v>-7.1457400783022315E-16</v>
      </c>
      <c r="BI721" s="376">
        <f t="shared" si="1805"/>
        <v>5.8845699294834984E-16</v>
      </c>
      <c r="BJ721" s="376">
        <f t="shared" si="1806"/>
        <v>-3.2337146264105331E-16</v>
      </c>
      <c r="BK721" s="376">
        <f t="shared" si="1807"/>
        <v>-1.8080654575182054E-17</v>
      </c>
      <c r="BL721" s="376">
        <f t="shared" si="1808"/>
        <v>3.5526289012745226E-16</v>
      </c>
      <c r="BM721" s="376">
        <f t="shared" si="1809"/>
        <v>-6.0854713989932303E-16</v>
      </c>
      <c r="BN721" s="376">
        <f t="shared" si="1810"/>
        <v>7.1811843594371687E-16</v>
      </c>
      <c r="BO721" s="376">
        <f t="shared" si="1811"/>
        <v>-6.5810069805936545E-16</v>
      </c>
      <c r="BP721" s="376">
        <f t="shared" si="1812"/>
        <v>4.4266756345839687E-16</v>
      </c>
      <c r="BQ721" s="376">
        <f t="shared" si="1813"/>
        <v>-1.2269517644309413E-16</v>
      </c>
      <c r="BR721" s="376">
        <f t="shared" si="1814"/>
        <v>-2.2625259318212137E-16</v>
      </c>
    </row>
    <row r="722" spans="2:70">
      <c r="B722" s="373">
        <v>28</v>
      </c>
      <c r="C722" s="373">
        <f t="shared" si="1815"/>
        <v>8.7500000000000026E-3</v>
      </c>
      <c r="D722" s="374">
        <f t="shared" si="1751"/>
        <v>11.986574168452123</v>
      </c>
      <c r="E722" s="375" t="str">
        <f>AH694</f>
        <v>-0,0134258315478774</v>
      </c>
      <c r="F722" s="317">
        <v>28</v>
      </c>
      <c r="G722" s="376">
        <f t="shared" si="1816"/>
        <v>2.2965694440986112E-17</v>
      </c>
      <c r="H722" s="376">
        <f t="shared" si="1752"/>
        <v>-1.7854290207131943E-16</v>
      </c>
      <c r="I722" s="376">
        <f t="shared" si="1753"/>
        <v>3.0693857135673182E-16</v>
      </c>
      <c r="J722" s="376">
        <f t="shared" si="1754"/>
        <v>-3.8860562555816003E-16</v>
      </c>
      <c r="K722" s="376">
        <f t="shared" si="1755"/>
        <v>4.1111099598712611E-16</v>
      </c>
      <c r="L722" s="376">
        <f t="shared" si="1756"/>
        <v>-3.7102844400751119E-16</v>
      </c>
      <c r="M722" s="376">
        <f t="shared" si="1757"/>
        <v>2.744601748089723E-16</v>
      </c>
      <c r="N722" s="376">
        <f t="shared" si="1758"/>
        <v>-1.3610783198344846E-16</v>
      </c>
      <c r="O722" s="376">
        <f t="shared" si="1759"/>
        <v>-2.296569444098594E-17</v>
      </c>
      <c r="P722" s="376">
        <f t="shared" si="1760"/>
        <v>1.7854290207132007E-16</v>
      </c>
      <c r="Q722" s="376">
        <f t="shared" si="1761"/>
        <v>-3.0693857135673207E-16</v>
      </c>
      <c r="R722" s="376">
        <f t="shared" si="1762"/>
        <v>3.8860562555815993E-16</v>
      </c>
      <c r="S722" s="376">
        <f t="shared" si="1763"/>
        <v>-4.1111099598712611E-16</v>
      </c>
      <c r="T722" s="376">
        <f t="shared" si="1764"/>
        <v>3.710284440075104E-16</v>
      </c>
      <c r="U722" s="377">
        <f t="shared" si="1765"/>
        <v>-2.7446017480897314E-16</v>
      </c>
      <c r="V722" s="376">
        <f t="shared" si="1766"/>
        <v>1.3610783198344814E-16</v>
      </c>
      <c r="W722" s="376">
        <f t="shared" si="1767"/>
        <v>2.2965694440987739E-17</v>
      </c>
      <c r="X722" s="376">
        <f t="shared" si="1768"/>
        <v>-1.7854290207131909E-16</v>
      </c>
      <c r="Y722" s="376">
        <f t="shared" si="1769"/>
        <v>3.0693857135673231E-16</v>
      </c>
      <c r="Z722" s="376">
        <f t="shared" si="1770"/>
        <v>-3.8860562555816052E-16</v>
      </c>
      <c r="AA722" s="376">
        <f t="shared" si="1771"/>
        <v>4.1111099598712611E-16</v>
      </c>
      <c r="AB722" s="376">
        <f t="shared" si="1772"/>
        <v>-3.7102844400751084E-16</v>
      </c>
      <c r="AC722" s="376">
        <f t="shared" si="1773"/>
        <v>2.744601748089718E-16</v>
      </c>
      <c r="AD722" s="376">
        <f t="shared" si="1774"/>
        <v>-1.3610783198344917E-16</v>
      </c>
      <c r="AE722" s="376">
        <f t="shared" si="1775"/>
        <v>-2.2965694440989563E-17</v>
      </c>
      <c r="AF722" s="376">
        <f t="shared" si="1776"/>
        <v>1.7854290207132069E-16</v>
      </c>
      <c r="AG722" s="376">
        <f t="shared" si="1777"/>
        <v>-3.0693857135673152E-16</v>
      </c>
      <c r="AH722" s="376">
        <f t="shared" si="1778"/>
        <v>3.8860562555816111E-16</v>
      </c>
      <c r="AI722" s="376">
        <f t="shared" si="1779"/>
        <v>-4.1111099598712601E-16</v>
      </c>
      <c r="AJ722" s="376">
        <f t="shared" si="1780"/>
        <v>3.7102844400751134E-16</v>
      </c>
      <c r="AK722" s="376">
        <f t="shared" si="1781"/>
        <v>-2.7446017480897042E-16</v>
      </c>
      <c r="AL722" s="376">
        <f t="shared" si="1782"/>
        <v>1.3610783198344747E-16</v>
      </c>
      <c r="AM722" s="376">
        <f t="shared" si="1783"/>
        <v>2.2965694440985496E-17</v>
      </c>
      <c r="AN722" s="376">
        <f t="shared" si="1784"/>
        <v>-1.7854290207132234E-16</v>
      </c>
      <c r="AO722" s="376">
        <f t="shared" si="1785"/>
        <v>3.0693857135673276E-16</v>
      </c>
      <c r="AP722" s="376">
        <f t="shared" si="1786"/>
        <v>-3.8860562555815978E-16</v>
      </c>
      <c r="AQ722" s="376">
        <f t="shared" si="1787"/>
        <v>4.1111099598712592E-16</v>
      </c>
      <c r="AR722" s="376">
        <f t="shared" si="1788"/>
        <v>-3.710284440075106E-16</v>
      </c>
      <c r="AS722" s="376">
        <f t="shared" si="1789"/>
        <v>2.7446017480897348E-16</v>
      </c>
      <c r="AT722" s="376">
        <f t="shared" si="1790"/>
        <v>-1.3610783198344575E-16</v>
      </c>
      <c r="AU722" s="376">
        <f t="shared" si="1791"/>
        <v>-2.296569444098732E-17</v>
      </c>
      <c r="AV722" s="376">
        <f t="shared" si="1792"/>
        <v>1.7854290207131869E-16</v>
      </c>
      <c r="AW722" s="376">
        <f t="shared" si="1793"/>
        <v>-3.0693857135673394E-16</v>
      </c>
      <c r="AX722" s="376">
        <f t="shared" si="1794"/>
        <v>3.8860562555816037E-16</v>
      </c>
      <c r="AY722" s="376">
        <f t="shared" si="1795"/>
        <v>-4.1111099598712611E-16</v>
      </c>
      <c r="AZ722" s="376">
        <f t="shared" si="1796"/>
        <v>3.7102844400750976E-16</v>
      </c>
      <c r="BA722" s="376">
        <f t="shared" si="1797"/>
        <v>-2.744601748089721E-16</v>
      </c>
      <c r="BB722" s="376">
        <f t="shared" si="1798"/>
        <v>1.3610783198344957E-16</v>
      </c>
      <c r="BC722" s="376">
        <f t="shared" si="1799"/>
        <v>2.2965694440983302E-17</v>
      </c>
      <c r="BD722" s="376">
        <f t="shared" si="1800"/>
        <v>-1.785429020713256E-16</v>
      </c>
      <c r="BE722" s="376">
        <f t="shared" si="1801"/>
        <v>3.0693857135673522E-16</v>
      </c>
      <c r="BF722" s="376">
        <f t="shared" si="1802"/>
        <v>-3.8860562555816097E-16</v>
      </c>
      <c r="BG722" s="376">
        <f t="shared" si="1803"/>
        <v>4.1111099598712606E-16</v>
      </c>
      <c r="BH722" s="376">
        <f t="shared" si="1804"/>
        <v>-3.7102844400751153E-16</v>
      </c>
      <c r="BI722" s="376">
        <f t="shared" si="1805"/>
        <v>2.7446017480897511E-16</v>
      </c>
      <c r="BJ722" s="376">
        <f t="shared" si="1806"/>
        <v>-1.3610783198344232E-16</v>
      </c>
      <c r="BK722" s="376">
        <f t="shared" si="1807"/>
        <v>-2.2965694440990968E-17</v>
      </c>
      <c r="BL722" s="376">
        <f t="shared" si="1808"/>
        <v>1.7854290207132195E-16</v>
      </c>
      <c r="BM722" s="376">
        <f t="shared" si="1809"/>
        <v>-3.0693857135673251E-16</v>
      </c>
      <c r="BN722" s="376">
        <f t="shared" si="1810"/>
        <v>3.8860562555815963E-16</v>
      </c>
      <c r="BO722" s="376">
        <f t="shared" si="1811"/>
        <v>-4.1111099598712631E-16</v>
      </c>
      <c r="BP722" s="376">
        <f t="shared" si="1812"/>
        <v>3.7102844400750818E-16</v>
      </c>
      <c r="BQ722" s="376">
        <f t="shared" si="1813"/>
        <v>-2.7446017480896939E-16</v>
      </c>
      <c r="BR722" s="376">
        <f t="shared" si="1814"/>
        <v>1.3610783198344614E-16</v>
      </c>
    </row>
    <row r="723" spans="2:70">
      <c r="B723" s="373">
        <v>29</v>
      </c>
      <c r="C723" s="373">
        <f t="shared" si="1815"/>
        <v>9.0625000000000028E-3</v>
      </c>
      <c r="D723" s="374">
        <f t="shared" si="1751"/>
        <v>11.98414524291708</v>
      </c>
      <c r="E723" s="375" t="str">
        <f>AI694</f>
        <v>-0,0158547570829199</v>
      </c>
      <c r="F723" s="317">
        <v>29</v>
      </c>
      <c r="G723" s="376">
        <f t="shared" si="1816"/>
        <v>-6.1237153728807789E-16</v>
      </c>
      <c r="H723" s="376">
        <f t="shared" si="1752"/>
        <v>5.3333157675325612E-16</v>
      </c>
      <c r="I723" s="376">
        <f t="shared" si="1753"/>
        <v>-4.0836145894162021E-16</v>
      </c>
      <c r="J723" s="376">
        <f t="shared" si="1754"/>
        <v>2.4822352648612197E-16</v>
      </c>
      <c r="K723" s="376">
        <f t="shared" si="1755"/>
        <v>-6.6708750602904777E-17</v>
      </c>
      <c r="L723" s="376">
        <f t="shared" si="1756"/>
        <v>-1.2055093808968441E-16</v>
      </c>
      <c r="M723" s="376">
        <f t="shared" si="1757"/>
        <v>2.9742886093965324E-16</v>
      </c>
      <c r="N723" s="376">
        <f t="shared" si="1758"/>
        <v>-4.4869240999839621E-16</v>
      </c>
      <c r="O723" s="376">
        <f t="shared" si="1759"/>
        <v>5.6131486998906536E-16</v>
      </c>
      <c r="P723" s="376">
        <f t="shared" si="1760"/>
        <v>-6.2559727027923876E-16</v>
      </c>
      <c r="Q723" s="376">
        <f t="shared" si="1761"/>
        <v>6.3600365371927112E-16</v>
      </c>
      <c r="R723" s="376">
        <f t="shared" si="1762"/>
        <v>-5.9163782955482191E-16</v>
      </c>
      <c r="S723" s="376">
        <f t="shared" si="1763"/>
        <v>4.963205527728626E-16</v>
      </c>
      <c r="T723" s="376">
        <f t="shared" si="1764"/>
        <v>-3.5826048324769562E-16</v>
      </c>
      <c r="U723" s="377">
        <f t="shared" si="1765"/>
        <v>1.893472614644041E-16</v>
      </c>
      <c r="V723" s="376">
        <f t="shared" si="1766"/>
        <v>-4.12758066374684E-18</v>
      </c>
      <c r="W723" s="376">
        <f t="shared" si="1767"/>
        <v>-1.8144756461214874E-16</v>
      </c>
      <c r="X723" s="376">
        <f t="shared" si="1768"/>
        <v>3.5139656745922948E-16</v>
      </c>
      <c r="Y723" s="376">
        <f t="shared" si="1769"/>
        <v>-4.9108353386701306E-16</v>
      </c>
      <c r="Z723" s="376">
        <f t="shared" si="1770"/>
        <v>5.8847871608328902E-16</v>
      </c>
      <c r="AA723" s="376">
        <f t="shared" si="1771"/>
        <v>-6.3519450641299124E-16</v>
      </c>
      <c r="AB723" s="376">
        <f t="shared" si="1772"/>
        <v>6.2720777236091465E-16</v>
      </c>
      <c r="AC723" s="376">
        <f t="shared" si="1773"/>
        <v>-5.6520632610082013E-16</v>
      </c>
      <c r="AD723" s="376">
        <f t="shared" si="1774"/>
        <v>4.5452969055285272E-16</v>
      </c>
      <c r="AE723" s="376">
        <f t="shared" si="1775"/>
        <v>-3.0470926325499206E-16</v>
      </c>
      <c r="AF723" s="376">
        <f t="shared" si="1776"/>
        <v>1.2864747880703974E-16</v>
      </c>
      <c r="AG723" s="376">
        <f t="shared" si="1777"/>
        <v>5.8493340133570328E-17</v>
      </c>
      <c r="AH723" s="376">
        <f t="shared" si="1778"/>
        <v>-2.4059675189807398E-16</v>
      </c>
      <c r="AI723" s="376">
        <f t="shared" si="1779"/>
        <v>4.0198013294127356E-16</v>
      </c>
      <c r="AJ723" s="376">
        <f t="shared" si="1780"/>
        <v>-5.2874525485092672E-16</v>
      </c>
      <c r="AK723" s="376">
        <f t="shared" si="1781"/>
        <v>6.0997519044644299E-16</v>
      </c>
      <c r="AL723" s="376">
        <f t="shared" si="1782"/>
        <v>-6.3867447221734805E-16</v>
      </c>
      <c r="AM723" s="376">
        <f t="shared" si="1783"/>
        <v>6.1237153728807809E-16</v>
      </c>
      <c r="AN723" s="376">
        <f t="shared" si="1784"/>
        <v>-5.3333157675325672E-16</v>
      </c>
      <c r="AO723" s="376">
        <f t="shared" si="1785"/>
        <v>4.0836145894162193E-16</v>
      </c>
      <c r="AP723" s="376">
        <f t="shared" si="1786"/>
        <v>-2.4822352648612409E-16</v>
      </c>
      <c r="AQ723" s="376">
        <f t="shared" si="1787"/>
        <v>6.670875060290702E-17</v>
      </c>
      <c r="AR723" s="376">
        <f t="shared" si="1788"/>
        <v>1.2055093808967995E-16</v>
      </c>
      <c r="AS723" s="376">
        <f t="shared" si="1789"/>
        <v>-2.9742886093964919E-16</v>
      </c>
      <c r="AT723" s="376">
        <f t="shared" si="1790"/>
        <v>4.4869240999839295E-16</v>
      </c>
      <c r="AU723" s="376">
        <f t="shared" si="1791"/>
        <v>-5.6131486998906753E-16</v>
      </c>
      <c r="AV723" s="376">
        <f t="shared" si="1792"/>
        <v>6.2559727027923965E-16</v>
      </c>
      <c r="AW723" s="376">
        <f t="shared" si="1793"/>
        <v>-6.3600365371927092E-16</v>
      </c>
      <c r="AX723" s="376">
        <f t="shared" si="1794"/>
        <v>5.9163782955482191E-16</v>
      </c>
      <c r="AY723" s="376">
        <f t="shared" si="1795"/>
        <v>-4.963205527728626E-16</v>
      </c>
      <c r="AZ723" s="376">
        <f t="shared" si="1796"/>
        <v>3.5826048324770316E-16</v>
      </c>
      <c r="BA723" s="376">
        <f t="shared" si="1797"/>
        <v>-1.893472614644041E-16</v>
      </c>
      <c r="BB723" s="376">
        <f t="shared" si="1798"/>
        <v>4.1275806637377635E-18</v>
      </c>
      <c r="BC723" s="376">
        <f t="shared" si="1799"/>
        <v>1.8144756461214874E-16</v>
      </c>
      <c r="BD723" s="376">
        <f t="shared" si="1800"/>
        <v>-3.5139656745923712E-16</v>
      </c>
      <c r="BE723" s="376">
        <f t="shared" si="1801"/>
        <v>4.9108353386701306E-16</v>
      </c>
      <c r="BF723" s="376">
        <f t="shared" si="1802"/>
        <v>-5.8847871608329257E-16</v>
      </c>
      <c r="BG723" s="376">
        <f t="shared" si="1803"/>
        <v>6.3519450641299084E-16</v>
      </c>
      <c r="BH723" s="376">
        <f t="shared" si="1804"/>
        <v>-6.2720777236091376E-16</v>
      </c>
      <c r="BI723" s="376">
        <f t="shared" si="1805"/>
        <v>5.6520632610082013E-16</v>
      </c>
      <c r="BJ723" s="376">
        <f t="shared" si="1806"/>
        <v>-4.5452969055285272E-16</v>
      </c>
      <c r="BK723" s="376">
        <f t="shared" si="1807"/>
        <v>3.047092632550001E-16</v>
      </c>
      <c r="BL723" s="376">
        <f t="shared" si="1808"/>
        <v>-1.2864747880703974E-16</v>
      </c>
      <c r="BM723" s="376">
        <f t="shared" si="1809"/>
        <v>-5.8493340133561305E-17</v>
      </c>
      <c r="BN723" s="376">
        <f t="shared" si="1810"/>
        <v>2.4059675189807398E-16</v>
      </c>
      <c r="BO723" s="376">
        <f t="shared" si="1811"/>
        <v>-4.0198013294126646E-16</v>
      </c>
      <c r="BP723" s="376">
        <f t="shared" si="1812"/>
        <v>5.2874525485092672E-16</v>
      </c>
      <c r="BQ723" s="376">
        <f t="shared" si="1813"/>
        <v>-6.0997519044644033E-16</v>
      </c>
      <c r="BR723" s="376">
        <f t="shared" si="1814"/>
        <v>6.3867447221734805E-16</v>
      </c>
    </row>
    <row r="724" spans="2:70">
      <c r="B724" s="373">
        <v>30</v>
      </c>
      <c r="C724" s="373">
        <f t="shared" si="1815"/>
        <v>9.3750000000000031E-3</v>
      </c>
      <c r="D724" s="374">
        <f t="shared" si="1751"/>
        <v>11.981869007359823</v>
      </c>
      <c r="E724" s="375" t="str">
        <f>AJ694</f>
        <v>-0,0181309926401773</v>
      </c>
      <c r="F724" s="317">
        <v>30</v>
      </c>
      <c r="G724" s="376">
        <f t="shared" si="1816"/>
        <v>3.2364116697267504E-16</v>
      </c>
      <c r="H724" s="376">
        <f t="shared" si="1752"/>
        <v>-3.2303747884891747E-16</v>
      </c>
      <c r="I724" s="376">
        <f t="shared" si="1753"/>
        <v>3.1001964157450121E-16</v>
      </c>
      <c r="J724" s="376">
        <f t="shared" si="1754"/>
        <v>-2.8508792333539497E-16</v>
      </c>
      <c r="K724" s="376">
        <f t="shared" si="1755"/>
        <v>2.4920043608165886E-16</v>
      </c>
      <c r="L724" s="376">
        <f t="shared" si="1756"/>
        <v>-2.0373631582251845E-16</v>
      </c>
      <c r="M724" s="376">
        <f t="shared" si="1757"/>
        <v>1.5044272320296161E-16</v>
      </c>
      <c r="N724" s="376">
        <f t="shared" si="1758"/>
        <v>-9.1367701099966163E-17</v>
      </c>
      <c r="O724" s="376">
        <f t="shared" si="1759"/>
        <v>2.8781469483296135E-17</v>
      </c>
      <c r="P724" s="376">
        <f t="shared" si="1760"/>
        <v>3.49108178647829E-17</v>
      </c>
      <c r="Q724" s="376">
        <f t="shared" si="1761"/>
        <v>-9.7261502060531681E-17</v>
      </c>
      <c r="R724" s="376">
        <f t="shared" si="1762"/>
        <v>1.5587448127697287E-16</v>
      </c>
      <c r="S724" s="376">
        <f t="shared" si="1763"/>
        <v>-2.0849729159335418E-16</v>
      </c>
      <c r="T724" s="376">
        <f t="shared" si="1764"/>
        <v>2.5310766792043295E-16</v>
      </c>
      <c r="U724" s="377">
        <f t="shared" si="1765"/>
        <v>-2.8799125851374345E-16</v>
      </c>
      <c r="V724" s="376">
        <f t="shared" si="1766"/>
        <v>3.118075065497305E-16</v>
      </c>
      <c r="W724" s="376">
        <f t="shared" si="1767"/>
        <v>-3.2364116697267519E-16</v>
      </c>
      <c r="X724" s="376">
        <f t="shared" si="1768"/>
        <v>3.2303747884891732E-16</v>
      </c>
      <c r="Y724" s="376">
        <f t="shared" si="1769"/>
        <v>-3.1001964157450067E-16</v>
      </c>
      <c r="Z724" s="376">
        <f t="shared" si="1770"/>
        <v>2.8508792333539467E-16</v>
      </c>
      <c r="AA724" s="376">
        <f t="shared" si="1771"/>
        <v>-2.4920043608165778E-16</v>
      </c>
      <c r="AB724" s="376">
        <f t="shared" si="1772"/>
        <v>2.0373631582251707E-16</v>
      </c>
      <c r="AC724" s="376">
        <f t="shared" si="1773"/>
        <v>-1.5044272320295902E-16</v>
      </c>
      <c r="AD724" s="376">
        <f t="shared" si="1774"/>
        <v>9.1367701099962268E-17</v>
      </c>
      <c r="AE724" s="376">
        <f t="shared" si="1775"/>
        <v>-2.8781469483295543E-17</v>
      </c>
      <c r="AF724" s="376">
        <f t="shared" si="1776"/>
        <v>-3.4910817864784651E-17</v>
      </c>
      <c r="AG724" s="376">
        <f t="shared" si="1777"/>
        <v>9.7261502060533345E-17</v>
      </c>
      <c r="AH724" s="376">
        <f t="shared" si="1778"/>
        <v>-1.5587448127697435E-16</v>
      </c>
      <c r="AI724" s="376">
        <f t="shared" si="1779"/>
        <v>2.0849729159335731E-16</v>
      </c>
      <c r="AJ724" s="376">
        <f t="shared" si="1780"/>
        <v>-2.5310766792043255E-16</v>
      </c>
      <c r="AK724" s="376">
        <f t="shared" si="1781"/>
        <v>2.8799125851374429E-16</v>
      </c>
      <c r="AL724" s="376">
        <f t="shared" si="1782"/>
        <v>-3.1180750654973099E-16</v>
      </c>
      <c r="AM724" s="376">
        <f t="shared" si="1783"/>
        <v>3.2364116697267538E-16</v>
      </c>
      <c r="AN724" s="376">
        <f t="shared" si="1784"/>
        <v>-3.2303747884891693E-16</v>
      </c>
      <c r="AO724" s="376">
        <f t="shared" si="1785"/>
        <v>3.1001964157450081E-16</v>
      </c>
      <c r="AP724" s="376">
        <f t="shared" si="1786"/>
        <v>-2.8508792333539383E-16</v>
      </c>
      <c r="AQ724" s="376">
        <f t="shared" si="1787"/>
        <v>2.4920043608165665E-16</v>
      </c>
      <c r="AR724" s="376">
        <f t="shared" si="1788"/>
        <v>-2.0373631582251569E-16</v>
      </c>
      <c r="AS724" s="376">
        <f t="shared" si="1789"/>
        <v>1.5044272320295747E-16</v>
      </c>
      <c r="AT724" s="376">
        <f t="shared" si="1790"/>
        <v>-9.1367701099965017E-17</v>
      </c>
      <c r="AU724" s="376">
        <f t="shared" si="1791"/>
        <v>2.8781469483293805E-17</v>
      </c>
      <c r="AV724" s="376">
        <f t="shared" si="1792"/>
        <v>3.4910817864786376E-17</v>
      </c>
      <c r="AW724" s="376">
        <f t="shared" si="1793"/>
        <v>-9.7261502060535021E-17</v>
      </c>
      <c r="AX724" s="376">
        <f t="shared" si="1794"/>
        <v>1.5587448127697593E-16</v>
      </c>
      <c r="AY724" s="376">
        <f t="shared" si="1795"/>
        <v>-2.0849729159335864E-16</v>
      </c>
      <c r="AZ724" s="376">
        <f t="shared" si="1796"/>
        <v>2.5310766792043654E-16</v>
      </c>
      <c r="BA724" s="376">
        <f t="shared" si="1797"/>
        <v>-2.8799125851374724E-16</v>
      </c>
      <c r="BB724" s="376">
        <f t="shared" si="1798"/>
        <v>3.1180750654973277E-16</v>
      </c>
      <c r="BC724" s="376">
        <f t="shared" si="1799"/>
        <v>-3.2364116697267509E-16</v>
      </c>
      <c r="BD724" s="376">
        <f t="shared" si="1800"/>
        <v>3.2303747884891722E-16</v>
      </c>
      <c r="BE724" s="376">
        <f t="shared" si="1801"/>
        <v>-3.1001964157450032E-16</v>
      </c>
      <c r="BF724" s="376">
        <f t="shared" si="1802"/>
        <v>2.8508792333539299E-16</v>
      </c>
      <c r="BG724" s="376">
        <f t="shared" si="1803"/>
        <v>-2.4920043608165551E-16</v>
      </c>
      <c r="BH724" s="376">
        <f t="shared" si="1804"/>
        <v>2.0373631582251431E-16</v>
      </c>
      <c r="BI724" s="376">
        <f t="shared" si="1805"/>
        <v>-1.5044272320295591E-16</v>
      </c>
      <c r="BJ724" s="376">
        <f t="shared" si="1806"/>
        <v>9.1367701099958903E-17</v>
      </c>
      <c r="BK724" s="376">
        <f t="shared" si="1807"/>
        <v>-2.8781469483287457E-17</v>
      </c>
      <c r="BL724" s="376">
        <f t="shared" si="1808"/>
        <v>-3.4910817864792712E-17</v>
      </c>
      <c r="BM724" s="376">
        <f t="shared" si="1809"/>
        <v>9.726150206053231E-17</v>
      </c>
      <c r="BN724" s="376">
        <f t="shared" si="1810"/>
        <v>-1.5587448127697336E-16</v>
      </c>
      <c r="BO724" s="376">
        <f t="shared" si="1811"/>
        <v>2.0849729159335645E-16</v>
      </c>
      <c r="BP724" s="376">
        <f t="shared" si="1812"/>
        <v>-2.5310766792043477E-16</v>
      </c>
      <c r="BQ724" s="376">
        <f t="shared" si="1813"/>
        <v>2.8799125851374596E-16</v>
      </c>
      <c r="BR724" s="376">
        <f t="shared" si="1814"/>
        <v>-3.1180750654973198E-16</v>
      </c>
    </row>
    <row r="725" spans="2:70">
      <c r="B725" s="373">
        <v>31</v>
      </c>
      <c r="C725" s="373">
        <f t="shared" si="1815"/>
        <v>9.6875000000000034E-3</v>
      </c>
      <c r="D725" s="374">
        <f t="shared" si="1751"/>
        <v>11.97976738317311</v>
      </c>
      <c r="E725" s="375" t="str">
        <f>AK694</f>
        <v>-0,0202326168268903</v>
      </c>
      <c r="F725" s="317">
        <v>31</v>
      </c>
      <c r="G725" s="376">
        <f t="shared" si="1816"/>
        <v>-4.7767509933287354E-16</v>
      </c>
      <c r="H725" s="376">
        <f t="shared" si="1752"/>
        <v>4.7884679448235269E-16</v>
      </c>
      <c r="I725" s="376">
        <f t="shared" si="1753"/>
        <v>-4.7540693323668183E-16</v>
      </c>
      <c r="J725" s="376">
        <f t="shared" si="1754"/>
        <v>4.6738864334007655E-16</v>
      </c>
      <c r="K725" s="376">
        <f t="shared" si="1755"/>
        <v>-4.5486914530748417E-16</v>
      </c>
      <c r="L725" s="376">
        <f t="shared" si="1756"/>
        <v>4.3796900874881195E-16</v>
      </c>
      <c r="M725" s="376">
        <f t="shared" si="1757"/>
        <v>-4.1685099121767502E-16</v>
      </c>
      <c r="N725" s="376">
        <f t="shared" si="1758"/>
        <v>3.9171847076718055E-16</v>
      </c>
      <c r="O725" s="376">
        <f t="shared" si="1759"/>
        <v>-3.628134873081001E-16</v>
      </c>
      <c r="P725" s="376">
        <f t="shared" si="1760"/>
        <v>3.3041441163221575E-16</v>
      </c>
      <c r="Q725" s="376">
        <f t="shared" si="1761"/>
        <v>-2.9483326454942134E-16</v>
      </c>
      <c r="R725" s="376">
        <f t="shared" si="1762"/>
        <v>2.5641271195676027E-16</v>
      </c>
      <c r="S725" s="376">
        <f t="shared" si="1763"/>
        <v>-2.1552276477850915E-16</v>
      </c>
      <c r="T725" s="376">
        <f t="shared" si="1764"/>
        <v>1.7255721555871337E-16</v>
      </c>
      <c r="U725" s="377">
        <f t="shared" si="1765"/>
        <v>-1.2792984602371788E-16</v>
      </c>
      <c r="V725" s="376">
        <f t="shared" si="1766"/>
        <v>8.2070442137946459E-17</v>
      </c>
      <c r="W725" s="376">
        <f t="shared" si="1767"/>
        <v>-3.5420655030119329E-17</v>
      </c>
      <c r="X725" s="376">
        <f t="shared" si="1768"/>
        <v>-1.1570252348547507E-17</v>
      </c>
      <c r="Y725" s="376">
        <f t="shared" si="1769"/>
        <v>5.8449731872154522E-17</v>
      </c>
      <c r="Z725" s="376">
        <f t="shared" si="1770"/>
        <v>-1.047663085259591E-16</v>
      </c>
      <c r="AA725" s="376">
        <f t="shared" si="1771"/>
        <v>1.5007392835756874E-16</v>
      </c>
      <c r="AB725" s="376">
        <f t="shared" si="1772"/>
        <v>-1.9393625422034385E-16</v>
      </c>
      <c r="AC725" s="376">
        <f t="shared" si="1773"/>
        <v>2.3593086793863024E-16</v>
      </c>
      <c r="AD725" s="376">
        <f t="shared" si="1774"/>
        <v>-2.7565333842574192E-16</v>
      </c>
      <c r="AE725" s="376">
        <f t="shared" si="1775"/>
        <v>3.1272111657636534E-16</v>
      </c>
      <c r="AF725" s="376">
        <f t="shared" si="1776"/>
        <v>-3.4677721942361192E-16</v>
      </c>
      <c r="AG725" s="376">
        <f t="shared" si="1777"/>
        <v>3.7749366808009333E-16</v>
      </c>
      <c r="AH725" s="376">
        <f t="shared" si="1778"/>
        <v>-4.0457464635393774E-16</v>
      </c>
      <c r="AI725" s="376">
        <f t="shared" si="1779"/>
        <v>4.277593496203915E-16</v>
      </c>
      <c r="AJ725" s="376">
        <f t="shared" si="1780"/>
        <v>-4.4682449651295743E-16</v>
      </c>
      <c r="AK725" s="376">
        <f t="shared" si="1781"/>
        <v>4.6158647924498499E-16</v>
      </c>
      <c r="AL725" s="376">
        <f t="shared" si="1782"/>
        <v>-4.7190313185304863E-16</v>
      </c>
      <c r="AM725" s="376">
        <f t="shared" si="1783"/>
        <v>4.7767509933287414E-16</v>
      </c>
      <c r="AN725" s="376">
        <f t="shared" si="1784"/>
        <v>-4.788467944823526E-16</v>
      </c>
      <c r="AO725" s="376">
        <f t="shared" si="1785"/>
        <v>4.7540693323668104E-16</v>
      </c>
      <c r="AP725" s="376">
        <f t="shared" si="1786"/>
        <v>-4.6738864334007596E-16</v>
      </c>
      <c r="AQ725" s="376">
        <f t="shared" si="1787"/>
        <v>4.5486914530748219E-16</v>
      </c>
      <c r="AR725" s="376">
        <f t="shared" si="1788"/>
        <v>-4.3796900874881121E-16</v>
      </c>
      <c r="AS725" s="376">
        <f t="shared" si="1789"/>
        <v>4.1685099121767246E-16</v>
      </c>
      <c r="AT725" s="376">
        <f t="shared" si="1790"/>
        <v>-3.9171847076717952E-16</v>
      </c>
      <c r="AU725" s="376">
        <f t="shared" si="1791"/>
        <v>3.628134873080967E-16</v>
      </c>
      <c r="AV725" s="376">
        <f t="shared" si="1792"/>
        <v>-3.3041441163221437E-16</v>
      </c>
      <c r="AW725" s="376">
        <f t="shared" si="1793"/>
        <v>2.9483326454942395E-16</v>
      </c>
      <c r="AX725" s="376">
        <f t="shared" si="1794"/>
        <v>-2.5641271195675445E-16</v>
      </c>
      <c r="AY725" s="376">
        <f t="shared" si="1795"/>
        <v>2.15522764778506E-16</v>
      </c>
      <c r="AZ725" s="376">
        <f t="shared" si="1796"/>
        <v>-1.7255721555871325E-16</v>
      </c>
      <c r="BA725" s="376">
        <f t="shared" si="1797"/>
        <v>1.2792984602372104E-16</v>
      </c>
      <c r="BB725" s="376">
        <f t="shared" si="1798"/>
        <v>-8.2070442137939643E-17</v>
      </c>
      <c r="BC725" s="376">
        <f t="shared" si="1799"/>
        <v>3.5420655030115816E-17</v>
      </c>
      <c r="BD725" s="376">
        <f t="shared" si="1800"/>
        <v>1.157025234854763E-17</v>
      </c>
      <c r="BE725" s="376">
        <f t="shared" si="1801"/>
        <v>-5.8449731872164789E-17</v>
      </c>
      <c r="BF725" s="376">
        <f t="shared" si="1802"/>
        <v>1.0476630852596583E-16</v>
      </c>
      <c r="BG725" s="376">
        <f t="shared" si="1803"/>
        <v>-1.5007392835757207E-16</v>
      </c>
      <c r="BH725" s="376">
        <f t="shared" si="1804"/>
        <v>1.9393625422034085E-16</v>
      </c>
      <c r="BI725" s="376">
        <f t="shared" si="1805"/>
        <v>-2.3593086793863926E-16</v>
      </c>
      <c r="BJ725" s="376">
        <f t="shared" si="1806"/>
        <v>2.7565333842574483E-16</v>
      </c>
      <c r="BK725" s="376">
        <f t="shared" si="1807"/>
        <v>-3.12721116576368E-16</v>
      </c>
      <c r="BL725" s="376">
        <f t="shared" si="1808"/>
        <v>3.467772194236097E-16</v>
      </c>
      <c r="BM725" s="376">
        <f t="shared" si="1809"/>
        <v>-3.7749366808009974E-16</v>
      </c>
      <c r="BN725" s="376">
        <f t="shared" si="1810"/>
        <v>4.0457464635393961E-16</v>
      </c>
      <c r="BO725" s="376">
        <f t="shared" si="1811"/>
        <v>-4.2775934962039302E-16</v>
      </c>
      <c r="BP725" s="376">
        <f t="shared" si="1812"/>
        <v>4.4682449651295614E-16</v>
      </c>
      <c r="BQ725" s="376">
        <f t="shared" si="1813"/>
        <v>-4.6158647924498775E-16</v>
      </c>
      <c r="BR725" s="376">
        <f t="shared" si="1814"/>
        <v>4.7190313185304922E-16</v>
      </c>
    </row>
    <row r="726" spans="2:70">
      <c r="B726" s="373">
        <v>32</v>
      </c>
      <c r="C726" s="373">
        <f t="shared" si="1815"/>
        <v>1.0000000000000004E-2</v>
      </c>
      <c r="D726" s="374">
        <f t="shared" si="1751"/>
        <v>11.977860610146717</v>
      </c>
      <c r="E726" s="375" t="str">
        <f>AL694</f>
        <v>-0,0221393898532834</v>
      </c>
      <c r="F726" s="317">
        <v>32</v>
      </c>
      <c r="G726" s="376">
        <f t="shared" si="1816"/>
        <v>1.7060293928543243E-16</v>
      </c>
      <c r="H726" s="376">
        <f t="shared" si="1752"/>
        <v>-1.7060293928543243E-16</v>
      </c>
      <c r="I726" s="376">
        <f t="shared" si="1753"/>
        <v>1.7060293928543245E-16</v>
      </c>
      <c r="J726" s="376">
        <f t="shared" si="1754"/>
        <v>-1.7060293928543245E-16</v>
      </c>
      <c r="K726" s="376">
        <f t="shared" si="1755"/>
        <v>1.7060293928543248E-16</v>
      </c>
      <c r="L726" s="376">
        <f t="shared" si="1756"/>
        <v>-1.706029392854325E-16</v>
      </c>
      <c r="M726" s="376">
        <f t="shared" si="1757"/>
        <v>1.706029392854325E-16</v>
      </c>
      <c r="N726" s="376">
        <f t="shared" si="1758"/>
        <v>-1.7060293928543253E-16</v>
      </c>
      <c r="O726" s="376">
        <f t="shared" si="1759"/>
        <v>1.7060293928543255E-16</v>
      </c>
      <c r="P726" s="376">
        <f t="shared" si="1760"/>
        <v>-1.7060293928543255E-16</v>
      </c>
      <c r="Q726" s="376">
        <f t="shared" si="1761"/>
        <v>1.7060293928543302E-16</v>
      </c>
      <c r="R726" s="376">
        <f t="shared" si="1762"/>
        <v>-1.7060293928543257E-16</v>
      </c>
      <c r="S726" s="376">
        <f t="shared" si="1763"/>
        <v>1.7060293928543216E-16</v>
      </c>
      <c r="T726" s="376">
        <f t="shared" si="1764"/>
        <v>-1.7060293928543262E-16</v>
      </c>
      <c r="U726" s="377">
        <f t="shared" si="1765"/>
        <v>1.7060293928543307E-16</v>
      </c>
      <c r="V726" s="376">
        <f t="shared" si="1766"/>
        <v>-1.7060293928543265E-16</v>
      </c>
      <c r="W726" s="376">
        <f t="shared" si="1767"/>
        <v>1.7060293928543223E-16</v>
      </c>
      <c r="X726" s="376">
        <f t="shared" si="1768"/>
        <v>-1.7060293928543267E-16</v>
      </c>
      <c r="Y726" s="376">
        <f t="shared" si="1769"/>
        <v>1.7060293928543314E-16</v>
      </c>
      <c r="Z726" s="376">
        <f t="shared" si="1770"/>
        <v>-1.706029392854327E-16</v>
      </c>
      <c r="AA726" s="376">
        <f t="shared" si="1771"/>
        <v>1.7060293928543228E-16</v>
      </c>
      <c r="AB726" s="376">
        <f t="shared" si="1772"/>
        <v>-1.7060293928543361E-16</v>
      </c>
      <c r="AC726" s="376">
        <f t="shared" si="1773"/>
        <v>1.7060293928543319E-16</v>
      </c>
      <c r="AD726" s="376">
        <f t="shared" si="1774"/>
        <v>-1.7060293928543277E-16</v>
      </c>
      <c r="AE726" s="376">
        <f t="shared" si="1775"/>
        <v>1.7060293928543235E-16</v>
      </c>
      <c r="AF726" s="376">
        <f t="shared" si="1776"/>
        <v>-1.7060293928543191E-16</v>
      </c>
      <c r="AG726" s="376">
        <f t="shared" si="1777"/>
        <v>1.7060293928543324E-16</v>
      </c>
      <c r="AH726" s="376">
        <f t="shared" si="1778"/>
        <v>-1.7060293928543282E-16</v>
      </c>
      <c r="AI726" s="376">
        <f t="shared" si="1779"/>
        <v>1.706029392854324E-16</v>
      </c>
      <c r="AJ726" s="376">
        <f t="shared" si="1780"/>
        <v>-1.7060293928543373E-16</v>
      </c>
      <c r="AK726" s="376">
        <f t="shared" si="1781"/>
        <v>1.7060293928543331E-16</v>
      </c>
      <c r="AL726" s="376">
        <f t="shared" si="1782"/>
        <v>-1.706029392854329E-16</v>
      </c>
      <c r="AM726" s="376">
        <f t="shared" si="1783"/>
        <v>1.7060293928543245E-16</v>
      </c>
      <c r="AN726" s="376">
        <f t="shared" si="1784"/>
        <v>-1.7060293928543203E-16</v>
      </c>
      <c r="AO726" s="376">
        <f t="shared" si="1785"/>
        <v>1.7060293928543336E-16</v>
      </c>
      <c r="AP726" s="376">
        <f t="shared" si="1786"/>
        <v>-1.7060293928543294E-16</v>
      </c>
      <c r="AQ726" s="376">
        <f t="shared" si="1787"/>
        <v>1.7060293928543253E-16</v>
      </c>
      <c r="AR726" s="376">
        <f t="shared" si="1788"/>
        <v>-1.7060293928543386E-16</v>
      </c>
      <c r="AS726" s="376">
        <f t="shared" si="1789"/>
        <v>1.7060293928543344E-16</v>
      </c>
      <c r="AT726" s="376">
        <f t="shared" si="1790"/>
        <v>-1.7060293928543302E-16</v>
      </c>
      <c r="AU726" s="376">
        <f t="shared" si="1791"/>
        <v>1.7060293928543435E-16</v>
      </c>
      <c r="AV726" s="376">
        <f t="shared" si="1792"/>
        <v>-1.7060293928543216E-16</v>
      </c>
      <c r="AW726" s="376">
        <f t="shared" si="1793"/>
        <v>1.7060293928543349E-16</v>
      </c>
      <c r="AX726" s="376">
        <f t="shared" si="1794"/>
        <v>-1.7060293928543482E-16</v>
      </c>
      <c r="AY726" s="376">
        <f t="shared" si="1795"/>
        <v>1.7060293928543265E-16</v>
      </c>
      <c r="AZ726" s="376">
        <f t="shared" si="1796"/>
        <v>-1.7060293928543398E-16</v>
      </c>
      <c r="BA726" s="376">
        <f t="shared" si="1797"/>
        <v>1.7060293928543179E-16</v>
      </c>
      <c r="BB726" s="376">
        <f t="shared" si="1798"/>
        <v>-1.7060293928543314E-16</v>
      </c>
      <c r="BC726" s="376">
        <f t="shared" si="1799"/>
        <v>1.7060293928543447E-16</v>
      </c>
      <c r="BD726" s="376">
        <f t="shared" si="1800"/>
        <v>-1.7060293928543228E-16</v>
      </c>
      <c r="BE726" s="376">
        <f t="shared" si="1801"/>
        <v>1.7060293928543361E-16</v>
      </c>
      <c r="BF726" s="376">
        <f t="shared" si="1802"/>
        <v>-1.7060293928543144E-16</v>
      </c>
      <c r="BG726" s="376">
        <f t="shared" si="1803"/>
        <v>1.7060293928543277E-16</v>
      </c>
      <c r="BH726" s="376">
        <f t="shared" si="1804"/>
        <v>-1.706029392854341E-16</v>
      </c>
      <c r="BI726" s="376">
        <f t="shared" si="1805"/>
        <v>1.7060293928543191E-16</v>
      </c>
      <c r="BJ726" s="376">
        <f t="shared" si="1806"/>
        <v>-1.7060293928543324E-16</v>
      </c>
      <c r="BK726" s="376">
        <f t="shared" si="1807"/>
        <v>1.706029392854346E-16</v>
      </c>
      <c r="BL726" s="376">
        <f t="shared" si="1808"/>
        <v>-1.706029392854324E-16</v>
      </c>
      <c r="BM726" s="376">
        <f t="shared" si="1809"/>
        <v>1.7060293928543373E-16</v>
      </c>
      <c r="BN726" s="376">
        <f t="shared" si="1810"/>
        <v>-1.7060293928543506E-16</v>
      </c>
      <c r="BO726" s="376">
        <f t="shared" si="1811"/>
        <v>1.706029392854329E-16</v>
      </c>
      <c r="BP726" s="376">
        <f t="shared" si="1812"/>
        <v>-1.7060293928543423E-16</v>
      </c>
      <c r="BQ726" s="376">
        <f t="shared" si="1813"/>
        <v>1.7060293928543203E-16</v>
      </c>
      <c r="BR726" s="376">
        <f t="shared" si="1814"/>
        <v>-1.7060293928543336E-16</v>
      </c>
    </row>
    <row r="727" spans="2:70">
      <c r="B727" s="373">
        <v>33</v>
      </c>
      <c r="C727" s="373">
        <f t="shared" si="1815"/>
        <v>1.0312500000000004E-2</v>
      </c>
      <c r="D727" s="374">
        <f t="shared" ref="D727:D758" si="1817">Vo_set2+E727</f>
        <v>11.976167051547218</v>
      </c>
      <c r="E727" s="375" t="str">
        <f>AM694</f>
        <v>-0,0238329484527817</v>
      </c>
      <c r="F727" s="317">
        <v>33</v>
      </c>
      <c r="G727" s="376">
        <f t="shared" ref="G727:G744" si="1818">2*IMREAL(K658)*COS(2*PI()*B658*1/Nt_input)-2*IMAGINARY(K658)*SIN(2*PI()*B658*1/Nt_input)</f>
        <v>1.4156998196562581E-15</v>
      </c>
      <c r="H727" s="376">
        <f t="shared" ref="H727:H744" si="1819">2*IMREAL(K658)*COS(2*PI()*B658*2/Nt_input)-2*IMAGINARY(K658)*SIN(2*PI()*B658*2/Nt_input)</f>
        <v>-1.5967359597431433E-15</v>
      </c>
      <c r="I727" s="376">
        <f t="shared" ref="I727:I744" si="1820">2*IMREAL(K658)*COS(2*PI()*B658*3/Nt_input)-2*IMAGINARY(K658)*SIN(2*PI()*B658*3/Nt_input)</f>
        <v>1.7623946596730386E-15</v>
      </c>
      <c r="J727" s="376">
        <f t="shared" ref="J727:J744" si="1821">2*IMREAL(K658)*COS(2*PI()*B658*4/Nt_input)-2*IMAGINARY(K658)*SIN(2*PI()*B658*4/Nt_input)</f>
        <v>-1.91108053560736E-15</v>
      </c>
      <c r="K727" s="376">
        <f t="shared" ref="K727:K744" si="1822">2*IMREAL(K658)*COS(2*PI()*B658*5/Nt_input)-2*IMAGINARY(K658)*SIN(2*PI()*B658*5/Nt_input)</f>
        <v>2.0413616612808965E-15</v>
      </c>
      <c r="L727" s="376">
        <f t="shared" ref="L727:L744" si="1823">2*IMREAL(K658)*COS(2*PI()*B658*6/Nt_input)-2*IMAGINARY(K658)*SIN(2*PI()*B658*6/Nt_input)</f>
        <v>-2.1519833582344986E-15</v>
      </c>
      <c r="M727" s="376">
        <f t="shared" ref="M727:M744" si="1824">2*IMREAL(K658)*COS(2*PI()*B658*7/Nt_input)-2*IMAGINARY(K658)*SIN(2*PI()*B658*7/Nt_input)</f>
        <v>2.241880279054536E-15</v>
      </c>
      <c r="N727" s="376">
        <f t="shared" ref="N727:N744" si="1825">2*IMREAL(K658)*COS(2*PI()*B658*8/Nt_input)-2*IMAGINARY(K658)*SIN(2*PI()*B658*8/Nt_input)</f>
        <v>-2.3101866672508548E-15</v>
      </c>
      <c r="O727" s="376">
        <f t="shared" ref="O727:O744" si="1826">2*IMREAL(K658)*COS(2*PI()*B658*9/Nt_input)-2*IMAGINARY(K658)*SIN(2*PI()*B658*9/Nt_input)</f>
        <v>2.3562446949650556E-15</v>
      </c>
      <c r="P727" s="376">
        <f t="shared" ref="P727:P744" si="1827">2*IMREAL(K658)*COS(2*PI()*B658*10/Nt_input)-2*IMAGINARY(K658)*SIN(2*PI()*B658*10/Nt_input)</f>
        <v>-2.3796107982123713E-15</v>
      </c>
      <c r="Q727" s="376">
        <f t="shared" ref="Q727:Q744" si="1828">2*IMREAL(K658)*COS(2*PI()*B658*11/Nt_input)-2*IMAGINARY(K658)*SIN(2*PI()*B658*11/Nt_input)</f>
        <v>2.380059948645317E-15</v>
      </c>
      <c r="R727" s="376">
        <f t="shared" ref="R727:R744" si="1829">2*IMREAL(K658)*COS(2*PI()*B658*12/Nt_input)-2*IMAGINARY(K658)*SIN(2*PI()*B658*12/Nt_input)</f>
        <v>-2.3575878206996945E-15</v>
      </c>
      <c r="S727" s="376">
        <f t="shared" ref="S727:S744" si="1830">2*IMREAL(K658)*COS(2*PI()*B658*13/Nt_input)-2*IMAGINARY(K658)*SIN(2*PI()*B658*13/Nt_input)</f>
        <v>2.3124108332521346E-15</v>
      </c>
      <c r="T727" s="376">
        <f t="shared" ref="T727:T744" si="1831">2*IMREAL(K658)*COS(2*PI()*B658*14/Nt_input)-2*IMAGINARY(K658)*SIN(2*PI()*B658*14/Nt_input)</f>
        <v>-2.2449640653880113E-15</v>
      </c>
      <c r="U727" s="377">
        <f t="shared" ref="U727:U744" si="1832">2*IMREAL(K658)*COS(2*PI()*B658*15/Nt_input)-2*IMAGINARY(K658)*SIN(2*PI()*B658*15/Nt_input)</f>
        <v>2.1558970663520093E-15</v>
      </c>
      <c r="V727" s="376">
        <f t="shared" ref="V727:V744" si="1833">2*IMREAL(K658)*COS(2*PI()*B658*16/Nt_input)-2*IMAGINARY(K658)*SIN(2*PI()*B658*16/Nt_input)</f>
        <v>-2.0460676000338202E-15</v>
      </c>
      <c r="W727" s="376">
        <f t="shared" ref="W727:W744" si="1834">2*IMREAL(K658)*COS(2*PI()*B658*17/Nt_input)-2*IMAGINARY(K658)*SIN(2*PI()*B658*17/Nt_input)</f>
        <v>1.9165333842329809E-15</v>
      </c>
      <c r="X727" s="376">
        <f t="shared" ref="X727:X744" si="1835">2*IMREAL(K658)*COS(2*PI()*B658*18/Nt_input)-2*IMAGINARY(K658)*SIN(2*PI()*B658*18/Nt_input)</f>
        <v>-1.7685419042582593E-15</v>
      </c>
      <c r="Y727" s="376">
        <f t="shared" ref="Y727:Y744" si="1836">2*IMREAL(K658)*COS(2*PI()*B658*19/Nt_input)-2*IMAGINARY(K658)*SIN(2*PI()*B658*19/Nt_input)</f>
        <v>1.6035183989621844E-15</v>
      </c>
      <c r="Z727" s="376">
        <f t="shared" ref="Z727:Z744" si="1837">2*IMREAL(K658)*COS(2*PI()*B658*20/Nt_input)-2*IMAGINARY(K658)*SIN(2*PI()*B658*20/Nt_input)</f>
        <v>-1.4230521349117674E-15</v>
      </c>
      <c r="AA727" s="376">
        <f t="shared" ref="AA727:AA744" si="1838">2*IMREAL(K658)*COS(2*PI()*B658*21/Nt_input)-2*IMAGINARY(K658)*SIN(2*PI()*B658*21/Nt_input)</f>
        <v>1.2288811008827351E-15</v>
      </c>
      <c r="AB727" s="376">
        <f t="shared" ref="AB727:AB744" si="1839">2*IMREAL(K658)*COS(2*PI()*B658*22/Nt_input)-2*IMAGINARY(K658)*SIN(2*PI()*B658*22/Nt_input)</f>
        <v>-1.0228752700774593E-15</v>
      </c>
      <c r="AC727" s="376">
        <f t="shared" ref="AC727:AC744" si="1840">2*IMREAL(K658)*COS(2*PI()*B658*23/Nt_input)-2*IMAGINARY(K658)*SIN(2*PI()*B658*23/Nt_input)</f>
        <v>8.0701859126083659E-16</v>
      </c>
      <c r="AD727" s="376">
        <f t="shared" ref="AD727:AD744" si="1841">2*IMREAL(K658)*COS(2*PI()*B658*24/Nt_input)-2*IMAGINARY(K658)*SIN(2*PI()*B658*24/Nt_input)</f>
        <v>-5.8338988224913466E-16</v>
      </c>
      <c r="AE727" s="376">
        <f t="shared" ref="AE727:AE744" si="1842">2*IMREAL(K658)*COS(2*PI()*B658*25/Nt_input)-2*IMAGINARY(K658)*SIN(2*PI()*B658*25/Nt_input)</f>
        <v>3.5414280975802437E-16</v>
      </c>
      <c r="AF727" s="376">
        <f t="shared" ref="AF727:AF744" si="1843">2*IMREAL(K658)*COS(2*PI()*B658*26/Nt_input)-2*IMAGINARY(K658)*SIN(2*PI()*B658*26/Nt_input)</f>
        <v>-1.2148514841479172E-16</v>
      </c>
      <c r="AG727" s="376">
        <f t="shared" ref="AG727:AG744" si="1844">2*IMREAL(K658)*COS(2*PI()*B658*27/Nt_input)-2*IMAGINARY(K658)*SIN(2*PI()*B658*27/Nt_input)</f>
        <v>-1.1234248131821272E-16</v>
      </c>
      <c r="AH727" s="376">
        <f t="shared" ref="AH727:AH744" si="1845">2*IMREAL(K658)*COS(2*PI()*B658*28/Nt_input)-2*IMAGINARY(K658)*SIN(2*PI()*B658*28/Nt_input)</f>
        <v>3.4508819154347596E-16</v>
      </c>
      <c r="AI727" s="376">
        <f t="shared" ref="AI727:AI744" si="1846">2*IMREAL(K658)*COS(2*PI()*B658*29/Nt_input)-2*IMAGINARY(K658)*SIN(2*PI()*B658*29/Nt_input)</f>
        <v>-5.745105138397807E-16</v>
      </c>
      <c r="AJ727" s="376">
        <f t="shared" ref="AJ727:AJ744" si="1847">2*IMREAL(K658)*COS(2*PI()*B658*30/Nt_input)-2*IMAGINARY(K658)*SIN(2*PI()*B658*30/Nt_input)</f>
        <v>7.983999858284151E-16</v>
      </c>
      <c r="AK727" s="376">
        <f t="shared" ref="AK727:AK744" si="1848">2*IMREAL(K658)*COS(2*PI()*B658*31/Nt_input)-2*IMAGINARY(K658)*SIN(2*PI()*B658*31/Nt_input)</f>
        <v>-1.0146004295036938E-15</v>
      </c>
      <c r="AL727" s="376">
        <f t="shared" ref="AL727:AL744" si="1849">2*IMREAL(K658)*COS(2*PI()*B658*32/Nt_input)-2*IMAGINARY(K658)*SIN(2*PI()*B658*32/Nt_input)</f>
        <v>1.221029716405839E-15</v>
      </c>
      <c r="AM727" s="376">
        <f t="shared" ref="AM727:AM744" si="1850">2*IMREAL(K658)*COS(2*PI()*B658*33/Nt_input)-2*IMAGINARY(K658)*SIN(2*PI()*B658*33/Nt_input)</f>
        <v>-1.4156998196562562E-15</v>
      </c>
      <c r="AN727" s="376">
        <f t="shared" ref="AN727:AN744" si="1851">2*IMREAL(K658)*COS(2*PI()*B658*34/Nt_input)-2*IMAGINARY(K658)*SIN(2*PI()*B658*34/Nt_input)</f>
        <v>1.5967359597431409E-15</v>
      </c>
      <c r="AO727" s="376">
        <f t="shared" ref="AO727:AO744" si="1852">2*IMREAL(K658)*COS(2*PI()*B658*35/Nt_input)-2*IMAGINARY(K658)*SIN(2*PI()*B658*35/Nt_input)</f>
        <v>-1.7623946596730351E-15</v>
      </c>
      <c r="AP727" s="376">
        <f t="shared" ref="AP727:AP744" si="1853">2*IMREAL(K658)*COS(2*PI()*B658*36/Nt_input)-2*IMAGINARY(K658)*SIN(2*PI()*B658*36/Nt_input)</f>
        <v>1.9110805356073568E-15</v>
      </c>
      <c r="AQ727" s="376">
        <f t="shared" ref="AQ727:AQ744" si="1854">2*IMREAL(K658)*COS(2*PI()*B658*37/Nt_input)-2*IMAGINARY(K658)*SIN(2*PI()*B658*37/Nt_input)</f>
        <v>-2.0413616612808918E-15</v>
      </c>
      <c r="AR727" s="376">
        <f t="shared" ref="AR727:AR744" si="1855">2*IMREAL(K658)*COS(2*PI()*B658*38/Nt_input)-2*IMAGINARY(K658)*SIN(2*PI()*B658*38/Nt_input)</f>
        <v>2.1519833582344947E-15</v>
      </c>
      <c r="AS727" s="376">
        <f t="shared" ref="AS727:AS744" si="1856">2*IMREAL(K658)*COS(2*PI()*B658*39/Nt_input)-2*IMAGINARY(K658)*SIN(2*PI()*B658*39/Nt_input)</f>
        <v>-2.2418802790545329E-15</v>
      </c>
      <c r="AT727" s="376">
        <f t="shared" ref="AT727:AT744" si="1857">2*IMREAL(K658)*COS(2*PI()*B658*40/Nt_input)-2*IMAGINARY(K658)*SIN(2*PI()*B658*40/Nt_input)</f>
        <v>2.3101866672508611E-15</v>
      </c>
      <c r="AU727" s="376">
        <f t="shared" ref="AU727:AU744" si="1858">2*IMREAL(K658)*COS(2*PI()*B658*41/Nt_input)-2*IMAGINARY(K658)*SIN(2*PI()*B658*41/Nt_input)</f>
        <v>-2.3562446949650591E-15</v>
      </c>
      <c r="AV727" s="376">
        <f t="shared" ref="AV727:AV744" si="1859">2*IMREAL(K658)*COS(2*PI()*B658*42/Nt_input)-2*IMAGINARY(K658)*SIN(2*PI()*B658*42/Nt_input)</f>
        <v>2.379610798212372E-15</v>
      </c>
      <c r="AW727" s="376">
        <f t="shared" ref="AW727:AW744" si="1860">2*IMREAL(K658)*COS(2*PI()*B658*43/Nt_input)-2*IMAGINARY(K658)*SIN(2*PI()*B658*43/Nt_input)</f>
        <v>-2.3800599486453163E-15</v>
      </c>
      <c r="AX727" s="376">
        <f t="shared" ref="AX727:AX744" si="1861">2*IMREAL(K658)*COS(2*PI()*B658*44/Nt_input)-2*IMAGINARY(K658)*SIN(2*PI()*B658*44/Nt_input)</f>
        <v>2.3575878206996921E-15</v>
      </c>
      <c r="AY727" s="376">
        <f t="shared" ref="AY727:AY744" si="1862">2*IMREAL(K658)*COS(2*PI()*B658*45/Nt_input)-2*IMAGINARY(K658)*SIN(2*PI()*B658*45/Nt_input)</f>
        <v>-2.312410833252131E-15</v>
      </c>
      <c r="AZ727" s="376">
        <f t="shared" ref="AZ727:AZ744" si="1863">2*IMREAL(K658)*COS(2*PI()*B658*46/Nt_input)-2*IMAGINARY(K658)*SIN(2*PI()*B658*46/Nt_input)</f>
        <v>2.2449640653880061E-15</v>
      </c>
      <c r="BA727" s="376">
        <f t="shared" ref="BA727:BA744" si="1864">2*IMREAL(K658)*COS(2*PI()*B658*47/Nt_input)-2*IMAGINARY(K658)*SIN(2*PI()*B658*47/Nt_input)</f>
        <v>-2.155897066352003E-15</v>
      </c>
      <c r="BB727" s="376">
        <f t="shared" ref="BB727:BB744" si="1865">2*IMREAL(K658)*COS(2*PI()*B658*48/Nt_input)-2*IMAGINARY(K658)*SIN(2*PI()*B658*48/Nt_input)</f>
        <v>2.0460676000338119E-15</v>
      </c>
      <c r="BC727" s="376">
        <f t="shared" ref="BC727:BC744" si="1866">2*IMREAL(K658)*COS(2*PI()*B658*49/Nt_input)-2*IMAGINARY(K658)*SIN(2*PI()*B658*49/Nt_input)</f>
        <v>-1.9165333842329718E-15</v>
      </c>
      <c r="BD727" s="376">
        <f t="shared" ref="BD727:BD744" si="1867">2*IMREAL(K658)*COS(2*PI()*B658*50/Nt_input)-2*IMAGINARY(K658)*SIN(2*PI()*B658*50/Nt_input)</f>
        <v>1.7685419042582491E-15</v>
      </c>
      <c r="BE727" s="376">
        <f t="shared" ref="BE727:BE744" si="1868">2*IMREAL(K658)*COS(2*PI()*B658*51/Nt_input)-2*IMAGINARY(K658)*SIN(2*PI()*B658*51/Nt_input)</f>
        <v>-1.6035183989621724E-15</v>
      </c>
      <c r="BF727" s="376">
        <f t="shared" ref="BF727:BF744" si="1869">2*IMREAL(K658)*COS(2*PI()*B658*52/Nt_input)-2*IMAGINARY(K658)*SIN(2*PI()*B658*52/Nt_input)</f>
        <v>1.4230521349117684E-15</v>
      </c>
      <c r="BG727" s="376">
        <f t="shared" ref="BG727:BG744" si="1870">2*IMREAL(K658)*COS(2*PI()*B658*53/Nt_input)-2*IMAGINARY(K658)*SIN(2*PI()*B658*53/Nt_input)</f>
        <v>-1.2288811008827363E-15</v>
      </c>
      <c r="BH727" s="376">
        <f t="shared" ref="BH727:BH744" si="1871">2*IMREAL(K658)*COS(2*PI()*B658*54/Nt_input)-2*IMAGINARY(K658)*SIN(2*PI()*B658*54/Nt_input)</f>
        <v>1.0228752700774605E-15</v>
      </c>
      <c r="BI727" s="376">
        <f t="shared" ref="BI727:BI744" si="1872">2*IMREAL(K658)*COS(2*PI()*B658*55/Nt_input)-2*IMAGINARY(K658)*SIN(2*PI()*B658*55/Nt_input)</f>
        <v>-8.0701859126083777E-16</v>
      </c>
      <c r="BJ727" s="376">
        <f t="shared" ref="BJ727:BJ744" si="1873">2*IMREAL(K658)*COS(2*PI()*B658*56/Nt_input)-2*IMAGINARY(K658)*SIN(2*PI()*B658*56/Nt_input)</f>
        <v>5.8338988224913584E-16</v>
      </c>
      <c r="BK727" s="376">
        <f t="shared" ref="BK727:BK744" si="1874">2*IMREAL(K658)*COS(2*PI()*B658*57/Nt_input)-2*IMAGINARY(K658)*SIN(2*PI()*B658*57/Nt_input)</f>
        <v>-3.5414280975802555E-16</v>
      </c>
      <c r="BL727" s="376">
        <f t="shared" ref="BL727:BL744" si="1875">2*IMREAL(K658)*COS(2*PI()*B658*58/Nt_input)-2*IMAGINARY(K658)*SIN(2*PI()*B658*58/Nt_input)</f>
        <v>1.214851484147927E-16</v>
      </c>
      <c r="BM727" s="376">
        <f t="shared" ref="BM727:BM744" si="1876">2*IMREAL(K658)*COS(2*PI()*B658*59/Nt_input)-2*IMAGINARY(K658)*SIN(2*PI()*B658*59/Nt_input)</f>
        <v>1.1234248131821173E-16</v>
      </c>
      <c r="BN727" s="376">
        <f t="shared" ref="BN727:BN744" si="1877">2*IMREAL(K658)*COS(2*PI()*B658*60/Nt_input)-2*IMAGINARY(K658)*SIN(2*PI()*B658*60/Nt_input)</f>
        <v>-3.4508819154347448E-16</v>
      </c>
      <c r="BO727" s="376">
        <f t="shared" ref="BO727:BO744" si="1878">2*IMREAL(K658)*COS(2*PI()*B658*61/Nt_input)-2*IMAGINARY(K658)*SIN(2*PI()*B658*61/Nt_input)</f>
        <v>5.7451051383977922E-16</v>
      </c>
      <c r="BP727" s="376">
        <f t="shared" ref="BP727:BP744" si="1879">2*IMREAL(K658)*COS(2*PI()*B658*62/Nt_input)-2*IMAGINARY(K658)*SIN(2*PI()*B658*62/Nt_input)</f>
        <v>-7.9839998582841392E-16</v>
      </c>
      <c r="BQ727" s="376">
        <f t="shared" ref="BQ727:BQ744" si="1880">2*IMREAL(K658)*COS(2*PI()*B658*63/Nt_input)-2*IMAGINARY(K658)*SIN(2*PI()*B658*63/Nt_input)</f>
        <v>1.0146004295036926E-15</v>
      </c>
      <c r="BR727" s="376">
        <f t="shared" ref="BR727:BR744" si="1881">2*IMREAL(K658)*COS(2*PI()*B658*64/Nt_input)-2*IMAGINARY(K658)*SIN(2*PI()*B658*64/Nt_input)</f>
        <v>-1.221029716405838E-15</v>
      </c>
    </row>
    <row r="728" spans="2:70">
      <c r="B728" s="373">
        <v>34</v>
      </c>
      <c r="C728" s="373">
        <f t="shared" ref="C728:C758" si="1882">C727+Div_Nt_input</f>
        <v>1.0625000000000004E-2</v>
      </c>
      <c r="D728" s="374">
        <f t="shared" si="1817"/>
        <v>11.97470301726975</v>
      </c>
      <c r="E728" s="375" t="str">
        <f>AN694</f>
        <v>-0,0252969827302493</v>
      </c>
      <c r="F728" s="317">
        <v>34</v>
      </c>
      <c r="G728" s="376">
        <f t="shared" si="1818"/>
        <v>-7.9561929557304476E-16</v>
      </c>
      <c r="H728" s="376">
        <f t="shared" si="1819"/>
        <v>7.7445843906976087E-16</v>
      </c>
      <c r="I728" s="376">
        <f t="shared" si="1820"/>
        <v>-7.2353557907432194E-16</v>
      </c>
      <c r="J728" s="376">
        <f t="shared" si="1821"/>
        <v>6.4480765253848492E-16</v>
      </c>
      <c r="K728" s="376">
        <f t="shared" si="1822"/>
        <v>-5.4130012952789181E-16</v>
      </c>
      <c r="L728" s="376">
        <f t="shared" si="1823"/>
        <v>4.1699074610414929E-16</v>
      </c>
      <c r="M728" s="376">
        <f t="shared" si="1824"/>
        <v>-2.7665664215873114E-16</v>
      </c>
      <c r="N728" s="376">
        <f t="shared" si="1825"/>
        <v>1.2569077860598544E-16</v>
      </c>
      <c r="O728" s="376">
        <f t="shared" si="1826"/>
        <v>3.0105311080387575E-17</v>
      </c>
      <c r="P728" s="376">
        <f t="shared" si="1827"/>
        <v>-1.8474447054519422E-16</v>
      </c>
      <c r="Q728" s="376">
        <f t="shared" si="1828"/>
        <v>3.3228400361284442E-16</v>
      </c>
      <c r="R728" s="376">
        <f t="shared" si="1829"/>
        <v>-4.6705404876866862E-16</v>
      </c>
      <c r="S728" s="376">
        <f t="shared" si="1830"/>
        <v>5.8387546875723677E-16</v>
      </c>
      <c r="T728" s="376">
        <f t="shared" si="1831"/>
        <v>-6.7825888192260362E-16</v>
      </c>
      <c r="U728" s="377">
        <f t="shared" si="1832"/>
        <v>7.4657718662764498E-16</v>
      </c>
      <c r="V728" s="376">
        <f t="shared" si="1833"/>
        <v>-7.8620494873589816E-16</v>
      </c>
      <c r="W728" s="376">
        <f t="shared" si="1834"/>
        <v>7.9561929557304466E-16</v>
      </c>
      <c r="X728" s="376">
        <f t="shared" si="1835"/>
        <v>-7.7445843906976097E-16</v>
      </c>
      <c r="Y728" s="376">
        <f t="shared" si="1836"/>
        <v>7.2353557907432155E-16</v>
      </c>
      <c r="Z728" s="376">
        <f t="shared" si="1837"/>
        <v>-6.4480765253848591E-16</v>
      </c>
      <c r="AA728" s="376">
        <f t="shared" si="1838"/>
        <v>5.4130012952788668E-16</v>
      </c>
      <c r="AB728" s="376">
        <f t="shared" si="1839"/>
        <v>-4.1699074610414831E-16</v>
      </c>
      <c r="AC728" s="376">
        <f t="shared" si="1840"/>
        <v>2.7665664215873271E-16</v>
      </c>
      <c r="AD728" s="376">
        <f t="shared" si="1841"/>
        <v>-1.2569077860597869E-16</v>
      </c>
      <c r="AE728" s="376">
        <f t="shared" si="1842"/>
        <v>-3.0105311080391544E-17</v>
      </c>
      <c r="AF728" s="376">
        <f t="shared" si="1843"/>
        <v>1.8474447054519533E-16</v>
      </c>
      <c r="AG728" s="376">
        <f t="shared" si="1844"/>
        <v>-3.3228400361284028E-16</v>
      </c>
      <c r="AH728" s="376">
        <f t="shared" si="1845"/>
        <v>4.670540487686696E-16</v>
      </c>
      <c r="AI728" s="376">
        <f t="shared" si="1846"/>
        <v>-5.8387546875723766E-16</v>
      </c>
      <c r="AJ728" s="376">
        <f t="shared" si="1847"/>
        <v>6.7825888192260115E-16</v>
      </c>
      <c r="AK728" s="376">
        <f t="shared" si="1848"/>
        <v>-7.4657718662764745E-16</v>
      </c>
      <c r="AL728" s="376">
        <f t="shared" si="1849"/>
        <v>7.8620494873589835E-16</v>
      </c>
      <c r="AM728" s="376">
        <f t="shared" si="1850"/>
        <v>-7.9561929557304486E-16</v>
      </c>
      <c r="AN728" s="376">
        <f t="shared" si="1851"/>
        <v>7.744584390697593E-16</v>
      </c>
      <c r="AO728" s="376">
        <f t="shared" si="1852"/>
        <v>-7.2353557907432096E-16</v>
      </c>
      <c r="AP728" s="376">
        <f t="shared" si="1853"/>
        <v>6.4480765253848532E-16</v>
      </c>
      <c r="AQ728" s="376">
        <f t="shared" si="1854"/>
        <v>-5.413001295278858E-16</v>
      </c>
      <c r="AR728" s="376">
        <f t="shared" si="1855"/>
        <v>4.1699074610414727E-16</v>
      </c>
      <c r="AS728" s="376">
        <f t="shared" si="1856"/>
        <v>-2.7665664215872098E-16</v>
      </c>
      <c r="AT728" s="376">
        <f t="shared" si="1857"/>
        <v>1.2569077860598869E-16</v>
      </c>
      <c r="AU728" s="376">
        <f t="shared" si="1858"/>
        <v>3.0105311080392703E-17</v>
      </c>
      <c r="AV728" s="376">
        <f t="shared" si="1859"/>
        <v>-1.8474447054520749E-16</v>
      </c>
      <c r="AW728" s="376">
        <f t="shared" si="1860"/>
        <v>3.3228400361284136E-16</v>
      </c>
      <c r="AX728" s="376">
        <f t="shared" si="1861"/>
        <v>-4.6705404876867059E-16</v>
      </c>
      <c r="AY728" s="376">
        <f t="shared" si="1862"/>
        <v>5.8387546875724604E-16</v>
      </c>
      <c r="AZ728" s="376">
        <f t="shared" si="1863"/>
        <v>-6.7825888192260184E-16</v>
      </c>
      <c r="BA728" s="376">
        <f t="shared" si="1864"/>
        <v>7.4657718662764784E-16</v>
      </c>
      <c r="BB728" s="376">
        <f t="shared" si="1865"/>
        <v>-7.8620494873590033E-16</v>
      </c>
      <c r="BC728" s="376">
        <f t="shared" si="1866"/>
        <v>7.9561929557304476E-16</v>
      </c>
      <c r="BD728" s="376">
        <f t="shared" si="1867"/>
        <v>-7.744584390697591E-16</v>
      </c>
      <c r="BE728" s="376">
        <f t="shared" si="1868"/>
        <v>7.235355790743253E-16</v>
      </c>
      <c r="BF728" s="376">
        <f t="shared" si="1869"/>
        <v>-6.4480765253848463E-16</v>
      </c>
      <c r="BG728" s="376">
        <f t="shared" si="1870"/>
        <v>5.4130012952788501E-16</v>
      </c>
      <c r="BH728" s="376">
        <f t="shared" si="1871"/>
        <v>-4.169907461041559E-16</v>
      </c>
      <c r="BI728" s="376">
        <f t="shared" si="1872"/>
        <v>2.766566421587305E-16</v>
      </c>
      <c r="BJ728" s="376">
        <f t="shared" si="1873"/>
        <v>-1.2569077860597637E-16</v>
      </c>
      <c r="BK728" s="376">
        <f t="shared" si="1874"/>
        <v>-3.0105311080382595E-17</v>
      </c>
      <c r="BL728" s="376">
        <f t="shared" si="1875"/>
        <v>1.8474447054519765E-16</v>
      </c>
      <c r="BM728" s="376">
        <f t="shared" si="1876"/>
        <v>-3.3228400361285275E-16</v>
      </c>
      <c r="BN728" s="376">
        <f t="shared" si="1877"/>
        <v>4.6705404876866231E-16</v>
      </c>
      <c r="BO728" s="376">
        <f t="shared" si="1878"/>
        <v>-5.8387546875723924E-16</v>
      </c>
      <c r="BP728" s="376">
        <f t="shared" si="1879"/>
        <v>6.7825888192260825E-16</v>
      </c>
      <c r="BQ728" s="376">
        <f t="shared" si="1880"/>
        <v>-7.4657718662764429E-16</v>
      </c>
      <c r="BR728" s="376">
        <f t="shared" si="1881"/>
        <v>7.8620494873589865E-16</v>
      </c>
    </row>
    <row r="729" spans="2:70">
      <c r="B729" s="373">
        <v>35</v>
      </c>
      <c r="C729" s="373">
        <f t="shared" si="1882"/>
        <v>1.0937500000000005E-2</v>
      </c>
      <c r="D729" s="374">
        <f t="shared" si="1817"/>
        <v>11.9734826067647</v>
      </c>
      <c r="E729" s="375" t="str">
        <f>AO694</f>
        <v>-0,0265173932353012</v>
      </c>
      <c r="F729" s="317">
        <v>35</v>
      </c>
      <c r="G729" s="376">
        <f t="shared" si="1818"/>
        <v>-3.9989511377429669E-17</v>
      </c>
      <c r="H729" s="376">
        <f t="shared" si="1819"/>
        <v>2.7000311779694081E-17</v>
      </c>
      <c r="I729" s="376">
        <f t="shared" si="1820"/>
        <v>-1.1685863461239824E-17</v>
      </c>
      <c r="J729" s="376">
        <f t="shared" si="1821"/>
        <v>-4.634963571854812E-18</v>
      </c>
      <c r="K729" s="376">
        <f t="shared" si="1822"/>
        <v>2.0556630654354431E-17</v>
      </c>
      <c r="L729" s="376">
        <f t="shared" si="1823"/>
        <v>-3.4707974507947242E-17</v>
      </c>
      <c r="M729" s="376">
        <f t="shared" si="1824"/>
        <v>4.5870290902085375E-17</v>
      </c>
      <c r="N729" s="376">
        <f t="shared" si="1825"/>
        <v>-5.3082288644004118E-17</v>
      </c>
      <c r="O729" s="376">
        <f t="shared" si="1826"/>
        <v>5.57228753307693E-17</v>
      </c>
      <c r="P729" s="376">
        <f t="shared" si="1827"/>
        <v>-5.3564645409976698E-17</v>
      </c>
      <c r="Q729" s="376">
        <f t="shared" si="1828"/>
        <v>4.6793464193230378E-17</v>
      </c>
      <c r="R729" s="376">
        <f t="shared" si="1829"/>
        <v>-3.5992461260308983E-17</v>
      </c>
      <c r="S729" s="376">
        <f t="shared" si="1830"/>
        <v>2.2091811731307053E-17</v>
      </c>
      <c r="T729" s="376">
        <f t="shared" si="1831"/>
        <v>-6.2886302098704779E-18</v>
      </c>
      <c r="U729" s="377">
        <f t="shared" si="1832"/>
        <v>-1.0056123922648716E-17</v>
      </c>
      <c r="V729" s="376">
        <f t="shared" si="1833"/>
        <v>2.5534851415278806E-17</v>
      </c>
      <c r="W729" s="376">
        <f t="shared" si="1834"/>
        <v>-3.8814534649769238E-17</v>
      </c>
      <c r="X729" s="376">
        <f t="shared" si="1835"/>
        <v>4.8751536222800474E-17</v>
      </c>
      <c r="Y729" s="376">
        <f t="shared" si="1836"/>
        <v>-5.4490088231246136E-17</v>
      </c>
      <c r="Z729" s="376">
        <f t="shared" si="1837"/>
        <v>5.5535990429372128E-17</v>
      </c>
      <c r="AA729" s="376">
        <f t="shared" si="1838"/>
        <v>-5.1799170422162026E-17</v>
      </c>
      <c r="AB729" s="376">
        <f t="shared" si="1839"/>
        <v>4.3601440639495463E-17</v>
      </c>
      <c r="AC729" s="376">
        <f t="shared" si="1840"/>
        <v>-3.1648784065771058E-17</v>
      </c>
      <c r="AD729" s="376">
        <f t="shared" si="1841"/>
        <v>1.6970555459334702E-17</v>
      </c>
      <c r="AE729" s="376">
        <f t="shared" si="1842"/>
        <v>-8.3083401186531755E-19</v>
      </c>
      <c r="AF729" s="376">
        <f t="shared" si="1843"/>
        <v>-1.5380438302831192E-17</v>
      </c>
      <c r="AG729" s="376">
        <f t="shared" si="1844"/>
        <v>3.0267157598304213E-17</v>
      </c>
      <c r="AH729" s="376">
        <f t="shared" si="1845"/>
        <v>-4.2547289604731281E-17</v>
      </c>
      <c r="AI729" s="376">
        <f t="shared" si="1846"/>
        <v>5.116327759938947E-17</v>
      </c>
      <c r="AJ729" s="376">
        <f t="shared" si="1847"/>
        <v>-5.5373118481508972E-17</v>
      </c>
      <c r="AK729" s="376">
        <f t="shared" si="1848"/>
        <v>5.481426358107963E-17</v>
      </c>
      <c r="AL729" s="376">
        <f t="shared" si="1849"/>
        <v>-4.9534841106875195E-17</v>
      </c>
      <c r="AM729" s="376">
        <f t="shared" si="1850"/>
        <v>3.9989511377429736E-17</v>
      </c>
      <c r="AN729" s="376">
        <f t="shared" si="1851"/>
        <v>-2.7000311779694559E-17</v>
      </c>
      <c r="AO729" s="376">
        <f t="shared" si="1852"/>
        <v>1.1685863461240061E-17</v>
      </c>
      <c r="AP729" s="376">
        <f t="shared" si="1853"/>
        <v>4.6349635718541772E-18</v>
      </c>
      <c r="AQ729" s="376">
        <f t="shared" si="1854"/>
        <v>-2.0556630654354209E-17</v>
      </c>
      <c r="AR729" s="376">
        <f t="shared" si="1855"/>
        <v>3.4707974507947211E-17</v>
      </c>
      <c r="AS729" s="376">
        <f t="shared" si="1856"/>
        <v>-4.5870290902085128E-17</v>
      </c>
      <c r="AT729" s="376">
        <f t="shared" si="1857"/>
        <v>5.3082288644003865E-17</v>
      </c>
      <c r="AU729" s="376">
        <f t="shared" si="1858"/>
        <v>-5.57228753307693E-17</v>
      </c>
      <c r="AV729" s="376">
        <f t="shared" si="1859"/>
        <v>5.3564645409976704E-17</v>
      </c>
      <c r="AW729" s="376">
        <f t="shared" si="1860"/>
        <v>-4.6793464193230612E-17</v>
      </c>
      <c r="AX729" s="376">
        <f t="shared" si="1861"/>
        <v>3.5992461260309914E-17</v>
      </c>
      <c r="AY729" s="376">
        <f t="shared" si="1862"/>
        <v>-2.2091811731307093E-17</v>
      </c>
      <c r="AZ729" s="376">
        <f t="shared" si="1863"/>
        <v>6.2886302098709124E-18</v>
      </c>
      <c r="BA729" s="376">
        <f t="shared" si="1864"/>
        <v>1.0056123922647899E-17</v>
      </c>
      <c r="BB729" s="376">
        <f t="shared" si="1865"/>
        <v>-2.5534851415279121E-17</v>
      </c>
      <c r="BC729" s="376">
        <f t="shared" si="1866"/>
        <v>3.8814534649769207E-17</v>
      </c>
      <c r="BD729" s="376">
        <f t="shared" si="1867"/>
        <v>-4.8751536222800259E-17</v>
      </c>
      <c r="BE729" s="376">
        <f t="shared" si="1868"/>
        <v>5.4490088231245878E-17</v>
      </c>
      <c r="BF729" s="376">
        <f t="shared" si="1869"/>
        <v>-5.5535990429372091E-17</v>
      </c>
      <c r="BG729" s="376">
        <f t="shared" si="1870"/>
        <v>5.1799170422162192E-17</v>
      </c>
      <c r="BH729" s="376">
        <f t="shared" si="1871"/>
        <v>-4.360144063949574E-17</v>
      </c>
      <c r="BI729" s="376">
        <f t="shared" si="1872"/>
        <v>3.1648784065772069E-17</v>
      </c>
      <c r="BJ729" s="376">
        <f t="shared" si="1873"/>
        <v>-1.6970555459335121E-17</v>
      </c>
      <c r="BK729" s="376">
        <f t="shared" si="1874"/>
        <v>8.3083401186575204E-19</v>
      </c>
      <c r="BL729" s="376">
        <f t="shared" si="1875"/>
        <v>1.5380438302830015E-17</v>
      </c>
      <c r="BM729" s="376">
        <f t="shared" si="1876"/>
        <v>-3.0267157598304509E-17</v>
      </c>
      <c r="BN729" s="376">
        <f t="shared" si="1877"/>
        <v>4.2547289604730998E-17</v>
      </c>
      <c r="BO729" s="376">
        <f t="shared" si="1878"/>
        <v>-5.1163277599389292E-17</v>
      </c>
      <c r="BP729" s="376">
        <f t="shared" si="1879"/>
        <v>5.5373118481508836E-17</v>
      </c>
      <c r="BQ729" s="376">
        <f t="shared" si="1880"/>
        <v>-5.4814263581079575E-17</v>
      </c>
      <c r="BR729" s="376">
        <f t="shared" si="1881"/>
        <v>4.9534841106875399E-17</v>
      </c>
    </row>
    <row r="730" spans="2:70">
      <c r="B730" s="373">
        <v>36</v>
      </c>
      <c r="C730" s="373">
        <f t="shared" si="1882"/>
        <v>1.1250000000000005E-2</v>
      </c>
      <c r="D730" s="374">
        <f t="shared" si="1817"/>
        <v>11.972517573252397</v>
      </c>
      <c r="E730" s="375" t="str">
        <f>AP694</f>
        <v>-0,0274824267476032</v>
      </c>
      <c r="F730" s="317">
        <v>36</v>
      </c>
      <c r="G730" s="376">
        <f t="shared" si="1818"/>
        <v>-2.7243585833428352E-16</v>
      </c>
      <c r="H730" s="376">
        <f t="shared" si="1819"/>
        <v>4.6462718744964359E-16</v>
      </c>
      <c r="I730" s="376">
        <f t="shared" si="1820"/>
        <v>-5.8608323913173794E-16</v>
      </c>
      <c r="J730" s="376">
        <f t="shared" si="1821"/>
        <v>6.18313430513818E-16</v>
      </c>
      <c r="K730" s="376">
        <f t="shared" si="1822"/>
        <v>-5.5641100712537431E-16</v>
      </c>
      <c r="L730" s="376">
        <f t="shared" si="1823"/>
        <v>4.098000517804328E-16</v>
      </c>
      <c r="M730" s="376">
        <f t="shared" si="1824"/>
        <v>-2.0080075339863883E-16</v>
      </c>
      <c r="N730" s="376">
        <f t="shared" si="1825"/>
        <v>-3.8768639424733715E-17</v>
      </c>
      <c r="O730" s="376">
        <f t="shared" si="1826"/>
        <v>2.7243585833428214E-16</v>
      </c>
      <c r="P730" s="376">
        <f t="shared" si="1827"/>
        <v>-4.6462718744964349E-16</v>
      </c>
      <c r="Q730" s="376">
        <f t="shared" si="1828"/>
        <v>5.8608323913173843E-16</v>
      </c>
      <c r="R730" s="376">
        <f t="shared" si="1829"/>
        <v>-6.183134305138181E-16</v>
      </c>
      <c r="S730" s="376">
        <f t="shared" si="1830"/>
        <v>5.5641100712537461E-16</v>
      </c>
      <c r="T730" s="376">
        <f t="shared" si="1831"/>
        <v>-4.0980005178043171E-16</v>
      </c>
      <c r="U730" s="377">
        <f t="shared" si="1832"/>
        <v>2.0080075339864157E-16</v>
      </c>
      <c r="V730" s="376">
        <f t="shared" si="1833"/>
        <v>3.8768639424733037E-17</v>
      </c>
      <c r="W730" s="376">
        <f t="shared" si="1834"/>
        <v>-2.7243585833428352E-16</v>
      </c>
      <c r="X730" s="376">
        <f t="shared" si="1835"/>
        <v>4.6462718744964162E-16</v>
      </c>
      <c r="Y730" s="376">
        <f t="shared" si="1836"/>
        <v>-5.8608323913173754E-16</v>
      </c>
      <c r="Z730" s="376">
        <f t="shared" si="1837"/>
        <v>6.18313430513818E-16</v>
      </c>
      <c r="AA730" s="376">
        <f t="shared" si="1838"/>
        <v>-5.5641100712537392E-16</v>
      </c>
      <c r="AB730" s="376">
        <f t="shared" si="1839"/>
        <v>4.0980005178043053E-16</v>
      </c>
      <c r="AC730" s="376">
        <f t="shared" si="1840"/>
        <v>-2.008007533986443E-16</v>
      </c>
      <c r="AD730" s="376">
        <f t="shared" si="1841"/>
        <v>-3.8768639424730159E-17</v>
      </c>
      <c r="AE730" s="376">
        <f t="shared" si="1842"/>
        <v>2.724358583342809E-16</v>
      </c>
      <c r="AF730" s="376">
        <f t="shared" si="1843"/>
        <v>-4.646271874496426E-16</v>
      </c>
      <c r="AG730" s="376">
        <f t="shared" si="1844"/>
        <v>5.8608323913173794E-16</v>
      </c>
      <c r="AH730" s="376">
        <f t="shared" si="1845"/>
        <v>-6.183134305138179E-16</v>
      </c>
      <c r="AI730" s="376">
        <f t="shared" si="1846"/>
        <v>5.5641100712537717E-16</v>
      </c>
      <c r="AJ730" s="376">
        <f t="shared" si="1847"/>
        <v>-4.09800051780436E-16</v>
      </c>
      <c r="AK730" s="376">
        <f t="shared" si="1848"/>
        <v>2.0080075339864282E-16</v>
      </c>
      <c r="AL730" s="376">
        <f t="shared" si="1849"/>
        <v>3.8768639424731675E-17</v>
      </c>
      <c r="AM730" s="376">
        <f t="shared" si="1850"/>
        <v>-2.7243585833428224E-16</v>
      </c>
      <c r="AN730" s="376">
        <f t="shared" si="1851"/>
        <v>4.6462718744964359E-16</v>
      </c>
      <c r="AO730" s="376">
        <f t="shared" si="1852"/>
        <v>-5.8608323913173843E-16</v>
      </c>
      <c r="AP730" s="376">
        <f t="shared" si="1853"/>
        <v>6.1831343051381839E-16</v>
      </c>
      <c r="AQ730" s="376">
        <f t="shared" si="1854"/>
        <v>-5.5641100712537648E-16</v>
      </c>
      <c r="AR730" s="376">
        <f t="shared" si="1855"/>
        <v>4.0980005178043492E-16</v>
      </c>
      <c r="AS730" s="376">
        <f t="shared" si="1856"/>
        <v>-2.0080075339864142E-16</v>
      </c>
      <c r="AT730" s="376">
        <f t="shared" si="1857"/>
        <v>-3.8768639424733185E-17</v>
      </c>
      <c r="AU730" s="376">
        <f t="shared" si="1858"/>
        <v>2.7243585833428367E-16</v>
      </c>
      <c r="AV730" s="376">
        <f t="shared" si="1859"/>
        <v>-4.6462718744964457E-16</v>
      </c>
      <c r="AW730" s="376">
        <f t="shared" si="1860"/>
        <v>5.8608323913173892E-16</v>
      </c>
      <c r="AX730" s="376">
        <f t="shared" si="1861"/>
        <v>-6.183134305138177E-16</v>
      </c>
      <c r="AY730" s="376">
        <f t="shared" si="1862"/>
        <v>5.5641100712537974E-16</v>
      </c>
      <c r="AZ730" s="376">
        <f t="shared" si="1863"/>
        <v>-4.0980005178044029E-16</v>
      </c>
      <c r="BA730" s="376">
        <f t="shared" si="1864"/>
        <v>2.008007533986483E-16</v>
      </c>
      <c r="BB730" s="376">
        <f t="shared" si="1865"/>
        <v>3.8768639424725913E-17</v>
      </c>
      <c r="BC730" s="376">
        <f t="shared" si="1866"/>
        <v>-2.7243585833427706E-16</v>
      </c>
      <c r="BD730" s="376">
        <f t="shared" si="1867"/>
        <v>4.6462718744963984E-16</v>
      </c>
      <c r="BE730" s="376">
        <f t="shared" si="1868"/>
        <v>-5.8608323913173656E-16</v>
      </c>
      <c r="BF730" s="376">
        <f t="shared" si="1869"/>
        <v>6.183134305138182E-16</v>
      </c>
      <c r="BG730" s="376">
        <f t="shared" si="1870"/>
        <v>-5.564110071253752E-16</v>
      </c>
      <c r="BH730" s="376">
        <f t="shared" si="1871"/>
        <v>4.098000517804326E-16</v>
      </c>
      <c r="BI730" s="376">
        <f t="shared" si="1872"/>
        <v>-2.0080075339863858E-16</v>
      </c>
      <c r="BJ730" s="376">
        <f t="shared" si="1873"/>
        <v>-3.8768639424736217E-17</v>
      </c>
      <c r="BK730" s="376">
        <f t="shared" si="1874"/>
        <v>2.7243585833428633E-16</v>
      </c>
      <c r="BL730" s="376">
        <f t="shared" si="1875"/>
        <v>-4.6462718744963501E-16</v>
      </c>
      <c r="BM730" s="376">
        <f t="shared" si="1876"/>
        <v>5.8608323913173419E-16</v>
      </c>
      <c r="BN730" s="376">
        <f t="shared" si="1877"/>
        <v>-6.1831343051381869E-16</v>
      </c>
      <c r="BO730" s="376">
        <f t="shared" si="1878"/>
        <v>5.5641100712537836E-16</v>
      </c>
      <c r="BP730" s="376">
        <f t="shared" si="1879"/>
        <v>-4.0980005178043802E-16</v>
      </c>
      <c r="BQ730" s="376">
        <f t="shared" si="1880"/>
        <v>2.0080075339864541E-16</v>
      </c>
      <c r="BR730" s="376">
        <f t="shared" si="1881"/>
        <v>3.8768639424728945E-17</v>
      </c>
    </row>
    <row r="731" spans="2:70">
      <c r="B731" s="373">
        <v>37</v>
      </c>
      <c r="C731" s="373">
        <f t="shared" si="1882"/>
        <v>1.1562500000000005E-2</v>
      </c>
      <c r="D731" s="374">
        <f t="shared" si="1817"/>
        <v>11.971817210533089</v>
      </c>
      <c r="E731" s="375" t="str">
        <f>AQ694</f>
        <v>-0,0281827894669101</v>
      </c>
      <c r="F731" s="317">
        <v>37</v>
      </c>
      <c r="G731" s="376">
        <f t="shared" si="1818"/>
        <v>9.1346983517879598E-16</v>
      </c>
      <c r="H731" s="376">
        <f t="shared" si="1819"/>
        <v>-9.1546496713884053E-16</v>
      </c>
      <c r="I731" s="376">
        <f t="shared" si="1820"/>
        <v>7.012662073926271E-16</v>
      </c>
      <c r="J731" s="376">
        <f t="shared" si="1821"/>
        <v>-3.2145819339812236E-16</v>
      </c>
      <c r="K731" s="376">
        <f t="shared" si="1822"/>
        <v>-1.3426457467900525E-16</v>
      </c>
      <c r="L731" s="376">
        <f t="shared" si="1823"/>
        <v>5.5827976031433022E-16</v>
      </c>
      <c r="M731" s="376">
        <f t="shared" si="1824"/>
        <v>-8.5045300947401505E-16</v>
      </c>
      <c r="N731" s="376">
        <f t="shared" si="1825"/>
        <v>9.4178542645404252E-16</v>
      </c>
      <c r="O731" s="376">
        <f t="shared" si="1826"/>
        <v>-8.107081786123943E-16</v>
      </c>
      <c r="P731" s="376">
        <f t="shared" si="1827"/>
        <v>4.8817613734474861E-16</v>
      </c>
      <c r="Q731" s="376">
        <f t="shared" si="1828"/>
        <v>-5.0357653931153498E-17</v>
      </c>
      <c r="R731" s="376">
        <f t="shared" si="1829"/>
        <v>-3.9935316569558313E-16</v>
      </c>
      <c r="S731" s="376">
        <f t="shared" si="1830"/>
        <v>7.5475375155468786E-16</v>
      </c>
      <c r="T731" s="376">
        <f t="shared" si="1831"/>
        <v>-9.3191359998996799E-16</v>
      </c>
      <c r="U731" s="377">
        <f t="shared" si="1832"/>
        <v>8.8899508917846955E-16</v>
      </c>
      <c r="V731" s="376">
        <f t="shared" si="1833"/>
        <v>-6.3613374610554227E-16</v>
      </c>
      <c r="W731" s="376">
        <f t="shared" si="1834"/>
        <v>2.330446661416423E-16</v>
      </c>
      <c r="X731" s="376">
        <f t="shared" si="1835"/>
        <v>2.2507965287898694E-16</v>
      </c>
      <c r="Y731" s="376">
        <f t="shared" si="1836"/>
        <v>-6.3004973023389282E-16</v>
      </c>
      <c r="Z731" s="376">
        <f t="shared" si="1837"/>
        <v>8.8622885650144371E-16</v>
      </c>
      <c r="AA731" s="376">
        <f t="shared" si="1838"/>
        <v>-9.3311841702160689E-16</v>
      </c>
      <c r="AB731" s="376">
        <f t="shared" si="1839"/>
        <v>7.5964509175141569E-16</v>
      </c>
      <c r="AC731" s="376">
        <f t="shared" si="1840"/>
        <v>-4.0677590252525585E-16</v>
      </c>
      <c r="AD731" s="376">
        <f t="shared" si="1841"/>
        <v>-4.2156455228381371E-17</v>
      </c>
      <c r="AE731" s="376">
        <f t="shared" si="1842"/>
        <v>4.8113325111617379E-16</v>
      </c>
      <c r="AF731" s="376">
        <f t="shared" si="1843"/>
        <v>-8.0648683506044054E-16</v>
      </c>
      <c r="AG731" s="376">
        <f t="shared" si="1844"/>
        <v>9.4138252739744164E-16</v>
      </c>
      <c r="AH731" s="376">
        <f t="shared" si="1845"/>
        <v>-8.5396370253515864E-16</v>
      </c>
      <c r="AI731" s="376">
        <f t="shared" si="1846"/>
        <v>5.6487496909737859E-16</v>
      </c>
      <c r="AJ731" s="376">
        <f t="shared" si="1847"/>
        <v>-1.4238679135503852E-16</v>
      </c>
      <c r="AK731" s="376">
        <f t="shared" si="1848"/>
        <v>-3.137270909806964E-16</v>
      </c>
      <c r="AL731" s="376">
        <f t="shared" si="1849"/>
        <v>6.9575197683109344E-16</v>
      </c>
      <c r="AM731" s="376">
        <f t="shared" si="1850"/>
        <v>-9.1346983517879538E-16</v>
      </c>
      <c r="AN731" s="376">
        <f t="shared" si="1851"/>
        <v>9.1546496713884171E-16</v>
      </c>
      <c r="AO731" s="376">
        <f t="shared" si="1852"/>
        <v>-7.0126620739263105E-16</v>
      </c>
      <c r="AP731" s="376">
        <f t="shared" si="1853"/>
        <v>3.2145819339812946E-16</v>
      </c>
      <c r="AQ731" s="376">
        <f t="shared" si="1854"/>
        <v>1.3426457467901097E-16</v>
      </c>
      <c r="AR731" s="376">
        <f t="shared" si="1855"/>
        <v>-5.5827976031432125E-16</v>
      </c>
      <c r="AS731" s="376">
        <f t="shared" si="1856"/>
        <v>8.5045300947401476E-16</v>
      </c>
      <c r="AT731" s="376">
        <f t="shared" si="1857"/>
        <v>-9.4178542645404331E-16</v>
      </c>
      <c r="AU731" s="376">
        <f t="shared" si="1858"/>
        <v>8.107081786123948E-16</v>
      </c>
      <c r="AV731" s="376">
        <f t="shared" si="1859"/>
        <v>-4.8817613734473786E-16</v>
      </c>
      <c r="AW731" s="376">
        <f t="shared" si="1860"/>
        <v>5.0357653931161091E-17</v>
      </c>
      <c r="AX731" s="376">
        <f t="shared" si="1861"/>
        <v>3.993531656955883E-16</v>
      </c>
      <c r="AY731" s="376">
        <f t="shared" si="1862"/>
        <v>-7.5475375155468313E-16</v>
      </c>
      <c r="AZ731" s="376">
        <f t="shared" si="1863"/>
        <v>9.3191359998996779E-16</v>
      </c>
      <c r="BA731" s="376">
        <f t="shared" si="1864"/>
        <v>-8.8899508917847428E-16</v>
      </c>
      <c r="BB731" s="376">
        <f t="shared" si="1865"/>
        <v>6.3613374610554296E-16</v>
      </c>
      <c r="BC731" s="376">
        <f t="shared" si="1866"/>
        <v>-2.3304466614163017E-16</v>
      </c>
      <c r="BD731" s="376">
        <f t="shared" si="1867"/>
        <v>-2.250796528789861E-16</v>
      </c>
      <c r="BE731" s="376">
        <f t="shared" si="1868"/>
        <v>6.3004973023390219E-16</v>
      </c>
      <c r="BF731" s="376">
        <f t="shared" si="1869"/>
        <v>-8.8622885650144331E-16</v>
      </c>
      <c r="BG731" s="376">
        <f t="shared" si="1870"/>
        <v>9.3311841702160709E-16</v>
      </c>
      <c r="BH731" s="376">
        <f t="shared" si="1871"/>
        <v>-7.5964509175142427E-16</v>
      </c>
      <c r="BI731" s="376">
        <f t="shared" si="1872"/>
        <v>4.0677590252525669E-16</v>
      </c>
      <c r="BJ731" s="376">
        <f t="shared" si="1873"/>
        <v>4.2156455228393796E-17</v>
      </c>
      <c r="BK731" s="376">
        <f t="shared" si="1874"/>
        <v>-4.811332511161729E-16</v>
      </c>
      <c r="BL731" s="376">
        <f t="shared" si="1875"/>
        <v>8.0648683506044705E-16</v>
      </c>
      <c r="BM731" s="376">
        <f t="shared" si="1876"/>
        <v>-9.4138252739744144E-16</v>
      </c>
      <c r="BN731" s="376">
        <f t="shared" si="1877"/>
        <v>8.5396370253515904E-16</v>
      </c>
      <c r="BO731" s="376">
        <f t="shared" si="1878"/>
        <v>-5.6487496909739003E-16</v>
      </c>
      <c r="BP731" s="376">
        <f t="shared" si="1879"/>
        <v>1.4238679135503946E-16</v>
      </c>
      <c r="BQ731" s="376">
        <f t="shared" si="1880"/>
        <v>3.1372709098068299E-16</v>
      </c>
      <c r="BR731" s="376">
        <f t="shared" si="1881"/>
        <v>-6.9575197683109275E-16</v>
      </c>
    </row>
    <row r="732" spans="2:70">
      <c r="B732" s="373">
        <v>38</v>
      </c>
      <c r="C732" s="373">
        <f t="shared" si="1882"/>
        <v>1.1875000000000005E-2</v>
      </c>
      <c r="D732" s="374">
        <f t="shared" si="1817"/>
        <v>11.971388263482629</v>
      </c>
      <c r="E732" s="375" t="str">
        <f>AR694</f>
        <v>-0,0286117365173721</v>
      </c>
      <c r="F732" s="317">
        <v>38</v>
      </c>
      <c r="G732" s="376">
        <f t="shared" si="1818"/>
        <v>2.2622886373331267E-16</v>
      </c>
      <c r="H732" s="376">
        <f t="shared" si="1819"/>
        <v>-3.1261305314106353E-16</v>
      </c>
      <c r="I732" s="376">
        <f t="shared" si="1820"/>
        <v>2.9362764445851757E-16</v>
      </c>
      <c r="J732" s="376">
        <f t="shared" si="1821"/>
        <v>-1.7567187425740304E-16</v>
      </c>
      <c r="K732" s="376">
        <f t="shared" si="1822"/>
        <v>-1.4959940959893455E-18</v>
      </c>
      <c r="L732" s="376">
        <f t="shared" si="1823"/>
        <v>1.781596215194004E-16</v>
      </c>
      <c r="M732" s="376">
        <f t="shared" si="1824"/>
        <v>-2.9477262876941917E-16</v>
      </c>
      <c r="N732" s="376">
        <f t="shared" si="1825"/>
        <v>3.1202934520122218E-16</v>
      </c>
      <c r="O732" s="376">
        <f t="shared" si="1826"/>
        <v>-2.2411320859353488E-16</v>
      </c>
      <c r="P732" s="376">
        <f t="shared" si="1827"/>
        <v>6.0657300121069221E-17</v>
      </c>
      <c r="Q732" s="376">
        <f t="shared" si="1828"/>
        <v>1.2324380496356373E-16</v>
      </c>
      <c r="R732" s="376">
        <f t="shared" si="1829"/>
        <v>-2.656042575845609E-16</v>
      </c>
      <c r="S732" s="376">
        <f t="shared" si="1830"/>
        <v>3.1843993319591634E-16</v>
      </c>
      <c r="T732" s="376">
        <f t="shared" si="1831"/>
        <v>-2.6394199800755374E-16</v>
      </c>
      <c r="U732" s="377">
        <f t="shared" si="1832"/>
        <v>1.2047956831148299E-16</v>
      </c>
      <c r="V732" s="376">
        <f t="shared" si="1833"/>
        <v>6.3591798098900362E-17</v>
      </c>
      <c r="W732" s="376">
        <f t="shared" si="1834"/>
        <v>-2.2622886373331173E-16</v>
      </c>
      <c r="X732" s="376">
        <f t="shared" si="1835"/>
        <v>3.1261305314106339E-16</v>
      </c>
      <c r="Y732" s="376">
        <f t="shared" si="1836"/>
        <v>-2.9362764445851851E-16</v>
      </c>
      <c r="Z732" s="376">
        <f t="shared" si="1837"/>
        <v>1.7567187425740269E-16</v>
      </c>
      <c r="AA732" s="376">
        <f t="shared" si="1838"/>
        <v>1.495994095987472E-18</v>
      </c>
      <c r="AB732" s="376">
        <f t="shared" si="1839"/>
        <v>-1.7815962151939791E-16</v>
      </c>
      <c r="AC732" s="376">
        <f t="shared" si="1840"/>
        <v>2.9477262876941927E-16</v>
      </c>
      <c r="AD732" s="376">
        <f t="shared" si="1841"/>
        <v>-3.1202934520122252E-16</v>
      </c>
      <c r="AE732" s="376">
        <f t="shared" si="1842"/>
        <v>2.2411320859353779E-16</v>
      </c>
      <c r="AF732" s="376">
        <f t="shared" si="1843"/>
        <v>-6.065730012107107E-17</v>
      </c>
      <c r="AG732" s="376">
        <f t="shared" si="1844"/>
        <v>-1.2324380496356203E-16</v>
      </c>
      <c r="AH732" s="376">
        <f t="shared" si="1845"/>
        <v>2.6560425758455868E-16</v>
      </c>
      <c r="AI732" s="376">
        <f t="shared" si="1846"/>
        <v>-3.1843993319591634E-16</v>
      </c>
      <c r="AJ732" s="376">
        <f t="shared" si="1847"/>
        <v>2.6394199800755477E-16</v>
      </c>
      <c r="AK732" s="376">
        <f t="shared" si="1848"/>
        <v>-1.2047956831148264E-16</v>
      </c>
      <c r="AL732" s="376">
        <f t="shared" si="1849"/>
        <v>-6.3591798098898526E-17</v>
      </c>
      <c r="AM732" s="376">
        <f t="shared" si="1850"/>
        <v>2.2622886373330882E-16</v>
      </c>
      <c r="AN732" s="376">
        <f t="shared" si="1851"/>
        <v>-3.1261305314106299E-16</v>
      </c>
      <c r="AO732" s="376">
        <f t="shared" si="1852"/>
        <v>2.9362764445851752E-16</v>
      </c>
      <c r="AP732" s="376">
        <f t="shared" si="1853"/>
        <v>-1.7567187425740427E-16</v>
      </c>
      <c r="AQ732" s="376">
        <f t="shared" si="1854"/>
        <v>-1.4959940959855984E-18</v>
      </c>
      <c r="AR732" s="376">
        <f t="shared" si="1855"/>
        <v>1.7815962151939633E-16</v>
      </c>
      <c r="AS732" s="376">
        <f t="shared" si="1856"/>
        <v>-2.947726287694169E-16</v>
      </c>
      <c r="AT732" s="376">
        <f t="shared" si="1857"/>
        <v>3.1202934520122203E-16</v>
      </c>
      <c r="AU732" s="376">
        <f t="shared" si="1858"/>
        <v>-2.2411320859353587E-16</v>
      </c>
      <c r="AV732" s="376">
        <f t="shared" si="1859"/>
        <v>6.0657300121072919E-17</v>
      </c>
      <c r="AW732" s="376">
        <f t="shared" si="1860"/>
        <v>1.2324380496356028E-16</v>
      </c>
      <c r="AX732" s="376">
        <f t="shared" si="1861"/>
        <v>-2.6560425758455764E-16</v>
      </c>
      <c r="AY732" s="376">
        <f t="shared" si="1862"/>
        <v>3.1843993319591634E-16</v>
      </c>
      <c r="AZ732" s="376">
        <f t="shared" si="1863"/>
        <v>-2.6394199800755334E-16</v>
      </c>
      <c r="BA732" s="376">
        <f t="shared" si="1864"/>
        <v>1.2047956831148437E-16</v>
      </c>
      <c r="BB732" s="376">
        <f t="shared" si="1865"/>
        <v>6.3591798098896689E-17</v>
      </c>
      <c r="BC732" s="376">
        <f t="shared" si="1866"/>
        <v>-2.2622886373330754E-16</v>
      </c>
      <c r="BD732" s="376">
        <f t="shared" si="1867"/>
        <v>3.1261305314106181E-16</v>
      </c>
      <c r="BE732" s="376">
        <f t="shared" si="1868"/>
        <v>-2.9362764445851821E-16</v>
      </c>
      <c r="BF732" s="376">
        <f t="shared" si="1869"/>
        <v>1.7567187425740582E-16</v>
      </c>
      <c r="BG732" s="376">
        <f t="shared" si="1870"/>
        <v>1.4959940959837372E-18</v>
      </c>
      <c r="BH732" s="376">
        <f t="shared" si="1871"/>
        <v>-1.7815962151939481E-16</v>
      </c>
      <c r="BI732" s="376">
        <f t="shared" si="1872"/>
        <v>2.9477262876941616E-16</v>
      </c>
      <c r="BJ732" s="376">
        <f t="shared" si="1873"/>
        <v>-3.120293452012242E-16</v>
      </c>
      <c r="BK732" s="376">
        <f t="shared" si="1874"/>
        <v>2.2411320859353725E-16</v>
      </c>
      <c r="BL732" s="376">
        <f t="shared" si="1875"/>
        <v>-6.0657300121074731E-17</v>
      </c>
      <c r="BM732" s="376">
        <f t="shared" si="1876"/>
        <v>-1.2324380496355858E-16</v>
      </c>
      <c r="BN732" s="376">
        <f t="shared" si="1877"/>
        <v>2.6560425758455661E-16</v>
      </c>
      <c r="BO732" s="376">
        <f t="shared" si="1878"/>
        <v>-3.1843993319591639E-16</v>
      </c>
      <c r="BP732" s="376">
        <f t="shared" si="1879"/>
        <v>2.6394199800755438E-16</v>
      </c>
      <c r="BQ732" s="376">
        <f t="shared" si="1880"/>
        <v>-1.2047956831148612E-16</v>
      </c>
      <c r="BR732" s="376">
        <f t="shared" si="1881"/>
        <v>-6.3591798098894865E-17</v>
      </c>
    </row>
    <row r="733" spans="2:70">
      <c r="B733" s="373">
        <v>39</v>
      </c>
      <c r="C733" s="373">
        <f t="shared" si="1882"/>
        <v>1.2187500000000006E-2</v>
      </c>
      <c r="D733" s="374">
        <f t="shared" si="1817"/>
        <v>11.971234863095596</v>
      </c>
      <c r="E733" s="375" t="str">
        <f>AS694</f>
        <v>-0,028765136904404</v>
      </c>
      <c r="F733" s="317">
        <v>39</v>
      </c>
      <c r="G733" s="376">
        <f t="shared" si="1818"/>
        <v>2.606616008797529E-16</v>
      </c>
      <c r="H733" s="376">
        <f t="shared" si="1819"/>
        <v>-1.1182584852983266E-17</v>
      </c>
      <c r="I733" s="376">
        <f t="shared" si="1820"/>
        <v>-2.4337309090580932E-16</v>
      </c>
      <c r="J733" s="376">
        <f t="shared" si="1821"/>
        <v>3.8744247152776368E-16</v>
      </c>
      <c r="K733" s="376">
        <f t="shared" si="1822"/>
        <v>-3.5562107022950281E-16</v>
      </c>
      <c r="L733" s="376">
        <f t="shared" si="1823"/>
        <v>1.6235513791913536E-16</v>
      </c>
      <c r="M733" s="376">
        <f t="shared" si="1824"/>
        <v>1.0461663269222059E-16</v>
      </c>
      <c r="N733" s="376">
        <f t="shared" si="1825"/>
        <v>-3.240946392525293E-16</v>
      </c>
      <c r="O733" s="376">
        <f t="shared" si="1826"/>
        <v>3.9644045534983965E-16</v>
      </c>
      <c r="P733" s="376">
        <f t="shared" si="1827"/>
        <v>-2.8881059299008999E-16</v>
      </c>
      <c r="Q733" s="376">
        <f t="shared" si="1828"/>
        <v>5.0066759496622011E-17</v>
      </c>
      <c r="R733" s="376">
        <f t="shared" si="1829"/>
        <v>2.1140633607631843E-16</v>
      </c>
      <c r="S733" s="376">
        <f t="shared" si="1830"/>
        <v>-3.7690537488484E-16</v>
      </c>
      <c r="T733" s="376">
        <f t="shared" si="1831"/>
        <v>3.7129725335284772E-16</v>
      </c>
      <c r="U733" s="377">
        <f t="shared" si="1832"/>
        <v>-1.9712794140840636E-16</v>
      </c>
      <c r="V733" s="376">
        <f t="shared" si="1833"/>
        <v>-6.6533334635695575E-17</v>
      </c>
      <c r="W733" s="376">
        <f t="shared" si="1834"/>
        <v>2.9998986774935404E-16</v>
      </c>
      <c r="X733" s="376">
        <f t="shared" si="1835"/>
        <v>-3.9725727271061676E-16</v>
      </c>
      <c r="Y733" s="376">
        <f t="shared" si="1836"/>
        <v>3.1417818121000371E-16</v>
      </c>
      <c r="Z733" s="376">
        <f t="shared" si="1837"/>
        <v>-8.8468763877031737E-17</v>
      </c>
      <c r="AA733" s="376">
        <f t="shared" si="1838"/>
        <v>-1.7740362266395377E-16</v>
      </c>
      <c r="AB733" s="376">
        <f t="shared" si="1839"/>
        <v>3.6273847344433803E-16</v>
      </c>
      <c r="AC733" s="376">
        <f t="shared" si="1840"/>
        <v>-3.8339764095467888E-16</v>
      </c>
      <c r="AD733" s="376">
        <f t="shared" si="1841"/>
        <v>2.3000229506082006E-16</v>
      </c>
      <c r="AE733" s="376">
        <f t="shared" si="1842"/>
        <v>2.7809284195805588E-17</v>
      </c>
      <c r="AF733" s="376">
        <f t="shared" si="1843"/>
        <v>-2.7299602982861023E-16</v>
      </c>
      <c r="AG733" s="376">
        <f t="shared" si="1844"/>
        <v>3.942482853722753E-16</v>
      </c>
      <c r="AH733" s="376">
        <f t="shared" si="1845"/>
        <v>-3.3652006179759897E-16</v>
      </c>
      <c r="AI733" s="376">
        <f t="shared" si="1846"/>
        <v>1.2601876569935985E-16</v>
      </c>
      <c r="AJ733" s="376">
        <f t="shared" si="1847"/>
        <v>1.4169241538665031E-16</v>
      </c>
      <c r="AK733" s="376">
        <f t="shared" si="1848"/>
        <v>-3.4507820221154784E-16</v>
      </c>
      <c r="AL733" s="376">
        <f t="shared" si="1849"/>
        <v>3.9180569968764657E-16</v>
      </c>
      <c r="AM733" s="376">
        <f t="shared" si="1850"/>
        <v>-2.6066160087975394E-16</v>
      </c>
      <c r="AN733" s="376">
        <f t="shared" si="1851"/>
        <v>1.1182584852988332E-17</v>
      </c>
      <c r="AO733" s="376">
        <f t="shared" si="1852"/>
        <v>2.4337309090580671E-16</v>
      </c>
      <c r="AP733" s="376">
        <f t="shared" si="1853"/>
        <v>-3.8744247152776339E-16</v>
      </c>
      <c r="AQ733" s="376">
        <f t="shared" si="1854"/>
        <v>3.5562107022950237E-16</v>
      </c>
      <c r="AR733" s="376">
        <f t="shared" si="1855"/>
        <v>-1.6235513791914354E-16</v>
      </c>
      <c r="AS733" s="376">
        <f t="shared" si="1856"/>
        <v>-1.0461663269221469E-16</v>
      </c>
      <c r="AT733" s="376">
        <f t="shared" si="1857"/>
        <v>3.2409463925252659E-16</v>
      </c>
      <c r="AU733" s="376">
        <f t="shared" si="1858"/>
        <v>-3.9644045534983985E-16</v>
      </c>
      <c r="AV733" s="376">
        <f t="shared" si="1859"/>
        <v>2.8881059299009033E-16</v>
      </c>
      <c r="AW733" s="376">
        <f t="shared" si="1860"/>
        <v>-5.0066759496619681E-17</v>
      </c>
      <c r="AX733" s="376">
        <f t="shared" si="1861"/>
        <v>-2.1140633607631086E-16</v>
      </c>
      <c r="AY733" s="376">
        <f t="shared" si="1862"/>
        <v>3.7690537488483803E-16</v>
      </c>
      <c r="AZ733" s="376">
        <f t="shared" si="1863"/>
        <v>-3.712972533528489E-16</v>
      </c>
      <c r="BA733" s="376">
        <f t="shared" si="1864"/>
        <v>1.9712794140840925E-16</v>
      </c>
      <c r="BB733" s="376">
        <f t="shared" si="1865"/>
        <v>6.6533334635695095E-17</v>
      </c>
      <c r="BC733" s="376">
        <f t="shared" si="1866"/>
        <v>-2.9998986774935557E-16</v>
      </c>
      <c r="BD733" s="376">
        <f t="shared" si="1867"/>
        <v>3.9725727271061651E-16</v>
      </c>
      <c r="BE733" s="376">
        <f t="shared" si="1868"/>
        <v>-3.1417818121000568E-16</v>
      </c>
      <c r="BF733" s="376">
        <f t="shared" si="1869"/>
        <v>8.8468763877034979E-17</v>
      </c>
      <c r="BG733" s="376">
        <f t="shared" si="1870"/>
        <v>1.7740362266395081E-16</v>
      </c>
      <c r="BH733" s="376">
        <f t="shared" si="1871"/>
        <v>-3.6273847344433901E-16</v>
      </c>
      <c r="BI733" s="376">
        <f t="shared" si="1872"/>
        <v>3.8339764095467829E-16</v>
      </c>
      <c r="BJ733" s="376">
        <f t="shared" si="1873"/>
        <v>-2.3000229506082736E-16</v>
      </c>
      <c r="BK733" s="376">
        <f t="shared" si="1874"/>
        <v>-2.7809284195802278E-17</v>
      </c>
      <c r="BL733" s="376">
        <f t="shared" si="1875"/>
        <v>2.7299602982860786E-16</v>
      </c>
      <c r="BM733" s="376">
        <f t="shared" si="1876"/>
        <v>-3.9424828537227496E-16</v>
      </c>
      <c r="BN733" s="376">
        <f t="shared" si="1877"/>
        <v>3.3652006179759774E-16</v>
      </c>
      <c r="BO733" s="376">
        <f t="shared" si="1878"/>
        <v>-1.2601876569935766E-16</v>
      </c>
      <c r="BP733" s="376">
        <f t="shared" si="1879"/>
        <v>-1.4169241538664193E-16</v>
      </c>
      <c r="BQ733" s="376">
        <f t="shared" si="1880"/>
        <v>3.4507820221154621E-16</v>
      </c>
      <c r="BR733" s="376">
        <f t="shared" si="1881"/>
        <v>-3.9180569968764711E-16</v>
      </c>
    </row>
    <row r="734" spans="2:70">
      <c r="B734" s="373">
        <v>40</v>
      </c>
      <c r="C734" s="373">
        <f t="shared" si="1882"/>
        <v>1.2500000000000006E-2</v>
      </c>
      <c r="D734" s="374">
        <f t="shared" si="1817"/>
        <v>11.971358486701583</v>
      </c>
      <c r="E734" s="375" t="str">
        <f>AT694</f>
        <v>-0,0286415132984173</v>
      </c>
      <c r="F734" s="317">
        <v>40</v>
      </c>
      <c r="G734" s="376">
        <f t="shared" si="1818"/>
        <v>-2.6588884532704416E-16</v>
      </c>
      <c r="H734" s="376">
        <f t="shared" si="1819"/>
        <v>1.6994722333300407E-16</v>
      </c>
      <c r="I734" s="376">
        <f t="shared" si="1820"/>
        <v>2.5547177201860258E-17</v>
      </c>
      <c r="J734" s="376">
        <f t="shared" si="1821"/>
        <v>-2.060763878122239E-16</v>
      </c>
      <c r="K734" s="376">
        <f t="shared" si="1822"/>
        <v>2.6588884532704416E-16</v>
      </c>
      <c r="L734" s="376">
        <f t="shared" si="1823"/>
        <v>-1.6994722333300456E-16</v>
      </c>
      <c r="M734" s="376">
        <f t="shared" si="1824"/>
        <v>-2.5547177201860085E-17</v>
      </c>
      <c r="N734" s="376">
        <f t="shared" si="1825"/>
        <v>2.060763878122238E-16</v>
      </c>
      <c r="O734" s="376">
        <f t="shared" si="1826"/>
        <v>-2.6588884532704416E-16</v>
      </c>
      <c r="P734" s="376">
        <f t="shared" si="1827"/>
        <v>1.6994722333300395E-16</v>
      </c>
      <c r="Q734" s="376">
        <f t="shared" si="1828"/>
        <v>2.5547177201860874E-17</v>
      </c>
      <c r="R734" s="376">
        <f t="shared" si="1829"/>
        <v>-2.0607638781222308E-16</v>
      </c>
      <c r="S734" s="376">
        <f t="shared" si="1830"/>
        <v>2.6588884532704426E-16</v>
      </c>
      <c r="T734" s="376">
        <f t="shared" si="1831"/>
        <v>-1.6994722333300481E-16</v>
      </c>
      <c r="U734" s="377">
        <f t="shared" si="1832"/>
        <v>-2.554717720185974E-17</v>
      </c>
      <c r="V734" s="376">
        <f t="shared" si="1833"/>
        <v>2.0607638781222358E-16</v>
      </c>
      <c r="W734" s="376">
        <f t="shared" si="1834"/>
        <v>-2.6588884532704421E-16</v>
      </c>
      <c r="X734" s="376">
        <f t="shared" si="1835"/>
        <v>1.6994722333300419E-16</v>
      </c>
      <c r="Y734" s="376">
        <f t="shared" si="1836"/>
        <v>2.5547177201860529E-17</v>
      </c>
      <c r="Z734" s="376">
        <f t="shared" si="1837"/>
        <v>-2.0607638781222407E-16</v>
      </c>
      <c r="AA734" s="376">
        <f t="shared" si="1838"/>
        <v>2.6588884532704416E-16</v>
      </c>
      <c r="AB734" s="376">
        <f t="shared" si="1839"/>
        <v>-1.699472233330036E-16</v>
      </c>
      <c r="AC734" s="376">
        <f t="shared" si="1840"/>
        <v>-2.5547177201861342E-17</v>
      </c>
      <c r="AD734" s="376">
        <f t="shared" si="1841"/>
        <v>2.0607638781222217E-16</v>
      </c>
      <c r="AE734" s="376">
        <f t="shared" si="1842"/>
        <v>-2.6588884532704445E-16</v>
      </c>
      <c r="AF734" s="376">
        <f t="shared" si="1843"/>
        <v>1.6994722333300592E-16</v>
      </c>
      <c r="AG734" s="376">
        <f t="shared" si="1844"/>
        <v>2.5547177201858335E-17</v>
      </c>
      <c r="AH734" s="376">
        <f t="shared" si="1845"/>
        <v>-2.0607638781222266E-16</v>
      </c>
      <c r="AI734" s="376">
        <f t="shared" si="1846"/>
        <v>2.6588884532704436E-16</v>
      </c>
      <c r="AJ734" s="376">
        <f t="shared" si="1847"/>
        <v>-1.699472233330053E-16</v>
      </c>
      <c r="AK734" s="376">
        <f t="shared" si="1848"/>
        <v>-2.5547177201859124E-17</v>
      </c>
      <c r="AL734" s="376">
        <f t="shared" si="1849"/>
        <v>2.0607638781222316E-16</v>
      </c>
      <c r="AM734" s="376">
        <f t="shared" si="1850"/>
        <v>-2.6588884532704465E-16</v>
      </c>
      <c r="AN734" s="376">
        <f t="shared" si="1851"/>
        <v>1.6994722333300471E-16</v>
      </c>
      <c r="AO734" s="376">
        <f t="shared" si="1852"/>
        <v>2.5547177201856116E-17</v>
      </c>
      <c r="AP734" s="376">
        <f t="shared" si="1853"/>
        <v>-2.0607638781222365E-16</v>
      </c>
      <c r="AQ734" s="376">
        <f t="shared" si="1854"/>
        <v>2.6588884532704455E-16</v>
      </c>
      <c r="AR734" s="376">
        <f t="shared" si="1855"/>
        <v>-1.6994722333300409E-16</v>
      </c>
      <c r="AS734" s="376">
        <f t="shared" si="1856"/>
        <v>-2.554717720185688E-17</v>
      </c>
      <c r="AT734" s="376">
        <f t="shared" si="1857"/>
        <v>2.0607638781222417E-16</v>
      </c>
      <c r="AU734" s="376">
        <f t="shared" si="1858"/>
        <v>-2.6588884532704445E-16</v>
      </c>
      <c r="AV734" s="376">
        <f t="shared" si="1859"/>
        <v>1.699472233330035E-16</v>
      </c>
      <c r="AW734" s="376">
        <f t="shared" si="1860"/>
        <v>2.5547177201857645E-17</v>
      </c>
      <c r="AX734" s="376">
        <f t="shared" si="1861"/>
        <v>-2.0607638781222466E-16</v>
      </c>
      <c r="AY734" s="376">
        <f t="shared" si="1862"/>
        <v>2.658888453270444E-16</v>
      </c>
      <c r="AZ734" s="376">
        <f t="shared" si="1863"/>
        <v>-1.6994722333300289E-16</v>
      </c>
      <c r="BA734" s="376">
        <f t="shared" si="1864"/>
        <v>-2.5547177201858458E-17</v>
      </c>
      <c r="BB734" s="376">
        <f t="shared" si="1865"/>
        <v>2.0607638781222032E-16</v>
      </c>
      <c r="BC734" s="376">
        <f t="shared" si="1866"/>
        <v>-2.6588884532704436E-16</v>
      </c>
      <c r="BD734" s="376">
        <f t="shared" si="1867"/>
        <v>1.6994722333300814E-16</v>
      </c>
      <c r="BE734" s="376">
        <f t="shared" si="1868"/>
        <v>2.5547177201859247E-17</v>
      </c>
      <c r="BF734" s="376">
        <f t="shared" si="1869"/>
        <v>-2.0607638781222084E-16</v>
      </c>
      <c r="BG734" s="376">
        <f t="shared" si="1870"/>
        <v>2.6588884532704426E-16</v>
      </c>
      <c r="BH734" s="376">
        <f t="shared" si="1871"/>
        <v>-1.6994722333300752E-16</v>
      </c>
      <c r="BI734" s="376">
        <f t="shared" si="1872"/>
        <v>-2.5547177201860011E-17</v>
      </c>
      <c r="BJ734" s="376">
        <f t="shared" si="1873"/>
        <v>2.0607638781222133E-16</v>
      </c>
      <c r="BK734" s="376">
        <f t="shared" si="1874"/>
        <v>-2.6588884532704416E-16</v>
      </c>
      <c r="BL734" s="376">
        <f t="shared" si="1875"/>
        <v>1.6994722333300693E-16</v>
      </c>
      <c r="BM734" s="376">
        <f t="shared" si="1876"/>
        <v>2.55471772018608E-17</v>
      </c>
      <c r="BN734" s="376">
        <f t="shared" si="1877"/>
        <v>-2.0607638781222183E-16</v>
      </c>
      <c r="BO734" s="376">
        <f t="shared" si="1878"/>
        <v>2.6588884532704416E-16</v>
      </c>
      <c r="BP734" s="376">
        <f t="shared" si="1879"/>
        <v>-1.6994722333300631E-16</v>
      </c>
      <c r="BQ734" s="376">
        <f t="shared" si="1880"/>
        <v>-2.5547177201861564E-17</v>
      </c>
      <c r="BR734" s="376">
        <f t="shared" si="1881"/>
        <v>2.0607638781222232E-16</v>
      </c>
    </row>
    <row r="735" spans="2:70">
      <c r="B735" s="373">
        <v>41</v>
      </c>
      <c r="C735" s="373">
        <f t="shared" si="1882"/>
        <v>1.2812500000000006E-2</v>
      </c>
      <c r="D735" s="374">
        <f t="shared" si="1817"/>
        <v>11.971757943737666</v>
      </c>
      <c r="E735" s="375" t="str">
        <f>AU694</f>
        <v>-0,0282420562623345</v>
      </c>
      <c r="F735" s="317">
        <v>41</v>
      </c>
      <c r="G735" s="376">
        <f t="shared" si="1818"/>
        <v>-1.5457854833177073E-16</v>
      </c>
      <c r="H735" s="376">
        <f t="shared" si="1819"/>
        <v>2.306183506929292E-16</v>
      </c>
      <c r="I735" s="376">
        <f t="shared" si="1820"/>
        <v>-1.3802691743721097E-16</v>
      </c>
      <c r="J735" s="376">
        <f t="shared" si="1821"/>
        <v>-5.5491651780976064E-17</v>
      </c>
      <c r="K735" s="376">
        <f t="shared" si="1822"/>
        <v>2.0843397987120856E-16</v>
      </c>
      <c r="L735" s="376">
        <f t="shared" si="1823"/>
        <v>-2.0896658226261452E-16</v>
      </c>
      <c r="M735" s="376">
        <f t="shared" si="1824"/>
        <v>5.670001293285689E-17</v>
      </c>
      <c r="N735" s="376">
        <f t="shared" si="1825"/>
        <v>1.3702636742942206E-16</v>
      </c>
      <c r="O735" s="376">
        <f t="shared" si="1826"/>
        <v>-2.3055722743398763E-16</v>
      </c>
      <c r="P735" s="376">
        <f t="shared" si="1827"/>
        <v>1.5550154596960179E-16</v>
      </c>
      <c r="Q735" s="376">
        <f t="shared" si="1828"/>
        <v>3.3258954553627402E-17</v>
      </c>
      <c r="R735" s="376">
        <f t="shared" si="1829"/>
        <v>-1.9770006078385221E-16</v>
      </c>
      <c r="S735" s="376">
        <f t="shared" si="1830"/>
        <v>2.1758022712641368E-16</v>
      </c>
      <c r="T735" s="376">
        <f t="shared" si="1831"/>
        <v>-7.8362808927742976E-17</v>
      </c>
      <c r="U735" s="377">
        <f t="shared" si="1832"/>
        <v>-1.181545477024965E-16</v>
      </c>
      <c r="V735" s="376">
        <f t="shared" si="1833"/>
        <v>2.2827571203945577E-16</v>
      </c>
      <c r="W735" s="376">
        <f t="shared" si="1834"/>
        <v>-1.7147860960851454E-16</v>
      </c>
      <c r="X735" s="376">
        <f t="shared" si="1835"/>
        <v>-1.0705955412732525E-17</v>
      </c>
      <c r="Y735" s="376">
        <f t="shared" si="1836"/>
        <v>1.8506218203730243E-16</v>
      </c>
      <c r="Z735" s="376">
        <f t="shared" si="1837"/>
        <v>-2.2409845546153453E-16</v>
      </c>
      <c r="AA735" s="376">
        <f t="shared" si="1838"/>
        <v>9.927092823518527E-17</v>
      </c>
      <c r="AB735" s="376">
        <f t="shared" si="1839"/>
        <v>9.8144835091348511E-17</v>
      </c>
      <c r="AC735" s="376">
        <f t="shared" si="1840"/>
        <v>-2.2379577674978571E-16</v>
      </c>
      <c r="AD735" s="376">
        <f t="shared" si="1841"/>
        <v>1.8580424049715376E-16</v>
      </c>
      <c r="AE735" s="376">
        <f t="shared" si="1842"/>
        <v>-1.195014793125427E-17</v>
      </c>
      <c r="AF735" s="376">
        <f t="shared" si="1843"/>
        <v>-1.7064205331245213E-16</v>
      </c>
      <c r="AG735" s="376">
        <f t="shared" si="1844"/>
        <v>2.2845849316588389E-16</v>
      </c>
      <c r="AH735" s="376">
        <f t="shared" si="1845"/>
        <v>-1.1922301423671467E-16</v>
      </c>
      <c r="AI735" s="376">
        <f t="shared" si="1846"/>
        <v>-7.7189934066846367E-17</v>
      </c>
      <c r="AJ735" s="376">
        <f t="shared" si="1847"/>
        <v>2.1716056579080001E-16</v>
      </c>
      <c r="AK735" s="376">
        <f t="shared" si="1848"/>
        <v>-1.9834047497887364E-16</v>
      </c>
      <c r="AL735" s="376">
        <f t="shared" si="1849"/>
        <v>3.4491164818050983E-17</v>
      </c>
      <c r="AM735" s="376">
        <f t="shared" si="1850"/>
        <v>1.5457854833176757E-16</v>
      </c>
      <c r="AN735" s="376">
        <f t="shared" si="1851"/>
        <v>-2.3061835069292939E-16</v>
      </c>
      <c r="AO735" s="376">
        <f t="shared" si="1852"/>
        <v>1.3802691743721521E-16</v>
      </c>
      <c r="AP735" s="376">
        <f t="shared" si="1853"/>
        <v>5.5491651780970154E-17</v>
      </c>
      <c r="AQ735" s="376">
        <f t="shared" si="1854"/>
        <v>-2.084339798712056E-16</v>
      </c>
      <c r="AR735" s="376">
        <f t="shared" si="1855"/>
        <v>2.0896658226261464E-16</v>
      </c>
      <c r="AS735" s="376">
        <f t="shared" si="1856"/>
        <v>-5.6700012932858012E-17</v>
      </c>
      <c r="AT735" s="376">
        <f t="shared" si="1857"/>
        <v>-1.3702636742942044E-16</v>
      </c>
      <c r="AU735" s="376">
        <f t="shared" si="1858"/>
        <v>2.3055722743398753E-16</v>
      </c>
      <c r="AV735" s="376">
        <f t="shared" si="1859"/>
        <v>-1.5550154596960447E-16</v>
      </c>
      <c r="AW735" s="376">
        <f t="shared" si="1860"/>
        <v>-3.3258954553623834E-17</v>
      </c>
      <c r="AX735" s="376">
        <f t="shared" si="1861"/>
        <v>1.9770006078385036E-16</v>
      </c>
      <c r="AY735" s="376">
        <f t="shared" si="1862"/>
        <v>-2.1758022712641545E-16</v>
      </c>
      <c r="AZ735" s="376">
        <f t="shared" si="1863"/>
        <v>7.8362808927747931E-17</v>
      </c>
      <c r="BA735" s="376">
        <f t="shared" si="1864"/>
        <v>1.1815454770249056E-16</v>
      </c>
      <c r="BB735" s="376">
        <f t="shared" si="1865"/>
        <v>-2.2827571203945474E-16</v>
      </c>
      <c r="BC735" s="376">
        <f t="shared" si="1866"/>
        <v>1.7147860960851477E-16</v>
      </c>
      <c r="BD735" s="376">
        <f t="shared" si="1867"/>
        <v>1.070595541273218E-17</v>
      </c>
      <c r="BE735" s="376">
        <f t="shared" si="1868"/>
        <v>-1.8506218203730026E-16</v>
      </c>
      <c r="BF735" s="376">
        <f t="shared" si="1869"/>
        <v>2.2409845546153536E-16</v>
      </c>
      <c r="BG735" s="376">
        <f t="shared" si="1870"/>
        <v>-9.9270928235188537E-17</v>
      </c>
      <c r="BH735" s="376">
        <f t="shared" si="1871"/>
        <v>-9.8144835091345244E-17</v>
      </c>
      <c r="BI735" s="376">
        <f t="shared" si="1872"/>
        <v>2.2379577674978483E-16</v>
      </c>
      <c r="BJ735" s="376">
        <f t="shared" si="1873"/>
        <v>-1.858042404971559E-16</v>
      </c>
      <c r="BK735" s="376">
        <f t="shared" si="1874"/>
        <v>1.195014793126116E-17</v>
      </c>
      <c r="BL735" s="376">
        <f t="shared" si="1875"/>
        <v>1.7064205331244752E-16</v>
      </c>
      <c r="BM735" s="376">
        <f t="shared" si="1876"/>
        <v>-2.2845849316588394E-16</v>
      </c>
      <c r="BN735" s="376">
        <f t="shared" si="1877"/>
        <v>1.1922301423671494E-16</v>
      </c>
      <c r="BO735" s="376">
        <f t="shared" si="1878"/>
        <v>7.7189934066846047E-17</v>
      </c>
      <c r="BP735" s="376">
        <f t="shared" si="1879"/>
        <v>-2.1716056579079878E-16</v>
      </c>
      <c r="BQ735" s="376">
        <f t="shared" si="1880"/>
        <v>1.9834047497887551E-16</v>
      </c>
      <c r="BR735" s="376">
        <f t="shared" si="1881"/>
        <v>-3.4491164818054564E-17</v>
      </c>
    </row>
    <row r="736" spans="2:70">
      <c r="B736" s="373">
        <v>42</v>
      </c>
      <c r="C736" s="373">
        <f t="shared" si="1882"/>
        <v>1.3125000000000006E-2</v>
      </c>
      <c r="D736" s="374">
        <f t="shared" si="1817"/>
        <v>11.972429387214245</v>
      </c>
      <c r="E736" s="375" t="str">
        <f>AV694</f>
        <v>-0,0275706127857551</v>
      </c>
      <c r="F736" s="317">
        <v>42</v>
      </c>
      <c r="G736" s="376">
        <f t="shared" si="1818"/>
        <v>3.1941296614357552E-16</v>
      </c>
      <c r="H736" s="376">
        <f t="shared" si="1819"/>
        <v>-1.0862478399879066E-17</v>
      </c>
      <c r="I736" s="376">
        <f t="shared" si="1820"/>
        <v>-3.0734322683199307E-16</v>
      </c>
      <c r="J736" s="376">
        <f t="shared" si="1821"/>
        <v>3.5236397469597276E-16</v>
      </c>
      <c r="K736" s="376">
        <f t="shared" si="1822"/>
        <v>-8.418264422711651E-17</v>
      </c>
      <c r="L736" s="376">
        <f t="shared" si="1823"/>
        <v>-2.5882523215704196E-16</v>
      </c>
      <c r="M736" s="376">
        <f t="shared" si="1824"/>
        <v>3.7177383330879742E-16</v>
      </c>
      <c r="N736" s="376">
        <f t="shared" si="1825"/>
        <v>-1.5426771824687663E-16</v>
      </c>
      <c r="O736" s="376">
        <f t="shared" si="1826"/>
        <v>-2.0036072896115823E-16</v>
      </c>
      <c r="P736" s="376">
        <f t="shared" si="1827"/>
        <v>3.7689663200073268E-16</v>
      </c>
      <c r="Q736" s="376">
        <f t="shared" si="1828"/>
        <v>-2.1842437036874239E-16</v>
      </c>
      <c r="R736" s="376">
        <f t="shared" si="1829"/>
        <v>-1.3419647531488851E-16</v>
      </c>
      <c r="S736" s="376">
        <f t="shared" si="1830"/>
        <v>3.6753550449094616E-16</v>
      </c>
      <c r="T736" s="376">
        <f t="shared" si="1831"/>
        <v>-2.7418709643113553E-16</v>
      </c>
      <c r="U736" s="377">
        <f t="shared" si="1832"/>
        <v>-6.2875126380517986E-17</v>
      </c>
      <c r="V736" s="376">
        <f t="shared" si="1833"/>
        <v>3.4405019365985815E-16</v>
      </c>
      <c r="W736" s="376">
        <f t="shared" si="1834"/>
        <v>-3.1941296614357384E-16</v>
      </c>
      <c r="X736" s="376">
        <f t="shared" si="1835"/>
        <v>1.0862478399878721E-17</v>
      </c>
      <c r="Y736" s="376">
        <f t="shared" si="1836"/>
        <v>3.0734322683199174E-16</v>
      </c>
      <c r="Z736" s="376">
        <f t="shared" si="1837"/>
        <v>-3.5236397469597261E-16</v>
      </c>
      <c r="AA736" s="376">
        <f t="shared" si="1838"/>
        <v>8.4182644227113539E-17</v>
      </c>
      <c r="AB736" s="376">
        <f t="shared" si="1839"/>
        <v>2.5882523215704231E-16</v>
      </c>
      <c r="AC736" s="376">
        <f t="shared" si="1840"/>
        <v>-3.7177383330879781E-16</v>
      </c>
      <c r="AD736" s="376">
        <f t="shared" si="1841"/>
        <v>1.5426771824687628E-16</v>
      </c>
      <c r="AE736" s="376">
        <f t="shared" si="1842"/>
        <v>2.0036072896116079E-16</v>
      </c>
      <c r="AF736" s="376">
        <f t="shared" si="1843"/>
        <v>-3.7689663200073273E-16</v>
      </c>
      <c r="AG736" s="376">
        <f t="shared" si="1844"/>
        <v>2.1842437036874429E-16</v>
      </c>
      <c r="AH736" s="376">
        <f t="shared" si="1845"/>
        <v>1.341964753148888E-16</v>
      </c>
      <c r="AI736" s="376">
        <f t="shared" si="1846"/>
        <v>-3.6753550449094685E-16</v>
      </c>
      <c r="AJ736" s="376">
        <f t="shared" si="1847"/>
        <v>2.7418709643113524E-16</v>
      </c>
      <c r="AK736" s="376">
        <f t="shared" si="1848"/>
        <v>6.2875126380515694E-17</v>
      </c>
      <c r="AL736" s="376">
        <f t="shared" si="1849"/>
        <v>-3.440501936598583E-16</v>
      </c>
      <c r="AM736" s="376">
        <f t="shared" si="1850"/>
        <v>3.194129661435737E-16</v>
      </c>
      <c r="AN736" s="376">
        <f t="shared" si="1851"/>
        <v>-1.0862478399873002E-17</v>
      </c>
      <c r="AO736" s="376">
        <f t="shared" si="1852"/>
        <v>-3.0734322683199194E-16</v>
      </c>
      <c r="AP736" s="376">
        <f t="shared" si="1853"/>
        <v>3.5236397469597256E-16</v>
      </c>
      <c r="AQ736" s="376">
        <f t="shared" si="1854"/>
        <v>-8.4182644227113182E-17</v>
      </c>
      <c r="AR736" s="376">
        <f t="shared" si="1855"/>
        <v>-2.5882523215703861E-16</v>
      </c>
      <c r="AS736" s="376">
        <f t="shared" si="1856"/>
        <v>3.7177383330879771E-16</v>
      </c>
      <c r="AT736" s="376">
        <f t="shared" si="1857"/>
        <v>-1.5426771824687596E-16</v>
      </c>
      <c r="AU736" s="376">
        <f t="shared" si="1858"/>
        <v>-2.0036072896116114E-16</v>
      </c>
      <c r="AV736" s="376">
        <f t="shared" si="1859"/>
        <v>3.7689663200073288E-16</v>
      </c>
      <c r="AW736" s="376">
        <f t="shared" si="1860"/>
        <v>-2.1842437036874397E-16</v>
      </c>
      <c r="AX736" s="376">
        <f t="shared" si="1861"/>
        <v>-1.3419647531488922E-16</v>
      </c>
      <c r="AY736" s="376">
        <f t="shared" si="1862"/>
        <v>3.6753550449094695E-16</v>
      </c>
      <c r="AZ736" s="376">
        <f t="shared" si="1863"/>
        <v>-2.7418709643113869E-16</v>
      </c>
      <c r="BA736" s="376">
        <f t="shared" si="1864"/>
        <v>-6.2875126380516088E-17</v>
      </c>
      <c r="BB736" s="376">
        <f t="shared" si="1865"/>
        <v>3.4405019365985845E-16</v>
      </c>
      <c r="BC736" s="376">
        <f t="shared" si="1866"/>
        <v>-3.1941296614357355E-16</v>
      </c>
      <c r="BD736" s="376">
        <f t="shared" si="1867"/>
        <v>1.0862478399872632E-17</v>
      </c>
      <c r="BE736" s="376">
        <f t="shared" si="1868"/>
        <v>3.0734322683199218E-16</v>
      </c>
      <c r="BF736" s="376">
        <f t="shared" si="1869"/>
        <v>-3.5236397469597236E-16</v>
      </c>
      <c r="BG736" s="376">
        <f t="shared" si="1870"/>
        <v>8.4182644227112824E-17</v>
      </c>
      <c r="BH736" s="376">
        <f t="shared" si="1871"/>
        <v>2.588252321570389E-16</v>
      </c>
      <c r="BI736" s="376">
        <f t="shared" si="1872"/>
        <v>-3.7177383330879771E-16</v>
      </c>
      <c r="BJ736" s="376">
        <f t="shared" si="1873"/>
        <v>1.5426771824687561E-16</v>
      </c>
      <c r="BK736" s="376">
        <f t="shared" si="1874"/>
        <v>2.0036072896116143E-16</v>
      </c>
      <c r="BL736" s="376">
        <f t="shared" si="1875"/>
        <v>-3.7689663200073288E-16</v>
      </c>
      <c r="BM736" s="376">
        <f t="shared" si="1876"/>
        <v>2.1842437036874367E-16</v>
      </c>
      <c r="BN736" s="376">
        <f t="shared" si="1877"/>
        <v>1.3419647531488952E-16</v>
      </c>
      <c r="BO736" s="376">
        <f t="shared" si="1878"/>
        <v>-3.67535504490947E-16</v>
      </c>
      <c r="BP736" s="376">
        <f t="shared" si="1879"/>
        <v>2.7418709643113839E-16</v>
      </c>
      <c r="BQ736" s="376">
        <f t="shared" si="1880"/>
        <v>6.2875126380527009E-17</v>
      </c>
      <c r="BR736" s="376">
        <f t="shared" si="1881"/>
        <v>-3.4405019365985859E-16</v>
      </c>
    </row>
    <row r="737" spans="2:70">
      <c r="B737" s="373">
        <v>43</v>
      </c>
      <c r="C737" s="373">
        <f t="shared" si="1882"/>
        <v>1.3437500000000007E-2</v>
      </c>
      <c r="D737" s="374">
        <f t="shared" si="1817"/>
        <v>11.973366350763577</v>
      </c>
      <c r="E737" s="375" t="str">
        <f>AW694</f>
        <v>-0,026633649236424</v>
      </c>
      <c r="F737" s="317">
        <v>43</v>
      </c>
      <c r="G737" s="376">
        <f t="shared" si="1818"/>
        <v>-1.7625139135843645E-16</v>
      </c>
      <c r="H737" s="376">
        <f t="shared" si="1819"/>
        <v>-8.379074511314832E-17</v>
      </c>
      <c r="I737" s="376">
        <f t="shared" si="1820"/>
        <v>2.5524875900355058E-16</v>
      </c>
      <c r="J737" s="376">
        <f t="shared" si="1821"/>
        <v>-1.5685611903317023E-16</v>
      </c>
      <c r="K737" s="376">
        <f t="shared" si="1822"/>
        <v>-1.0736583367669703E-16</v>
      </c>
      <c r="L737" s="376">
        <f t="shared" si="1823"/>
        <v>2.5807992631676589E-16</v>
      </c>
      <c r="M737" s="376">
        <f t="shared" si="1824"/>
        <v>-1.3595023653533777E-16</v>
      </c>
      <c r="N737" s="376">
        <f t="shared" si="1825"/>
        <v>-1.2990693056980432E-16</v>
      </c>
      <c r="O737" s="376">
        <f t="shared" si="1826"/>
        <v>2.584256428587122E-16</v>
      </c>
      <c r="P737" s="376">
        <f t="shared" si="1827"/>
        <v>-1.1373507894171105E-16</v>
      </c>
      <c r="Q737" s="376">
        <f t="shared" si="1828"/>
        <v>-1.5119695270717176E-16</v>
      </c>
      <c r="R737" s="376">
        <f t="shared" si="1829"/>
        <v>2.5628257919010276E-16</v>
      </c>
      <c r="S737" s="376">
        <f t="shared" si="1830"/>
        <v>-9.0424590363956297E-17</v>
      </c>
      <c r="T737" s="376">
        <f t="shared" si="1831"/>
        <v>-1.710308655373088E-16</v>
      </c>
      <c r="U737" s="377">
        <f t="shared" si="1832"/>
        <v>2.5167137418558415E-16</v>
      </c>
      <c r="V737" s="376">
        <f t="shared" si="1833"/>
        <v>-6.6243263549889096E-17</v>
      </c>
      <c r="W737" s="376">
        <f t="shared" si="1834"/>
        <v>-1.8921765763733997E-16</v>
      </c>
      <c r="X737" s="376">
        <f t="shared" si="1835"/>
        <v>2.4463643627008974E-16</v>
      </c>
      <c r="Y737" s="376">
        <f t="shared" si="1836"/>
        <v>-4.1423977895585131E-17</v>
      </c>
      <c r="Z737" s="376">
        <f t="shared" si="1837"/>
        <v>-2.0558218025742899E-16</v>
      </c>
      <c r="AA737" s="376">
        <f t="shared" si="1838"/>
        <v>2.3524551574143606E-16</v>
      </c>
      <c r="AB737" s="376">
        <f t="shared" si="1839"/>
        <v>-1.6205756689496975E-17</v>
      </c>
      <c r="AC737" s="376">
        <f t="shared" si="1840"/>
        <v>-2.1996683409898778E-16</v>
      </c>
      <c r="AD737" s="376">
        <f t="shared" si="1841"/>
        <v>2.2358905229791259E-16</v>
      </c>
      <c r="AE737" s="376">
        <f t="shared" si="1842"/>
        <v>9.1685348124824642E-18</v>
      </c>
      <c r="AF737" s="376">
        <f t="shared" si="1843"/>
        <v>-2.3223308708207211E-16</v>
      </c>
      <c r="AG737" s="376">
        <f t="shared" si="1844"/>
        <v>2.0977930405455142E-16</v>
      </c>
      <c r="AH737" s="376">
        <f t="shared" si="1845"/>
        <v>3.4454528312183044E-17</v>
      </c>
      <c r="AI737" s="376">
        <f t="shared" si="1846"/>
        <v>-2.4226280848503528E-16</v>
      </c>
      <c r="AJ737" s="376">
        <f t="shared" si="1847"/>
        <v>1.9394926643611251E-16</v>
      </c>
      <c r="AK737" s="376">
        <f t="shared" si="1848"/>
        <v>5.9408705869479888E-17</v>
      </c>
      <c r="AL737" s="376">
        <f t="shared" si="1849"/>
        <v>-2.4995940660796539E-16</v>
      </c>
      <c r="AM737" s="376">
        <f t="shared" si="1850"/>
        <v>1.7625139135844015E-16</v>
      </c>
      <c r="AN737" s="376">
        <f t="shared" si="1851"/>
        <v>8.3790745113147888E-17</v>
      </c>
      <c r="AO737" s="376">
        <f t="shared" si="1852"/>
        <v>-2.5524875900355003E-16</v>
      </c>
      <c r="AP737" s="376">
        <f t="shared" si="1853"/>
        <v>1.5685611903316912E-16</v>
      </c>
      <c r="AQ737" s="376">
        <f t="shared" si="1854"/>
        <v>1.0736583367669582E-16</v>
      </c>
      <c r="AR737" s="376">
        <f t="shared" si="1855"/>
        <v>-2.5807992631676565E-16</v>
      </c>
      <c r="AS737" s="376">
        <f t="shared" si="1856"/>
        <v>1.3595023653533738E-16</v>
      </c>
      <c r="AT737" s="376">
        <f t="shared" si="1857"/>
        <v>1.2990693056980235E-16</v>
      </c>
      <c r="AU737" s="376">
        <f t="shared" si="1858"/>
        <v>-2.5842564285871244E-16</v>
      </c>
      <c r="AV737" s="376">
        <f t="shared" si="1859"/>
        <v>1.1373507894171144E-16</v>
      </c>
      <c r="AW737" s="376">
        <f t="shared" si="1860"/>
        <v>1.5119695270716991E-16</v>
      </c>
      <c r="AX737" s="376">
        <f t="shared" si="1861"/>
        <v>-2.5628257919010355E-16</v>
      </c>
      <c r="AY737" s="376">
        <f t="shared" si="1862"/>
        <v>9.0424590363958442E-17</v>
      </c>
      <c r="AZ737" s="376">
        <f t="shared" si="1863"/>
        <v>1.7103086553730569E-16</v>
      </c>
      <c r="BA737" s="376">
        <f t="shared" si="1864"/>
        <v>-2.516713741855838E-16</v>
      </c>
      <c r="BB737" s="376">
        <f t="shared" si="1865"/>
        <v>6.6243263549891303E-17</v>
      </c>
      <c r="BC737" s="376">
        <f t="shared" si="1866"/>
        <v>1.892176576373359E-16</v>
      </c>
      <c r="BD737" s="376">
        <f t="shared" si="1867"/>
        <v>-2.4463643627009048E-16</v>
      </c>
      <c r="BE737" s="376">
        <f t="shared" si="1868"/>
        <v>4.1423977895587387E-17</v>
      </c>
      <c r="BF737" s="376">
        <f t="shared" si="1869"/>
        <v>2.0558218025742987E-16</v>
      </c>
      <c r="BG737" s="376">
        <f t="shared" si="1870"/>
        <v>-2.3524551574143705E-16</v>
      </c>
      <c r="BH737" s="376">
        <f t="shared" si="1871"/>
        <v>1.6205756689499243E-17</v>
      </c>
      <c r="BI737" s="376">
        <f t="shared" si="1872"/>
        <v>2.1996683409898855E-16</v>
      </c>
      <c r="BJ737" s="376">
        <f t="shared" si="1873"/>
        <v>-2.2358905229791373E-16</v>
      </c>
      <c r="BK737" s="376">
        <f t="shared" si="1874"/>
        <v>-9.1685348124765108E-18</v>
      </c>
      <c r="BL737" s="376">
        <f t="shared" si="1875"/>
        <v>2.3223308708207112E-16</v>
      </c>
      <c r="BM737" s="376">
        <f t="shared" si="1876"/>
        <v>-2.0977930405455275E-16</v>
      </c>
      <c r="BN737" s="376">
        <f t="shared" si="1877"/>
        <v>-3.4454528312177152E-17</v>
      </c>
      <c r="BO737" s="376">
        <f t="shared" si="1878"/>
        <v>2.4226280848503198E-16</v>
      </c>
      <c r="BP737" s="376">
        <f t="shared" si="1879"/>
        <v>-1.9394926643610913E-16</v>
      </c>
      <c r="BQ737" s="376">
        <f t="shared" si="1880"/>
        <v>-5.940870586947767E-17</v>
      </c>
      <c r="BR737" s="376">
        <f t="shared" si="1881"/>
        <v>2.499594066079648E-16</v>
      </c>
    </row>
    <row r="738" spans="2:70">
      <c r="B738" s="373">
        <v>44</v>
      </c>
      <c r="C738" s="373">
        <f t="shared" si="1882"/>
        <v>1.3750000000000007E-2</v>
      </c>
      <c r="D738" s="374">
        <f t="shared" si="1817"/>
        <v>11.974559810914482</v>
      </c>
      <c r="E738" s="375" t="str">
        <f>AX694</f>
        <v>-0,0254401890855176</v>
      </c>
      <c r="F738" s="317">
        <v>44</v>
      </c>
      <c r="G738" s="376">
        <f t="shared" si="1818"/>
        <v>7.5703734620499981E-17</v>
      </c>
      <c r="H738" s="376">
        <f t="shared" si="1819"/>
        <v>-3.065738221858517E-16</v>
      </c>
      <c r="I738" s="376">
        <f t="shared" si="1820"/>
        <v>1.5893771047423324E-16</v>
      </c>
      <c r="J738" s="376">
        <f t="shared" si="1821"/>
        <v>1.8492816503279459E-16</v>
      </c>
      <c r="K738" s="376">
        <f t="shared" si="1822"/>
        <v>-3.0047560034568867E-16</v>
      </c>
      <c r="L738" s="376">
        <f t="shared" si="1823"/>
        <v>4.5045903131703947E-17</v>
      </c>
      <c r="M738" s="376">
        <f t="shared" si="1824"/>
        <v>2.6599895869683701E-16</v>
      </c>
      <c r="N738" s="376">
        <f t="shared" si="1825"/>
        <v>-2.4863269217099488E-16</v>
      </c>
      <c r="O738" s="376">
        <f t="shared" si="1826"/>
        <v>-7.5703734620498501E-17</v>
      </c>
      <c r="P738" s="376">
        <f t="shared" si="1827"/>
        <v>3.065738221858515E-16</v>
      </c>
      <c r="Q738" s="376">
        <f t="shared" si="1828"/>
        <v>-1.5893771047423452E-16</v>
      </c>
      <c r="R738" s="376">
        <f t="shared" si="1829"/>
        <v>-1.8492816503279338E-16</v>
      </c>
      <c r="S738" s="376">
        <f t="shared" si="1830"/>
        <v>3.0047560034568901E-16</v>
      </c>
      <c r="T738" s="376">
        <f t="shared" si="1831"/>
        <v>-4.5045903131705427E-17</v>
      </c>
      <c r="U738" s="377">
        <f t="shared" si="1832"/>
        <v>-2.6599895869683622E-16</v>
      </c>
      <c r="V738" s="376">
        <f t="shared" si="1833"/>
        <v>2.4863269217099581E-16</v>
      </c>
      <c r="W738" s="376">
        <f t="shared" si="1834"/>
        <v>7.570373462049701E-17</v>
      </c>
      <c r="X738" s="376">
        <f t="shared" si="1835"/>
        <v>-3.0657382218585125E-16</v>
      </c>
      <c r="Y738" s="376">
        <f t="shared" si="1836"/>
        <v>1.5893771047423586E-16</v>
      </c>
      <c r="Z738" s="376">
        <f t="shared" si="1837"/>
        <v>1.8492816503279215E-16</v>
      </c>
      <c r="AA738" s="376">
        <f t="shared" si="1838"/>
        <v>-3.0047560034568941E-16</v>
      </c>
      <c r="AB738" s="376">
        <f t="shared" si="1839"/>
        <v>4.5045903131706906E-17</v>
      </c>
      <c r="AC738" s="376">
        <f t="shared" si="1840"/>
        <v>2.6599895869683543E-16</v>
      </c>
      <c r="AD738" s="376">
        <f t="shared" si="1841"/>
        <v>-2.486326921709967E-16</v>
      </c>
      <c r="AE738" s="376">
        <f t="shared" si="1842"/>
        <v>-7.5703734620495543E-17</v>
      </c>
      <c r="AF738" s="376">
        <f t="shared" si="1843"/>
        <v>3.0657382218585101E-16</v>
      </c>
      <c r="AG738" s="376">
        <f t="shared" si="1844"/>
        <v>-1.5893771047423716E-16</v>
      </c>
      <c r="AH738" s="376">
        <f t="shared" si="1845"/>
        <v>-1.8492816503279094E-16</v>
      </c>
      <c r="AI738" s="376">
        <f t="shared" si="1846"/>
        <v>3.0047560034568975E-16</v>
      </c>
      <c r="AJ738" s="376">
        <f t="shared" si="1847"/>
        <v>-4.5045903131708434E-17</v>
      </c>
      <c r="AK738" s="376">
        <f t="shared" si="1848"/>
        <v>-2.6599895869683469E-16</v>
      </c>
      <c r="AL738" s="376">
        <f t="shared" si="1849"/>
        <v>2.4863269217099764E-16</v>
      </c>
      <c r="AM738" s="376">
        <f t="shared" si="1850"/>
        <v>7.5703734620494076E-17</v>
      </c>
      <c r="AN738" s="376">
        <f t="shared" si="1851"/>
        <v>-3.0657382218585081E-16</v>
      </c>
      <c r="AO738" s="376">
        <f t="shared" si="1852"/>
        <v>1.5893771047423847E-16</v>
      </c>
      <c r="AP738" s="376">
        <f t="shared" si="1853"/>
        <v>1.8492816503278973E-16</v>
      </c>
      <c r="AQ738" s="376">
        <f t="shared" si="1854"/>
        <v>-3.0047560034569015E-16</v>
      </c>
      <c r="AR738" s="376">
        <f t="shared" si="1855"/>
        <v>4.5045903131709962E-17</v>
      </c>
      <c r="AS738" s="376">
        <f t="shared" si="1856"/>
        <v>2.659989586968339E-16</v>
      </c>
      <c r="AT738" s="376">
        <f t="shared" si="1857"/>
        <v>-2.4863269217099853E-16</v>
      </c>
      <c r="AU738" s="376">
        <f t="shared" si="1858"/>
        <v>-7.5703734620492622E-17</v>
      </c>
      <c r="AV738" s="376">
        <f t="shared" si="1859"/>
        <v>3.0657382218585061E-16</v>
      </c>
      <c r="AW738" s="376">
        <f t="shared" si="1860"/>
        <v>-1.589377104742398E-16</v>
      </c>
      <c r="AX738" s="376">
        <f t="shared" si="1861"/>
        <v>-1.849281650327885E-16</v>
      </c>
      <c r="AY738" s="376">
        <f t="shared" si="1862"/>
        <v>3.0047560034569049E-16</v>
      </c>
      <c r="AZ738" s="376">
        <f t="shared" si="1863"/>
        <v>-4.5045903131711442E-17</v>
      </c>
      <c r="BA738" s="376">
        <f t="shared" si="1864"/>
        <v>-2.6599895869683312E-16</v>
      </c>
      <c r="BB738" s="376">
        <f t="shared" si="1865"/>
        <v>2.4863269217099941E-16</v>
      </c>
      <c r="BC738" s="376">
        <f t="shared" si="1866"/>
        <v>7.5703734620491155E-17</v>
      </c>
      <c r="BD738" s="376">
        <f t="shared" si="1867"/>
        <v>-3.0657382218585037E-16</v>
      </c>
      <c r="BE738" s="376">
        <f t="shared" si="1868"/>
        <v>1.5893771047424106E-16</v>
      </c>
      <c r="BF738" s="376">
        <f t="shared" si="1869"/>
        <v>1.8492816503278729E-16</v>
      </c>
      <c r="BG738" s="376">
        <f t="shared" si="1870"/>
        <v>-3.0047560034569089E-16</v>
      </c>
      <c r="BH738" s="376">
        <f t="shared" si="1871"/>
        <v>4.5045903131712921E-17</v>
      </c>
      <c r="BI738" s="376">
        <f t="shared" si="1872"/>
        <v>2.6599895869683233E-16</v>
      </c>
      <c r="BJ738" s="376">
        <f t="shared" si="1873"/>
        <v>-2.4863269217100035E-16</v>
      </c>
      <c r="BK738" s="376">
        <f t="shared" si="1874"/>
        <v>-7.5703734620489664E-17</v>
      </c>
      <c r="BL738" s="376">
        <f t="shared" si="1875"/>
        <v>3.0657382218585012E-16</v>
      </c>
      <c r="BM738" s="376">
        <f t="shared" si="1876"/>
        <v>-1.5893771047424241E-16</v>
      </c>
      <c r="BN738" s="376">
        <f t="shared" si="1877"/>
        <v>-1.8492816503278606E-16</v>
      </c>
      <c r="BO738" s="376">
        <f t="shared" si="1878"/>
        <v>3.0047560034569123E-16</v>
      </c>
      <c r="BP738" s="376">
        <f t="shared" si="1879"/>
        <v>-4.5045903131714424E-17</v>
      </c>
      <c r="BQ738" s="376">
        <f t="shared" si="1880"/>
        <v>-2.6599895869683154E-16</v>
      </c>
      <c r="BR738" s="376">
        <f t="shared" si="1881"/>
        <v>2.4863269217100124E-16</v>
      </c>
    </row>
    <row r="739" spans="2:70">
      <c r="B739" s="373">
        <v>45</v>
      </c>
      <c r="C739" s="373">
        <f t="shared" si="1882"/>
        <v>1.4062500000000007E-2</v>
      </c>
      <c r="D739" s="374">
        <f t="shared" si="1817"/>
        <v>11.97599827399331</v>
      </c>
      <c r="E739" s="375" t="str">
        <f>AY694</f>
        <v>-0,0240017260066888</v>
      </c>
      <c r="F739" s="317">
        <v>45</v>
      </c>
      <c r="G739" s="376">
        <f t="shared" si="1818"/>
        <v>5.7588659099980842E-16</v>
      </c>
      <c r="H739" s="376">
        <f t="shared" si="1819"/>
        <v>5.127731655710339E-16</v>
      </c>
      <c r="I739" s="376">
        <f t="shared" si="1820"/>
        <v>-8.7358697674488145E-16</v>
      </c>
      <c r="J739" s="376">
        <f t="shared" si="1821"/>
        <v>-5.5953383748548628E-18</v>
      </c>
      <c r="K739" s="376">
        <f t="shared" si="1822"/>
        <v>8.7683545873342997E-16</v>
      </c>
      <c r="L739" s="376">
        <f t="shared" si="1823"/>
        <v>-5.0346845791254838E-16</v>
      </c>
      <c r="M739" s="376">
        <f t="shared" si="1824"/>
        <v>-5.8453710110753799E-16</v>
      </c>
      <c r="N739" s="376">
        <f t="shared" si="1825"/>
        <v>8.4283278538907095E-16</v>
      </c>
      <c r="O739" s="376">
        <f t="shared" si="1826"/>
        <v>9.5214214935247786E-17</v>
      </c>
      <c r="P739" s="376">
        <f t="shared" si="1827"/>
        <v>-8.9811124069409986E-16</v>
      </c>
      <c r="Q739" s="376">
        <f t="shared" si="1828"/>
        <v>4.2620164835173741E-16</v>
      </c>
      <c r="R739" s="376">
        <f t="shared" si="1829"/>
        <v>6.5067162481989416E-16</v>
      </c>
      <c r="S739" s="376">
        <f t="shared" si="1830"/>
        <v>-8.039616535706965E-16</v>
      </c>
      <c r="T739" s="376">
        <f t="shared" si="1831"/>
        <v>-1.8391612655642656E-16</v>
      </c>
      <c r="U739" s="377">
        <f t="shared" si="1832"/>
        <v>9.1073772044934178E-16</v>
      </c>
      <c r="V739" s="376">
        <f t="shared" si="1833"/>
        <v>-3.4483028393177882E-16</v>
      </c>
      <c r="W739" s="376">
        <f t="shared" si="1834"/>
        <v>-7.1053982509193675E-16</v>
      </c>
      <c r="X739" s="376">
        <f t="shared" si="1835"/>
        <v>7.5734793153828769E-16</v>
      </c>
      <c r="Y739" s="376">
        <f t="shared" si="1836"/>
        <v>2.7084682534008541E-16</v>
      </c>
      <c r="Z739" s="376">
        <f t="shared" si="1837"/>
        <v>-9.1459329809677499E-16</v>
      </c>
      <c r="AA739" s="376">
        <f t="shared" si="1838"/>
        <v>2.6013801537414315E-16</v>
      </c>
      <c r="AB739" s="376">
        <f t="shared" si="1839"/>
        <v>7.6356513842777358E-16</v>
      </c>
      <c r="AC739" s="376">
        <f t="shared" si="1840"/>
        <v>-7.0344053491668007E-16</v>
      </c>
      <c r="AD739" s="376">
        <f t="shared" si="1841"/>
        <v>-3.5516912113578977E-16</v>
      </c>
      <c r="AE739" s="376">
        <f t="shared" si="1842"/>
        <v>9.0964084231598239E-16</v>
      </c>
      <c r="AF739" s="376">
        <f t="shared" si="1843"/>
        <v>-1.7294047552256241E-16</v>
      </c>
      <c r="AG739" s="376">
        <f t="shared" si="1844"/>
        <v>-8.0923690207338025E-16</v>
      </c>
      <c r="AH739" s="376">
        <f t="shared" si="1845"/>
        <v>6.4275862140410444E-16</v>
      </c>
      <c r="AI739" s="376">
        <f t="shared" si="1846"/>
        <v>4.3607094413975348E-16</v>
      </c>
      <c r="AJ739" s="376">
        <f t="shared" si="1847"/>
        <v>-8.9592804796341979E-16</v>
      </c>
      <c r="AK739" s="376">
        <f t="shared" si="1848"/>
        <v>8.40774243528193E-17</v>
      </c>
      <c r="AL739" s="376">
        <f t="shared" si="1849"/>
        <v>8.4711527197813726E-16</v>
      </c>
      <c r="AM739" s="376">
        <f t="shared" si="1850"/>
        <v>-5.758865909998029E-16</v>
      </c>
      <c r="AN739" s="376">
        <f t="shared" si="1851"/>
        <v>-5.1277316557102571E-16</v>
      </c>
      <c r="AO739" s="376">
        <f t="shared" si="1852"/>
        <v>8.7358697674488204E-16</v>
      </c>
      <c r="AP739" s="376">
        <f t="shared" si="1853"/>
        <v>5.5953383748627514E-18</v>
      </c>
      <c r="AQ739" s="376">
        <f t="shared" si="1854"/>
        <v>-8.768354587334277E-16</v>
      </c>
      <c r="AR739" s="376">
        <f t="shared" si="1855"/>
        <v>5.0346845791254985E-16</v>
      </c>
      <c r="AS739" s="376">
        <f t="shared" si="1856"/>
        <v>5.845371011075441E-16</v>
      </c>
      <c r="AT739" s="376">
        <f t="shared" si="1857"/>
        <v>-8.4283278538907411E-16</v>
      </c>
      <c r="AU739" s="376">
        <f t="shared" si="1858"/>
        <v>-9.5214214935246011E-17</v>
      </c>
      <c r="AV739" s="376">
        <f t="shared" si="1859"/>
        <v>8.9811124069410203E-16</v>
      </c>
      <c r="AW739" s="376">
        <f t="shared" si="1860"/>
        <v>-4.2620164835174471E-16</v>
      </c>
      <c r="AX739" s="376">
        <f t="shared" si="1861"/>
        <v>-6.5067162481989288E-16</v>
      </c>
      <c r="AY739" s="376">
        <f t="shared" si="1862"/>
        <v>8.0396165357069118E-16</v>
      </c>
      <c r="AZ739" s="376">
        <f t="shared" si="1863"/>
        <v>1.8391612655641837E-16</v>
      </c>
      <c r="BA739" s="376">
        <f t="shared" si="1864"/>
        <v>-9.1073772044934158E-16</v>
      </c>
      <c r="BB739" s="376">
        <f t="shared" si="1865"/>
        <v>3.4483028393176842E-16</v>
      </c>
      <c r="BC739" s="376">
        <f t="shared" si="1866"/>
        <v>7.1053982509193576E-16</v>
      </c>
      <c r="BD739" s="376">
        <f t="shared" si="1867"/>
        <v>-7.5734793153828857E-16</v>
      </c>
      <c r="BE739" s="376">
        <f t="shared" si="1868"/>
        <v>-2.7084682534007131E-16</v>
      </c>
      <c r="BF739" s="376">
        <f t="shared" si="1869"/>
        <v>9.1459329809677499E-16</v>
      </c>
      <c r="BG739" s="376">
        <f t="shared" si="1870"/>
        <v>-2.6013801537414488E-16</v>
      </c>
      <c r="BH739" s="376">
        <f t="shared" si="1871"/>
        <v>-7.635651384277654E-16</v>
      </c>
      <c r="BI739" s="376">
        <f t="shared" si="1872"/>
        <v>7.0344053491668115E-16</v>
      </c>
      <c r="BJ739" s="376">
        <f t="shared" si="1873"/>
        <v>3.5516912113578825E-16</v>
      </c>
      <c r="BK739" s="376">
        <f t="shared" si="1874"/>
        <v>-9.0964084231598397E-16</v>
      </c>
      <c r="BL739" s="376">
        <f t="shared" si="1875"/>
        <v>1.7294047552256421E-16</v>
      </c>
      <c r="BM739" s="376">
        <f t="shared" si="1876"/>
        <v>8.0923690207338548E-16</v>
      </c>
      <c r="BN739" s="376">
        <f t="shared" si="1877"/>
        <v>-6.4275862140409655E-16</v>
      </c>
      <c r="BO739" s="376">
        <f t="shared" si="1878"/>
        <v>-4.3607094413977482E-16</v>
      </c>
      <c r="BP739" s="376">
        <f t="shared" si="1879"/>
        <v>8.9592804796342531E-16</v>
      </c>
      <c r="BQ739" s="376">
        <f t="shared" si="1880"/>
        <v>-8.4077424352821026E-17</v>
      </c>
      <c r="BR739" s="376">
        <f t="shared" si="1881"/>
        <v>-8.4711527197813657E-16</v>
      </c>
    </row>
    <row r="740" spans="2:70">
      <c r="B740" s="373">
        <v>46</v>
      </c>
      <c r="C740" s="373">
        <f t="shared" si="1882"/>
        <v>1.4375000000000008E-2</v>
      </c>
      <c r="D740" s="374">
        <f t="shared" si="1817"/>
        <v>11.97766788681427</v>
      </c>
      <c r="E740" s="375" t="str">
        <f>AZ694</f>
        <v>-0,02233211318573</v>
      </c>
      <c r="F740" s="317">
        <v>46</v>
      </c>
      <c r="G740" s="376">
        <f t="shared" si="1818"/>
        <v>1.8549608403951261E-16</v>
      </c>
      <c r="H740" s="376">
        <f t="shared" si="1819"/>
        <v>-4.2650325320713475E-16</v>
      </c>
      <c r="I740" s="376">
        <f t="shared" si="1820"/>
        <v>-1.9082770021300231E-17</v>
      </c>
      <c r="J740" s="376">
        <f t="shared" si="1821"/>
        <v>4.3394898070396494E-16</v>
      </c>
      <c r="K740" s="376">
        <f t="shared" si="1822"/>
        <v>-1.502357227469151E-16</v>
      </c>
      <c r="L740" s="376">
        <f t="shared" si="1823"/>
        <v>-3.7532990964592259E-16</v>
      </c>
      <c r="M740" s="376">
        <f t="shared" si="1824"/>
        <v>2.9668218861712937E-16</v>
      </c>
      <c r="N740" s="376">
        <f t="shared" si="1825"/>
        <v>2.5957026221839085E-16</v>
      </c>
      <c r="O740" s="376">
        <f t="shared" si="1826"/>
        <v>-3.9796148070112344E-16</v>
      </c>
      <c r="P740" s="376">
        <f t="shared" si="1827"/>
        <v>-1.0429339537839507E-16</v>
      </c>
      <c r="Q740" s="376">
        <f t="shared" si="1828"/>
        <v>4.3865474487817668E-16</v>
      </c>
      <c r="R740" s="376">
        <f t="shared" si="1829"/>
        <v>-6.6861195485975096E-17</v>
      </c>
      <c r="S740" s="376">
        <f t="shared" si="1830"/>
        <v>-4.1256680056269202E-16</v>
      </c>
      <c r="T740" s="376">
        <f t="shared" si="1831"/>
        <v>2.2783677543585483E-16</v>
      </c>
      <c r="U740" s="377">
        <f t="shared" si="1832"/>
        <v>3.2366930078889489E-16</v>
      </c>
      <c r="V740" s="376">
        <f t="shared" si="1833"/>
        <v>-3.5412627167113766E-16</v>
      </c>
      <c r="W740" s="376">
        <f t="shared" si="1834"/>
        <v>-1.8549608403951257E-16</v>
      </c>
      <c r="X740" s="376">
        <f t="shared" si="1835"/>
        <v>4.2650325320713564E-16</v>
      </c>
      <c r="Y740" s="376">
        <f t="shared" si="1836"/>
        <v>1.9082770021299023E-17</v>
      </c>
      <c r="Z740" s="376">
        <f t="shared" si="1837"/>
        <v>-4.3394898070396435E-16</v>
      </c>
      <c r="AA740" s="376">
        <f t="shared" si="1838"/>
        <v>1.5023572274691631E-16</v>
      </c>
      <c r="AB740" s="376">
        <f t="shared" si="1839"/>
        <v>3.7532990964591948E-16</v>
      </c>
      <c r="AC740" s="376">
        <f t="shared" si="1840"/>
        <v>-2.9668218861713144E-16</v>
      </c>
      <c r="AD740" s="376">
        <f t="shared" si="1841"/>
        <v>-2.595702622183911E-16</v>
      </c>
      <c r="AE740" s="376">
        <f t="shared" si="1842"/>
        <v>3.9796148070112463E-16</v>
      </c>
      <c r="AF740" s="376">
        <f t="shared" si="1843"/>
        <v>1.042933953783954E-16</v>
      </c>
      <c r="AG740" s="376">
        <f t="shared" si="1844"/>
        <v>-4.3865474487817677E-16</v>
      </c>
      <c r="AH740" s="376">
        <f t="shared" si="1845"/>
        <v>6.6861195485977857E-17</v>
      </c>
      <c r="AI740" s="376">
        <f t="shared" si="1846"/>
        <v>4.1256680056268995E-16</v>
      </c>
      <c r="AJ740" s="376">
        <f t="shared" si="1847"/>
        <v>-2.2783677543586257E-16</v>
      </c>
      <c r="AK740" s="376">
        <f t="shared" si="1848"/>
        <v>-3.2366930078889716E-16</v>
      </c>
      <c r="AL740" s="376">
        <f t="shared" si="1849"/>
        <v>3.5412627167113929E-16</v>
      </c>
      <c r="AM740" s="376">
        <f t="shared" si="1850"/>
        <v>1.8549608403950438E-16</v>
      </c>
      <c r="AN740" s="376">
        <f t="shared" si="1851"/>
        <v>-4.2650325320713475E-16</v>
      </c>
      <c r="AO740" s="376">
        <f t="shared" si="1852"/>
        <v>-1.9082770021296238E-17</v>
      </c>
      <c r="AP740" s="376">
        <f t="shared" si="1853"/>
        <v>4.3394898070396391E-16</v>
      </c>
      <c r="AQ740" s="376">
        <f t="shared" si="1854"/>
        <v>-1.5023572274692484E-16</v>
      </c>
      <c r="AR740" s="376">
        <f t="shared" si="1855"/>
        <v>-3.7532990964592126E-16</v>
      </c>
      <c r="AS740" s="376">
        <f t="shared" si="1856"/>
        <v>2.9668218861713346E-16</v>
      </c>
      <c r="AT740" s="376">
        <f t="shared" si="1857"/>
        <v>2.5957026221838385E-16</v>
      </c>
      <c r="AU740" s="376">
        <f t="shared" si="1858"/>
        <v>-3.979614807011232E-16</v>
      </c>
      <c r="AV740" s="376">
        <f t="shared" si="1859"/>
        <v>-1.0429339537839271E-16</v>
      </c>
      <c r="AW740" s="376">
        <f t="shared" si="1860"/>
        <v>4.3865474487817687E-16</v>
      </c>
      <c r="AX740" s="376">
        <f t="shared" si="1861"/>
        <v>-6.6861195485986806E-17</v>
      </c>
      <c r="AY740" s="376">
        <f t="shared" si="1862"/>
        <v>-4.1256680056269113E-16</v>
      </c>
      <c r="AZ740" s="376">
        <f t="shared" si="1863"/>
        <v>2.2783677543585961E-16</v>
      </c>
      <c r="BA740" s="376">
        <f t="shared" si="1864"/>
        <v>3.236693007888911E-16</v>
      </c>
      <c r="BB740" s="376">
        <f t="shared" si="1865"/>
        <v>-3.5412627167113727E-16</v>
      </c>
      <c r="BC740" s="376">
        <f t="shared" si="1866"/>
        <v>-1.8549608403950751E-16</v>
      </c>
      <c r="BD740" s="376">
        <f t="shared" si="1867"/>
        <v>4.2650325320713692E-16</v>
      </c>
      <c r="BE740" s="376">
        <f t="shared" si="1868"/>
        <v>1.9082770021287215E-17</v>
      </c>
      <c r="BF740" s="376">
        <f t="shared" si="1869"/>
        <v>-4.3394898070396445E-16</v>
      </c>
      <c r="BG740" s="376">
        <f t="shared" si="1870"/>
        <v>1.5023572274692158E-16</v>
      </c>
      <c r="BH740" s="376">
        <f t="shared" si="1871"/>
        <v>3.7532990964591657E-16</v>
      </c>
      <c r="BI740" s="376">
        <f t="shared" si="1872"/>
        <v>-2.9668218861714012E-16</v>
      </c>
      <c r="BJ740" s="376">
        <f t="shared" si="1873"/>
        <v>-2.5957026221838661E-16</v>
      </c>
      <c r="BK740" s="376">
        <f t="shared" si="1874"/>
        <v>3.9796148070112172E-16</v>
      </c>
      <c r="BL740" s="376">
        <f t="shared" si="1875"/>
        <v>1.0429339537838391E-16</v>
      </c>
      <c r="BM740" s="376">
        <f t="shared" si="1876"/>
        <v>-4.3865474487817673E-16</v>
      </c>
      <c r="BN740" s="376">
        <f t="shared" si="1877"/>
        <v>6.6861195485995705E-17</v>
      </c>
      <c r="BO740" s="376">
        <f t="shared" si="1878"/>
        <v>4.1256680056268808E-16</v>
      </c>
      <c r="BP740" s="376">
        <f t="shared" si="1879"/>
        <v>-2.2783677543585665E-16</v>
      </c>
      <c r="BQ740" s="376">
        <f t="shared" si="1880"/>
        <v>-3.2366930078888494E-16</v>
      </c>
      <c r="BR740" s="376">
        <f t="shared" si="1881"/>
        <v>3.5412627167114259E-16</v>
      </c>
    </row>
    <row r="741" spans="2:70">
      <c r="B741" s="373">
        <v>47</v>
      </c>
      <c r="C741" s="373">
        <f t="shared" si="1882"/>
        <v>1.4687500000000008E-2</v>
      </c>
      <c r="D741" s="374">
        <f t="shared" si="1817"/>
        <v>11.979552570093155</v>
      </c>
      <c r="E741" s="375" t="str">
        <f>BA694</f>
        <v>-0,0204474299068447</v>
      </c>
      <c r="F741" s="317">
        <v>47</v>
      </c>
      <c r="G741" s="376">
        <f t="shared" si="1818"/>
        <v>-8.0008792097887029E-17</v>
      </c>
      <c r="H741" s="376">
        <f t="shared" si="1819"/>
        <v>2.7439632430856046E-16</v>
      </c>
      <c r="I741" s="376">
        <f t="shared" si="1820"/>
        <v>2.6217706046551531E-17</v>
      </c>
      <c r="J741" s="376">
        <f t="shared" si="1821"/>
        <v>-2.7953589345392843E-16</v>
      </c>
      <c r="K741" s="376">
        <f t="shared" si="1822"/>
        <v>2.8580911745093501E-17</v>
      </c>
      <c r="L741" s="376">
        <f t="shared" si="1823"/>
        <v>2.7393305497939716E-16</v>
      </c>
      <c r="M741" s="376">
        <f t="shared" si="1824"/>
        <v>-8.2281181126736009E-17</v>
      </c>
      <c r="N741" s="376">
        <f t="shared" si="1825"/>
        <v>-2.578031228254347E-16</v>
      </c>
      <c r="O741" s="376">
        <f t="shared" si="1826"/>
        <v>1.3281943086149417E-16</v>
      </c>
      <c r="P741" s="376">
        <f t="shared" si="1827"/>
        <v>2.3176596123894831E-16</v>
      </c>
      <c r="Q741" s="376">
        <f t="shared" si="1828"/>
        <v>-1.7825350435424181E-16</v>
      </c>
      <c r="R741" s="376">
        <f t="shared" si="1829"/>
        <v>-1.9682216373789657E-16</v>
      </c>
      <c r="S741" s="376">
        <f t="shared" si="1830"/>
        <v>2.1683739564037141E-16</v>
      </c>
      <c r="T741" s="376">
        <f t="shared" si="1831"/>
        <v>1.543146008635383E-16</v>
      </c>
      <c r="U741" s="377">
        <f t="shared" si="1832"/>
        <v>-2.470883474158552E-16</v>
      </c>
      <c r="V741" s="376">
        <f t="shared" si="1833"/>
        <v>-1.0587681441862103E-16</v>
      </c>
      <c r="W741" s="376">
        <f t="shared" si="1834"/>
        <v>2.6784383256888839E-16</v>
      </c>
      <c r="X741" s="376">
        <f t="shared" si="1835"/>
        <v>5.3370241371997911E-17</v>
      </c>
      <c r="Y741" s="376">
        <f t="shared" si="1836"/>
        <v>-2.7830622944485153E-16</v>
      </c>
      <c r="Z741" s="376">
        <f t="shared" si="1837"/>
        <v>1.1873201201748262E-18</v>
      </c>
      <c r="AA741" s="376">
        <f t="shared" si="1838"/>
        <v>2.7807347399918052E-16</v>
      </c>
      <c r="AB741" s="376">
        <f t="shared" si="1839"/>
        <v>-5.5699253565989907E-17</v>
      </c>
      <c r="AC741" s="376">
        <f t="shared" si="1840"/>
        <v>-2.6715451089312193E-16</v>
      </c>
      <c r="AD741" s="376">
        <f t="shared" si="1841"/>
        <v>1.080706959337614E-16</v>
      </c>
      <c r="AE741" s="376">
        <f t="shared" si="1842"/>
        <v>2.4596894975541681E-16</v>
      </c>
      <c r="AF741" s="376">
        <f t="shared" si="1843"/>
        <v>-1.5628904206354313E-16</v>
      </c>
      <c r="AG741" s="376">
        <f t="shared" si="1844"/>
        <v>-2.1533093981958758E-16</v>
      </c>
      <c r="AH741" s="376">
        <f t="shared" si="1845"/>
        <v>1.9850128795473047E-16</v>
      </c>
      <c r="AI741" s="376">
        <f t="shared" si="1846"/>
        <v>1.7641788262547114E-16</v>
      </c>
      <c r="AJ741" s="376">
        <f t="shared" si="1847"/>
        <v>-2.3308524067061931E-16</v>
      </c>
      <c r="AK741" s="376">
        <f t="shared" si="1848"/>
        <v>-1.3072518513834906E-16</v>
      </c>
      <c r="AL741" s="376">
        <f t="shared" si="1849"/>
        <v>2.5871185830324547E-16</v>
      </c>
      <c r="AM741" s="376">
        <f t="shared" si="1850"/>
        <v>8.0008792097888828E-17</v>
      </c>
      <c r="AN741" s="376">
        <f t="shared" si="1851"/>
        <v>-2.7439632430856002E-16</v>
      </c>
      <c r="AO741" s="376">
        <f t="shared" si="1852"/>
        <v>-2.6217706046554379E-17</v>
      </c>
      <c r="AP741" s="376">
        <f t="shared" si="1853"/>
        <v>2.7953589345392852E-16</v>
      </c>
      <c r="AQ741" s="376">
        <f t="shared" si="1854"/>
        <v>-2.8580911745090161E-17</v>
      </c>
      <c r="AR741" s="376">
        <f t="shared" si="1855"/>
        <v>-2.73933054979398E-16</v>
      </c>
      <c r="AS741" s="376">
        <f t="shared" si="1856"/>
        <v>8.2281181126730906E-17</v>
      </c>
      <c r="AT741" s="376">
        <f t="shared" si="1857"/>
        <v>2.5780312282543677E-16</v>
      </c>
      <c r="AU741" s="376">
        <f t="shared" si="1858"/>
        <v>-1.3281943086149647E-16</v>
      </c>
      <c r="AV741" s="376">
        <f t="shared" si="1859"/>
        <v>-2.3176596123894688E-16</v>
      </c>
      <c r="AW741" s="376">
        <f t="shared" si="1860"/>
        <v>1.7825350435424231E-16</v>
      </c>
      <c r="AX741" s="376">
        <f t="shared" si="1861"/>
        <v>1.9682216373789613E-16</v>
      </c>
      <c r="AY741" s="376">
        <f t="shared" si="1862"/>
        <v>-2.1683739564037178E-16</v>
      </c>
      <c r="AZ741" s="376">
        <f t="shared" si="1863"/>
        <v>-1.5431460086353941E-16</v>
      </c>
      <c r="BA741" s="376">
        <f t="shared" si="1864"/>
        <v>2.4708834741585456E-16</v>
      </c>
      <c r="BB741" s="376">
        <f t="shared" si="1865"/>
        <v>1.058768144186223E-16</v>
      </c>
      <c r="BC741" s="376">
        <f t="shared" si="1866"/>
        <v>-2.6784383256888805E-16</v>
      </c>
      <c r="BD741" s="376">
        <f t="shared" si="1867"/>
        <v>-5.337024137199926E-17</v>
      </c>
      <c r="BE741" s="376">
        <f t="shared" si="1868"/>
        <v>2.7830622944485138E-16</v>
      </c>
      <c r="BF741" s="376">
        <f t="shared" si="1869"/>
        <v>-1.1873201201734333E-18</v>
      </c>
      <c r="BG741" s="376">
        <f t="shared" si="1870"/>
        <v>-2.7807347399918106E-16</v>
      </c>
      <c r="BH741" s="376">
        <f t="shared" si="1871"/>
        <v>5.5699253565984694E-17</v>
      </c>
      <c r="BI741" s="376">
        <f t="shared" si="1872"/>
        <v>2.6715451089312351E-16</v>
      </c>
      <c r="BJ741" s="376">
        <f t="shared" si="1873"/>
        <v>-1.0807069593376379E-16</v>
      </c>
      <c r="BK741" s="376">
        <f t="shared" si="1874"/>
        <v>-2.4596894975541932E-16</v>
      </c>
      <c r="BL741" s="376">
        <f t="shared" si="1875"/>
        <v>1.5628904206354527E-16</v>
      </c>
      <c r="BM741" s="376">
        <f t="shared" si="1876"/>
        <v>2.1533093981959098E-16</v>
      </c>
      <c r="BN741" s="376">
        <f t="shared" si="1877"/>
        <v>-1.9850128795472949E-16</v>
      </c>
      <c r="BO741" s="376">
        <f t="shared" si="1878"/>
        <v>-1.7641788262547839E-16</v>
      </c>
      <c r="BP741" s="376">
        <f t="shared" si="1879"/>
        <v>2.3308524067061852E-16</v>
      </c>
      <c r="BQ741" s="376">
        <f t="shared" si="1880"/>
        <v>1.3072518513835729E-16</v>
      </c>
      <c r="BR741" s="376">
        <f t="shared" si="1881"/>
        <v>-2.5871185830324497E-16</v>
      </c>
    </row>
    <row r="742" spans="2:70">
      <c r="B742" s="373">
        <v>48</v>
      </c>
      <c r="C742" s="373">
        <f t="shared" si="1882"/>
        <v>1.5000000000000008E-2</v>
      </c>
      <c r="D742" s="374">
        <f t="shared" si="1817"/>
        <v>11.981634173299778</v>
      </c>
      <c r="E742" s="375" t="str">
        <f>BB694</f>
        <v>-0,018365826700223</v>
      </c>
      <c r="F742" s="317">
        <v>48</v>
      </c>
      <c r="G742" s="376">
        <f t="shared" si="1818"/>
        <v>5.16119355500968E-16</v>
      </c>
      <c r="H742" s="376">
        <f t="shared" si="1819"/>
        <v>-3.8122302841794493E-18</v>
      </c>
      <c r="I742" s="376">
        <f t="shared" si="1820"/>
        <v>-5.16119355500968E-16</v>
      </c>
      <c r="J742" s="376">
        <f t="shared" si="1821"/>
        <v>3.8122302841796389E-18</v>
      </c>
      <c r="K742" s="376">
        <f t="shared" si="1822"/>
        <v>5.16119355500968E-16</v>
      </c>
      <c r="L742" s="376">
        <f t="shared" si="1823"/>
        <v>-3.8122302841798291E-18</v>
      </c>
      <c r="M742" s="376">
        <f t="shared" si="1824"/>
        <v>-5.16119355500968E-16</v>
      </c>
      <c r="N742" s="376">
        <f t="shared" si="1825"/>
        <v>3.8122302841800186E-18</v>
      </c>
      <c r="O742" s="376">
        <f t="shared" si="1826"/>
        <v>5.16119355500968E-16</v>
      </c>
      <c r="P742" s="376">
        <f t="shared" si="1827"/>
        <v>-3.8122302841820416E-18</v>
      </c>
      <c r="Q742" s="376">
        <f t="shared" si="1828"/>
        <v>-5.16119355500968E-16</v>
      </c>
      <c r="R742" s="376">
        <f t="shared" si="1829"/>
        <v>3.8122302841803977E-18</v>
      </c>
      <c r="S742" s="376">
        <f t="shared" si="1830"/>
        <v>5.16119355500968E-16</v>
      </c>
      <c r="T742" s="376">
        <f t="shared" si="1831"/>
        <v>-3.8122302841787545E-18</v>
      </c>
      <c r="U742" s="377">
        <f t="shared" si="1832"/>
        <v>-5.16119355500968E-16</v>
      </c>
      <c r="V742" s="376">
        <f t="shared" si="1833"/>
        <v>3.8122302841807775E-18</v>
      </c>
      <c r="W742" s="376">
        <f t="shared" si="1834"/>
        <v>5.16119355500968E-16</v>
      </c>
      <c r="X742" s="376">
        <f t="shared" si="1835"/>
        <v>-3.8122302841828005E-18</v>
      </c>
      <c r="Y742" s="376">
        <f t="shared" si="1836"/>
        <v>-5.16119355500968E-16</v>
      </c>
      <c r="Z742" s="376">
        <f t="shared" si="1837"/>
        <v>3.8122302841848242E-18</v>
      </c>
      <c r="AA742" s="376">
        <f t="shared" si="1838"/>
        <v>5.16119355500968E-16</v>
      </c>
      <c r="AB742" s="376">
        <f t="shared" si="1839"/>
        <v>-3.8122302841795125E-18</v>
      </c>
      <c r="AC742" s="376">
        <f t="shared" si="1840"/>
        <v>-5.16119355500968E-16</v>
      </c>
      <c r="AD742" s="376">
        <f t="shared" si="1841"/>
        <v>3.8122302841815363E-18</v>
      </c>
      <c r="AE742" s="376">
        <f t="shared" si="1842"/>
        <v>5.16119355500968E-16</v>
      </c>
      <c r="AF742" s="376">
        <f t="shared" si="1843"/>
        <v>-3.8122302841835593E-18</v>
      </c>
      <c r="AG742" s="376">
        <f t="shared" si="1844"/>
        <v>-5.16119355500968E-16</v>
      </c>
      <c r="AH742" s="376">
        <f t="shared" si="1845"/>
        <v>3.8122302841782483E-18</v>
      </c>
      <c r="AI742" s="376">
        <f t="shared" si="1846"/>
        <v>5.161193555009679E-16</v>
      </c>
      <c r="AJ742" s="376">
        <f t="shared" si="1847"/>
        <v>-3.8122302841802713E-18</v>
      </c>
      <c r="AK742" s="376">
        <f t="shared" si="1848"/>
        <v>-5.161193555009679E-16</v>
      </c>
      <c r="AL742" s="376">
        <f t="shared" si="1849"/>
        <v>3.8122302841822951E-18</v>
      </c>
      <c r="AM742" s="376">
        <f t="shared" si="1850"/>
        <v>5.16119355500968E-16</v>
      </c>
      <c r="AN742" s="376">
        <f t="shared" si="1851"/>
        <v>-3.8122302841843181E-18</v>
      </c>
      <c r="AO742" s="376">
        <f t="shared" si="1852"/>
        <v>-5.16119355500968E-16</v>
      </c>
      <c r="AP742" s="376">
        <f t="shared" si="1853"/>
        <v>3.8122302841863419E-18</v>
      </c>
      <c r="AQ742" s="376">
        <f t="shared" si="1854"/>
        <v>5.16119355500968E-16</v>
      </c>
      <c r="AR742" s="376">
        <f t="shared" si="1855"/>
        <v>-3.8122302841883649E-18</v>
      </c>
      <c r="AS742" s="376">
        <f t="shared" si="1856"/>
        <v>-5.16119355500968E-16</v>
      </c>
      <c r="AT742" s="376">
        <f t="shared" si="1857"/>
        <v>3.8122302841903886E-18</v>
      </c>
      <c r="AU742" s="376">
        <f t="shared" si="1858"/>
        <v>5.16119355500968E-16</v>
      </c>
      <c r="AV742" s="376">
        <f t="shared" si="1859"/>
        <v>-3.812230284177743E-18</v>
      </c>
      <c r="AW742" s="376">
        <f t="shared" si="1860"/>
        <v>-5.161193555009679E-16</v>
      </c>
      <c r="AX742" s="376">
        <f t="shared" si="1861"/>
        <v>3.812230284179766E-18</v>
      </c>
      <c r="AY742" s="376">
        <f t="shared" si="1862"/>
        <v>5.161193555009679E-16</v>
      </c>
      <c r="AZ742" s="376">
        <f t="shared" si="1863"/>
        <v>-3.812230284181789E-18</v>
      </c>
      <c r="BA742" s="376">
        <f t="shared" si="1864"/>
        <v>-5.161193555009679E-16</v>
      </c>
      <c r="BB742" s="376">
        <f t="shared" si="1865"/>
        <v>3.8122302841838127E-18</v>
      </c>
      <c r="BC742" s="376">
        <f t="shared" si="1866"/>
        <v>5.16119355500968E-16</v>
      </c>
      <c r="BD742" s="376">
        <f t="shared" si="1867"/>
        <v>-3.8122302841858357E-18</v>
      </c>
      <c r="BE742" s="376">
        <f t="shared" si="1868"/>
        <v>-5.16119355500968E-16</v>
      </c>
      <c r="BF742" s="376">
        <f t="shared" si="1869"/>
        <v>3.8122302841878595E-18</v>
      </c>
      <c r="BG742" s="376">
        <f t="shared" si="1870"/>
        <v>5.16119355500968E-16</v>
      </c>
      <c r="BH742" s="376">
        <f t="shared" si="1871"/>
        <v>-3.8122302841898825E-18</v>
      </c>
      <c r="BI742" s="376">
        <f t="shared" si="1872"/>
        <v>-5.161193555009679E-16</v>
      </c>
      <c r="BJ742" s="376">
        <f t="shared" si="1873"/>
        <v>3.8122302841772368E-18</v>
      </c>
      <c r="BK742" s="376">
        <f t="shared" si="1874"/>
        <v>5.16119355500968E-16</v>
      </c>
      <c r="BL742" s="376">
        <f t="shared" si="1875"/>
        <v>-3.8122302841939293E-18</v>
      </c>
      <c r="BM742" s="376">
        <f t="shared" si="1876"/>
        <v>-5.16119355500968E-16</v>
      </c>
      <c r="BN742" s="376">
        <f t="shared" si="1877"/>
        <v>3.8122302841812836E-18</v>
      </c>
      <c r="BO742" s="376">
        <f t="shared" si="1878"/>
        <v>5.161193555009679E-16</v>
      </c>
      <c r="BP742" s="376">
        <f t="shared" si="1879"/>
        <v>-3.812230284197976E-18</v>
      </c>
      <c r="BQ742" s="376">
        <f t="shared" si="1880"/>
        <v>-5.16119355500968E-16</v>
      </c>
      <c r="BR742" s="376">
        <f t="shared" si="1881"/>
        <v>3.8122302841853304E-18</v>
      </c>
    </row>
    <row r="743" spans="2:70">
      <c r="B743" s="373">
        <v>49</v>
      </c>
      <c r="C743" s="373">
        <f t="shared" si="1882"/>
        <v>1.5312500000000008E-2</v>
      </c>
      <c r="D743" s="374">
        <f t="shared" si="1817"/>
        <v>11.983892649457287</v>
      </c>
      <c r="E743" s="375" t="str">
        <f>BC694</f>
        <v>-0,0161073505427131</v>
      </c>
      <c r="F743" s="317">
        <v>49</v>
      </c>
      <c r="G743" s="376">
        <f t="shared" si="1818"/>
        <v>-5.0982115715477323E-16</v>
      </c>
      <c r="H743" s="376">
        <f t="shared" si="1819"/>
        <v>-8.7951436330824523E-17</v>
      </c>
      <c r="I743" s="376">
        <f t="shared" si="1820"/>
        <v>4.9257966060072357E-16</v>
      </c>
      <c r="J743" s="376">
        <f t="shared" si="1821"/>
        <v>1.8451393576400094E-16</v>
      </c>
      <c r="K743" s="376">
        <f t="shared" si="1822"/>
        <v>-4.5640860393164411E-16</v>
      </c>
      <c r="L743" s="376">
        <f t="shared" si="1823"/>
        <v>-2.7398566812237416E-16</v>
      </c>
      <c r="M743" s="376">
        <f t="shared" si="1824"/>
        <v>4.0269802057036712E-16</v>
      </c>
      <c r="N743" s="376">
        <f t="shared" si="1825"/>
        <v>3.5292828490773755E-16</v>
      </c>
      <c r="O743" s="376">
        <f t="shared" si="1826"/>
        <v>-3.3351197811422047E-16</v>
      </c>
      <c r="P743" s="376">
        <f t="shared" si="1827"/>
        <v>-4.1830806562856017E-16</v>
      </c>
      <c r="Q743" s="376">
        <f t="shared" si="1828"/>
        <v>2.5150925737481936E-16</v>
      </c>
      <c r="R743" s="376">
        <f t="shared" si="1829"/>
        <v>4.6761250197714128E-16</v>
      </c>
      <c r="S743" s="376">
        <f t="shared" si="1830"/>
        <v>-1.5984117692251744E-16</v>
      </c>
      <c r="T743" s="376">
        <f t="shared" si="1831"/>
        <v>-4.9894685211485378E-16</v>
      </c>
      <c r="U743" s="377">
        <f t="shared" si="1832"/>
        <v>6.2030489681047739E-17</v>
      </c>
      <c r="V743" s="376">
        <f t="shared" si="1833"/>
        <v>5.1110695453841194E-16</v>
      </c>
      <c r="W743" s="376">
        <f t="shared" si="1834"/>
        <v>3.8163994491758066E-17</v>
      </c>
      <c r="X743" s="376">
        <f t="shared" si="1835"/>
        <v>-5.0362550333114068E-16</v>
      </c>
      <c r="Y743" s="376">
        <f t="shared" si="1836"/>
        <v>-1.3689185775886745E-16</v>
      </c>
      <c r="Z743" s="376">
        <f t="shared" si="1837"/>
        <v>4.7679000646728937E-16</v>
      </c>
      <c r="AA743" s="376">
        <f t="shared" si="1838"/>
        <v>2.3035904370214172E-16</v>
      </c>
      <c r="AB743" s="376">
        <f t="shared" si="1839"/>
        <v>-4.3163173704181958E-16</v>
      </c>
      <c r="AC743" s="376">
        <f t="shared" si="1840"/>
        <v>-3.1497366078278249E-16</v>
      </c>
      <c r="AD743" s="376">
        <f t="shared" si="1841"/>
        <v>3.6988610202369653E-16</v>
      </c>
      <c r="AE743" s="376">
        <f t="shared" si="1842"/>
        <v>3.8748401671879983E-16</v>
      </c>
      <c r="AF743" s="376">
        <f t="shared" si="1843"/>
        <v>-2.9392595153931825E-16</v>
      </c>
      <c r="AG743" s="376">
        <f t="shared" si="1844"/>
        <v>-4.4510357919585918E-16</v>
      </c>
      <c r="AH743" s="376">
        <f t="shared" si="1845"/>
        <v>2.0667039157286306E-16</v>
      </c>
      <c r="AI743" s="376">
        <f t="shared" si="1846"/>
        <v>4.8561806074138188E-16</v>
      </c>
      <c r="AJ743" s="376">
        <f t="shared" si="1847"/>
        <v>-1.1147260436034029E-16</v>
      </c>
      <c r="AK743" s="376">
        <f t="shared" si="1848"/>
        <v>-5.0747051255036319E-16</v>
      </c>
      <c r="AL743" s="376">
        <f t="shared" si="1849"/>
        <v>1.1990987476820215E-17</v>
      </c>
      <c r="AM743" s="376">
        <f t="shared" si="1850"/>
        <v>5.0982115715477401E-16</v>
      </c>
      <c r="AN743" s="376">
        <f t="shared" si="1851"/>
        <v>8.795143633081078E-17</v>
      </c>
      <c r="AO743" s="376">
        <f t="shared" si="1852"/>
        <v>-4.9257966060072416E-16</v>
      </c>
      <c r="AP743" s="376">
        <f t="shared" si="1853"/>
        <v>-1.8451393576399638E-16</v>
      </c>
      <c r="AQ743" s="376">
        <f t="shared" si="1854"/>
        <v>4.5640860393164805E-16</v>
      </c>
      <c r="AR743" s="376">
        <f t="shared" si="1855"/>
        <v>2.7398566812236548E-16</v>
      </c>
      <c r="AS743" s="376">
        <f t="shared" si="1856"/>
        <v>-4.0269802057037456E-16</v>
      </c>
      <c r="AT743" s="376">
        <f t="shared" si="1857"/>
        <v>-3.5292828490773661E-16</v>
      </c>
      <c r="AU743" s="376">
        <f t="shared" si="1858"/>
        <v>3.3351197811422422E-16</v>
      </c>
      <c r="AV743" s="376">
        <f t="shared" si="1859"/>
        <v>4.1830806562855524E-16</v>
      </c>
      <c r="AW743" s="376">
        <f t="shared" si="1860"/>
        <v>-2.5150925737482676E-16</v>
      </c>
      <c r="AX743" s="376">
        <f t="shared" si="1861"/>
        <v>-4.6761250197713625E-16</v>
      </c>
      <c r="AY743" s="376">
        <f t="shared" si="1862"/>
        <v>1.5984117692253243E-16</v>
      </c>
      <c r="AZ743" s="376">
        <f t="shared" si="1863"/>
        <v>4.9894685211485358E-16</v>
      </c>
      <c r="BA743" s="376">
        <f t="shared" si="1864"/>
        <v>-6.2030489681056194E-17</v>
      </c>
      <c r="BB743" s="376">
        <f t="shared" si="1865"/>
        <v>-5.1110695453841174E-16</v>
      </c>
      <c r="BC743" s="376">
        <f t="shared" si="1866"/>
        <v>-3.8163994491749573E-17</v>
      </c>
      <c r="BD743" s="376">
        <f t="shared" si="1867"/>
        <v>5.0362550333114344E-16</v>
      </c>
      <c r="BE743" s="376">
        <f t="shared" si="1868"/>
        <v>1.3689185775886624E-16</v>
      </c>
      <c r="BF743" s="376">
        <f t="shared" si="1869"/>
        <v>-4.7679000646729233E-16</v>
      </c>
      <c r="BG743" s="376">
        <f t="shared" si="1870"/>
        <v>-2.3035904370213412E-16</v>
      </c>
      <c r="BH743" s="376">
        <f t="shared" si="1871"/>
        <v>4.3163173704182412E-16</v>
      </c>
      <c r="BI743" s="376">
        <f t="shared" si="1872"/>
        <v>3.1497366078277006E-16</v>
      </c>
      <c r="BJ743" s="376">
        <f t="shared" si="1873"/>
        <v>-3.6988610202370747E-16</v>
      </c>
      <c r="BK743" s="376">
        <f t="shared" si="1874"/>
        <v>-3.8748401671878947E-16</v>
      </c>
      <c r="BL743" s="376">
        <f t="shared" si="1875"/>
        <v>2.9392595153933714E-16</v>
      </c>
      <c r="BM743" s="376">
        <f t="shared" si="1876"/>
        <v>4.4510357919586213E-16</v>
      </c>
      <c r="BN743" s="376">
        <f t="shared" si="1877"/>
        <v>-2.0667039157285754E-16</v>
      </c>
      <c r="BO743" s="376">
        <f t="shared" si="1878"/>
        <v>-4.8561806074138375E-16</v>
      </c>
      <c r="BP743" s="376">
        <f t="shared" si="1879"/>
        <v>1.1147260436034862E-16</v>
      </c>
      <c r="BQ743" s="376">
        <f t="shared" si="1880"/>
        <v>5.0747051255036221E-16</v>
      </c>
      <c r="BR743" s="376">
        <f t="shared" si="1881"/>
        <v>-1.1990987476828731E-17</v>
      </c>
    </row>
    <row r="744" spans="2:70">
      <c r="B744" s="373">
        <v>50</v>
      </c>
      <c r="C744" s="373">
        <f t="shared" si="1882"/>
        <v>1.5625000000000007E-2</v>
      </c>
      <c r="D744" s="374">
        <f t="shared" si="1817"/>
        <v>11.986306248205699</v>
      </c>
      <c r="E744" s="375" t="str">
        <f>BD694</f>
        <v>-0,0136937517943019</v>
      </c>
      <c r="F744" s="317">
        <v>50</v>
      </c>
      <c r="G744" s="376">
        <f t="shared" si="1818"/>
        <v>-2.1900467521301769E-18</v>
      </c>
      <c r="H744" s="376">
        <f t="shared" si="1819"/>
        <v>-3.9005162944155294E-16</v>
      </c>
      <c r="I744" s="376">
        <f t="shared" si="1820"/>
        <v>-1.5000054922920571E-16</v>
      </c>
      <c r="J744" s="376">
        <f t="shared" si="1821"/>
        <v>3.3152431853810907E-16</v>
      </c>
      <c r="K744" s="376">
        <f t="shared" si="1822"/>
        <v>2.793549213487607E-16</v>
      </c>
      <c r="L744" s="376">
        <f t="shared" si="1823"/>
        <v>-2.2252543541266993E-16</v>
      </c>
      <c r="M744" s="376">
        <f t="shared" si="1824"/>
        <v>-3.6618003905163449E-16</v>
      </c>
      <c r="N744" s="376">
        <f t="shared" si="1825"/>
        <v>7.9649071943745904E-17</v>
      </c>
      <c r="O744" s="376">
        <f t="shared" si="1826"/>
        <v>3.9725756523921637E-16</v>
      </c>
      <c r="P744" s="376">
        <f t="shared" si="1827"/>
        <v>7.5353140707978426E-17</v>
      </c>
      <c r="Q744" s="376">
        <f t="shared" si="1828"/>
        <v>-3.6785622826792455E-16</v>
      </c>
      <c r="R744" s="376">
        <f t="shared" si="1829"/>
        <v>-2.1888352076483208E-16</v>
      </c>
      <c r="S744" s="376">
        <f t="shared" si="1830"/>
        <v>2.8245211516785367E-16</v>
      </c>
      <c r="T744" s="376">
        <f t="shared" si="1831"/>
        <v>3.2909086896930085E-16</v>
      </c>
      <c r="U744" s="377">
        <f t="shared" si="1832"/>
        <v>-1.5404722796827926E-16</v>
      </c>
      <c r="V744" s="376">
        <f t="shared" si="1833"/>
        <v>-3.8919711558934607E-16</v>
      </c>
      <c r="W744" s="376">
        <f t="shared" si="1834"/>
        <v>2.1900467521282048E-18</v>
      </c>
      <c r="X744" s="376">
        <f t="shared" si="1835"/>
        <v>3.9005162944155334E-16</v>
      </c>
      <c r="Y744" s="376">
        <f t="shared" si="1836"/>
        <v>1.500005492292059E-16</v>
      </c>
      <c r="Z744" s="376">
        <f t="shared" si="1837"/>
        <v>-3.3152431853810824E-16</v>
      </c>
      <c r="AA744" s="376">
        <f t="shared" si="1838"/>
        <v>-2.7935492134875882E-16</v>
      </c>
      <c r="AB744" s="376">
        <f t="shared" si="1839"/>
        <v>2.2252543541266978E-16</v>
      </c>
      <c r="AC744" s="376">
        <f t="shared" si="1840"/>
        <v>3.6618003905163458E-16</v>
      </c>
      <c r="AD744" s="376">
        <f t="shared" si="1841"/>
        <v>-7.964907194374848E-17</v>
      </c>
      <c r="AE744" s="376">
        <f t="shared" si="1842"/>
        <v>-3.9725756523921641E-16</v>
      </c>
      <c r="AF744" s="376">
        <f t="shared" si="1843"/>
        <v>-7.5353140707978647E-17</v>
      </c>
      <c r="AG744" s="376">
        <f t="shared" si="1844"/>
        <v>3.6785622826792342E-16</v>
      </c>
      <c r="AH744" s="376">
        <f t="shared" si="1845"/>
        <v>2.1888352076483696E-16</v>
      </c>
      <c r="AI744" s="376">
        <f t="shared" si="1846"/>
        <v>-2.8245211516785757E-16</v>
      </c>
      <c r="AJ744" s="376">
        <f t="shared" si="1847"/>
        <v>-3.2909086896929774E-16</v>
      </c>
      <c r="AK744" s="376">
        <f t="shared" si="1848"/>
        <v>1.5404722796827909E-16</v>
      </c>
      <c r="AL744" s="376">
        <f t="shared" si="1849"/>
        <v>3.8919711558934612E-16</v>
      </c>
      <c r="AM744" s="376">
        <f t="shared" si="1850"/>
        <v>-2.1900467521280199E-18</v>
      </c>
      <c r="AN744" s="376">
        <f t="shared" si="1851"/>
        <v>-3.9005162944155215E-16</v>
      </c>
      <c r="AO744" s="376">
        <f t="shared" si="1852"/>
        <v>-1.5000054922921128E-16</v>
      </c>
      <c r="AP744" s="376">
        <f t="shared" si="1853"/>
        <v>3.3152431853811119E-16</v>
      </c>
      <c r="AQ744" s="376">
        <f t="shared" si="1854"/>
        <v>2.7935492134875897E-16</v>
      </c>
      <c r="AR744" s="376">
        <f t="shared" si="1855"/>
        <v>-2.2252543541266963E-16</v>
      </c>
      <c r="AS744" s="376">
        <f t="shared" si="1856"/>
        <v>-3.6618003905163468E-16</v>
      </c>
      <c r="AT744" s="376">
        <f t="shared" si="1857"/>
        <v>7.9649071943742761E-17</v>
      </c>
      <c r="AU744" s="376">
        <f t="shared" si="1858"/>
        <v>3.9725756523921646E-16</v>
      </c>
      <c r="AV744" s="376">
        <f t="shared" si="1859"/>
        <v>7.5353140707973261E-17</v>
      </c>
      <c r="AW744" s="376">
        <f t="shared" si="1860"/>
        <v>-3.6785622826792544E-16</v>
      </c>
      <c r="AX744" s="376">
        <f t="shared" si="1861"/>
        <v>-2.1888352076483243E-16</v>
      </c>
      <c r="AY744" s="376">
        <f t="shared" si="1862"/>
        <v>2.8245211516785338E-16</v>
      </c>
      <c r="AZ744" s="376">
        <f t="shared" si="1863"/>
        <v>3.29090868969301E-16</v>
      </c>
      <c r="BA744" s="376">
        <f t="shared" si="1864"/>
        <v>-1.5404722796827372E-16</v>
      </c>
      <c r="BB744" s="376">
        <f t="shared" si="1865"/>
        <v>-3.8919711558934499E-16</v>
      </c>
      <c r="BC744" s="376">
        <f t="shared" si="1866"/>
        <v>2.1900467521334803E-18</v>
      </c>
      <c r="BD744" s="376">
        <f t="shared" si="1867"/>
        <v>3.9005162944155319E-16</v>
      </c>
      <c r="BE744" s="376">
        <f t="shared" si="1868"/>
        <v>1.5000054922920625E-16</v>
      </c>
      <c r="BF744" s="376">
        <f t="shared" si="1869"/>
        <v>-3.3152431853810799E-16</v>
      </c>
      <c r="BG744" s="376">
        <f t="shared" si="1870"/>
        <v>-2.7935492134876306E-16</v>
      </c>
      <c r="BH744" s="376">
        <f t="shared" si="1871"/>
        <v>2.225254354126648E-16</v>
      </c>
      <c r="BI744" s="376">
        <f t="shared" si="1872"/>
        <v>3.661800390516369E-16</v>
      </c>
      <c r="BJ744" s="376">
        <f t="shared" si="1873"/>
        <v>-7.9649071943737042E-17</v>
      </c>
      <c r="BK744" s="376">
        <f t="shared" si="1874"/>
        <v>-3.9725756523921646E-16</v>
      </c>
      <c r="BL744" s="376">
        <f t="shared" si="1875"/>
        <v>-7.5353140707967912E-17</v>
      </c>
      <c r="BM744" s="376">
        <f t="shared" si="1876"/>
        <v>3.6785622826792751E-16</v>
      </c>
      <c r="BN744" s="376">
        <f t="shared" si="1877"/>
        <v>2.1888352076482789E-16</v>
      </c>
      <c r="BO744" s="376">
        <f t="shared" si="1878"/>
        <v>-2.8245211516785727E-16</v>
      </c>
      <c r="BP744" s="376">
        <f t="shared" si="1879"/>
        <v>-3.2909086896929799E-16</v>
      </c>
      <c r="BQ744" s="376">
        <f t="shared" si="1880"/>
        <v>1.5404722796827872E-16</v>
      </c>
      <c r="BR744" s="376">
        <f t="shared" si="1881"/>
        <v>3.8919711558934617E-16</v>
      </c>
    </row>
    <row r="745" spans="2:70" s="367" customFormat="1">
      <c r="B745" s="373">
        <v>51</v>
      </c>
      <c r="C745" s="373">
        <f t="shared" si="1882"/>
        <v>1.5937500000000007E-2</v>
      </c>
      <c r="D745" s="374">
        <f t="shared" si="1817"/>
        <v>11.98885172526966</v>
      </c>
      <c r="E745" s="375" t="str">
        <f>BE694</f>
        <v>-0,01114827473034</v>
      </c>
      <c r="F745" s="368">
        <v>51</v>
      </c>
      <c r="U745" s="369"/>
    </row>
    <row r="746" spans="2:70">
      <c r="B746" s="373">
        <v>52</v>
      </c>
      <c r="C746" s="373">
        <f t="shared" si="1882"/>
        <v>1.6250000000000007E-2</v>
      </c>
      <c r="D746" s="374">
        <f t="shared" si="1817"/>
        <v>11.991504566313532</v>
      </c>
      <c r="E746" s="375" t="str">
        <f>BF694</f>
        <v>-0,00849543368646782</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11.994239223027892</v>
      </c>
      <c r="E747" s="375" t="str">
        <f>BG694</f>
        <v>-0,00576077697210919</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11.99702935917365</v>
      </c>
      <c r="E748" s="375" t="str">
        <f>BH694</f>
        <v>-0,0029706408263504</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11.999848104214481</v>
      </c>
      <c r="E749" s="375" t="str">
        <f>BI694</f>
        <v>-0,00015189578551867</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12.002668312094764</v>
      </c>
      <c r="E750" s="375" t="str">
        <f>BJ694</f>
        <v>0,0026683120947647</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12.005462822670925</v>
      </c>
      <c r="E751" s="375" t="str">
        <f>BK694</f>
        <v>0,00546282267092474</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12.008204723278485</v>
      </c>
      <c r="E752" s="375" t="str">
        <f>BL694</f>
        <v>0,00820472327848571</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12.010867607915714</v>
      </c>
      <c r="E753" s="375" t="str">
        <f>BM694</f>
        <v>0,0108676079157135</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12.013425831547876</v>
      </c>
      <c r="E754" s="375" t="str">
        <f>BN694</f>
        <v>0,0134258315478761</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12.015854757082923</v>
      </c>
      <c r="E755" s="375" t="str">
        <f>BO694</f>
        <v>0,0158547570829236</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12.018130992640176</v>
      </c>
      <c r="E756" s="375" t="str">
        <f>BP694</f>
        <v>0,0181309926401748</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12.020232616826888</v>
      </c>
      <c r="E757" s="375" t="str">
        <f>BQ694</f>
        <v>0,0202326168268886</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12.022139389853288</v>
      </c>
      <c r="E758" s="375" t="str">
        <f>BR694</f>
        <v>0,0221393898532882</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4.4"/>
  <cols>
    <col min="1" max="1" width="84" customWidth="1"/>
  </cols>
  <sheetData>
    <row r="2" spans="1:1" ht="15" thickBot="1">
      <c r="A2" s="335" t="s">
        <v>617</v>
      </c>
    </row>
    <row r="3" spans="1:1" ht="28.5" customHeight="1" thickBot="1">
      <c r="A3" s="334" t="s">
        <v>616</v>
      </c>
    </row>
    <row r="4" spans="1:1" ht="15" thickBot="1">
      <c r="A4" s="334" t="s">
        <v>618</v>
      </c>
    </row>
    <row r="5" spans="1:1" ht="1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T15" sqref="T15"/>
    </sheetView>
  </sheetViews>
  <sheetFormatPr defaultRowHeight="14.4"/>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zoomScale="85" zoomScaleNormal="85" workbookViewId="0">
      <selection activeCell="C105" sqref="C105"/>
    </sheetView>
  </sheetViews>
  <sheetFormatPr defaultColWidth="9.109375" defaultRowHeight="14.4"/>
  <cols>
    <col min="1" max="1" width="84.5546875" style="11" customWidth="1"/>
    <col min="2" max="2" width="18.44140625" style="11" customWidth="1"/>
    <col min="3" max="3" width="17.88671875" style="11" bestFit="1" customWidth="1"/>
    <col min="4" max="4" width="7.5546875" style="11" customWidth="1"/>
    <col min="5" max="5" width="117.88671875" style="11" customWidth="1"/>
    <col min="6" max="6" width="12" style="11" bestFit="1" customWidth="1"/>
    <col min="7" max="16384" width="9.109375" style="11"/>
  </cols>
  <sheetData>
    <row r="1" spans="1:4" ht="28.8" thickBot="1">
      <c r="A1" s="453" t="s">
        <v>324</v>
      </c>
      <c r="B1" s="454"/>
      <c r="C1" s="454"/>
      <c r="D1" s="455"/>
    </row>
    <row r="2" spans="1:4" ht="15" thickBot="1">
      <c r="A2" s="97" t="s">
        <v>326</v>
      </c>
      <c r="B2" s="456" t="s">
        <v>325</v>
      </c>
      <c r="C2" s="456"/>
      <c r="D2" s="457"/>
    </row>
    <row r="3" spans="1:4" ht="16.2" thickBot="1">
      <c r="A3" s="458" t="s">
        <v>405</v>
      </c>
      <c r="B3" s="459"/>
      <c r="C3" s="459"/>
      <c r="D3" s="460"/>
    </row>
    <row r="4" spans="1:4" ht="15.6">
      <c r="A4" s="1" t="s">
        <v>0</v>
      </c>
      <c r="B4" s="2" t="s">
        <v>1</v>
      </c>
      <c r="C4" s="461" t="s">
        <v>2</v>
      </c>
      <c r="D4" s="462"/>
    </row>
    <row r="5" spans="1:4" ht="15.6">
      <c r="A5" s="463" t="s">
        <v>124</v>
      </c>
      <c r="B5" s="464"/>
      <c r="C5" s="464"/>
      <c r="D5" s="465"/>
    </row>
    <row r="6" spans="1:4" ht="17.399999999999999">
      <c r="A6" s="425" t="s">
        <v>3</v>
      </c>
      <c r="B6" s="426"/>
      <c r="C6" s="426"/>
      <c r="D6" s="427"/>
    </row>
    <row r="7" spans="1:4">
      <c r="A7" s="432" t="s">
        <v>377</v>
      </c>
      <c r="B7" s="433"/>
      <c r="C7" s="433"/>
      <c r="D7" s="434"/>
    </row>
    <row r="8" spans="1:4">
      <c r="A8" s="432"/>
      <c r="B8" s="433"/>
      <c r="C8" s="433"/>
      <c r="D8" s="434"/>
    </row>
    <row r="9" spans="1:4">
      <c r="A9" s="432"/>
      <c r="B9" s="433"/>
      <c r="C9" s="433"/>
      <c r="D9" s="434"/>
    </row>
    <row r="10" spans="1:4">
      <c r="A10" s="432"/>
      <c r="B10" s="433"/>
      <c r="C10" s="433"/>
      <c r="D10" s="434"/>
    </row>
    <row r="11" spans="1:4" ht="15" thickBot="1">
      <c r="A11" s="432"/>
      <c r="B11" s="433"/>
      <c r="C11" s="433"/>
      <c r="D11" s="434"/>
    </row>
    <row r="12" spans="1:4">
      <c r="A12" s="435" t="s">
        <v>4</v>
      </c>
      <c r="B12" s="436"/>
      <c r="C12" s="436"/>
      <c r="D12" s="437"/>
    </row>
    <row r="13" spans="1:4">
      <c r="A13" s="438"/>
      <c r="B13" s="439"/>
      <c r="C13" s="439"/>
      <c r="D13" s="440"/>
    </row>
    <row r="14" spans="1:4">
      <c r="A14" s="438"/>
      <c r="B14" s="439"/>
      <c r="C14" s="439"/>
      <c r="D14" s="440"/>
    </row>
    <row r="15" spans="1:4">
      <c r="A15" s="438"/>
      <c r="B15" s="439"/>
      <c r="C15" s="439"/>
      <c r="D15" s="440"/>
    </row>
    <row r="16" spans="1:4" ht="15" thickBot="1">
      <c r="A16" s="441"/>
      <c r="B16" s="442"/>
      <c r="C16" s="442"/>
      <c r="D16" s="443"/>
    </row>
    <row r="17" spans="1:8">
      <c r="A17" s="450" t="s">
        <v>6</v>
      </c>
      <c r="B17" s="451"/>
      <c r="C17" s="451"/>
      <c r="D17" s="452"/>
    </row>
    <row r="18" spans="1:8">
      <c r="A18" s="444" t="s">
        <v>5</v>
      </c>
      <c r="B18" s="445"/>
      <c r="C18" s="445"/>
      <c r="D18" s="446"/>
    </row>
    <row r="19" spans="1:8">
      <c r="A19" s="444"/>
      <c r="B19" s="445"/>
      <c r="C19" s="445"/>
      <c r="D19" s="446"/>
    </row>
    <row r="20" spans="1:8" ht="15" thickBot="1">
      <c r="A20" s="447"/>
      <c r="B20" s="448"/>
      <c r="C20" s="448"/>
      <c r="D20" s="449"/>
    </row>
    <row r="21" spans="1:8">
      <c r="A21" s="3"/>
      <c r="B21" s="3"/>
      <c r="C21" s="3"/>
      <c r="D21" s="3"/>
    </row>
    <row r="22" spans="1:8" ht="15.6">
      <c r="A22" s="114" t="s">
        <v>317</v>
      </c>
      <c r="B22" s="115"/>
      <c r="C22" s="121" t="s">
        <v>327</v>
      </c>
      <c r="D22" s="115"/>
      <c r="E22" s="115" t="s">
        <v>331</v>
      </c>
    </row>
    <row r="23" spans="1:8" s="31" customFormat="1" ht="15" thickBot="1">
      <c r="A23" s="428"/>
      <c r="B23" s="428"/>
      <c r="C23" s="428"/>
      <c r="D23" s="428"/>
    </row>
    <row r="24" spans="1:8" s="31" customFormat="1" ht="15.6">
      <c r="A24" s="429" t="s">
        <v>211</v>
      </c>
      <c r="B24" s="430"/>
      <c r="C24" s="430"/>
      <c r="D24" s="431"/>
      <c r="E24" s="151"/>
      <c r="F24" s="11"/>
      <c r="G24" s="11"/>
      <c r="H24" s="11"/>
    </row>
    <row r="25" spans="1:8" ht="15.6">
      <c r="A25" s="25" t="s">
        <v>207</v>
      </c>
      <c r="B25" s="32" t="s">
        <v>14</v>
      </c>
      <c r="C25" s="35">
        <v>12</v>
      </c>
      <c r="D25" s="30" t="s">
        <v>7</v>
      </c>
      <c r="E25" s="30" t="s">
        <v>111</v>
      </c>
    </row>
    <row r="26" spans="1:8" ht="15.6">
      <c r="A26" s="25" t="s">
        <v>208</v>
      </c>
      <c r="B26" s="32" t="s">
        <v>18</v>
      </c>
      <c r="C26" s="35">
        <v>24</v>
      </c>
      <c r="D26" s="30" t="s">
        <v>8</v>
      </c>
      <c r="E26" s="30" t="s">
        <v>112</v>
      </c>
    </row>
    <row r="27" spans="1:8" ht="15.6">
      <c r="A27" s="25" t="s">
        <v>209</v>
      </c>
      <c r="B27" s="32" t="s">
        <v>15</v>
      </c>
      <c r="C27" s="32">
        <f>Pout/Vout</f>
        <v>2</v>
      </c>
      <c r="D27" s="30" t="s">
        <v>10</v>
      </c>
      <c r="E27" s="30"/>
    </row>
    <row r="28" spans="1:8" ht="15.6">
      <c r="A28" s="25" t="s">
        <v>210</v>
      </c>
      <c r="B28" s="32" t="s">
        <v>16</v>
      </c>
      <c r="C28" s="35">
        <v>120</v>
      </c>
      <c r="D28" s="30" t="s">
        <v>17</v>
      </c>
      <c r="E28" s="30" t="s">
        <v>113</v>
      </c>
    </row>
    <row r="29" spans="1:8" ht="15" thickBot="1">
      <c r="A29" s="33" t="s">
        <v>318</v>
      </c>
      <c r="B29" s="36" t="s">
        <v>9</v>
      </c>
      <c r="C29" s="107">
        <v>0.97</v>
      </c>
      <c r="D29" s="34"/>
      <c r="E29" s="155" t="s">
        <v>127</v>
      </c>
    </row>
    <row r="30" spans="1:8" ht="15" thickBot="1">
      <c r="A30" s="390"/>
      <c r="B30" s="391"/>
      <c r="C30" s="391"/>
      <c r="D30" s="391"/>
      <c r="E30" s="94"/>
    </row>
    <row r="31" spans="1:8" ht="15.75" customHeight="1">
      <c r="A31" s="407" t="s">
        <v>212</v>
      </c>
      <c r="B31" s="408"/>
      <c r="C31" s="408"/>
      <c r="D31" s="409"/>
      <c r="E31" s="151"/>
    </row>
    <row r="32" spans="1:8" ht="15.6">
      <c r="A32" s="37" t="s">
        <v>213</v>
      </c>
      <c r="B32" s="5" t="s">
        <v>128</v>
      </c>
      <c r="C32" s="99">
        <v>160</v>
      </c>
      <c r="D32" s="39" t="s">
        <v>7</v>
      </c>
      <c r="E32" s="30" t="s">
        <v>177</v>
      </c>
    </row>
    <row r="33" spans="1:8" ht="15.6">
      <c r="A33" s="25" t="s">
        <v>214</v>
      </c>
      <c r="B33" s="32" t="s">
        <v>12</v>
      </c>
      <c r="C33" s="98">
        <v>165</v>
      </c>
      <c r="D33" s="30" t="s">
        <v>7</v>
      </c>
      <c r="E33" s="30" t="s">
        <v>199</v>
      </c>
    </row>
    <row r="34" spans="1:8" ht="16.2" thickBot="1">
      <c r="A34" s="25" t="s">
        <v>215</v>
      </c>
      <c r="B34" s="32" t="s">
        <v>13</v>
      </c>
      <c r="C34" s="98">
        <v>155</v>
      </c>
      <c r="D34" s="30" t="s">
        <v>7</v>
      </c>
      <c r="E34" s="155" t="s">
        <v>200</v>
      </c>
    </row>
    <row r="35" spans="1:8" ht="15" thickBot="1">
      <c r="A35" s="40"/>
      <c r="B35" s="40"/>
      <c r="C35" s="40"/>
      <c r="D35" s="40"/>
      <c r="E35" s="12"/>
    </row>
    <row r="36" spans="1:8" ht="16.2" thickBot="1">
      <c r="A36" s="419" t="s">
        <v>216</v>
      </c>
      <c r="B36" s="420"/>
      <c r="C36" s="420"/>
      <c r="D36" s="421"/>
      <c r="E36" s="157"/>
    </row>
    <row r="37" spans="1:8" ht="18" customHeight="1" thickBot="1">
      <c r="A37" s="41" t="s">
        <v>217</v>
      </c>
      <c r="B37" s="42" t="s">
        <v>19</v>
      </c>
      <c r="C37" s="43">
        <v>80</v>
      </c>
      <c r="D37" s="44" t="s">
        <v>11</v>
      </c>
      <c r="E37" s="156" t="s">
        <v>178</v>
      </c>
    </row>
    <row r="38" spans="1:8" s="31" customFormat="1">
      <c r="A38" s="395" t="s">
        <v>93</v>
      </c>
      <c r="B38" s="396"/>
      <c r="C38" s="396"/>
      <c r="D38" s="397"/>
      <c r="E38" s="152"/>
      <c r="F38" s="11"/>
      <c r="G38" s="11"/>
      <c r="H38" s="11"/>
    </row>
    <row r="39" spans="1:8" s="31" customFormat="1" ht="15.6">
      <c r="A39" s="111" t="s">
        <v>307</v>
      </c>
      <c r="B39" s="32" t="s">
        <v>308</v>
      </c>
      <c r="C39" s="113">
        <f>Vblk/2/Vout</f>
        <v>6.666666666666667</v>
      </c>
      <c r="D39" s="112"/>
      <c r="E39" s="30"/>
    </row>
    <row r="40" spans="1:8" ht="18" customHeight="1">
      <c r="A40" s="25" t="s">
        <v>309</v>
      </c>
      <c r="B40" s="32" t="s">
        <v>20</v>
      </c>
      <c r="C40" s="122">
        <v>6.6666699999999999</v>
      </c>
      <c r="D40" s="46"/>
      <c r="E40" s="30" t="s">
        <v>310</v>
      </c>
    </row>
    <row r="41" spans="1:8" ht="18" customHeight="1">
      <c r="A41" s="111" t="s">
        <v>311</v>
      </c>
      <c r="B41" s="32" t="s">
        <v>315</v>
      </c>
      <c r="C41" s="100">
        <f>Vblk/2/15</f>
        <v>5.333333333333333</v>
      </c>
      <c r="D41" s="46"/>
      <c r="E41" s="30"/>
    </row>
    <row r="42" spans="1:8" ht="18" customHeight="1">
      <c r="A42" s="25" t="s">
        <v>312</v>
      </c>
      <c r="B42" s="32" t="s">
        <v>314</v>
      </c>
      <c r="C42" s="122">
        <v>6.6666999999999996</v>
      </c>
      <c r="D42" s="46"/>
      <c r="E42" s="30" t="s">
        <v>313</v>
      </c>
    </row>
    <row r="43" spans="1:8" ht="18" customHeight="1">
      <c r="A43" s="25" t="s">
        <v>218</v>
      </c>
      <c r="B43" s="32" t="s">
        <v>21</v>
      </c>
      <c r="C43" s="92">
        <f>(8*Nps^2*Vout)/(PI()^2*Iout*1.1)</f>
        <v>196.50188598990883</v>
      </c>
      <c r="D43" s="13" t="s">
        <v>22</v>
      </c>
      <c r="E43" s="30"/>
    </row>
    <row r="44" spans="1:8" ht="16.2" thickBot="1">
      <c r="A44" s="33" t="s">
        <v>219</v>
      </c>
      <c r="B44" s="48" t="s">
        <v>81</v>
      </c>
      <c r="C44" s="110">
        <f>(8*Nps^2*Vout)/(PI()^2*Iout)</f>
        <v>216.15207458889972</v>
      </c>
      <c r="D44" s="14" t="s">
        <v>22</v>
      </c>
      <c r="E44" s="155"/>
    </row>
    <row r="45" spans="1:8" ht="15" thickBot="1">
      <c r="A45" s="410" t="s">
        <v>220</v>
      </c>
      <c r="B45" s="411"/>
      <c r="C45" s="411"/>
      <c r="D45" s="412"/>
      <c r="E45" s="152"/>
    </row>
    <row r="46" spans="1:8" ht="15.6">
      <c r="A46" s="37" t="s">
        <v>221</v>
      </c>
      <c r="B46" s="38" t="s">
        <v>23</v>
      </c>
      <c r="C46" s="142">
        <f>Nps*(Vout+0.5)/(Vblk_max/2)</f>
        <v>1.0101015151515151</v>
      </c>
      <c r="D46" s="39"/>
      <c r="E46" s="111"/>
    </row>
    <row r="47" spans="1:8" ht="18" customHeight="1">
      <c r="A47" s="25" t="s">
        <v>222</v>
      </c>
      <c r="B47" s="32" t="s">
        <v>129</v>
      </c>
      <c r="C47" s="45">
        <f>1*Nps*(Vout+0.5+Vloss)/(Vblk_hu/2)</f>
        <v>1.1096779741935485</v>
      </c>
      <c r="D47" s="30"/>
      <c r="E47" s="111"/>
    </row>
    <row r="48" spans="1:8" ht="16.2" thickBot="1">
      <c r="A48" s="50" t="s">
        <v>223</v>
      </c>
      <c r="B48" s="51" t="s">
        <v>24</v>
      </c>
      <c r="C48" s="101">
        <v>0.4</v>
      </c>
      <c r="D48" s="52" t="s">
        <v>7</v>
      </c>
      <c r="E48" s="111" t="s">
        <v>201</v>
      </c>
    </row>
    <row r="49" spans="1:5" ht="16.2" thickBot="1">
      <c r="A49" s="413" t="s">
        <v>33</v>
      </c>
      <c r="B49" s="414"/>
      <c r="C49" s="414"/>
      <c r="D49" s="415"/>
      <c r="E49" s="152"/>
    </row>
    <row r="50" spans="1:5" ht="49.5" customHeight="1" thickBot="1">
      <c r="A50" s="398" t="s">
        <v>130</v>
      </c>
      <c r="B50" s="399"/>
      <c r="C50" s="399"/>
      <c r="D50" s="400"/>
      <c r="E50" s="30"/>
    </row>
    <row r="51" spans="1:5" ht="15.75" customHeight="1">
      <c r="A51" s="401" t="s">
        <v>131</v>
      </c>
      <c r="B51" s="402"/>
      <c r="C51" s="402"/>
      <c r="D51" s="403"/>
      <c r="E51" s="30"/>
    </row>
    <row r="52" spans="1:5" ht="15" customHeight="1">
      <c r="A52" s="416"/>
      <c r="B52" s="417"/>
      <c r="C52" s="417"/>
      <c r="D52" s="418"/>
      <c r="E52" s="30"/>
    </row>
    <row r="53" spans="1:5" ht="15" customHeight="1">
      <c r="A53" s="416"/>
      <c r="B53" s="417"/>
      <c r="C53" s="417"/>
      <c r="D53" s="418"/>
      <c r="E53" s="30"/>
    </row>
    <row r="54" spans="1:5" ht="15" customHeight="1">
      <c r="A54" s="416"/>
      <c r="B54" s="417"/>
      <c r="C54" s="417"/>
      <c r="D54" s="418"/>
      <c r="E54" s="30"/>
    </row>
    <row r="55" spans="1:5" ht="15" customHeight="1" thickBot="1">
      <c r="A55" s="25" t="s">
        <v>224</v>
      </c>
      <c r="B55" s="32" t="s">
        <v>79</v>
      </c>
      <c r="C55" s="165">
        <v>13</v>
      </c>
      <c r="D55" s="30"/>
      <c r="E55" s="155"/>
    </row>
    <row r="56" spans="1:5" ht="15.6">
      <c r="A56" s="25" t="s">
        <v>225</v>
      </c>
      <c r="B56" s="32" t="s">
        <v>80</v>
      </c>
      <c r="C56" s="165">
        <v>0.5</v>
      </c>
      <c r="D56" s="30"/>
      <c r="E56" s="160"/>
    </row>
    <row r="57" spans="1:5" ht="15.6">
      <c r="A57" s="25" t="s">
        <v>226</v>
      </c>
      <c r="B57" s="32" t="s">
        <v>35</v>
      </c>
      <c r="C57" s="53">
        <f>Ln_selected/(Ln_selected+1)</f>
        <v>0.9285714285714286</v>
      </c>
      <c r="D57" s="30"/>
      <c r="E57" s="161"/>
    </row>
    <row r="58" spans="1:5" ht="16.2" thickBot="1">
      <c r="A58" s="50" t="s">
        <v>227</v>
      </c>
      <c r="B58" s="51" t="s">
        <v>46</v>
      </c>
      <c r="C58" s="54">
        <f>350/fllc</f>
        <v>4.375</v>
      </c>
      <c r="D58" s="52"/>
      <c r="E58" s="161"/>
    </row>
    <row r="59" spans="1:5" ht="16.5" customHeight="1">
      <c r="A59" s="401" t="s">
        <v>132</v>
      </c>
      <c r="B59" s="402"/>
      <c r="C59" s="402"/>
      <c r="D59" s="403"/>
      <c r="E59" s="161"/>
    </row>
    <row r="60" spans="1:5" ht="37.5" customHeight="1" thickBot="1">
      <c r="A60" s="404"/>
      <c r="B60" s="405"/>
      <c r="C60" s="405"/>
      <c r="D60" s="406"/>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 thickBot="1">
      <c r="A88" s="27"/>
      <c r="B88" s="26"/>
      <c r="C88" s="26"/>
      <c r="D88" s="29"/>
      <c r="E88" s="162"/>
    </row>
    <row r="89" spans="1:5">
      <c r="A89" s="395" t="s">
        <v>47</v>
      </c>
      <c r="B89" s="396"/>
      <c r="C89" s="396"/>
      <c r="D89" s="397"/>
      <c r="E89" s="152"/>
    </row>
    <row r="90" spans="1:5" ht="15.6">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1.8407751046872048E-2</v>
      </c>
      <c r="D92" s="30" t="s">
        <v>198</v>
      </c>
      <c r="E92" s="30"/>
    </row>
    <row r="93" spans="1:5">
      <c r="A93" s="25" t="s">
        <v>229</v>
      </c>
      <c r="B93" s="32" t="s">
        <v>611</v>
      </c>
      <c r="C93" s="35">
        <v>0.02</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197.89293680144098</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130</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1690</v>
      </c>
      <c r="D96" s="30" t="s">
        <v>73</v>
      </c>
      <c r="E96" s="30"/>
    </row>
    <row r="97" spans="1:8">
      <c r="A97" s="25" t="s">
        <v>230</v>
      </c>
      <c r="B97" s="32" t="str">
        <f>IF(C90="Integrated Leakage","",'tables and calculations'!P78)</f>
        <v>LM</v>
      </c>
      <c r="C97" s="35">
        <v>1300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5.6">
      <c r="A98" s="25" t="s">
        <v>231</v>
      </c>
      <c r="B98" s="32" t="s">
        <v>25</v>
      </c>
      <c r="C98" s="93">
        <f>IF($D92="uF",1/(2*PI()*SQRT(Lr*uH*Cr*uF)),1/(2*PI()*SQRT(Lr*uH*Cr*picoF)))/kHz</f>
        <v>98.703705624819094</v>
      </c>
      <c r="D98" s="30" t="s">
        <v>11</v>
      </c>
      <c r="E98" s="30"/>
    </row>
    <row r="99" spans="1:8" ht="15.6">
      <c r="A99" s="25" t="s">
        <v>232</v>
      </c>
      <c r="B99" s="32" t="s">
        <v>26</v>
      </c>
      <c r="C99" s="93">
        <f>IF(C90="Integrated Leakage",(1/(2*PI()*SQRT(((Lr*uH)+(Lm_rec*uH))*(Cr*uF))))/kHz,(1/(2*PI()*SQRT(((Lr*uH)+(Lm*uH))*(Cr*uF))))/kHz)</f>
        <v>29.76028699774697</v>
      </c>
      <c r="D99" s="30" t="s">
        <v>11</v>
      </c>
      <c r="E99" s="30"/>
    </row>
    <row r="100" spans="1:8" ht="18" customHeight="1">
      <c r="A100" s="25" t="s">
        <v>233</v>
      </c>
      <c r="B100" s="32" t="s">
        <v>32</v>
      </c>
      <c r="C100" s="108">
        <f>Lm/Lr</f>
        <v>10</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5.6">
      <c r="A101" s="25" t="s">
        <v>234</v>
      </c>
      <c r="B101" s="32" t="s">
        <v>34</v>
      </c>
      <c r="C101" s="109">
        <f>IF(C90="Integrated Leakage",'Integrated Leakage'!G20,IF(D$92="uF",SQRT((Lr*uH)/(Cr*uF))/(Re_fl),SQRT((Lr*uH)/(Cr*picoF))/Re_fl))</f>
        <v>0.37299007023791841</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CAUTION. Update Cells C56 and C57 with new Ln and Qe</v>
      </c>
      <c r="D102" s="46"/>
      <c r="E102" s="30"/>
      <c r="F102" s="15"/>
      <c r="G102" s="15"/>
      <c r="H102" s="15"/>
    </row>
    <row r="103" spans="1:8" ht="15.6">
      <c r="A103" s="25" t="s">
        <v>235</v>
      </c>
      <c r="B103" s="32" t="s">
        <v>84</v>
      </c>
      <c r="C103" s="35">
        <v>0.7</v>
      </c>
      <c r="D103" s="30"/>
      <c r="E103" s="30" t="s">
        <v>400</v>
      </c>
    </row>
    <row r="104" spans="1:8" ht="15.6">
      <c r="A104" s="25" t="s">
        <v>236</v>
      </c>
      <c r="B104" s="32" t="s">
        <v>85</v>
      </c>
      <c r="C104" s="35">
        <v>1</v>
      </c>
      <c r="D104" s="30"/>
      <c r="E104" s="30" t="s">
        <v>401</v>
      </c>
    </row>
    <row r="105" spans="1:8" ht="15.6">
      <c r="A105" s="25" t="s">
        <v>237</v>
      </c>
      <c r="B105" s="32" t="s">
        <v>86</v>
      </c>
      <c r="C105" s="92">
        <f>fn_Mgmin*f0</f>
        <v>98.703705624819094</v>
      </c>
      <c r="D105" s="30" t="s">
        <v>11</v>
      </c>
      <c r="E105" s="30"/>
    </row>
    <row r="106" spans="1:8" ht="16.2" thickBot="1">
      <c r="A106" s="25" t="s">
        <v>238</v>
      </c>
      <c r="B106" s="32" t="s">
        <v>87</v>
      </c>
      <c r="C106" s="92">
        <f>fn_Mgmax*f0</f>
        <v>69.092593937373366</v>
      </c>
      <c r="D106" s="30" t="s">
        <v>11</v>
      </c>
      <c r="E106" s="30"/>
    </row>
    <row r="107" spans="1:8" s="31" customFormat="1">
      <c r="A107" s="422" t="s">
        <v>83</v>
      </c>
      <c r="B107" s="423"/>
      <c r="C107" s="423"/>
      <c r="D107" s="424"/>
      <c r="E107" s="152"/>
    </row>
    <row r="108" spans="1:8" s="31" customFormat="1" ht="15.6">
      <c r="A108" s="25" t="s">
        <v>239</v>
      </c>
      <c r="B108" s="32" t="s">
        <v>82</v>
      </c>
      <c r="C108" s="47">
        <f>PI()*Iout*1.1/(2*SQRT(2)*Nps)</f>
        <v>0.36653765912923569</v>
      </c>
      <c r="D108" s="30" t="s">
        <v>10</v>
      </c>
      <c r="E108" s="30"/>
    </row>
    <row r="109" spans="1:8" s="31" customFormat="1" ht="15.6">
      <c r="A109" s="25" t="s">
        <v>240</v>
      </c>
      <c r="B109" s="32" t="s">
        <v>88</v>
      </c>
      <c r="C109" s="47">
        <f>(2*SQRT(2)*Nps*Vout)/(PI()*2*PI()*fsw_min*kHz*Lm*uH)</f>
        <v>0.12762348703557505</v>
      </c>
      <c r="D109" s="30" t="s">
        <v>10</v>
      </c>
      <c r="E109" s="30"/>
    </row>
    <row r="110" spans="1:8" s="31" customFormat="1" ht="16.2" thickBot="1">
      <c r="A110" s="25" t="s">
        <v>241</v>
      </c>
      <c r="B110" s="32" t="s">
        <v>89</v>
      </c>
      <c r="C110" s="47">
        <f>SQRT(Im^2 +Ioe^2)</f>
        <v>0.38812061270056164</v>
      </c>
      <c r="D110" s="30" t="s">
        <v>10</v>
      </c>
      <c r="E110" s="155"/>
    </row>
    <row r="111" spans="1:8" s="31" customFormat="1">
      <c r="A111" s="422" t="s">
        <v>90</v>
      </c>
      <c r="B111" s="423"/>
      <c r="C111" s="423"/>
      <c r="D111" s="424"/>
      <c r="E111" s="152"/>
    </row>
    <row r="112" spans="1:8" s="31" customFormat="1" ht="15.6">
      <c r="A112" s="25" t="s">
        <v>242</v>
      </c>
      <c r="B112" s="32" t="s">
        <v>91</v>
      </c>
      <c r="C112" s="47">
        <f>Nps*Ioe</f>
        <v>2.4435856159871019</v>
      </c>
      <c r="D112" s="30" t="s">
        <v>10</v>
      </c>
      <c r="E112" s="30"/>
    </row>
    <row r="113" spans="1:5" s="31" customFormat="1" ht="16.2" thickBot="1">
      <c r="A113" s="33" t="s">
        <v>243</v>
      </c>
      <c r="B113" s="48" t="s">
        <v>92</v>
      </c>
      <c r="C113" s="49">
        <f>SQRT(2)*$C112/2</f>
        <v>1.7278759594743867</v>
      </c>
      <c r="D113" s="34" t="s">
        <v>10</v>
      </c>
      <c r="E113" s="155"/>
    </row>
    <row r="114" spans="1:5" s="31" customFormat="1" ht="15" thickBot="1">
      <c r="A114" s="390"/>
      <c r="B114" s="391"/>
      <c r="C114" s="391"/>
      <c r="D114" s="391"/>
      <c r="E114" s="153"/>
    </row>
    <row r="115" spans="1:5" s="31" customFormat="1">
      <c r="A115" s="395" t="s">
        <v>94</v>
      </c>
      <c r="B115" s="396"/>
      <c r="C115" s="396"/>
      <c r="D115" s="397"/>
      <c r="E115" s="152"/>
    </row>
    <row r="116" spans="1:5" s="31" customFormat="1" ht="15.6">
      <c r="A116" s="25" t="s">
        <v>244</v>
      </c>
      <c r="B116" s="32" t="s">
        <v>133</v>
      </c>
      <c r="C116" s="87">
        <f>2*PI()*fsw_min*kHz*Lr*uH*Ir</f>
        <v>21.903898919136388</v>
      </c>
      <c r="D116" s="30" t="s">
        <v>7</v>
      </c>
      <c r="E116" s="30"/>
    </row>
    <row r="117" spans="1:5" s="31" customFormat="1" ht="15.6">
      <c r="A117" s="25" t="s">
        <v>245</v>
      </c>
      <c r="B117" s="32" t="s">
        <v>74</v>
      </c>
      <c r="C117" s="87">
        <f>Lr</f>
        <v>130</v>
      </c>
      <c r="D117" s="30" t="str">
        <f>D95</f>
        <v>uH</v>
      </c>
      <c r="E117" s="30"/>
    </row>
    <row r="118" spans="1:5" s="31" customFormat="1" ht="16.2" thickBot="1">
      <c r="A118" s="33" t="s">
        <v>246</v>
      </c>
      <c r="B118" s="48" t="s">
        <v>89</v>
      </c>
      <c r="C118" s="88">
        <f>Ir</f>
        <v>0.38812061270056164</v>
      </c>
      <c r="D118" s="34" t="str">
        <f>D113</f>
        <v>A</v>
      </c>
      <c r="E118" s="155"/>
    </row>
    <row r="119" spans="1:5" s="31" customFormat="1" ht="15" thickBot="1">
      <c r="A119" s="55"/>
      <c r="B119" s="40"/>
      <c r="C119" s="40"/>
      <c r="D119" s="40"/>
      <c r="E119" s="40"/>
    </row>
    <row r="120" spans="1:5" s="56" customFormat="1">
      <c r="A120" s="395" t="s">
        <v>95</v>
      </c>
      <c r="B120" s="396"/>
      <c r="C120" s="396"/>
      <c r="D120" s="397"/>
      <c r="E120" s="152"/>
    </row>
    <row r="121" spans="1:5" s="31" customFormat="1" ht="15.6">
      <c r="A121" s="25" t="s">
        <v>247</v>
      </c>
      <c r="B121" s="32" t="s">
        <v>134</v>
      </c>
      <c r="C121" s="91">
        <f>IF($D92="uF",Ir/(2*PI()*fsw_min*kHz*Cr*uF),Ir/(2*PI()*fsw_min*kHz*Cr*picoF))</f>
        <v>44.701834528849766</v>
      </c>
      <c r="D121" s="30" t="s">
        <v>7</v>
      </c>
      <c r="E121" s="30"/>
    </row>
    <row r="122" spans="1:5" s="31" customFormat="1" ht="15.6">
      <c r="A122" s="25" t="s">
        <v>248</v>
      </c>
      <c r="B122" s="32" t="s">
        <v>135</v>
      </c>
      <c r="C122" s="91">
        <f>SQRT((Vblk_max/2)^2+Vcr^2)</f>
        <v>93.832318580778264</v>
      </c>
      <c r="D122" s="30" t="s">
        <v>7</v>
      </c>
      <c r="E122" s="30"/>
    </row>
    <row r="123" spans="1:5" s="31" customFormat="1" ht="15.6">
      <c r="A123" s="25" t="s">
        <v>249</v>
      </c>
      <c r="B123" s="32" t="s">
        <v>136</v>
      </c>
      <c r="C123" s="91">
        <f>(Vblk_max/2)+(SQRT(2)*Vcr)</f>
        <v>145.71794065365725</v>
      </c>
      <c r="D123" s="30" t="s">
        <v>7</v>
      </c>
      <c r="E123" s="30"/>
    </row>
    <row r="124" spans="1:5" s="31" customFormat="1" ht="15.6">
      <c r="A124" s="63" t="s">
        <v>250</v>
      </c>
      <c r="B124" s="63" t="s">
        <v>165</v>
      </c>
      <c r="C124" s="89">
        <f>Vblk_max/2-(Vcr*SQRT(2))</f>
        <v>19.282059346342741</v>
      </c>
      <c r="D124" s="30" t="s">
        <v>7</v>
      </c>
      <c r="E124" s="30"/>
    </row>
    <row r="125" spans="1:5" s="31" customFormat="1" ht="16.2" thickBot="1">
      <c r="A125" s="25" t="s">
        <v>251</v>
      </c>
      <c r="B125" s="32" t="s">
        <v>89</v>
      </c>
      <c r="C125" s="87">
        <f>Ir</f>
        <v>0.38812061270056164</v>
      </c>
      <c r="D125" s="30" t="s">
        <v>10</v>
      </c>
      <c r="E125" s="155"/>
    </row>
    <row r="126" spans="1:5" s="31" customFormat="1">
      <c r="A126" s="392" t="s">
        <v>96</v>
      </c>
      <c r="B126" s="393"/>
      <c r="C126" s="393"/>
      <c r="D126" s="394"/>
      <c r="E126" s="152"/>
    </row>
    <row r="127" spans="1:5" s="31" customFormat="1" ht="16.2" thickBot="1">
      <c r="A127" s="33" t="s">
        <v>320</v>
      </c>
      <c r="B127" s="48" t="s">
        <v>137</v>
      </c>
      <c r="C127" s="88">
        <f>Cr/2</f>
        <v>0.01</v>
      </c>
      <c r="D127" s="34" t="str">
        <f>IF(D93="uF", "uF","pF")</f>
        <v>uF</v>
      </c>
      <c r="E127" s="33"/>
    </row>
    <row r="128" spans="1:5" s="31" customFormat="1" ht="15" thickBot="1">
      <c r="A128" s="55"/>
      <c r="B128" s="40"/>
      <c r="C128" s="40"/>
      <c r="D128" s="154"/>
    </row>
    <row r="129" spans="1:5" s="31" customFormat="1">
      <c r="A129" s="395" t="s">
        <v>97</v>
      </c>
      <c r="B129" s="396"/>
      <c r="C129" s="396"/>
      <c r="D129" s="397"/>
      <c r="E129" s="152"/>
    </row>
    <row r="130" spans="1:5" s="31" customFormat="1" ht="15.6">
      <c r="A130" s="25" t="s">
        <v>252</v>
      </c>
      <c r="B130" s="32" t="s">
        <v>98</v>
      </c>
      <c r="C130" s="91">
        <f>Vblk_max*1.5</f>
        <v>247.5</v>
      </c>
      <c r="D130" s="30" t="s">
        <v>7</v>
      </c>
      <c r="E130" s="30"/>
    </row>
    <row r="131" spans="1:5" s="31" customFormat="1" ht="16.2" thickBot="1">
      <c r="A131" s="33" t="s">
        <v>253</v>
      </c>
      <c r="B131" s="48" t="s">
        <v>99</v>
      </c>
      <c r="C131" s="88">
        <f>1.1*Ir</f>
        <v>0.42693267397061785</v>
      </c>
      <c r="D131" s="34" t="s">
        <v>10</v>
      </c>
      <c r="E131" s="155"/>
    </row>
    <row r="132" spans="1:5" ht="15" thickBot="1">
      <c r="A132" s="27"/>
      <c r="B132" s="26"/>
      <c r="C132" s="26"/>
      <c r="D132" s="26"/>
      <c r="E132" s="77"/>
    </row>
    <row r="133" spans="1:5" s="31" customFormat="1">
      <c r="A133" s="395" t="s">
        <v>321</v>
      </c>
      <c r="B133" s="396"/>
      <c r="C133" s="396"/>
      <c r="D133" s="397"/>
      <c r="E133" s="152"/>
    </row>
    <row r="134" spans="1:5" s="31" customFormat="1" ht="15.6">
      <c r="A134" s="25" t="s">
        <v>254</v>
      </c>
      <c r="B134" s="32" t="s">
        <v>100</v>
      </c>
      <c r="C134" s="87">
        <f>(Vblk_max/Nps)*1.2</f>
        <v>29.699985150007425</v>
      </c>
      <c r="D134" s="30" t="s">
        <v>7</v>
      </c>
      <c r="E134" s="30"/>
    </row>
    <row r="135" spans="1:5" s="31" customFormat="1" ht="16.2" thickBot="1">
      <c r="A135" s="33" t="s">
        <v>255</v>
      </c>
      <c r="B135" s="48" t="s">
        <v>101</v>
      </c>
      <c r="C135" s="88">
        <f>SQRT(2)*C112/PI()</f>
        <v>1.1000000000000003</v>
      </c>
      <c r="D135" s="34" t="s">
        <v>10</v>
      </c>
      <c r="E135" s="155"/>
    </row>
    <row r="136" spans="1:5" s="31" customFormat="1" ht="15" thickBot="1">
      <c r="A136" s="55"/>
      <c r="B136" s="40"/>
      <c r="C136" s="40"/>
      <c r="D136" s="154"/>
    </row>
    <row r="137" spans="1:5" s="31" customFormat="1" ht="15.6">
      <c r="A137" s="395" t="s">
        <v>107</v>
      </c>
      <c r="B137" s="396"/>
      <c r="C137" s="396"/>
      <c r="D137" s="397"/>
      <c r="E137" s="152"/>
    </row>
    <row r="138" spans="1:5" ht="15.6">
      <c r="A138" s="25" t="s">
        <v>323</v>
      </c>
      <c r="B138" s="32" t="s">
        <v>104</v>
      </c>
      <c r="C138" s="87">
        <f>PI()*Iout/(2*SQRT(2))</f>
        <v>2.2214414690791831</v>
      </c>
      <c r="D138" s="30" t="s">
        <v>10</v>
      </c>
      <c r="E138" s="30"/>
    </row>
    <row r="139" spans="1:5" ht="15.6">
      <c r="A139" s="25" t="s">
        <v>256</v>
      </c>
      <c r="B139" s="32" t="s">
        <v>102</v>
      </c>
      <c r="C139" s="86">
        <f>MROUND(Vout*1.25,10)</f>
        <v>20</v>
      </c>
      <c r="D139" s="30" t="s">
        <v>7</v>
      </c>
      <c r="E139" s="30"/>
    </row>
    <row r="140" spans="1:5" ht="15.6">
      <c r="A140" s="25" t="s">
        <v>322</v>
      </c>
      <c r="B140" s="32" t="s">
        <v>103</v>
      </c>
      <c r="C140" s="87">
        <f>SQRT((PI()*Iout/(2*SQRT(2)))^2-Iout^2)</f>
        <v>0.96685169521735803</v>
      </c>
      <c r="D140" s="30" t="s">
        <v>10</v>
      </c>
      <c r="E140" s="30" t="s">
        <v>123</v>
      </c>
    </row>
    <row r="141" spans="1:5" ht="16.2" thickBot="1">
      <c r="A141" s="33" t="s">
        <v>257</v>
      </c>
      <c r="B141" s="48" t="s">
        <v>105</v>
      </c>
      <c r="C141" s="88">
        <f>Vout_pp*mV/((2*PI()*Iout)/4)/mOhm</f>
        <v>38.197186342054877</v>
      </c>
      <c r="D141" s="34" t="s">
        <v>106</v>
      </c>
      <c r="E141" s="155"/>
    </row>
    <row r="142" spans="1:5" ht="15" thickBot="1">
      <c r="A142" s="55"/>
      <c r="B142" s="40"/>
      <c r="C142" s="58"/>
      <c r="D142" s="40"/>
      <c r="E142" s="77"/>
    </row>
    <row r="143" spans="1:5">
      <c r="A143" s="395" t="s">
        <v>138</v>
      </c>
      <c r="B143" s="396"/>
      <c r="C143" s="396"/>
      <c r="D143" s="397"/>
      <c r="E143" s="152"/>
    </row>
    <row r="144" spans="1:5" ht="15.6">
      <c r="A144" s="67" t="s">
        <v>258</v>
      </c>
      <c r="B144" s="59" t="s">
        <v>139</v>
      </c>
      <c r="C144" s="123">
        <f>IF($C$22="UCC256404",1,IF($C$22="UCC256404A",1,IF($C$22="UCC256404B",1,3)))</f>
        <v>1</v>
      </c>
      <c r="D144" s="68" t="s">
        <v>7</v>
      </c>
      <c r="E144" s="30"/>
    </row>
    <row r="145" spans="1:5" ht="15.6">
      <c r="A145" s="67" t="s">
        <v>259</v>
      </c>
      <c r="B145" s="59" t="s">
        <v>140</v>
      </c>
      <c r="C145" s="123">
        <f>IF($C$22="UCC256404", 0.9, IF($C$22="UCC256404A",0.9,IF($C$22="UCC256404B",0.9,2.2)))</f>
        <v>0.9</v>
      </c>
      <c r="D145" s="68" t="s">
        <v>7</v>
      </c>
      <c r="E145" s="30"/>
    </row>
    <row r="146" spans="1:5" ht="15.6">
      <c r="A146" s="67" t="s">
        <v>260</v>
      </c>
      <c r="B146" s="60" t="s">
        <v>141</v>
      </c>
      <c r="C146" s="137">
        <f>Vblk_hu</f>
        <v>155</v>
      </c>
      <c r="D146" s="68" t="s">
        <v>7</v>
      </c>
      <c r="E146" s="30"/>
    </row>
    <row r="147" spans="1:5" ht="15.6">
      <c r="A147" s="67" t="s">
        <v>262</v>
      </c>
      <c r="B147" s="59" t="s">
        <v>142</v>
      </c>
      <c r="C147" s="138">
        <f>Vblk</f>
        <v>160</v>
      </c>
      <c r="D147" s="68" t="s">
        <v>7</v>
      </c>
      <c r="E147" s="30"/>
    </row>
    <row r="148" spans="1:5" ht="15.6">
      <c r="A148" s="67" t="s">
        <v>263</v>
      </c>
      <c r="B148" s="59" t="s">
        <v>144</v>
      </c>
      <c r="C148" s="139">
        <f>C146/C144</f>
        <v>155</v>
      </c>
      <c r="D148" s="68"/>
      <c r="E148" s="30"/>
    </row>
    <row r="149" spans="1:5" ht="15.6">
      <c r="A149" s="67" t="s">
        <v>264</v>
      </c>
      <c r="B149" s="59" t="s">
        <v>145</v>
      </c>
      <c r="C149" s="106">
        <v>10</v>
      </c>
      <c r="D149" s="68" t="s">
        <v>330</v>
      </c>
      <c r="E149" s="30" t="s">
        <v>180</v>
      </c>
    </row>
    <row r="150" spans="1:5" ht="15.6">
      <c r="A150" s="67" t="s">
        <v>265</v>
      </c>
      <c r="B150" s="59" t="s">
        <v>146</v>
      </c>
      <c r="C150" s="59">
        <f>C147^2/C149/10^3</f>
        <v>2.56</v>
      </c>
      <c r="D150" s="69" t="s">
        <v>147</v>
      </c>
      <c r="E150" s="30"/>
    </row>
    <row r="151" spans="1:5" ht="15.6">
      <c r="A151" s="67" t="s">
        <v>403</v>
      </c>
      <c r="B151" s="59" t="s">
        <v>191</v>
      </c>
      <c r="C151" s="90">
        <f>C150/C148*1000</f>
        <v>16.516129032258064</v>
      </c>
      <c r="D151" s="69" t="s">
        <v>148</v>
      </c>
      <c r="E151" s="30"/>
    </row>
    <row r="152" spans="1:5" ht="15.6">
      <c r="A152" s="67" t="s">
        <v>268</v>
      </c>
      <c r="B152" s="59" t="s">
        <v>191</v>
      </c>
      <c r="C152" s="106">
        <v>105</v>
      </c>
      <c r="D152" s="69" t="s">
        <v>148</v>
      </c>
      <c r="E152" s="30" t="s">
        <v>181</v>
      </c>
    </row>
    <row r="153" spans="1:5" ht="15.6">
      <c r="A153" s="67" t="s">
        <v>266</v>
      </c>
      <c r="B153" s="59" t="s">
        <v>190</v>
      </c>
      <c r="C153" s="90">
        <f>C150-C151/1000</f>
        <v>2.5434838709677421</v>
      </c>
      <c r="D153" s="69" t="s">
        <v>147</v>
      </c>
      <c r="E153" s="30"/>
    </row>
    <row r="154" spans="1:5" ht="15.6">
      <c r="A154" s="67" t="s">
        <v>267</v>
      </c>
      <c r="B154" s="59" t="s">
        <v>190</v>
      </c>
      <c r="C154" s="106">
        <v>15</v>
      </c>
      <c r="D154" s="69" t="s">
        <v>147</v>
      </c>
      <c r="E154" s="30" t="s">
        <v>202</v>
      </c>
    </row>
    <row r="155" spans="1:5" ht="15.6">
      <c r="A155" s="67" t="s">
        <v>261</v>
      </c>
      <c r="B155" s="60" t="s">
        <v>141</v>
      </c>
      <c r="C155" s="66">
        <f>$C144*($C154*1000+$C152)/$C152</f>
        <v>143.85714285714286</v>
      </c>
      <c r="D155" s="68" t="s">
        <v>7</v>
      </c>
      <c r="E155" s="30"/>
    </row>
    <row r="156" spans="1:5" ht="15.6">
      <c r="A156" s="67" t="s">
        <v>328</v>
      </c>
      <c r="B156" s="59" t="s">
        <v>143</v>
      </c>
      <c r="C156" s="66">
        <f>$C145*($C154*1000+$C152)/$C152</f>
        <v>129.47142857142856</v>
      </c>
      <c r="D156" s="68" t="s">
        <v>7</v>
      </c>
      <c r="E156" s="30"/>
    </row>
    <row r="157" spans="1:5" ht="15.6">
      <c r="A157" s="183" t="s">
        <v>522</v>
      </c>
      <c r="B157" s="59" t="s">
        <v>524</v>
      </c>
      <c r="C157" s="184" t="str">
        <f>IF($C$22="UCC256402A",'tables and calculations'!B340,"Not Applicable")</f>
        <v>Not Applicable</v>
      </c>
      <c r="D157" s="185" t="s">
        <v>7</v>
      </c>
      <c r="E157" s="186" t="s">
        <v>533</v>
      </c>
    </row>
    <row r="158" spans="1:5" ht="15.6">
      <c r="A158" s="183" t="s">
        <v>523</v>
      </c>
      <c r="B158" s="59" t="s">
        <v>525</v>
      </c>
      <c r="C158" s="184" t="str">
        <f>IF($C$22="UCC256402A",'tables and calculations'!B341,"Not Applicable")</f>
        <v>Not Applicable</v>
      </c>
      <c r="D158" s="185" t="s">
        <v>7</v>
      </c>
      <c r="E158" s="186" t="s">
        <v>533</v>
      </c>
    </row>
    <row r="159" spans="1:5" ht="16.2" thickBot="1">
      <c r="A159" s="33" t="s">
        <v>329</v>
      </c>
      <c r="B159" s="136" t="s">
        <v>145</v>
      </c>
      <c r="C159" s="88">
        <f>1000*(C147^2)/(C152*1000+C154*1000000)</f>
        <v>1.6948030453492222</v>
      </c>
      <c r="D159" s="34" t="s">
        <v>330</v>
      </c>
      <c r="E159" s="155"/>
    </row>
    <row r="160" spans="1:5" ht="15" thickBot="1"/>
    <row r="161" spans="1:5">
      <c r="A161" s="468" t="s">
        <v>149</v>
      </c>
      <c r="B161" s="469"/>
      <c r="C161" s="469"/>
      <c r="D161" s="470"/>
      <c r="E161" s="152"/>
    </row>
    <row r="162" spans="1:5" ht="15.6">
      <c r="A162" s="72" t="s">
        <v>269</v>
      </c>
      <c r="B162" s="63" t="s">
        <v>158</v>
      </c>
      <c r="C162" s="83">
        <f>Ir/0.707</f>
        <v>0.54896833479570251</v>
      </c>
      <c r="D162" s="73" t="s">
        <v>10</v>
      </c>
      <c r="E162" s="30"/>
    </row>
    <row r="163" spans="1:5" ht="15.6">
      <c r="A163" s="72" t="s">
        <v>270</v>
      </c>
      <c r="B163" s="63" t="s">
        <v>505</v>
      </c>
      <c r="C163" s="70">
        <f>C123-C124</f>
        <v>126.4358813073145</v>
      </c>
      <c r="D163" s="73" t="s">
        <v>7</v>
      </c>
      <c r="E163" s="30"/>
    </row>
    <row r="164" spans="1:5" ht="15.6">
      <c r="A164" s="72" t="s">
        <v>271</v>
      </c>
      <c r="B164" s="63" t="s">
        <v>160</v>
      </c>
      <c r="C164" s="117">
        <v>3.02</v>
      </c>
      <c r="D164" s="73" t="s">
        <v>7</v>
      </c>
      <c r="E164" s="30"/>
    </row>
    <row r="165" spans="1:5" ht="15.6">
      <c r="A165" s="72" t="s">
        <v>366</v>
      </c>
      <c r="B165" s="63" t="s">
        <v>159</v>
      </c>
      <c r="C165" s="102">
        <v>5.25</v>
      </c>
      <c r="D165" s="73" t="s">
        <v>7</v>
      </c>
      <c r="E165" s="30" t="s">
        <v>387</v>
      </c>
    </row>
    <row r="166" spans="1:5" ht="15.6">
      <c r="A166" s="72" t="s">
        <v>369</v>
      </c>
      <c r="B166" s="63" t="s">
        <v>367</v>
      </c>
      <c r="C166" s="102">
        <v>2</v>
      </c>
      <c r="D166" s="73" t="s">
        <v>7</v>
      </c>
      <c r="E166" s="30" t="s">
        <v>378</v>
      </c>
    </row>
    <row r="167" spans="1:5" ht="15.6">
      <c r="A167" s="72" t="s">
        <v>274</v>
      </c>
      <c r="B167" s="63" t="s">
        <v>163</v>
      </c>
      <c r="C167" s="118">
        <v>2</v>
      </c>
      <c r="D167" s="73" t="s">
        <v>153</v>
      </c>
      <c r="E167" s="30"/>
    </row>
    <row r="168" spans="1:5" ht="15.6">
      <c r="A168" s="72" t="s">
        <v>368</v>
      </c>
      <c r="B168" s="63" t="s">
        <v>164</v>
      </c>
      <c r="C168" s="117">
        <f>C163/(C165-C166)</f>
        <v>38.903348094558311</v>
      </c>
      <c r="D168" s="73"/>
      <c r="E168" s="30"/>
    </row>
    <row r="169" spans="1:5" ht="15.6">
      <c r="A169" s="72" t="s">
        <v>277</v>
      </c>
      <c r="B169" s="63" t="s">
        <v>189</v>
      </c>
      <c r="C169" s="134">
        <f>(1/C166)*(C167/1000)/(2*fsw_min*kHz)*1000000000000</f>
        <v>7236.6656324006017</v>
      </c>
      <c r="D169" s="73" t="s">
        <v>70</v>
      </c>
      <c r="E169" s="30"/>
    </row>
    <row r="170" spans="1:5" ht="15.6">
      <c r="A170" s="72" t="s">
        <v>278</v>
      </c>
      <c r="B170" s="63" t="s">
        <v>189</v>
      </c>
      <c r="C170" s="105">
        <v>9600</v>
      </c>
      <c r="D170" s="73" t="s">
        <v>70</v>
      </c>
      <c r="E170" s="30" t="s">
        <v>373</v>
      </c>
    </row>
    <row r="171" spans="1:5" ht="15.6">
      <c r="A171" s="72" t="s">
        <v>275</v>
      </c>
      <c r="B171" s="63" t="s">
        <v>188</v>
      </c>
      <c r="C171" s="134">
        <f>C170/(C168-1)</f>
        <v>253.27577859482676</v>
      </c>
      <c r="D171" s="73" t="s">
        <v>70</v>
      </c>
      <c r="E171" s="30"/>
    </row>
    <row r="172" spans="1:5" ht="15.6">
      <c r="A172" s="72" t="s">
        <v>276</v>
      </c>
      <c r="B172" s="63" t="s">
        <v>188</v>
      </c>
      <c r="C172" s="105">
        <v>377</v>
      </c>
      <c r="D172" s="73" t="s">
        <v>70</v>
      </c>
      <c r="E172" s="30" t="s">
        <v>374</v>
      </c>
    </row>
    <row r="173" spans="1:5" ht="15.6">
      <c r="A173" s="72" t="s">
        <v>371</v>
      </c>
      <c r="B173" s="63" t="s">
        <v>164</v>
      </c>
      <c r="C173" s="119">
        <f>C170/C172+1</f>
        <v>26.46419098143236</v>
      </c>
      <c r="D173" s="73"/>
      <c r="E173" s="30"/>
    </row>
    <row r="174" spans="1:5" ht="15.6">
      <c r="A174" s="72" t="s">
        <v>370</v>
      </c>
      <c r="B174" s="63" t="s">
        <v>159</v>
      </c>
      <c r="C174" s="117">
        <f>(1/C170)*(C167/1000)/(2*fsw_min*kHz)*1000000000000+C163/C173</f>
        <v>6.2852599275871412</v>
      </c>
      <c r="D174" s="73" t="s">
        <v>7</v>
      </c>
      <c r="E174" s="30"/>
    </row>
    <row r="175" spans="1:5" ht="15.6">
      <c r="A175" s="72" t="s">
        <v>272</v>
      </c>
      <c r="B175" s="63" t="s">
        <v>161</v>
      </c>
      <c r="C175" s="83">
        <f>C164+C174/2</f>
        <v>6.1626299637935702</v>
      </c>
      <c r="D175" s="73" t="s">
        <v>7</v>
      </c>
      <c r="E175" s="30"/>
    </row>
    <row r="176" spans="1:5" ht="16.2" thickBot="1">
      <c r="A176" s="74" t="s">
        <v>273</v>
      </c>
      <c r="B176" s="75" t="s">
        <v>162</v>
      </c>
      <c r="C176" s="84">
        <f>C164-C174/2</f>
        <v>-0.12262996379357061</v>
      </c>
      <c r="D176" s="76" t="s">
        <v>7</v>
      </c>
      <c r="E176" s="155"/>
    </row>
    <row r="177" spans="1:5" ht="15" thickBot="1">
      <c r="A177" s="147"/>
      <c r="B177" s="61"/>
      <c r="C177" s="148"/>
      <c r="D177" s="61"/>
    </row>
    <row r="178" spans="1:5">
      <c r="A178" s="468" t="s">
        <v>151</v>
      </c>
      <c r="B178" s="469"/>
      <c r="C178" s="469"/>
      <c r="D178" s="470"/>
      <c r="E178" s="152"/>
    </row>
    <row r="179" spans="1:5" ht="15.6">
      <c r="A179" s="72" t="s">
        <v>284</v>
      </c>
      <c r="B179" s="63" t="s">
        <v>169</v>
      </c>
      <c r="C179" s="102">
        <v>140</v>
      </c>
      <c r="D179" s="73" t="s">
        <v>157</v>
      </c>
      <c r="E179" s="30" t="s">
        <v>203</v>
      </c>
    </row>
    <row r="180" spans="1:5" ht="29.4">
      <c r="A180" s="146" t="s">
        <v>389</v>
      </c>
      <c r="B180" s="63" t="s">
        <v>388</v>
      </c>
      <c r="C180" s="102">
        <v>0</v>
      </c>
      <c r="D180" s="73" t="s">
        <v>7</v>
      </c>
      <c r="E180" s="30" t="s">
        <v>390</v>
      </c>
    </row>
    <row r="181" spans="1:5" ht="15.6">
      <c r="A181" s="72" t="s">
        <v>285</v>
      </c>
      <c r="B181" s="63" t="s">
        <v>170</v>
      </c>
      <c r="C181" s="120">
        <v>-4</v>
      </c>
      <c r="D181" s="73" t="s">
        <v>7</v>
      </c>
      <c r="E181" s="30"/>
    </row>
    <row r="182" spans="1:5" ht="15.6">
      <c r="A182" s="72" t="s">
        <v>286</v>
      </c>
      <c r="B182" s="63" t="s">
        <v>171</v>
      </c>
      <c r="C182" s="83">
        <f>C181/C179*100</f>
        <v>-2.8571428571428572</v>
      </c>
      <c r="D182" s="73" t="s">
        <v>7</v>
      </c>
      <c r="E182" s="30"/>
    </row>
    <row r="183" spans="1:5" ht="15.6">
      <c r="A183" s="72" t="s">
        <v>287</v>
      </c>
      <c r="B183" s="63" t="s">
        <v>172</v>
      </c>
      <c r="C183" s="71">
        <f>(Vout+C180)*Nps/C42</f>
        <v>11.999946000269999</v>
      </c>
      <c r="D183" s="73" t="s">
        <v>7</v>
      </c>
      <c r="E183" s="30"/>
    </row>
    <row r="184" spans="1:5" ht="15.6">
      <c r="A184" s="72" t="s">
        <v>288</v>
      </c>
      <c r="B184" s="63" t="s">
        <v>204</v>
      </c>
      <c r="C184" s="70">
        <f>-C183*C179/(100*C181)</f>
        <v>4.1999811000944991</v>
      </c>
      <c r="D184" s="73"/>
      <c r="E184" s="30"/>
    </row>
    <row r="185" spans="1:5" ht="30">
      <c r="A185" s="124" t="s">
        <v>383</v>
      </c>
      <c r="B185" s="125" t="s">
        <v>334</v>
      </c>
      <c r="C185" s="141" t="s">
        <v>341</v>
      </c>
      <c r="D185" s="73"/>
      <c r="E185" s="158" t="s">
        <v>410</v>
      </c>
    </row>
    <row r="186" spans="1:5" ht="15.6">
      <c r="A186" s="124" t="s">
        <v>381</v>
      </c>
      <c r="B186" s="125" t="s">
        <v>334</v>
      </c>
      <c r="C186" s="169" t="str">
        <f>IF(C185="Option 1",0.95,IF(C185="Option 2",1,IF(C185="Option 3",0.9,IF(C185="Option 4",0.8,IF(C185="Option 5",0.6,IF(C185="Option 6",0.6,IF(C185="Option 7","Burst Disabled","")))))))</f>
        <v>Burst Disabled</v>
      </c>
      <c r="D186" s="73"/>
      <c r="E186" s="30"/>
    </row>
    <row r="187" spans="1:5" ht="15.6">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2.73</v>
      </c>
      <c r="D187" s="73" t="s">
        <v>179</v>
      </c>
      <c r="E187" s="30"/>
    </row>
    <row r="188" spans="1:5" ht="15.6">
      <c r="A188" s="72" t="s">
        <v>344</v>
      </c>
      <c r="B188" s="63" t="s">
        <v>173</v>
      </c>
      <c r="C188" s="127">
        <f>C187*(1+(1/(C184-1)))</f>
        <v>3.5831300387740974</v>
      </c>
      <c r="D188" s="73" t="s">
        <v>179</v>
      </c>
      <c r="E188" s="30"/>
    </row>
    <row r="189" spans="1:5" ht="15.6">
      <c r="A189" s="72" t="s">
        <v>289</v>
      </c>
      <c r="B189" s="63" t="s">
        <v>173</v>
      </c>
      <c r="C189" s="145">
        <v>3.4</v>
      </c>
      <c r="D189" s="73" t="s">
        <v>179</v>
      </c>
      <c r="E189" s="30" t="s">
        <v>183</v>
      </c>
    </row>
    <row r="190" spans="1:5" ht="15.6">
      <c r="A190" s="72" t="s">
        <v>290</v>
      </c>
      <c r="B190" s="63" t="s">
        <v>174</v>
      </c>
      <c r="C190" s="129">
        <f>C189*(C184-1)</f>
        <v>10.879935740321297</v>
      </c>
      <c r="D190" s="73" t="s">
        <v>179</v>
      </c>
      <c r="E190" s="30"/>
    </row>
    <row r="191" spans="1:5" ht="15.6">
      <c r="A191" s="11" t="s">
        <v>291</v>
      </c>
      <c r="B191" s="63" t="s">
        <v>174</v>
      </c>
      <c r="C191" s="143">
        <v>11</v>
      </c>
      <c r="D191" s="73" t="s">
        <v>179</v>
      </c>
      <c r="E191" s="30" t="s">
        <v>372</v>
      </c>
    </row>
    <row r="192" spans="1:5" ht="15.6">
      <c r="A192" s="128" t="s">
        <v>345</v>
      </c>
      <c r="B192" s="63" t="s">
        <v>343</v>
      </c>
      <c r="C192" s="144">
        <f>1/((1/C189)+(1/C191))</f>
        <v>2.5972222222222223</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7</v>
      </c>
      <c r="D193" s="73"/>
      <c r="E193" s="30"/>
    </row>
    <row r="194" spans="1:6" ht="15.6">
      <c r="A194" s="124" t="s">
        <v>382</v>
      </c>
      <c r="B194" s="125" t="s">
        <v>334</v>
      </c>
      <c r="C194" s="131" t="str">
        <f>IF(C193="Option 1",0.95,IF(C193="Option 2",1,IF(C193="Option 3",0.9,IF(C193="Option 4",0.8,IF(C193="Option 5",0.6,IF(C193="Option 6",0.6,IF(C193="Option 7","Burst Disabled",IF(C193="Option 8",0.4,"Error"))))))))</f>
        <v>Burst Disabled</v>
      </c>
      <c r="D194" s="73"/>
      <c r="E194" s="30"/>
    </row>
    <row r="195" spans="1:6" ht="15.6">
      <c r="A195" s="72" t="s">
        <v>347</v>
      </c>
      <c r="B195" s="63" t="s">
        <v>169</v>
      </c>
      <c r="C195" s="71">
        <f>-C181*(C191+C189)/C189/(Vout+C180)*C42/Nps*100</f>
        <v>141.17710588203531</v>
      </c>
      <c r="D195" s="73" t="s">
        <v>157</v>
      </c>
      <c r="E195" s="30"/>
    </row>
    <row r="196" spans="1:6">
      <c r="A196" s="72" t="s">
        <v>292</v>
      </c>
      <c r="B196" s="63"/>
      <c r="C196" s="85">
        <f>1/(50*f0*10^3)/2/3.14/(C189*C191/(C189+C191))*10^9</f>
        <v>12.423037156340149</v>
      </c>
      <c r="D196" s="73" t="s">
        <v>70</v>
      </c>
      <c r="E196" s="30"/>
    </row>
    <row r="197" spans="1:6" ht="15" thickBot="1">
      <c r="A197" s="80" t="s">
        <v>293</v>
      </c>
      <c r="B197" s="81"/>
      <c r="C197" s="103">
        <v>3.9</v>
      </c>
      <c r="D197" s="82" t="s">
        <v>70</v>
      </c>
      <c r="E197" s="155" t="s">
        <v>185</v>
      </c>
    </row>
    <row r="198" spans="1:6" ht="15" thickBot="1">
      <c r="A198" s="55"/>
      <c r="B198" s="40"/>
      <c r="C198" s="58"/>
      <c r="D198" s="40"/>
    </row>
    <row r="199" spans="1:6">
      <c r="A199" s="468" t="s">
        <v>332</v>
      </c>
      <c r="B199" s="469"/>
      <c r="C199" s="469"/>
      <c r="D199" s="470"/>
      <c r="E199" s="152"/>
    </row>
    <row r="200" spans="1:6" ht="15.6">
      <c r="A200" s="72" t="s">
        <v>279</v>
      </c>
      <c r="B200" s="63" t="s">
        <v>166</v>
      </c>
      <c r="C200" s="119">
        <v>37.5</v>
      </c>
      <c r="D200" s="73" t="s">
        <v>152</v>
      </c>
      <c r="E200" s="30"/>
    </row>
    <row r="201" spans="1:6" ht="15.6">
      <c r="A201" s="78" t="s">
        <v>280</v>
      </c>
      <c r="B201" s="64" t="s">
        <v>167</v>
      </c>
      <c r="C201" s="104">
        <v>40</v>
      </c>
      <c r="D201" s="79" t="s">
        <v>154</v>
      </c>
      <c r="E201" s="30" t="s">
        <v>182</v>
      </c>
    </row>
    <row r="202" spans="1:6" ht="15.6">
      <c r="A202" s="78" t="s">
        <v>282</v>
      </c>
      <c r="B202" s="64" t="s">
        <v>168</v>
      </c>
      <c r="C202" s="171">
        <f>1000000000*(C200/1000000)*((C201/1000)-(0.00078)-(0.000265))/(C174-C206)</f>
        <v>244.06834751935364</v>
      </c>
      <c r="D202" s="79" t="s">
        <v>156</v>
      </c>
      <c r="E202" s="30"/>
    </row>
    <row r="203" spans="1:6" ht="16.5" customHeight="1">
      <c r="A203" s="78" t="s">
        <v>283</v>
      </c>
      <c r="B203" s="64" t="s">
        <v>168</v>
      </c>
      <c r="C203" s="168">
        <v>141</v>
      </c>
      <c r="D203" s="79" t="s">
        <v>156</v>
      </c>
      <c r="E203" s="30" t="s">
        <v>509</v>
      </c>
      <c r="F203"/>
    </row>
    <row r="204" spans="1:6" ht="15.6">
      <c r="A204" s="78" t="s">
        <v>391</v>
      </c>
      <c r="B204" s="64" t="s">
        <v>380</v>
      </c>
      <c r="C204" s="172">
        <v>0.6</v>
      </c>
      <c r="D204" s="79" t="s">
        <v>7</v>
      </c>
      <c r="E204" s="30" t="s">
        <v>508</v>
      </c>
    </row>
    <row r="205" spans="1:6" ht="34.5" customHeight="1">
      <c r="A205" s="78" t="s">
        <v>507</v>
      </c>
      <c r="B205" s="64" t="s">
        <v>510</v>
      </c>
      <c r="C205" s="181">
        <f>'tables and calculations'!B259</f>
        <v>5.6162899650341651E-2</v>
      </c>
      <c r="D205" s="79" t="s">
        <v>7</v>
      </c>
      <c r="E205" s="30"/>
    </row>
    <row r="206" spans="1:6" ht="30">
      <c r="A206" s="78" t="s">
        <v>348</v>
      </c>
      <c r="B206" s="64" t="s">
        <v>349</v>
      </c>
      <c r="C206" s="167">
        <v>0.3</v>
      </c>
      <c r="D206" s="79" t="s">
        <v>7</v>
      </c>
      <c r="E206" s="158" t="s">
        <v>511</v>
      </c>
    </row>
    <row r="207" spans="1:6" ht="15.6">
      <c r="A207" s="78" t="s">
        <v>350</v>
      </c>
      <c r="B207" s="64" t="s">
        <v>351</v>
      </c>
      <c r="C207" s="132">
        <f>'tables and calculations'!B263/1000</f>
        <v>290.48699763593385</v>
      </c>
      <c r="D207" s="69" t="s">
        <v>148</v>
      </c>
      <c r="E207" s="466"/>
      <c r="F207"/>
    </row>
    <row r="208" spans="1:6" ht="15.6">
      <c r="A208" s="78" t="s">
        <v>353</v>
      </c>
      <c r="B208" s="64" t="s">
        <v>352</v>
      </c>
      <c r="C208" s="132">
        <f>'tables and calculations'!B264/1000</f>
        <v>131.67174965337594</v>
      </c>
      <c r="D208" s="69" t="s">
        <v>148</v>
      </c>
      <c r="E208" s="467"/>
    </row>
    <row r="209" spans="1:7" ht="15.6">
      <c r="A209" s="78" t="s">
        <v>354</v>
      </c>
      <c r="B209" s="64" t="s">
        <v>351</v>
      </c>
      <c r="C209" s="140">
        <v>76.8</v>
      </c>
      <c r="D209" s="69" t="s">
        <v>148</v>
      </c>
      <c r="E209" s="30" t="s">
        <v>375</v>
      </c>
    </row>
    <row r="210" spans="1:7" ht="15.6">
      <c r="A210" s="78" t="s">
        <v>355</v>
      </c>
      <c r="B210" s="64" t="s">
        <v>352</v>
      </c>
      <c r="C210" s="140">
        <v>6.19</v>
      </c>
      <c r="D210" s="69" t="s">
        <v>148</v>
      </c>
      <c r="E210" s="30" t="s">
        <v>376</v>
      </c>
    </row>
    <row r="211" spans="1:7" ht="15.6">
      <c r="A211" s="78" t="s">
        <v>364</v>
      </c>
      <c r="B211" s="64" t="s">
        <v>349</v>
      </c>
      <c r="C211" s="133">
        <f>IF(C193="Option 5",0,IF(AND('tables and calculations'!B271&lt;0,'tables and calculations'!B274=0),0,'tables and calculations'!B271))</f>
        <v>0.8017769528396731</v>
      </c>
      <c r="D211" s="79" t="s">
        <v>7</v>
      </c>
      <c r="E211" s="30"/>
    </row>
    <row r="212" spans="1:7" ht="15.6">
      <c r="A212" s="78" t="s">
        <v>512</v>
      </c>
      <c r="B212" s="64" t="s">
        <v>513</v>
      </c>
      <c r="C212" s="133">
        <f>'tables and calculations'!$B$273</f>
        <v>1.1844463188335945</v>
      </c>
      <c r="D212" s="79" t="s">
        <v>7</v>
      </c>
      <c r="E212" s="30" t="s">
        <v>514</v>
      </c>
    </row>
    <row r="213" spans="1:7" ht="15.6">
      <c r="A213" s="78" t="str">
        <f>IF($C$194="Burst Disabled","ZCS Disabled Threshold","Actual Burst Mode Exit Threshold")</f>
        <v>ZCS Disabled Threshold</v>
      </c>
      <c r="B213" s="64" t="s">
        <v>380</v>
      </c>
      <c r="C213" s="133">
        <f>IF('tables and calculations'!B272&lt;0.2,0.2,'tables and calculations'!B272)</f>
        <v>0.2</v>
      </c>
      <c r="D213" s="79" t="s">
        <v>7</v>
      </c>
      <c r="E213" s="30"/>
      <c r="G213"/>
    </row>
    <row r="214" spans="1:7" ht="15.6">
      <c r="A214" s="78" t="str">
        <f>IF($C$194="Burst Disabled","Max Switching Frequency Clamp Threshold","Actual Burst Mode Entry Threshold")</f>
        <v>Max Switching Frequency Clamp Threshold</v>
      </c>
      <c r="B214" s="64" t="s">
        <v>386</v>
      </c>
      <c r="C214" s="163">
        <f>IF($C$194="burst disabled",IF(C213*0.4&lt;0.2,0.2,C213*0.4),IF($C$194="Error","Error",IF($C$194*$C$213&lt;0.2,0.2,$C$213*$C$194)))</f>
        <v>0.2</v>
      </c>
      <c r="D214" s="73" t="s">
        <v>7</v>
      </c>
      <c r="E214" s="30"/>
    </row>
    <row r="215" spans="1:7" ht="15.6">
      <c r="A215" s="78" t="s">
        <v>534</v>
      </c>
      <c r="B215" s="64" t="s">
        <v>535</v>
      </c>
      <c r="C215" s="187">
        <f>IF($C$22="UCC256403",40,IF($C$22="UCC256404",40,IF($C$22="UCC256404B",40,16)))</f>
        <v>40</v>
      </c>
      <c r="D215" s="79"/>
      <c r="E215" s="186" t="s">
        <v>536</v>
      </c>
    </row>
    <row r="216" spans="1:7" ht="16.2" thickBot="1">
      <c r="A216" s="74" t="s">
        <v>281</v>
      </c>
      <c r="B216" s="75" t="s">
        <v>167</v>
      </c>
      <c r="C216" s="135">
        <f>C203*0.000001*(C174-C211)/(C200*0.000001)</f>
        <v>20.617895985050481</v>
      </c>
      <c r="D216" s="76" t="s">
        <v>154</v>
      </c>
      <c r="E216" s="155"/>
    </row>
    <row r="217" spans="1:7" ht="1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5.6">
      <c r="A225" s="72" t="s">
        <v>300</v>
      </c>
      <c r="B225" s="63" t="s">
        <v>205</v>
      </c>
      <c r="C225" s="83">
        <f>C224/(Pout/eff/Vblk)</f>
        <v>2.1389743589743588</v>
      </c>
      <c r="D225" s="73"/>
      <c r="E225" s="30"/>
    </row>
    <row r="226" spans="1:5" ht="15.6">
      <c r="A226" s="72" t="s">
        <v>301</v>
      </c>
      <c r="B226" s="63" t="s">
        <v>175</v>
      </c>
      <c r="C226" s="102">
        <v>150</v>
      </c>
      <c r="D226" s="73" t="s">
        <v>70</v>
      </c>
      <c r="E226" s="159" t="s">
        <v>402</v>
      </c>
    </row>
    <row r="227" spans="1:5" ht="15.6">
      <c r="A227" s="72" t="s">
        <v>302</v>
      </c>
      <c r="B227" s="63" t="s">
        <v>176</v>
      </c>
      <c r="C227" s="116">
        <f>Cr*10^-6/(C226*10^-12)*C225</f>
        <v>285.19658119658118</v>
      </c>
      <c r="D227" s="73" t="s">
        <v>155</v>
      </c>
      <c r="E227" s="30"/>
    </row>
    <row r="228" spans="1:5" ht="15.6">
      <c r="A228" s="72" t="s">
        <v>303</v>
      </c>
      <c r="B228" s="63" t="s">
        <v>176</v>
      </c>
      <c r="C228" s="102">
        <v>453</v>
      </c>
      <c r="D228" s="73" t="s">
        <v>155</v>
      </c>
      <c r="E228" s="30" t="s">
        <v>184</v>
      </c>
    </row>
    <row r="229" spans="1:5" ht="15.6">
      <c r="A229" s="72" t="s">
        <v>304</v>
      </c>
      <c r="B229" s="63"/>
      <c r="C229" s="83">
        <f>C162*C228*C226*10^-12/(Cr*10^-6)</f>
        <v>1.8651199174683992</v>
      </c>
      <c r="D229" s="73" t="s">
        <v>7</v>
      </c>
      <c r="E229" s="30"/>
    </row>
    <row r="230" spans="1:5">
      <c r="A230" s="72" t="s">
        <v>305</v>
      </c>
      <c r="B230" s="63"/>
      <c r="C230" s="83">
        <f>C221*Cr*10^-6/(C228*C226*10^-12)</f>
        <v>1.1773362766740252</v>
      </c>
      <c r="D230" s="73" t="s">
        <v>10</v>
      </c>
      <c r="E230" s="30"/>
    </row>
    <row r="231" spans="1:5" ht="15" thickBot="1">
      <c r="A231" s="74" t="s">
        <v>306</v>
      </c>
      <c r="B231" s="75"/>
      <c r="C231" s="84">
        <f>C230*Nps</f>
        <v>7.8489124356144231</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7620</xdr:colOff>
                <xdr:row>204</xdr:row>
                <xdr:rowOff>7620</xdr:rowOff>
              </from>
              <to>
                <xdr:col>4</xdr:col>
                <xdr:colOff>2324100</xdr:colOff>
                <xdr:row>204</xdr:row>
                <xdr:rowOff>426720</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4.4"/>
  <cols>
    <col min="1" max="1" width="37.88671875" bestFit="1" customWidth="1"/>
    <col min="2" max="2" width="38.88671875" bestFit="1" customWidth="1"/>
    <col min="3" max="3" width="10.109375" bestFit="1" customWidth="1"/>
    <col min="4" max="4" width="8.6640625" bestFit="1" customWidth="1"/>
    <col min="5" max="5" width="12.6640625" customWidth="1"/>
    <col min="6" max="6" width="17.44140625" bestFit="1" customWidth="1"/>
    <col min="7" max="7" width="10.109375" bestFit="1" customWidth="1"/>
    <col min="8" max="8" width="10.5546875" bestFit="1" customWidth="1"/>
    <col min="9" max="10" width="12.6640625" customWidth="1"/>
    <col min="11" max="11" width="51.33203125" customWidth="1"/>
    <col min="12" max="12" width="53" customWidth="1"/>
    <col min="13" max="13" width="52.44140625" customWidth="1"/>
    <col min="14" max="14" width="53" bestFit="1" customWidth="1"/>
    <col min="15" max="15" width="46.5546875" bestFit="1" customWidth="1"/>
    <col min="16" max="16" width="39" bestFit="1" customWidth="1"/>
    <col min="17" max="17" width="43.33203125" bestFit="1" customWidth="1"/>
    <col min="18" max="65" width="12.664062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1.0416671875000001</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0.5</v>
      </c>
      <c r="B66" s="22">
        <f t="shared" ref="B66:B141" si="1">Ln_selected</f>
        <v>13</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1.1096779741935485</v>
      </c>
      <c r="V66" s="22">
        <f t="shared" ref="V66:V141" si="5">Mg_min</f>
        <v>1.0101015151515151</v>
      </c>
      <c r="X66" s="22">
        <v>1E-3</v>
      </c>
      <c r="Y66" s="22">
        <f t="shared" ref="Y66:Y141" si="6">Ln_selected</f>
        <v>13</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1.0416671875000001</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0.5</v>
      </c>
      <c r="B67" s="22">
        <f t="shared" si="1"/>
        <v>13</v>
      </c>
      <c r="C67" s="22">
        <f>C66+0.05</f>
        <v>0.05</v>
      </c>
      <c r="D67" s="22">
        <f t="shared" ref="D67:D134" si="7">C67^2</f>
        <v>2.5000000000000005E-3</v>
      </c>
      <c r="E67" s="22">
        <f t="shared" ref="E67:E134" si="8">B67*D67</f>
        <v>3.2500000000000008E-2</v>
      </c>
      <c r="F67" s="22">
        <f t="shared" ref="F67:F134" si="9">C67^2-1</f>
        <v>-0.99750000000000005</v>
      </c>
      <c r="G67" s="22">
        <f>1</f>
        <v>1</v>
      </c>
      <c r="H67" s="22">
        <f t="shared" ref="H67:H134" si="10">C67*B67*A67</f>
        <v>0.32500000000000001</v>
      </c>
      <c r="I67" s="22" t="str">
        <f t="shared" ref="I67:I134" si="11">COMPLEX(G67,H67,"j")</f>
        <v>1+0,325j</v>
      </c>
      <c r="K67" s="22" t="str">
        <f t="shared" ref="K67:K134" si="12">IMPRODUCT(I67,F67)</f>
        <v>-0,9975-0,3241875j</v>
      </c>
      <c r="M67" s="22" t="str">
        <f t="shared" si="2"/>
        <v>-0,965-0,3241875j</v>
      </c>
      <c r="O67" s="22" t="str">
        <f t="shared" si="3"/>
        <v>-0,0302632616160097+0,0101668094561038j</v>
      </c>
      <c r="S67" s="22">
        <f t="shared" ref="S67:S134" si="13">IMABS(O67)</f>
        <v>3.1925366374652112E-2</v>
      </c>
      <c r="U67" s="22">
        <f t="shared" si="4"/>
        <v>1.1096779741935485</v>
      </c>
      <c r="V67" s="22">
        <f t="shared" si="5"/>
        <v>1.0101015151515151</v>
      </c>
      <c r="X67" s="22">
        <f>X66</f>
        <v>1E-3</v>
      </c>
      <c r="Y67" s="22">
        <f t="shared" si="6"/>
        <v>13</v>
      </c>
      <c r="Z67" s="22">
        <f>Z66+0.05</f>
        <v>0.05</v>
      </c>
      <c r="AA67" s="22">
        <f t="shared" ref="AA67:AA134" si="14">Z67^2</f>
        <v>2.5000000000000005E-3</v>
      </c>
      <c r="AB67" s="22">
        <f t="shared" ref="AB67:AB134" si="15">Y67*AA67</f>
        <v>3.2500000000000008E-2</v>
      </c>
      <c r="AC67" s="22">
        <f t="shared" ref="AC67:AC134" si="16">Z67^2-1</f>
        <v>-0.99750000000000005</v>
      </c>
      <c r="AD67" s="22">
        <v>1</v>
      </c>
      <c r="AE67" s="22">
        <f t="shared" ref="AE67:AE134" si="17">Z67*Y67*X67</f>
        <v>6.5000000000000008E-4</v>
      </c>
      <c r="AF67" s="22" t="str">
        <f t="shared" ref="AF67:AF134" si="18">COMPLEX(AD67,AE67,"j")</f>
        <v>1+0,00065j</v>
      </c>
      <c r="AH67" s="22" t="str">
        <f t="shared" ref="AH67:AH134" si="19">IMPRODUCT(AF67,AC67)</f>
        <v>-0,9975-0,000648375j</v>
      </c>
      <c r="AI67" s="22" t="str">
        <f t="shared" ref="AI67:AI134" si="20">IMSUM(AH67,AB67)</f>
        <v>-0,965-0,000648375j</v>
      </c>
      <c r="AK67" s="22" t="str">
        <f t="shared" ref="AK67:AK134" si="21">IMDIV(AB67,AI67)</f>
        <v>-0,033678741272828+0,0000226284496090879j</v>
      </c>
      <c r="AO67" s="22">
        <f t="shared" ref="AO67:AO134" si="22">IMABS(AK67)</f>
        <v>3.3678748874755131E-2</v>
      </c>
      <c r="AP67" s="22">
        <v>1</v>
      </c>
      <c r="AR67" s="22">
        <f>Compensation!$C$16</f>
        <v>1.0416671875000001</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0.5</v>
      </c>
      <c r="B68" s="22">
        <f t="shared" si="1"/>
        <v>13</v>
      </c>
      <c r="C68" s="22">
        <f t="shared" ref="C68:C135" si="23">C67+0.05</f>
        <v>0.1</v>
      </c>
      <c r="D68" s="22">
        <f t="shared" si="7"/>
        <v>1.0000000000000002E-2</v>
      </c>
      <c r="E68" s="22">
        <f t="shared" si="8"/>
        <v>0.13000000000000003</v>
      </c>
      <c r="F68" s="22">
        <f t="shared" si="9"/>
        <v>-0.99</v>
      </c>
      <c r="G68" s="22">
        <f>1</f>
        <v>1</v>
      </c>
      <c r="H68" s="22">
        <f t="shared" si="10"/>
        <v>0.65</v>
      </c>
      <c r="I68" s="22" t="str">
        <f t="shared" si="11"/>
        <v>1+0,65j</v>
      </c>
      <c r="K68" s="22" t="str">
        <f t="shared" si="12"/>
        <v>-0,99-0,6435j</v>
      </c>
      <c r="M68" s="22" t="str">
        <f t="shared" si="2"/>
        <v>-0,86-0,6435j</v>
      </c>
      <c r="O68" s="22" t="str">
        <f t="shared" si="3"/>
        <v>-0,0969062590131814+0,0725106717150956j</v>
      </c>
      <c r="S68" s="22">
        <f t="shared" si="13"/>
        <v>0.12103148577334813</v>
      </c>
      <c r="U68" s="22">
        <f t="shared" si="4"/>
        <v>1.1096779741935485</v>
      </c>
      <c r="V68" s="22">
        <f t="shared" si="5"/>
        <v>1.0101015151515151</v>
      </c>
      <c r="X68" s="22">
        <f t="shared" ref="X68:X135" si="24">X67</f>
        <v>1E-3</v>
      </c>
      <c r="Y68" s="22">
        <f t="shared" si="6"/>
        <v>13</v>
      </c>
      <c r="Z68" s="22">
        <f t="shared" ref="Z68:Z135" si="25">Z67+0.05</f>
        <v>0.1</v>
      </c>
      <c r="AA68" s="22">
        <f t="shared" si="14"/>
        <v>1.0000000000000002E-2</v>
      </c>
      <c r="AB68" s="22">
        <f t="shared" si="15"/>
        <v>0.13000000000000003</v>
      </c>
      <c r="AC68" s="22">
        <f t="shared" si="16"/>
        <v>-0.99</v>
      </c>
      <c r="AD68" s="22">
        <v>1</v>
      </c>
      <c r="AE68" s="22">
        <f t="shared" si="17"/>
        <v>1.3000000000000002E-3</v>
      </c>
      <c r="AF68" s="22" t="str">
        <f t="shared" si="18"/>
        <v>1+0,0013j</v>
      </c>
      <c r="AH68" s="22" t="str">
        <f t="shared" si="19"/>
        <v>-0,99-0,001287j</v>
      </c>
      <c r="AI68" s="22" t="str">
        <f t="shared" si="20"/>
        <v>-0,86-0,001287j</v>
      </c>
      <c r="AK68" s="22" t="str">
        <f t="shared" si="21"/>
        <v>-0,15116245216225+0,00022621636736374j</v>
      </c>
      <c r="AO68" s="22">
        <f t="shared" si="22"/>
        <v>0.15116262142986731</v>
      </c>
      <c r="AP68" s="22">
        <v>2</v>
      </c>
      <c r="AR68" s="22">
        <f>Compensation!$C$16</f>
        <v>1.0416671875000001</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0.5</v>
      </c>
      <c r="B69" s="22">
        <f t="shared" si="1"/>
        <v>13</v>
      </c>
      <c r="C69" s="22">
        <f t="shared" si="23"/>
        <v>0.15000000000000002</v>
      </c>
      <c r="D69" s="22">
        <f t="shared" si="7"/>
        <v>2.2500000000000006E-2</v>
      </c>
      <c r="E69" s="22">
        <f t="shared" si="8"/>
        <v>0.29250000000000009</v>
      </c>
      <c r="F69" s="22">
        <f t="shared" si="9"/>
        <v>-0.97750000000000004</v>
      </c>
      <c r="G69" s="22">
        <f>1</f>
        <v>1</v>
      </c>
      <c r="H69" s="22">
        <f t="shared" si="10"/>
        <v>0.97500000000000009</v>
      </c>
      <c r="I69" s="22" t="str">
        <f t="shared" si="11"/>
        <v>1+0,975j</v>
      </c>
      <c r="K69" s="22" t="str">
        <f t="shared" si="12"/>
        <v>-0,9775-0,9530625j</v>
      </c>
      <c r="M69" s="22" t="str">
        <f t="shared" si="2"/>
        <v>-0,685-0,9530625j</v>
      </c>
      <c r="O69" s="22" t="str">
        <f t="shared" si="3"/>
        <v>-0,145448110708502+0,202366627754923j</v>
      </c>
      <c r="S69" s="22">
        <f t="shared" si="13"/>
        <v>0.24921357294010341</v>
      </c>
      <c r="U69" s="22">
        <f t="shared" si="4"/>
        <v>1.1096779741935485</v>
      </c>
      <c r="V69" s="22">
        <f t="shared" si="5"/>
        <v>1.0101015151515151</v>
      </c>
      <c r="X69" s="22">
        <f t="shared" si="24"/>
        <v>1E-3</v>
      </c>
      <c r="Y69" s="22">
        <f t="shared" si="6"/>
        <v>13</v>
      </c>
      <c r="Z69" s="22">
        <f t="shared" si="25"/>
        <v>0.15000000000000002</v>
      </c>
      <c r="AA69" s="22">
        <f t="shared" si="14"/>
        <v>2.2500000000000006E-2</v>
      </c>
      <c r="AB69" s="22">
        <f t="shared" si="15"/>
        <v>0.29250000000000009</v>
      </c>
      <c r="AC69" s="22">
        <f t="shared" si="16"/>
        <v>-0.97750000000000004</v>
      </c>
      <c r="AD69" s="22">
        <v>1</v>
      </c>
      <c r="AE69" s="22">
        <f t="shared" si="17"/>
        <v>1.9500000000000001E-3</v>
      </c>
      <c r="AF69" s="22" t="str">
        <f t="shared" si="18"/>
        <v>1+0,00195j</v>
      </c>
      <c r="AH69" s="22" t="str">
        <f t="shared" si="19"/>
        <v>-0,9775-0,001906125j</v>
      </c>
      <c r="AI69" s="22" t="str">
        <f t="shared" si="20"/>
        <v>-0,685-0,001906125j</v>
      </c>
      <c r="AK69" s="22" t="str">
        <f t="shared" si="21"/>
        <v>-0,427003992884114+0,00118820873859304j</v>
      </c>
      <c r="AO69" s="22">
        <f t="shared" si="22"/>
        <v>0.42700564607389324</v>
      </c>
      <c r="AP69" s="22">
        <v>3</v>
      </c>
      <c r="AR69" s="22">
        <f>Compensation!$C$16</f>
        <v>1.0416671875000001</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0.5</v>
      </c>
      <c r="B70" s="22">
        <f t="shared" si="1"/>
        <v>13</v>
      </c>
      <c r="C70" s="22">
        <f t="shared" si="23"/>
        <v>0.2</v>
      </c>
      <c r="D70" s="22">
        <f t="shared" si="7"/>
        <v>4.0000000000000008E-2</v>
      </c>
      <c r="E70" s="22">
        <f t="shared" si="8"/>
        <v>0.52000000000000013</v>
      </c>
      <c r="F70" s="22">
        <f t="shared" si="9"/>
        <v>-0.96</v>
      </c>
      <c r="G70" s="22">
        <f>1</f>
        <v>1</v>
      </c>
      <c r="H70" s="22">
        <f t="shared" si="10"/>
        <v>1.3</v>
      </c>
      <c r="I70" s="22" t="str">
        <f t="shared" si="11"/>
        <v>1+1,3j</v>
      </c>
      <c r="K70" s="22" t="str">
        <f t="shared" si="12"/>
        <v>-0,96-1,248j</v>
      </c>
      <c r="M70" s="22" t="str">
        <f t="shared" si="2"/>
        <v>-0,44-1,248j</v>
      </c>
      <c r="O70" s="22" t="str">
        <f t="shared" si="3"/>
        <v>-0,130660429077885+0,370600489748182j</v>
      </c>
      <c r="P70" s="333" t="s">
        <v>595</v>
      </c>
      <c r="S70" s="22">
        <f t="shared" si="13"/>
        <v>0.39295912093805557</v>
      </c>
      <c r="U70" s="22">
        <f t="shared" si="4"/>
        <v>1.1096779741935485</v>
      </c>
      <c r="V70" s="22">
        <f t="shared" si="5"/>
        <v>1.0101015151515151</v>
      </c>
      <c r="X70" s="22">
        <f t="shared" si="24"/>
        <v>1E-3</v>
      </c>
      <c r="Y70" s="22">
        <f t="shared" si="6"/>
        <v>13</v>
      </c>
      <c r="Z70" s="22">
        <f t="shared" si="25"/>
        <v>0.2</v>
      </c>
      <c r="AA70" s="22">
        <f t="shared" si="14"/>
        <v>4.0000000000000008E-2</v>
      </c>
      <c r="AB70" s="22">
        <f t="shared" si="15"/>
        <v>0.52000000000000013</v>
      </c>
      <c r="AC70" s="22">
        <f t="shared" si="16"/>
        <v>-0.96</v>
      </c>
      <c r="AD70" s="22">
        <v>1</v>
      </c>
      <c r="AE70" s="22">
        <f t="shared" si="17"/>
        <v>2.6000000000000003E-3</v>
      </c>
      <c r="AF70" s="22" t="str">
        <f t="shared" si="18"/>
        <v>1+0,0026j</v>
      </c>
      <c r="AH70" s="22" t="str">
        <f t="shared" si="19"/>
        <v>-0,96-0,002496j</v>
      </c>
      <c r="AI70" s="22" t="str">
        <f t="shared" si="20"/>
        <v>-0,44-0,002496j</v>
      </c>
      <c r="AK70" s="22" t="str">
        <f t="shared" si="21"/>
        <v>-1,18178015232822+0,00670391650048006j</v>
      </c>
      <c r="AO70" s="22">
        <f t="shared" si="22"/>
        <v>1.1817991669202328</v>
      </c>
      <c r="AP70" s="22">
        <v>4</v>
      </c>
      <c r="AR70" s="22">
        <f>Compensation!$C$16</f>
        <v>1.0416671875000001</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5.6">
      <c r="A71" s="22">
        <f t="shared" si="0"/>
        <v>0.5</v>
      </c>
      <c r="B71" s="22">
        <f t="shared" si="1"/>
        <v>13</v>
      </c>
      <c r="C71" s="22">
        <f t="shared" si="23"/>
        <v>0.25</v>
      </c>
      <c r="D71" s="22">
        <f t="shared" si="7"/>
        <v>6.25E-2</v>
      </c>
      <c r="E71" s="22">
        <f t="shared" si="8"/>
        <v>0.8125</v>
      </c>
      <c r="F71" s="22">
        <f t="shared" si="9"/>
        <v>-0.9375</v>
      </c>
      <c r="G71" s="22">
        <f>1</f>
        <v>1</v>
      </c>
      <c r="H71" s="22">
        <f t="shared" si="10"/>
        <v>1.625</v>
      </c>
      <c r="I71" s="22" t="str">
        <f t="shared" si="11"/>
        <v>1+1,625j</v>
      </c>
      <c r="K71" s="22" t="str">
        <f t="shared" si="12"/>
        <v>-0,9375-1,5234375j</v>
      </c>
      <c r="M71" s="22" t="str">
        <f t="shared" si="2"/>
        <v>-0,125-1,5234375j</v>
      </c>
      <c r="O71" s="22" t="str">
        <f t="shared" si="3"/>
        <v>-0,0434680389749484+0,529766725007184j</v>
      </c>
      <c r="P71" s="32" t="s">
        <v>75</v>
      </c>
      <c r="S71" s="22">
        <f t="shared" si="13"/>
        <v>0.53154703774658074</v>
      </c>
      <c r="U71" s="22">
        <f t="shared" si="4"/>
        <v>1.1096779741935485</v>
      </c>
      <c r="V71" s="22">
        <f t="shared" si="5"/>
        <v>1.0101015151515151</v>
      </c>
      <c r="X71" s="22">
        <f t="shared" si="24"/>
        <v>1E-3</v>
      </c>
      <c r="Y71" s="22">
        <f t="shared" si="6"/>
        <v>13</v>
      </c>
      <c r="Z71" s="22">
        <f t="shared" si="25"/>
        <v>0.25</v>
      </c>
      <c r="AA71" s="22">
        <f t="shared" si="14"/>
        <v>6.25E-2</v>
      </c>
      <c r="AB71" s="22">
        <f t="shared" si="15"/>
        <v>0.8125</v>
      </c>
      <c r="AC71" s="22">
        <f t="shared" si="16"/>
        <v>-0.9375</v>
      </c>
      <c r="AD71" s="22">
        <v>1</v>
      </c>
      <c r="AE71" s="22">
        <f t="shared" si="17"/>
        <v>3.2500000000000003E-3</v>
      </c>
      <c r="AF71" s="22" t="str">
        <f t="shared" si="18"/>
        <v>1+0,00325j</v>
      </c>
      <c r="AH71" s="22" t="str">
        <f t="shared" si="19"/>
        <v>-0,9375-0,003046875j</v>
      </c>
      <c r="AI71" s="22" t="str">
        <f t="shared" si="20"/>
        <v>-0,125-0,003046875j</v>
      </c>
      <c r="AK71" s="22" t="str">
        <f t="shared" si="21"/>
        <v>-6,49614037909508+0,158343421740442j</v>
      </c>
      <c r="AO71" s="22">
        <f t="shared" si="22"/>
        <v>6.4980699029879672</v>
      </c>
      <c r="AP71" s="22">
        <v>5</v>
      </c>
      <c r="AR71" s="22">
        <f>Compensation!$C$16</f>
        <v>1.0416671875000001</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5.6">
      <c r="A72" s="22">
        <f t="shared" si="0"/>
        <v>0.5</v>
      </c>
      <c r="B72" s="22">
        <f t="shared" si="1"/>
        <v>13</v>
      </c>
      <c r="C72" s="22">
        <f t="shared" si="23"/>
        <v>0.3</v>
      </c>
      <c r="D72" s="22">
        <f t="shared" si="7"/>
        <v>0.09</v>
      </c>
      <c r="E72" s="22">
        <f t="shared" si="8"/>
        <v>1.17</v>
      </c>
      <c r="F72" s="22">
        <f t="shared" si="9"/>
        <v>-0.91</v>
      </c>
      <c r="G72" s="22">
        <f>1</f>
        <v>1</v>
      </c>
      <c r="H72" s="22">
        <f t="shared" si="10"/>
        <v>1.95</v>
      </c>
      <c r="I72" s="22" t="str">
        <f t="shared" si="11"/>
        <v>1+1,95j</v>
      </c>
      <c r="K72" s="22" t="str">
        <f t="shared" si="12"/>
        <v>-0,91-1,7745j</v>
      </c>
      <c r="M72" s="22" t="str">
        <f t="shared" si="2"/>
        <v>0,26-1,7745j</v>
      </c>
      <c r="O72" s="22" t="str">
        <f t="shared" si="3"/>
        <v>0,0945763112611488+0,645483324357341j</v>
      </c>
      <c r="P72" s="32" t="s">
        <v>72</v>
      </c>
      <c r="S72" s="22">
        <f t="shared" si="13"/>
        <v>0.65237519931031263</v>
      </c>
      <c r="U72" s="22">
        <f t="shared" si="4"/>
        <v>1.1096779741935485</v>
      </c>
      <c r="V72" s="22">
        <f t="shared" si="5"/>
        <v>1.0101015151515151</v>
      </c>
      <c r="X72" s="22">
        <f t="shared" si="24"/>
        <v>1E-3</v>
      </c>
      <c r="Y72" s="22">
        <f t="shared" si="6"/>
        <v>13</v>
      </c>
      <c r="Z72" s="22">
        <f t="shared" si="25"/>
        <v>0.3</v>
      </c>
      <c r="AA72" s="22">
        <f t="shared" si="14"/>
        <v>0.09</v>
      </c>
      <c r="AB72" s="22">
        <f t="shared" si="15"/>
        <v>1.17</v>
      </c>
      <c r="AC72" s="22">
        <f t="shared" si="16"/>
        <v>-0.91</v>
      </c>
      <c r="AD72" s="22">
        <v>1</v>
      </c>
      <c r="AE72" s="22">
        <f t="shared" si="17"/>
        <v>3.8999999999999998E-3</v>
      </c>
      <c r="AF72" s="22" t="str">
        <f t="shared" si="18"/>
        <v>1+0,0039j</v>
      </c>
      <c r="AH72" s="22" t="str">
        <f t="shared" si="19"/>
        <v>-0,91-0,003549j</v>
      </c>
      <c r="AI72" s="22" t="str">
        <f t="shared" si="20"/>
        <v>0,26-0,003549j</v>
      </c>
      <c r="AK72" s="22" t="str">
        <f t="shared" si="21"/>
        <v>4,49916170494323+0,0614135572724751j</v>
      </c>
      <c r="AO72" s="22">
        <f t="shared" si="22"/>
        <v>4.4995808329492801</v>
      </c>
      <c r="AP72" s="22">
        <v>6</v>
      </c>
      <c r="AR72" s="22">
        <f>Compensation!$C$16</f>
        <v>1.0416671875000001</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5.6">
      <c r="A73" s="22">
        <f t="shared" si="0"/>
        <v>0.5</v>
      </c>
      <c r="B73" s="22">
        <f t="shared" si="1"/>
        <v>13</v>
      </c>
      <c r="C73" s="22">
        <f t="shared" si="23"/>
        <v>0.35</v>
      </c>
      <c r="D73" s="22">
        <f t="shared" si="7"/>
        <v>0.12249999999999998</v>
      </c>
      <c r="E73" s="22">
        <f t="shared" si="8"/>
        <v>1.5924999999999998</v>
      </c>
      <c r="F73" s="22">
        <f t="shared" si="9"/>
        <v>-0.87750000000000006</v>
      </c>
      <c r="G73" s="22">
        <f>1</f>
        <v>1</v>
      </c>
      <c r="H73" s="22">
        <f t="shared" si="10"/>
        <v>2.2749999999999999</v>
      </c>
      <c r="I73" s="22" t="str">
        <f t="shared" si="11"/>
        <v>1+2,275j</v>
      </c>
      <c r="K73" s="22" t="str">
        <f t="shared" si="12"/>
        <v>-0,8775-1,9963125j</v>
      </c>
      <c r="M73" s="22" t="str">
        <f t="shared" si="2"/>
        <v>0,715-1,9963125j</v>
      </c>
      <c r="O73" s="22" t="str">
        <f t="shared" si="3"/>
        <v>0,253228152428431+0,707024511950745j</v>
      </c>
      <c r="P73" s="32" t="s">
        <v>76</v>
      </c>
      <c r="S73" s="22">
        <f t="shared" si="13"/>
        <v>0.75100476541863959</v>
      </c>
      <c r="U73" s="22">
        <f t="shared" si="4"/>
        <v>1.1096779741935485</v>
      </c>
      <c r="V73" s="22">
        <f t="shared" si="5"/>
        <v>1.0101015151515151</v>
      </c>
      <c r="X73" s="22">
        <f t="shared" si="24"/>
        <v>1E-3</v>
      </c>
      <c r="Y73" s="22">
        <f t="shared" si="6"/>
        <v>13</v>
      </c>
      <c r="Z73" s="22">
        <f t="shared" si="25"/>
        <v>0.35</v>
      </c>
      <c r="AA73" s="22">
        <f t="shared" si="14"/>
        <v>0.12249999999999998</v>
      </c>
      <c r="AB73" s="22">
        <f t="shared" si="15"/>
        <v>1.5924999999999998</v>
      </c>
      <c r="AC73" s="22">
        <f t="shared" si="16"/>
        <v>-0.87750000000000006</v>
      </c>
      <c r="AD73" s="22">
        <v>1</v>
      </c>
      <c r="AE73" s="22">
        <f t="shared" si="17"/>
        <v>4.5500000000000002E-3</v>
      </c>
      <c r="AF73" s="22" t="str">
        <f t="shared" si="18"/>
        <v>1+0,00455j</v>
      </c>
      <c r="AH73" s="22" t="str">
        <f t="shared" si="19"/>
        <v>-0,8775-0,003992625j</v>
      </c>
      <c r="AI73" s="22" t="str">
        <f t="shared" si="20"/>
        <v>0,715-0,003992625j</v>
      </c>
      <c r="AK73" s="22" t="str">
        <f t="shared" si="21"/>
        <v>2,22720327846134+0,0124369055799534j</v>
      </c>
      <c r="AO73" s="22">
        <f t="shared" si="22"/>
        <v>2.2272380025963425</v>
      </c>
      <c r="AP73" s="22">
        <v>7</v>
      </c>
      <c r="AR73" s="22">
        <f>Compensation!$C$16</f>
        <v>1.0416671875000001</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5.6">
      <c r="A74" s="22">
        <f t="shared" si="0"/>
        <v>0.5</v>
      </c>
      <c r="B74" s="22">
        <f t="shared" si="1"/>
        <v>13</v>
      </c>
      <c r="C74" s="22">
        <f t="shared" si="23"/>
        <v>0.39999999999999997</v>
      </c>
      <c r="D74" s="22">
        <f t="shared" si="7"/>
        <v>0.15999999999999998</v>
      </c>
      <c r="E74" s="22">
        <f t="shared" si="8"/>
        <v>2.0799999999999996</v>
      </c>
      <c r="F74" s="22">
        <f t="shared" si="9"/>
        <v>-0.84000000000000008</v>
      </c>
      <c r="G74" s="22">
        <f>1</f>
        <v>1</v>
      </c>
      <c r="H74" s="22">
        <f t="shared" si="10"/>
        <v>2.5999999999999996</v>
      </c>
      <c r="I74" s="22" t="str">
        <f t="shared" si="11"/>
        <v>1+2,6j</v>
      </c>
      <c r="K74" s="22" t="str">
        <f t="shared" si="12"/>
        <v>-0,84-2,184j</v>
      </c>
      <c r="M74" s="22" t="str">
        <f t="shared" si="2"/>
        <v>1,24-2,184j</v>
      </c>
      <c r="O74" s="22" t="str">
        <f t="shared" si="3"/>
        <v>0,408912880248392+0,72021429876007j</v>
      </c>
      <c r="P74" s="32" t="s">
        <v>74</v>
      </c>
      <c r="S74" s="22">
        <f t="shared" si="13"/>
        <v>0.82820189553725088</v>
      </c>
      <c r="U74" s="22">
        <f t="shared" si="4"/>
        <v>1.1096779741935485</v>
      </c>
      <c r="V74" s="22">
        <f t="shared" si="5"/>
        <v>1.0101015151515151</v>
      </c>
      <c r="X74" s="22">
        <f t="shared" si="24"/>
        <v>1E-3</v>
      </c>
      <c r="Y74" s="22">
        <f t="shared" si="6"/>
        <v>13</v>
      </c>
      <c r="Z74" s="22">
        <f t="shared" si="25"/>
        <v>0.39999999999999997</v>
      </c>
      <c r="AA74" s="22">
        <f t="shared" si="14"/>
        <v>0.15999999999999998</v>
      </c>
      <c r="AB74" s="22">
        <f t="shared" si="15"/>
        <v>2.0799999999999996</v>
      </c>
      <c r="AC74" s="22">
        <f t="shared" si="16"/>
        <v>-0.84000000000000008</v>
      </c>
      <c r="AD74" s="22">
        <v>1</v>
      </c>
      <c r="AE74" s="22">
        <f t="shared" si="17"/>
        <v>5.1999999999999998E-3</v>
      </c>
      <c r="AF74" s="22" t="str">
        <f t="shared" si="18"/>
        <v>1+0,0052j</v>
      </c>
      <c r="AH74" s="22" t="str">
        <f t="shared" si="19"/>
        <v>-0,84-0,004368j</v>
      </c>
      <c r="AI74" s="22" t="str">
        <f t="shared" si="20"/>
        <v>1,24-0,004368j</v>
      </c>
      <c r="AK74" s="22" t="str">
        <f t="shared" si="21"/>
        <v>1,67739854071412+0,00590877163374134j</v>
      </c>
      <c r="AO74" s="22">
        <f t="shared" si="22"/>
        <v>1.6774089477441332</v>
      </c>
      <c r="AP74" s="22">
        <v>8</v>
      </c>
      <c r="AR74" s="22">
        <f>Compensation!$C$16</f>
        <v>1.0416671875000001</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5.6">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5.6">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5.6">
      <c r="A77" s="22">
        <f t="shared" si="0"/>
        <v>0.5</v>
      </c>
      <c r="B77" s="22">
        <f t="shared" si="1"/>
        <v>13</v>
      </c>
      <c r="C77" s="22">
        <f>C74+0.05</f>
        <v>0.44999999999999996</v>
      </c>
      <c r="D77" s="22">
        <f t="shared" si="7"/>
        <v>0.20249999999999996</v>
      </c>
      <c r="E77" s="22">
        <f t="shared" si="8"/>
        <v>2.6324999999999994</v>
      </c>
      <c r="F77" s="22">
        <f t="shared" si="9"/>
        <v>-0.7975000000000001</v>
      </c>
      <c r="G77" s="22">
        <f>1</f>
        <v>1</v>
      </c>
      <c r="H77" s="22">
        <f t="shared" si="10"/>
        <v>2.9249999999999998</v>
      </c>
      <c r="I77" s="22" t="str">
        <f t="shared" si="11"/>
        <v>1+2,925j</v>
      </c>
      <c r="K77" s="22" t="str">
        <f t="shared" si="12"/>
        <v>-0,7975-2,3326875j</v>
      </c>
      <c r="M77" s="22" t="str">
        <f t="shared" si="2"/>
        <v>1,835-2,3326875j</v>
      </c>
      <c r="O77" s="22" t="str">
        <f t="shared" si="3"/>
        <v>0,548396658354603+0,69713244140902j</v>
      </c>
      <c r="P77" s="32" t="s">
        <v>77</v>
      </c>
      <c r="S77" s="22">
        <f t="shared" si="13"/>
        <v>0.88697944494751169</v>
      </c>
      <c r="U77" s="22">
        <f t="shared" si="4"/>
        <v>1.1096779741935485</v>
      </c>
      <c r="V77" s="22">
        <f t="shared" si="5"/>
        <v>1.0101015151515151</v>
      </c>
      <c r="X77" s="22">
        <f>X74</f>
        <v>1E-3</v>
      </c>
      <c r="Y77" s="22">
        <f t="shared" si="6"/>
        <v>13</v>
      </c>
      <c r="Z77" s="22">
        <f>Z74+0.05</f>
        <v>0.44999999999999996</v>
      </c>
      <c r="AA77" s="22">
        <f t="shared" si="14"/>
        <v>0.20249999999999996</v>
      </c>
      <c r="AB77" s="22">
        <f t="shared" si="15"/>
        <v>2.6324999999999994</v>
      </c>
      <c r="AC77" s="22">
        <f t="shared" si="16"/>
        <v>-0.7975000000000001</v>
      </c>
      <c r="AD77" s="22">
        <v>1</v>
      </c>
      <c r="AE77" s="22">
        <f t="shared" si="17"/>
        <v>5.8500000000000002E-3</v>
      </c>
      <c r="AF77" s="22" t="str">
        <f t="shared" si="18"/>
        <v>1+0,00585j</v>
      </c>
      <c r="AH77" s="22" t="str">
        <f t="shared" si="19"/>
        <v>-0,7975-0,004665375j</v>
      </c>
      <c r="AI77" s="22" t="str">
        <f t="shared" si="20"/>
        <v>1,835-0,004665375j</v>
      </c>
      <c r="AK77" s="22" t="str">
        <f t="shared" si="21"/>
        <v>1,43459563141388+0,00364737144082153j</v>
      </c>
      <c r="AO77" s="22">
        <f t="shared" si="22"/>
        <v>1.434600268015525</v>
      </c>
      <c r="AP77" s="22">
        <v>9</v>
      </c>
      <c r="AR77" s="22">
        <f>Compensation!$C$16</f>
        <v>1.0416671875000001</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5.6">
      <c r="A78" s="22">
        <f t="shared" si="0"/>
        <v>0.5</v>
      </c>
      <c r="B78" s="22">
        <f t="shared" si="1"/>
        <v>13</v>
      </c>
      <c r="C78" s="22">
        <f t="shared" si="23"/>
        <v>0.49999999999999994</v>
      </c>
      <c r="D78" s="22">
        <f t="shared" si="7"/>
        <v>0.24999999999999994</v>
      </c>
      <c r="E78" s="22">
        <f t="shared" si="8"/>
        <v>3.2499999999999991</v>
      </c>
      <c r="F78" s="22">
        <f t="shared" si="9"/>
        <v>-0.75</v>
      </c>
      <c r="G78" s="22">
        <f>1</f>
        <v>1</v>
      </c>
      <c r="H78" s="22">
        <f t="shared" si="10"/>
        <v>3.2499999999999996</v>
      </c>
      <c r="I78" s="22" t="str">
        <f t="shared" si="11"/>
        <v>1+3,25j</v>
      </c>
      <c r="K78" s="22" t="str">
        <f t="shared" si="12"/>
        <v>-0,75-2,4375j</v>
      </c>
      <c r="M78" s="22" t="str">
        <f t="shared" si="2"/>
        <v>2,5-2,4375j</v>
      </c>
      <c r="O78" s="22" t="str">
        <f t="shared" si="3"/>
        <v>0,666453059916693+0,649791733418776j</v>
      </c>
      <c r="P78" s="32" t="s">
        <v>78</v>
      </c>
      <c r="S78" s="22">
        <f t="shared" si="13"/>
        <v>0.93080018150605282</v>
      </c>
      <c r="U78" s="22">
        <f t="shared" si="4"/>
        <v>1.1096779741935485</v>
      </c>
      <c r="V78" s="22">
        <f t="shared" si="5"/>
        <v>1.0101015151515151</v>
      </c>
      <c r="X78" s="22">
        <f t="shared" si="24"/>
        <v>1E-3</v>
      </c>
      <c r="Y78" s="22">
        <f t="shared" si="6"/>
        <v>13</v>
      </c>
      <c r="Z78" s="22">
        <f t="shared" si="25"/>
        <v>0.49999999999999994</v>
      </c>
      <c r="AA78" s="22">
        <f t="shared" si="14"/>
        <v>0.24999999999999994</v>
      </c>
      <c r="AB78" s="22">
        <f t="shared" si="15"/>
        <v>3.2499999999999991</v>
      </c>
      <c r="AC78" s="22">
        <f t="shared" si="16"/>
        <v>-0.75</v>
      </c>
      <c r="AD78" s="22">
        <v>1</v>
      </c>
      <c r="AE78" s="22">
        <f t="shared" si="17"/>
        <v>6.4999999999999988E-3</v>
      </c>
      <c r="AF78" s="22" t="str">
        <f t="shared" si="18"/>
        <v>1+0,0065j</v>
      </c>
      <c r="AH78" s="22" t="str">
        <f t="shared" si="19"/>
        <v>-0,75-0,004875j</v>
      </c>
      <c r="AI78" s="22" t="str">
        <f t="shared" si="20"/>
        <v>2,5-0,004875j</v>
      </c>
      <c r="AK78" s="22" t="str">
        <f t="shared" si="21"/>
        <v>1,2999950567688+0,00253499036069915j</v>
      </c>
      <c r="AO78" s="22">
        <f t="shared" si="22"/>
        <v>1.299997528382052</v>
      </c>
      <c r="AP78" s="22">
        <v>10</v>
      </c>
      <c r="AR78" s="22">
        <f>Compensation!$C$16</f>
        <v>1.0416671875000001</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5.6">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5.6">
      <c r="A81" s="22">
        <f t="shared" si="0"/>
        <v>0.5</v>
      </c>
      <c r="B81" s="22">
        <f t="shared" si="1"/>
        <v>13</v>
      </c>
      <c r="C81" s="22">
        <f>C78+0.05</f>
        <v>0.54999999999999993</v>
      </c>
      <c r="D81" s="22">
        <f t="shared" si="7"/>
        <v>0.30249999999999994</v>
      </c>
      <c r="E81" s="22">
        <f t="shared" si="8"/>
        <v>3.9324999999999992</v>
      </c>
      <c r="F81" s="22">
        <f t="shared" si="9"/>
        <v>-0.69750000000000001</v>
      </c>
      <c r="G81" s="22">
        <f>1</f>
        <v>1</v>
      </c>
      <c r="H81" s="22">
        <f t="shared" si="10"/>
        <v>3.5749999999999997</v>
      </c>
      <c r="I81" s="22" t="str">
        <f t="shared" si="11"/>
        <v>1+3,575j</v>
      </c>
      <c r="K81" s="22" t="str">
        <f t="shared" si="12"/>
        <v>-0,6975-2,4935625j</v>
      </c>
      <c r="M81" s="22" t="str">
        <f t="shared" si="2"/>
        <v>3,235-2,4935625j</v>
      </c>
      <c r="O81" s="22" t="str">
        <f t="shared" si="3"/>
        <v>0,762547341811455+0,58777726615633j</v>
      </c>
      <c r="P81" s="32" t="s">
        <v>25</v>
      </c>
      <c r="S81" s="22">
        <f t="shared" si="13"/>
        <v>0.96278791180297085</v>
      </c>
      <c r="U81" s="22">
        <f t="shared" si="4"/>
        <v>1.1096779741935485</v>
      </c>
      <c r="V81" s="22">
        <f t="shared" si="5"/>
        <v>1.0101015151515151</v>
      </c>
      <c r="X81" s="22">
        <f>X78</f>
        <v>1E-3</v>
      </c>
      <c r="Y81" s="22">
        <f t="shared" si="6"/>
        <v>13</v>
      </c>
      <c r="Z81" s="22">
        <f>Z78+0.05</f>
        <v>0.54999999999999993</v>
      </c>
      <c r="AA81" s="22">
        <f t="shared" si="14"/>
        <v>0.30249999999999994</v>
      </c>
      <c r="AB81" s="22">
        <f t="shared" si="15"/>
        <v>3.9324999999999992</v>
      </c>
      <c r="AC81" s="22">
        <f t="shared" si="16"/>
        <v>-0.69750000000000001</v>
      </c>
      <c r="AD81" s="22">
        <v>1</v>
      </c>
      <c r="AE81" s="22">
        <f t="shared" si="17"/>
        <v>7.1499999999999992E-3</v>
      </c>
      <c r="AF81" s="22" t="str">
        <f t="shared" si="18"/>
        <v>1+0,00715j</v>
      </c>
      <c r="AH81" s="22" t="str">
        <f t="shared" si="19"/>
        <v>-0,6975-0,004987125j</v>
      </c>
      <c r="AI81" s="22" t="str">
        <f t="shared" si="20"/>
        <v>3,235-0,004987125j</v>
      </c>
      <c r="AK81" s="22" t="str">
        <f t="shared" si="21"/>
        <v>1,21560762106094+0,00187399912123138j</v>
      </c>
      <c r="AO81" s="22">
        <f t="shared" si="22"/>
        <v>1.2156090655527969</v>
      </c>
      <c r="AP81" s="22">
        <v>11</v>
      </c>
      <c r="AR81" s="22">
        <f>Compensation!$C$16</f>
        <v>1.0416671875000001</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5.6">
      <c r="A82" s="22">
        <f t="shared" si="0"/>
        <v>0.5</v>
      </c>
      <c r="B82" s="22">
        <f t="shared" si="1"/>
        <v>13</v>
      </c>
      <c r="C82" s="22">
        <f t="shared" si="23"/>
        <v>0.6</v>
      </c>
      <c r="D82" s="22">
        <f t="shared" si="7"/>
        <v>0.36</v>
      </c>
      <c r="E82" s="22">
        <f t="shared" si="8"/>
        <v>4.68</v>
      </c>
      <c r="F82" s="22">
        <f t="shared" si="9"/>
        <v>-0.64</v>
      </c>
      <c r="G82" s="22">
        <f>1</f>
        <v>1</v>
      </c>
      <c r="H82" s="22">
        <f t="shared" si="10"/>
        <v>3.9</v>
      </c>
      <c r="I82" s="22" t="str">
        <f t="shared" si="11"/>
        <v>1+3,9j</v>
      </c>
      <c r="K82" s="22" t="str">
        <f t="shared" si="12"/>
        <v>-0,64-2,496j</v>
      </c>
      <c r="M82" s="22" t="str">
        <f t="shared" si="2"/>
        <v>4,04-2,496j</v>
      </c>
      <c r="O82" s="22" t="str">
        <f t="shared" si="3"/>
        <v>0,83839668075228+0,517979731474676j</v>
      </c>
      <c r="P82" s="32" t="s">
        <v>26</v>
      </c>
      <c r="S82" s="22">
        <f t="shared" si="13"/>
        <v>0.98550088610564823</v>
      </c>
      <c r="U82" s="22">
        <f t="shared" si="4"/>
        <v>1.1096779741935485</v>
      </c>
      <c r="V82" s="22">
        <f t="shared" si="5"/>
        <v>1.0101015151515151</v>
      </c>
      <c r="X82" s="22">
        <f t="shared" si="24"/>
        <v>1E-3</v>
      </c>
      <c r="Y82" s="22">
        <f t="shared" si="6"/>
        <v>13</v>
      </c>
      <c r="Z82" s="22">
        <f t="shared" si="25"/>
        <v>0.6</v>
      </c>
      <c r="AA82" s="22">
        <f t="shared" si="14"/>
        <v>0.36</v>
      </c>
      <c r="AB82" s="22">
        <f t="shared" si="15"/>
        <v>4.68</v>
      </c>
      <c r="AC82" s="22">
        <f t="shared" si="16"/>
        <v>-0.64</v>
      </c>
      <c r="AD82" s="22">
        <v>1</v>
      </c>
      <c r="AE82" s="22">
        <f t="shared" si="17"/>
        <v>7.7999999999999996E-3</v>
      </c>
      <c r="AF82" s="22" t="str">
        <f t="shared" si="18"/>
        <v>1+0,0078j</v>
      </c>
      <c r="AH82" s="22" t="str">
        <f t="shared" si="19"/>
        <v>-0,64-0,004992j</v>
      </c>
      <c r="AI82" s="22" t="str">
        <f t="shared" si="20"/>
        <v>4,04-0,004992j</v>
      </c>
      <c r="AK82" s="22" t="str">
        <f t="shared" si="21"/>
        <v>1,15841407290015+0,001431386894039j</v>
      </c>
      <c r="AO82" s="22">
        <f t="shared" si="22"/>
        <v>1.1584149572418143</v>
      </c>
      <c r="AP82" s="22">
        <v>12</v>
      </c>
      <c r="AR82" s="22">
        <f>Compensation!$C$16</f>
        <v>1.0416671875000001</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5.6">
      <c r="A83" s="22">
        <f t="shared" si="0"/>
        <v>0.5</v>
      </c>
      <c r="B83" s="22">
        <f t="shared" si="1"/>
        <v>13</v>
      </c>
      <c r="C83" s="22">
        <f t="shared" si="23"/>
        <v>0.65</v>
      </c>
      <c r="D83" s="22">
        <f t="shared" si="7"/>
        <v>0.42250000000000004</v>
      </c>
      <c r="E83" s="22">
        <f t="shared" si="8"/>
        <v>5.4925000000000006</v>
      </c>
      <c r="F83" s="22">
        <f t="shared" si="9"/>
        <v>-0.5774999999999999</v>
      </c>
      <c r="G83" s="22">
        <f>1</f>
        <v>1</v>
      </c>
      <c r="H83" s="22">
        <f t="shared" si="10"/>
        <v>4.2250000000000005</v>
      </c>
      <c r="I83" s="22" t="str">
        <f t="shared" si="11"/>
        <v>1+4,225j</v>
      </c>
      <c r="K83" s="22" t="str">
        <f t="shared" si="12"/>
        <v>-0,5775-2,4399375j</v>
      </c>
      <c r="M83" s="22" t="str">
        <f t="shared" si="2"/>
        <v>4,915-2,4399375j</v>
      </c>
      <c r="O83" s="22" t="str">
        <f t="shared" si="3"/>
        <v>0,896551686802415+0,44507224441861j</v>
      </c>
      <c r="P83" s="32" t="s">
        <v>32</v>
      </c>
      <c r="S83" s="22">
        <f t="shared" si="13"/>
        <v>1.0009466668409834</v>
      </c>
      <c r="U83" s="22">
        <f t="shared" si="4"/>
        <v>1.1096779741935485</v>
      </c>
      <c r="V83" s="22">
        <f t="shared" si="5"/>
        <v>1.0101015151515151</v>
      </c>
      <c r="X83" s="22">
        <f t="shared" si="24"/>
        <v>1E-3</v>
      </c>
      <c r="Y83" s="22">
        <f t="shared" si="6"/>
        <v>13</v>
      </c>
      <c r="Z83" s="22">
        <f t="shared" si="25"/>
        <v>0.65</v>
      </c>
      <c r="AA83" s="22">
        <f t="shared" si="14"/>
        <v>0.42250000000000004</v>
      </c>
      <c r="AB83" s="22">
        <f t="shared" si="15"/>
        <v>5.4925000000000006</v>
      </c>
      <c r="AC83" s="22">
        <f t="shared" si="16"/>
        <v>-0.5774999999999999</v>
      </c>
      <c r="AD83" s="22">
        <v>1</v>
      </c>
      <c r="AE83" s="22">
        <f t="shared" si="17"/>
        <v>8.4500000000000009E-3</v>
      </c>
      <c r="AF83" s="22" t="str">
        <f t="shared" si="18"/>
        <v>1+0,00845j</v>
      </c>
      <c r="AH83" s="22" t="str">
        <f t="shared" si="19"/>
        <v>-0,5775-0,004879875j</v>
      </c>
      <c r="AI83" s="22" t="str">
        <f t="shared" si="20"/>
        <v>4,915-0,004879875j</v>
      </c>
      <c r="AK83" s="22" t="str">
        <f t="shared" si="21"/>
        <v>1,11749635518393+0,00110951017828142j</v>
      </c>
      <c r="AO83" s="22">
        <f t="shared" si="22"/>
        <v>1.1174969059743316</v>
      </c>
      <c r="AP83" s="22">
        <v>13</v>
      </c>
      <c r="AR83" s="22">
        <f>Compensation!$C$16</f>
        <v>1.0416671875000001</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5.6">
      <c r="A84" s="22">
        <f t="shared" si="0"/>
        <v>0.5</v>
      </c>
      <c r="B84" s="22">
        <f t="shared" si="1"/>
        <v>13</v>
      </c>
      <c r="C84" s="22">
        <f t="shared" si="23"/>
        <v>0.70000000000000007</v>
      </c>
      <c r="D84" s="22">
        <f t="shared" si="7"/>
        <v>0.4900000000000001</v>
      </c>
      <c r="E84" s="22">
        <f t="shared" si="8"/>
        <v>6.370000000000001</v>
      </c>
      <c r="F84" s="22">
        <f t="shared" si="9"/>
        <v>-0.5099999999999999</v>
      </c>
      <c r="G84" s="22">
        <f>1</f>
        <v>1</v>
      </c>
      <c r="H84" s="22">
        <f t="shared" si="10"/>
        <v>4.5500000000000007</v>
      </c>
      <c r="I84" s="22" t="str">
        <f t="shared" si="11"/>
        <v>1+4,55j</v>
      </c>
      <c r="K84" s="22" t="str">
        <f t="shared" si="12"/>
        <v>-0,51-2,3205j</v>
      </c>
      <c r="M84" s="22" t="str">
        <f t="shared" si="2"/>
        <v>5,86-2,3205j</v>
      </c>
      <c r="O84" s="22" t="str">
        <f t="shared" si="3"/>
        <v>0,939681277491463+0,372104164576611j</v>
      </c>
      <c r="P84" s="32" t="s">
        <v>34</v>
      </c>
      <c r="S84" s="22">
        <f t="shared" si="13"/>
        <v>1.0106742366179349</v>
      </c>
      <c r="U84" s="22">
        <f t="shared" si="4"/>
        <v>1.1096779741935485</v>
      </c>
      <c r="V84" s="22">
        <f t="shared" si="5"/>
        <v>1.0101015151515151</v>
      </c>
      <c r="X84" s="22">
        <f t="shared" si="24"/>
        <v>1E-3</v>
      </c>
      <c r="Y84" s="22">
        <f t="shared" si="6"/>
        <v>13</v>
      </c>
      <c r="Z84" s="22">
        <f t="shared" si="25"/>
        <v>0.70000000000000007</v>
      </c>
      <c r="AA84" s="22">
        <f t="shared" si="14"/>
        <v>0.4900000000000001</v>
      </c>
      <c r="AB84" s="22">
        <f t="shared" si="15"/>
        <v>6.370000000000001</v>
      </c>
      <c r="AC84" s="22">
        <f t="shared" si="16"/>
        <v>-0.5099999999999999</v>
      </c>
      <c r="AD84" s="22">
        <v>1</v>
      </c>
      <c r="AE84" s="22">
        <f t="shared" si="17"/>
        <v>9.1000000000000022E-3</v>
      </c>
      <c r="AF84" s="22" t="str">
        <f t="shared" si="18"/>
        <v>1+0,0091j</v>
      </c>
      <c r="AH84" s="22" t="str">
        <f t="shared" si="19"/>
        <v>-0,51-0,004641j</v>
      </c>
      <c r="AI84" s="22" t="str">
        <f t="shared" si="20"/>
        <v>5,86-0,004641j</v>
      </c>
      <c r="AK84" s="22" t="str">
        <f t="shared" si="21"/>
        <v>1,087030034904+0,000860905527643254j</v>
      </c>
      <c r="AO84" s="22">
        <f t="shared" si="22"/>
        <v>1.087030375813721</v>
      </c>
      <c r="AP84" s="22">
        <v>14</v>
      </c>
      <c r="AR84" s="22">
        <f>Compensation!$C$16</f>
        <v>1.0416671875000001</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0.5</v>
      </c>
      <c r="B85" s="22">
        <f t="shared" si="1"/>
        <v>13</v>
      </c>
      <c r="C85" s="22">
        <f t="shared" si="23"/>
        <v>0.75000000000000011</v>
      </c>
      <c r="D85" s="22">
        <f t="shared" si="7"/>
        <v>0.56250000000000022</v>
      </c>
      <c r="E85" s="22">
        <f t="shared" si="8"/>
        <v>7.3125000000000027</v>
      </c>
      <c r="F85" s="22">
        <f t="shared" si="9"/>
        <v>-0.43749999999999978</v>
      </c>
      <c r="G85" s="22">
        <f>1</f>
        <v>1</v>
      </c>
      <c r="H85" s="22">
        <f t="shared" si="10"/>
        <v>4.8750000000000009</v>
      </c>
      <c r="I85" s="22" t="str">
        <f t="shared" si="11"/>
        <v>1+4,875j</v>
      </c>
      <c r="K85" s="22" t="str">
        <f t="shared" si="12"/>
        <v>-0,4375-2,1328125j</v>
      </c>
      <c r="M85" s="22" t="str">
        <f t="shared" si="2"/>
        <v>6,875-2,1328125j</v>
      </c>
      <c r="O85" s="22" t="str">
        <f t="shared" si="3"/>
        <v>0,970257818969549+0,301000437021235j</v>
      </c>
      <c r="S85" s="22">
        <f t="shared" si="13"/>
        <v>1.0158747454083701</v>
      </c>
      <c r="U85" s="22">
        <f t="shared" si="4"/>
        <v>1.1096779741935485</v>
      </c>
      <c r="V85" s="22">
        <f t="shared" si="5"/>
        <v>1.0101015151515151</v>
      </c>
      <c r="X85" s="22">
        <f t="shared" si="24"/>
        <v>1E-3</v>
      </c>
      <c r="Y85" s="22">
        <f t="shared" si="6"/>
        <v>13</v>
      </c>
      <c r="Z85" s="22">
        <f t="shared" si="25"/>
        <v>0.75000000000000011</v>
      </c>
      <c r="AA85" s="22">
        <f t="shared" si="14"/>
        <v>0.56250000000000022</v>
      </c>
      <c r="AB85" s="22">
        <f t="shared" si="15"/>
        <v>7.3125000000000027</v>
      </c>
      <c r="AC85" s="22">
        <f t="shared" si="16"/>
        <v>-0.43749999999999978</v>
      </c>
      <c r="AD85" s="22">
        <v>1</v>
      </c>
      <c r="AE85" s="22">
        <f t="shared" si="17"/>
        <v>9.7500000000000017E-3</v>
      </c>
      <c r="AF85" s="22" t="str">
        <f t="shared" si="18"/>
        <v>1+0,00975j</v>
      </c>
      <c r="AH85" s="22" t="str">
        <f t="shared" si="19"/>
        <v>-0,4375-0,004265625j</v>
      </c>
      <c r="AI85" s="22" t="str">
        <f t="shared" si="20"/>
        <v>6,875-0,004265625j</v>
      </c>
      <c r="AK85" s="22" t="str">
        <f t="shared" si="21"/>
        <v>1,06363595417498+0,000659937762476749j</v>
      </c>
      <c r="AO85" s="22">
        <f t="shared" si="22"/>
        <v>1.0636361589056527</v>
      </c>
      <c r="AP85" s="22">
        <v>15</v>
      </c>
      <c r="AR85" s="22">
        <f>Compensation!$C$16</f>
        <v>1.0416671875000001</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0.5</v>
      </c>
      <c r="B86" s="22">
        <f t="shared" si="1"/>
        <v>13</v>
      </c>
      <c r="C86" s="22">
        <f t="shared" si="23"/>
        <v>0.80000000000000016</v>
      </c>
      <c r="D86" s="22">
        <f t="shared" si="7"/>
        <v>0.64000000000000024</v>
      </c>
      <c r="E86" s="22">
        <f t="shared" si="8"/>
        <v>8.3200000000000038</v>
      </c>
      <c r="F86" s="22">
        <f t="shared" si="9"/>
        <v>-0.35999999999999976</v>
      </c>
      <c r="G86" s="22">
        <f>1</f>
        <v>1</v>
      </c>
      <c r="H86" s="22">
        <f t="shared" si="10"/>
        <v>5.2000000000000011</v>
      </c>
      <c r="I86" s="22" t="str">
        <f t="shared" si="11"/>
        <v>1+5,2j</v>
      </c>
      <c r="K86" s="22" t="str">
        <f t="shared" si="12"/>
        <v>-0,36-1,872j</v>
      </c>
      <c r="M86" s="22" t="str">
        <f t="shared" si="2"/>
        <v>7,96-1,872j</v>
      </c>
      <c r="O86" s="22" t="str">
        <f t="shared" si="3"/>
        <v>0,990446801769941+0,232929197602177j</v>
      </c>
      <c r="S86" s="22">
        <f t="shared" si="13"/>
        <v>1.0174678757739228</v>
      </c>
      <c r="U86" s="22">
        <f t="shared" si="4"/>
        <v>1.1096779741935485</v>
      </c>
      <c r="V86" s="22">
        <f t="shared" si="5"/>
        <v>1.0101015151515151</v>
      </c>
      <c r="X86" s="22">
        <f t="shared" si="24"/>
        <v>1E-3</v>
      </c>
      <c r="Y86" s="22">
        <f t="shared" si="6"/>
        <v>13</v>
      </c>
      <c r="Z86" s="22">
        <f t="shared" si="25"/>
        <v>0.80000000000000016</v>
      </c>
      <c r="AA86" s="22">
        <f t="shared" si="14"/>
        <v>0.64000000000000024</v>
      </c>
      <c r="AB86" s="22">
        <f t="shared" si="15"/>
        <v>8.3200000000000038</v>
      </c>
      <c r="AC86" s="22">
        <f t="shared" si="16"/>
        <v>-0.35999999999999976</v>
      </c>
      <c r="AD86" s="22">
        <v>1</v>
      </c>
      <c r="AE86" s="22">
        <f t="shared" si="17"/>
        <v>1.0400000000000003E-2</v>
      </c>
      <c r="AF86" s="22" t="str">
        <f t="shared" si="18"/>
        <v>1+0,0104j</v>
      </c>
      <c r="AH86" s="22" t="str">
        <f t="shared" si="19"/>
        <v>-0,36-0,003744j</v>
      </c>
      <c r="AI86" s="22" t="str">
        <f t="shared" si="20"/>
        <v>7,96-0,003744j</v>
      </c>
      <c r="AK86" s="22" t="str">
        <f t="shared" si="21"/>
        <v>1,04522589941713+0,000491623840127856j</v>
      </c>
      <c r="AO86" s="22">
        <f t="shared" si="22"/>
        <v>1.0452260150351924</v>
      </c>
      <c r="AP86" s="22">
        <v>16</v>
      </c>
      <c r="AR86" s="22">
        <f>Compensation!$C$16</f>
        <v>1.0416671875000001</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0.5</v>
      </c>
      <c r="B87" s="22">
        <f t="shared" si="1"/>
        <v>13</v>
      </c>
      <c r="C87" s="22">
        <f t="shared" si="23"/>
        <v>0.8500000000000002</v>
      </c>
      <c r="D87" s="22">
        <f t="shared" si="7"/>
        <v>0.72250000000000036</v>
      </c>
      <c r="E87" s="22">
        <f t="shared" si="8"/>
        <v>9.3925000000000054</v>
      </c>
      <c r="F87" s="22">
        <f t="shared" si="9"/>
        <v>-0.27749999999999964</v>
      </c>
      <c r="G87" s="22">
        <f>1</f>
        <v>1</v>
      </c>
      <c r="H87" s="22">
        <f t="shared" si="10"/>
        <v>5.5250000000000012</v>
      </c>
      <c r="I87" s="22" t="str">
        <f t="shared" si="11"/>
        <v>1+5,525j</v>
      </c>
      <c r="K87" s="22" t="str">
        <f t="shared" si="12"/>
        <v>-0,2775-1,5331875j</v>
      </c>
      <c r="M87" s="22" t="str">
        <f t="shared" si="2"/>
        <v>9,11500000000001-1,5331875j</v>
      </c>
      <c r="O87" s="22" t="str">
        <f t="shared" si="3"/>
        <v>1,00209224456622+0,168556807813042j</v>
      </c>
      <c r="S87" s="22">
        <f t="shared" si="13"/>
        <v>1.0161694071757363</v>
      </c>
      <c r="U87" s="22">
        <f t="shared" si="4"/>
        <v>1.1096779741935485</v>
      </c>
      <c r="V87" s="22">
        <f t="shared" si="5"/>
        <v>1.0101015151515151</v>
      </c>
      <c r="X87" s="22">
        <f t="shared" si="24"/>
        <v>1E-3</v>
      </c>
      <c r="Y87" s="22">
        <f t="shared" si="6"/>
        <v>13</v>
      </c>
      <c r="Z87" s="22">
        <f t="shared" si="25"/>
        <v>0.8500000000000002</v>
      </c>
      <c r="AA87" s="22">
        <f t="shared" si="14"/>
        <v>0.72250000000000036</v>
      </c>
      <c r="AB87" s="22">
        <f t="shared" si="15"/>
        <v>9.3925000000000054</v>
      </c>
      <c r="AC87" s="22">
        <f t="shared" si="16"/>
        <v>-0.27749999999999964</v>
      </c>
      <c r="AD87" s="22">
        <v>1</v>
      </c>
      <c r="AE87" s="22">
        <f t="shared" si="17"/>
        <v>1.1050000000000003E-2</v>
      </c>
      <c r="AF87" s="22" t="str">
        <f t="shared" si="18"/>
        <v>1+0,01105j</v>
      </c>
      <c r="AH87" s="22" t="str">
        <f t="shared" si="19"/>
        <v>-0,2775-0,003066375j</v>
      </c>
      <c r="AI87" s="22" t="str">
        <f t="shared" si="20"/>
        <v>9,11500000000001-0,003066375j</v>
      </c>
      <c r="AK87" s="22" t="str">
        <f t="shared" si="21"/>
        <v>1,03044420592831+0,000346651492260385j</v>
      </c>
      <c r="AO87" s="22">
        <f t="shared" si="22"/>
        <v>1.0304442642367819</v>
      </c>
      <c r="AP87" s="22">
        <v>17</v>
      </c>
      <c r="AR87" s="22">
        <f>Compensation!$C$16</f>
        <v>1.0416671875000001</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0.5</v>
      </c>
      <c r="B88" s="22">
        <f t="shared" si="1"/>
        <v>13</v>
      </c>
      <c r="C88" s="22">
        <f t="shared" si="23"/>
        <v>0.90000000000000024</v>
      </c>
      <c r="D88" s="22">
        <f t="shared" si="7"/>
        <v>0.81000000000000039</v>
      </c>
      <c r="E88" s="22">
        <f t="shared" si="8"/>
        <v>10.530000000000005</v>
      </c>
      <c r="F88" s="22">
        <f t="shared" si="9"/>
        <v>-0.18999999999999961</v>
      </c>
      <c r="G88" s="22">
        <f>1</f>
        <v>1</v>
      </c>
      <c r="H88" s="22">
        <f t="shared" si="10"/>
        <v>5.8500000000000014</v>
      </c>
      <c r="I88" s="22" t="str">
        <f t="shared" si="11"/>
        <v>1+5,85j</v>
      </c>
      <c r="K88" s="22" t="str">
        <f t="shared" si="12"/>
        <v>-0,19-1,1115j</v>
      </c>
      <c r="M88" s="22" t="str">
        <f t="shared" si="2"/>
        <v>10,34-1,1115j</v>
      </c>
      <c r="O88" s="22" t="str">
        <f t="shared" si="3"/>
        <v>1,00674212473825+0,108219910217269j</v>
      </c>
      <c r="S88" s="22">
        <f t="shared" si="13"/>
        <v>1.0125419767545047</v>
      </c>
      <c r="U88" s="22">
        <f t="shared" si="4"/>
        <v>1.1096779741935485</v>
      </c>
      <c r="V88" s="22">
        <f t="shared" si="5"/>
        <v>1.0101015151515151</v>
      </c>
      <c r="X88" s="22">
        <f t="shared" si="24"/>
        <v>1E-3</v>
      </c>
      <c r="Y88" s="22">
        <f t="shared" si="6"/>
        <v>13</v>
      </c>
      <c r="Z88" s="22">
        <f t="shared" si="25"/>
        <v>0.90000000000000024</v>
      </c>
      <c r="AA88" s="22">
        <f t="shared" si="14"/>
        <v>0.81000000000000039</v>
      </c>
      <c r="AB88" s="22">
        <f t="shared" si="15"/>
        <v>10.530000000000005</v>
      </c>
      <c r="AC88" s="22">
        <f t="shared" si="16"/>
        <v>-0.18999999999999961</v>
      </c>
      <c r="AD88" s="22">
        <v>1</v>
      </c>
      <c r="AE88" s="22">
        <f t="shared" si="17"/>
        <v>1.1700000000000004E-2</v>
      </c>
      <c r="AF88" s="22" t="str">
        <f t="shared" si="18"/>
        <v>1+0,0117j</v>
      </c>
      <c r="AH88" s="22" t="str">
        <f t="shared" si="19"/>
        <v>-0,19-0,002223j</v>
      </c>
      <c r="AI88" s="22" t="str">
        <f t="shared" si="20"/>
        <v>10,34-0,002223j</v>
      </c>
      <c r="AK88" s="22" t="str">
        <f t="shared" si="21"/>
        <v>1,01837519470934+0,000218940817972811j</v>
      </c>
      <c r="AO88" s="22">
        <f t="shared" si="22"/>
        <v>1.018375218244419</v>
      </c>
      <c r="AP88" s="22">
        <v>18</v>
      </c>
      <c r="AR88" s="22">
        <f>Compensation!$C$16</f>
        <v>1.0416671875000001</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0.5</v>
      </c>
      <c r="B89" s="22">
        <f t="shared" si="1"/>
        <v>13</v>
      </c>
      <c r="C89" s="22">
        <f t="shared" si="23"/>
        <v>0.95000000000000029</v>
      </c>
      <c r="D89" s="22">
        <f t="shared" si="7"/>
        <v>0.90250000000000052</v>
      </c>
      <c r="E89" s="22">
        <f t="shared" si="8"/>
        <v>11.732500000000007</v>
      </c>
      <c r="F89" s="22">
        <f t="shared" si="9"/>
        <v>-9.7499999999999476E-2</v>
      </c>
      <c r="G89" s="22">
        <f>1</f>
        <v>1</v>
      </c>
      <c r="H89" s="22">
        <f t="shared" si="10"/>
        <v>6.1750000000000016</v>
      </c>
      <c r="I89" s="22" t="str">
        <f t="shared" si="11"/>
        <v>1+6,175j</v>
      </c>
      <c r="K89" s="22" t="str">
        <f t="shared" si="12"/>
        <v>-0,0974999999999995-0,602062499999997j</v>
      </c>
      <c r="M89" s="22" t="str">
        <f t="shared" si="2"/>
        <v>11,635-0,602062499999997j</v>
      </c>
      <c r="O89" s="22" t="str">
        <f t="shared" si="3"/>
        <v>1,00568703164976+0,0520400901153956j</v>
      </c>
      <c r="S89" s="22">
        <f t="shared" si="13"/>
        <v>1.007032559854806</v>
      </c>
      <c r="U89" s="22">
        <f t="shared" si="4"/>
        <v>1.1096779741935485</v>
      </c>
      <c r="V89" s="22">
        <f t="shared" si="5"/>
        <v>1.0101015151515151</v>
      </c>
      <c r="X89" s="22">
        <f t="shared" si="24"/>
        <v>1E-3</v>
      </c>
      <c r="Y89" s="22">
        <f t="shared" si="6"/>
        <v>13</v>
      </c>
      <c r="Z89" s="22">
        <f t="shared" si="25"/>
        <v>0.95000000000000029</v>
      </c>
      <c r="AA89" s="22">
        <f t="shared" si="14"/>
        <v>0.90250000000000052</v>
      </c>
      <c r="AB89" s="22">
        <f t="shared" si="15"/>
        <v>11.732500000000007</v>
      </c>
      <c r="AC89" s="22">
        <f t="shared" si="16"/>
        <v>-9.7499999999999476E-2</v>
      </c>
      <c r="AD89" s="22">
        <v>1</v>
      </c>
      <c r="AE89" s="22">
        <f t="shared" si="17"/>
        <v>1.2350000000000003E-2</v>
      </c>
      <c r="AF89" s="22" t="str">
        <f t="shared" si="18"/>
        <v>1+0,01235j</v>
      </c>
      <c r="AH89" s="22" t="str">
        <f t="shared" si="19"/>
        <v>-0,0974999999999995-0,00120412499999999j</v>
      </c>
      <c r="AI89" s="22" t="str">
        <f t="shared" si="20"/>
        <v>11,635-0,00120412499999999j</v>
      </c>
      <c r="AK89" s="22" t="str">
        <f t="shared" si="21"/>
        <v>1,00837987746789+0,000104358867207221j</v>
      </c>
      <c r="AO89" s="22">
        <f t="shared" si="22"/>
        <v>1.0083798828680239</v>
      </c>
      <c r="AP89" s="22">
        <v>19</v>
      </c>
      <c r="AR89" s="22">
        <f>Compensation!$C$16</f>
        <v>1.0416671875000001</v>
      </c>
      <c r="CC89" s="24"/>
      <c r="CD89" s="24"/>
      <c r="CE89" s="24"/>
    </row>
    <row r="90" spans="1:111" s="22" customFormat="1">
      <c r="A90" s="22">
        <f t="shared" si="0"/>
        <v>0.5</v>
      </c>
      <c r="B90" s="22">
        <f t="shared" si="1"/>
        <v>13</v>
      </c>
      <c r="C90" s="22">
        <f t="shared" si="23"/>
        <v>1.0000000000000002</v>
      </c>
      <c r="D90" s="22">
        <f t="shared" si="7"/>
        <v>1.0000000000000004</v>
      </c>
      <c r="E90" s="22">
        <f t="shared" si="8"/>
        <v>13.000000000000005</v>
      </c>
      <c r="F90" s="22">
        <f t="shared" si="9"/>
        <v>0</v>
      </c>
      <c r="G90" s="22">
        <f>1</f>
        <v>1</v>
      </c>
      <c r="H90" s="22">
        <f t="shared" si="10"/>
        <v>6.5000000000000018</v>
      </c>
      <c r="I90" s="22" t="str">
        <f t="shared" si="11"/>
        <v>1+6,5j</v>
      </c>
      <c r="K90" s="22" t="str">
        <f t="shared" si="12"/>
        <v>0</v>
      </c>
      <c r="M90" s="22" t="str">
        <f t="shared" si="2"/>
        <v>13</v>
      </c>
      <c r="O90" s="22" t="str">
        <f t="shared" si="3"/>
        <v>1</v>
      </c>
      <c r="S90" s="22">
        <f t="shared" si="13"/>
        <v>1</v>
      </c>
      <c r="U90" s="22">
        <f t="shared" si="4"/>
        <v>1.1096779741935485</v>
      </c>
      <c r="V90" s="22">
        <f t="shared" si="5"/>
        <v>1.0101015151515151</v>
      </c>
      <c r="X90" s="22">
        <f t="shared" si="24"/>
        <v>1E-3</v>
      </c>
      <c r="Y90" s="22">
        <f t="shared" si="6"/>
        <v>13</v>
      </c>
      <c r="Z90" s="22">
        <f t="shared" si="25"/>
        <v>1.0000000000000002</v>
      </c>
      <c r="AA90" s="22">
        <f t="shared" si="14"/>
        <v>1.0000000000000004</v>
      </c>
      <c r="AB90" s="22">
        <f t="shared" si="15"/>
        <v>13.000000000000005</v>
      </c>
      <c r="AC90" s="22">
        <f t="shared" si="16"/>
        <v>0</v>
      </c>
      <c r="AD90" s="22">
        <v>1</v>
      </c>
      <c r="AE90" s="22">
        <f t="shared" si="17"/>
        <v>1.3000000000000005E-2</v>
      </c>
      <c r="AF90" s="22" t="str">
        <f t="shared" si="18"/>
        <v>1+0,013j</v>
      </c>
      <c r="AH90" s="22" t="str">
        <f t="shared" si="19"/>
        <v>0</v>
      </c>
      <c r="AI90" s="22" t="str">
        <f t="shared" si="20"/>
        <v>13</v>
      </c>
      <c r="AK90" s="22" t="str">
        <f t="shared" si="21"/>
        <v>1</v>
      </c>
      <c r="AO90" s="22">
        <f t="shared" si="22"/>
        <v>1</v>
      </c>
      <c r="AP90" s="22">
        <v>20</v>
      </c>
      <c r="AR90" s="22">
        <f>Compensation!$C$16</f>
        <v>1.0416671875000001</v>
      </c>
      <c r="CC90" s="24"/>
      <c r="CD90" s="24"/>
      <c r="CE90" s="24"/>
    </row>
    <row r="91" spans="1:111" s="22" customFormat="1">
      <c r="A91" s="22">
        <f t="shared" si="0"/>
        <v>0.5</v>
      </c>
      <c r="B91" s="22">
        <f t="shared" si="1"/>
        <v>13</v>
      </c>
      <c r="C91" s="22">
        <f t="shared" si="23"/>
        <v>1.0500000000000003</v>
      </c>
      <c r="D91" s="22">
        <f t="shared" si="7"/>
        <v>1.1025000000000005</v>
      </c>
      <c r="E91" s="22">
        <f t="shared" si="8"/>
        <v>14.332500000000007</v>
      </c>
      <c r="F91" s="22">
        <f t="shared" si="9"/>
        <v>0.10250000000000048</v>
      </c>
      <c r="G91" s="22">
        <f>1</f>
        <v>1</v>
      </c>
      <c r="H91" s="22">
        <f t="shared" si="10"/>
        <v>6.825000000000002</v>
      </c>
      <c r="I91" s="22" t="str">
        <f t="shared" si="11"/>
        <v>1+6,825j</v>
      </c>
      <c r="K91" s="22" t="str">
        <f t="shared" si="12"/>
        <v>0,1025+0,699562500000003j</v>
      </c>
      <c r="M91" s="22" t="str">
        <f t="shared" si="2"/>
        <v>14,435+0,699562500000003j</v>
      </c>
      <c r="O91" s="22" t="str">
        <f t="shared" si="3"/>
        <v>0,99057268854737-0,0480060621012762j</v>
      </c>
      <c r="S91" s="22">
        <f t="shared" si="13"/>
        <v>0.99173526371428211</v>
      </c>
      <c r="U91" s="22">
        <f t="shared" si="4"/>
        <v>1.1096779741935485</v>
      </c>
      <c r="V91" s="22">
        <f t="shared" si="5"/>
        <v>1.0101015151515151</v>
      </c>
      <c r="X91" s="22">
        <f t="shared" si="24"/>
        <v>1E-3</v>
      </c>
      <c r="Y91" s="22">
        <f t="shared" si="6"/>
        <v>13</v>
      </c>
      <c r="Z91" s="22">
        <f t="shared" si="25"/>
        <v>1.0500000000000003</v>
      </c>
      <c r="AA91" s="22">
        <f t="shared" si="14"/>
        <v>1.1025000000000005</v>
      </c>
      <c r="AB91" s="22">
        <f t="shared" si="15"/>
        <v>14.332500000000007</v>
      </c>
      <c r="AC91" s="22">
        <f t="shared" si="16"/>
        <v>0.10250000000000048</v>
      </c>
      <c r="AD91" s="22">
        <v>1</v>
      </c>
      <c r="AE91" s="22">
        <f t="shared" si="17"/>
        <v>1.3650000000000004E-2</v>
      </c>
      <c r="AF91" s="22" t="str">
        <f t="shared" si="18"/>
        <v>1+0,01365j</v>
      </c>
      <c r="AH91" s="22" t="str">
        <f t="shared" si="19"/>
        <v>0,1025+0,00139912500000001j</v>
      </c>
      <c r="AI91" s="22" t="str">
        <f t="shared" si="20"/>
        <v>14,435+0,00139912500000001j</v>
      </c>
      <c r="AK91" s="22" t="str">
        <f t="shared" si="21"/>
        <v>0,992899193997336-0,0000962376227780764j</v>
      </c>
      <c r="AO91" s="22">
        <f t="shared" si="22"/>
        <v>0.99289919866129384</v>
      </c>
      <c r="AP91" s="22">
        <v>21</v>
      </c>
      <c r="AR91" s="22">
        <f>Compensation!$C$16</f>
        <v>1.0416671875000001</v>
      </c>
      <c r="CC91" s="24"/>
      <c r="CD91" s="24"/>
      <c r="CE91" s="24"/>
    </row>
    <row r="92" spans="1:111" s="22" customFormat="1">
      <c r="A92" s="22">
        <f t="shared" si="0"/>
        <v>0.5</v>
      </c>
      <c r="B92" s="22">
        <f t="shared" si="1"/>
        <v>13</v>
      </c>
      <c r="C92" s="22">
        <f t="shared" si="23"/>
        <v>1.1000000000000003</v>
      </c>
      <c r="D92" s="22">
        <f t="shared" si="7"/>
        <v>1.2100000000000006</v>
      </c>
      <c r="E92" s="22">
        <f t="shared" si="8"/>
        <v>15.730000000000008</v>
      </c>
      <c r="F92" s="22">
        <f t="shared" si="9"/>
        <v>0.21000000000000063</v>
      </c>
      <c r="G92" s="22">
        <f>1</f>
        <v>1</v>
      </c>
      <c r="H92" s="22">
        <f t="shared" si="10"/>
        <v>7.1500000000000021</v>
      </c>
      <c r="I92" s="22" t="str">
        <f t="shared" si="11"/>
        <v>1+7,15j</v>
      </c>
      <c r="K92" s="22" t="str">
        <f t="shared" si="12"/>
        <v>0,210000000000001+1,5015j</v>
      </c>
      <c r="M92" s="22" t="str">
        <f t="shared" si="2"/>
        <v>15,94+1,5015j</v>
      </c>
      <c r="O92" s="22" t="str">
        <f t="shared" si="3"/>
        <v>0,978146431604083-0,0921384483722416j</v>
      </c>
      <c r="S92" s="22">
        <f t="shared" si="13"/>
        <v>0.98247642990976902</v>
      </c>
      <c r="U92" s="22">
        <f t="shared" si="4"/>
        <v>1.1096779741935485</v>
      </c>
      <c r="V92" s="22">
        <f t="shared" si="5"/>
        <v>1.0101015151515151</v>
      </c>
      <c r="X92" s="22">
        <f t="shared" si="24"/>
        <v>1E-3</v>
      </c>
      <c r="Y92" s="22">
        <f t="shared" si="6"/>
        <v>13</v>
      </c>
      <c r="Z92" s="22">
        <f t="shared" si="25"/>
        <v>1.1000000000000003</v>
      </c>
      <c r="AA92" s="22">
        <f t="shared" si="14"/>
        <v>1.2100000000000006</v>
      </c>
      <c r="AB92" s="22">
        <f t="shared" si="15"/>
        <v>15.730000000000008</v>
      </c>
      <c r="AC92" s="22">
        <f t="shared" si="16"/>
        <v>0.21000000000000063</v>
      </c>
      <c r="AD92" s="22">
        <v>1</v>
      </c>
      <c r="AE92" s="22">
        <f t="shared" si="17"/>
        <v>1.4300000000000005E-2</v>
      </c>
      <c r="AF92" s="22" t="str">
        <f t="shared" si="18"/>
        <v>1+0,0143j</v>
      </c>
      <c r="AH92" s="22" t="str">
        <f t="shared" si="19"/>
        <v>0,210000000000001+0,00300300000000001j</v>
      </c>
      <c r="AI92" s="22" t="str">
        <f t="shared" si="20"/>
        <v>15,94+0,00300300000000001j</v>
      </c>
      <c r="AK92" s="22" t="str">
        <f t="shared" si="21"/>
        <v>0,986825560960244-0,000185911992444393j</v>
      </c>
      <c r="AO92" s="22">
        <f t="shared" si="22"/>
        <v>0.98682557847259367</v>
      </c>
      <c r="AP92" s="22">
        <v>22</v>
      </c>
      <c r="AR92" s="22">
        <f>Compensation!$C$16</f>
        <v>1.0416671875000001</v>
      </c>
      <c r="CC92" s="24"/>
      <c r="CD92" s="24"/>
      <c r="CE92" s="24"/>
    </row>
    <row r="93" spans="1:111" s="22" customFormat="1">
      <c r="A93" s="22">
        <f t="shared" si="0"/>
        <v>0.5</v>
      </c>
      <c r="B93" s="22">
        <f t="shared" si="1"/>
        <v>13</v>
      </c>
      <c r="C93" s="22">
        <f t="shared" si="23"/>
        <v>1.1500000000000004</v>
      </c>
      <c r="D93" s="22">
        <f t="shared" si="7"/>
        <v>1.3225000000000009</v>
      </c>
      <c r="E93" s="22">
        <f t="shared" si="8"/>
        <v>17.192500000000013</v>
      </c>
      <c r="F93" s="22">
        <f t="shared" si="9"/>
        <v>0.3225000000000009</v>
      </c>
      <c r="G93" s="22">
        <f>1</f>
        <v>1</v>
      </c>
      <c r="H93" s="22">
        <f t="shared" si="10"/>
        <v>7.4750000000000023</v>
      </c>
      <c r="I93" s="22" t="str">
        <f t="shared" si="11"/>
        <v>1+7,475j</v>
      </c>
      <c r="K93" s="22" t="str">
        <f t="shared" si="12"/>
        <v>0,322500000000001+2,41068750000001j</v>
      </c>
      <c r="M93" s="22" t="str">
        <f t="shared" si="2"/>
        <v>17,515+2,41068750000001j</v>
      </c>
      <c r="O93" s="22" t="str">
        <f t="shared" si="3"/>
        <v>0,963338158818448-0,132589623621847j</v>
      </c>
      <c r="S93" s="22">
        <f t="shared" si="13"/>
        <v>0.97241987666228857</v>
      </c>
      <c r="U93" s="22">
        <f t="shared" si="4"/>
        <v>1.1096779741935485</v>
      </c>
      <c r="V93" s="22">
        <f t="shared" si="5"/>
        <v>1.0101015151515151</v>
      </c>
      <c r="X93" s="22">
        <f t="shared" si="24"/>
        <v>1E-3</v>
      </c>
      <c r="Y93" s="22">
        <f t="shared" si="6"/>
        <v>13</v>
      </c>
      <c r="Z93" s="22">
        <f t="shared" si="25"/>
        <v>1.1500000000000004</v>
      </c>
      <c r="AA93" s="22">
        <f t="shared" si="14"/>
        <v>1.3225000000000009</v>
      </c>
      <c r="AB93" s="22">
        <f t="shared" si="15"/>
        <v>17.192500000000013</v>
      </c>
      <c r="AC93" s="22">
        <f t="shared" si="16"/>
        <v>0.3225000000000009</v>
      </c>
      <c r="AD93" s="22">
        <v>1</v>
      </c>
      <c r="AE93" s="22">
        <f t="shared" si="17"/>
        <v>1.4950000000000005E-2</v>
      </c>
      <c r="AF93" s="22" t="str">
        <f t="shared" si="18"/>
        <v>1+0,01495j</v>
      </c>
      <c r="AH93" s="22" t="str">
        <f t="shared" si="19"/>
        <v>0,322500000000001+0,00482137500000001j</v>
      </c>
      <c r="AI93" s="22" t="str">
        <f t="shared" si="20"/>
        <v>17,515+0,00482137500000001j</v>
      </c>
      <c r="AK93" s="22" t="str">
        <f t="shared" si="21"/>
        <v>0,981587136583022-0,000270202665180872j</v>
      </c>
      <c r="AO93" s="22">
        <f t="shared" si="22"/>
        <v>0.98158717377252669</v>
      </c>
      <c r="AP93" s="22">
        <v>23</v>
      </c>
      <c r="AR93" s="22">
        <f>Compensation!$C$16</f>
        <v>1.0416671875000001</v>
      </c>
      <c r="CC93" s="24"/>
      <c r="CD93" s="24"/>
      <c r="CE93" s="24"/>
    </row>
    <row r="94" spans="1:111" s="22" customFormat="1">
      <c r="A94" s="22">
        <f t="shared" si="0"/>
        <v>0.5</v>
      </c>
      <c r="B94" s="22">
        <f t="shared" si="1"/>
        <v>13</v>
      </c>
      <c r="C94" s="22">
        <f t="shared" si="23"/>
        <v>1.2000000000000004</v>
      </c>
      <c r="D94" s="22">
        <f t="shared" si="7"/>
        <v>1.4400000000000011</v>
      </c>
      <c r="E94" s="22">
        <f t="shared" si="8"/>
        <v>18.720000000000013</v>
      </c>
      <c r="F94" s="22">
        <f t="shared" si="9"/>
        <v>0.44000000000000106</v>
      </c>
      <c r="G94" s="22">
        <f>1</f>
        <v>1</v>
      </c>
      <c r="H94" s="22">
        <f t="shared" si="10"/>
        <v>7.8000000000000025</v>
      </c>
      <c r="I94" s="22" t="str">
        <f t="shared" si="11"/>
        <v>1+7,8j</v>
      </c>
      <c r="K94" s="22" t="str">
        <f t="shared" si="12"/>
        <v>0,440000000000001+3,43200000000001j</v>
      </c>
      <c r="M94" s="22" t="str">
        <f t="shared" si="2"/>
        <v>19,16+3,43200000000001j</v>
      </c>
      <c r="O94" s="22" t="str">
        <f t="shared" si="3"/>
        <v>0,946661743298133-0,169569055480125j</v>
      </c>
      <c r="S94" s="22">
        <f t="shared" si="13"/>
        <v>0.96172871476351485</v>
      </c>
      <c r="U94" s="22">
        <f t="shared" si="4"/>
        <v>1.1096779741935485</v>
      </c>
      <c r="V94" s="22">
        <f t="shared" si="5"/>
        <v>1.0101015151515151</v>
      </c>
      <c r="X94" s="22">
        <f t="shared" si="24"/>
        <v>1E-3</v>
      </c>
      <c r="Y94" s="22">
        <f t="shared" si="6"/>
        <v>13</v>
      </c>
      <c r="Z94" s="22">
        <f t="shared" si="25"/>
        <v>1.2000000000000004</v>
      </c>
      <c r="AA94" s="22">
        <f t="shared" si="14"/>
        <v>1.4400000000000011</v>
      </c>
      <c r="AB94" s="22">
        <f t="shared" si="15"/>
        <v>18.720000000000013</v>
      </c>
      <c r="AC94" s="22">
        <f t="shared" si="16"/>
        <v>0.44000000000000106</v>
      </c>
      <c r="AD94" s="22">
        <v>1</v>
      </c>
      <c r="AE94" s="22">
        <f t="shared" si="17"/>
        <v>1.5600000000000004E-2</v>
      </c>
      <c r="AF94" s="22" t="str">
        <f t="shared" si="18"/>
        <v>1+0,0156j</v>
      </c>
      <c r="AH94" s="22" t="str">
        <f t="shared" si="19"/>
        <v>0,440000000000001+0,00686400000000002j</v>
      </c>
      <c r="AI94" s="22" t="str">
        <f t="shared" si="20"/>
        <v>19,16+0,00686400000000002j</v>
      </c>
      <c r="AK94" s="22" t="str">
        <f t="shared" si="21"/>
        <v>0,977035365212275-0,000350019350042645j</v>
      </c>
      <c r="AO94" s="22">
        <f t="shared" si="22"/>
        <v>0.97703542790884956</v>
      </c>
      <c r="AP94" s="22">
        <v>24</v>
      </c>
      <c r="AR94" s="22">
        <f>Compensation!$C$16</f>
        <v>1.0416671875000001</v>
      </c>
      <c r="CC94" s="24"/>
      <c r="CD94" s="24"/>
      <c r="CE94" s="24"/>
    </row>
    <row r="95" spans="1:111" s="22" customFormat="1">
      <c r="A95" s="22">
        <f t="shared" si="0"/>
        <v>0.5</v>
      </c>
      <c r="B95" s="22">
        <f t="shared" si="1"/>
        <v>13</v>
      </c>
      <c r="C95" s="22">
        <f t="shared" si="23"/>
        <v>1.2500000000000004</v>
      </c>
      <c r="D95" s="22">
        <f t="shared" si="7"/>
        <v>1.5625000000000011</v>
      </c>
      <c r="E95" s="22">
        <f t="shared" si="8"/>
        <v>20.312500000000014</v>
      </c>
      <c r="F95" s="22">
        <f t="shared" si="9"/>
        <v>0.56250000000000111</v>
      </c>
      <c r="G95" s="22">
        <f>1</f>
        <v>1</v>
      </c>
      <c r="H95" s="22">
        <f t="shared" si="10"/>
        <v>8.1250000000000036</v>
      </c>
      <c r="I95" s="22" t="str">
        <f t="shared" si="11"/>
        <v>1+8,125j</v>
      </c>
      <c r="K95" s="22" t="str">
        <f t="shared" si="12"/>
        <v>0,562500000000001+4,57031250000001j</v>
      </c>
      <c r="M95" s="22" t="str">
        <f t="shared" si="2"/>
        <v>20,875+4,57031250000001j</v>
      </c>
      <c r="O95" s="22" t="str">
        <f t="shared" si="3"/>
        <v>0,928545489466518-0,203293080590537j</v>
      </c>
      <c r="S95" s="22">
        <f t="shared" si="13"/>
        <v>0.95053921677361963</v>
      </c>
      <c r="U95" s="22">
        <f t="shared" si="4"/>
        <v>1.1096779741935485</v>
      </c>
      <c r="V95" s="22">
        <f t="shared" si="5"/>
        <v>1.0101015151515151</v>
      </c>
      <c r="X95" s="22">
        <f t="shared" si="24"/>
        <v>1E-3</v>
      </c>
      <c r="Y95" s="22">
        <f t="shared" si="6"/>
        <v>13</v>
      </c>
      <c r="Z95" s="22">
        <f t="shared" si="25"/>
        <v>1.2500000000000004</v>
      </c>
      <c r="AA95" s="22">
        <f t="shared" si="14"/>
        <v>1.5625000000000011</v>
      </c>
      <c r="AB95" s="22">
        <f t="shared" si="15"/>
        <v>20.312500000000014</v>
      </c>
      <c r="AC95" s="22">
        <f t="shared" si="16"/>
        <v>0.56250000000000111</v>
      </c>
      <c r="AD95" s="22">
        <v>1</v>
      </c>
      <c r="AE95" s="22">
        <f t="shared" si="17"/>
        <v>1.6250000000000007E-2</v>
      </c>
      <c r="AF95" s="22" t="str">
        <f t="shared" si="18"/>
        <v>1+0,01625j</v>
      </c>
      <c r="AH95" s="22" t="str">
        <f t="shared" si="19"/>
        <v>0,562500000000001+0,00914062500000002j</v>
      </c>
      <c r="AI95" s="22" t="str">
        <f t="shared" si="20"/>
        <v>20,875+0,00914062500000002j</v>
      </c>
      <c r="AK95" s="22" t="str">
        <f t="shared" si="21"/>
        <v>0,973053705648226-0,000426075163027106j</v>
      </c>
      <c r="AO95" s="22">
        <f t="shared" si="22"/>
        <v>0.97305379893189314</v>
      </c>
      <c r="AP95" s="22">
        <v>25</v>
      </c>
      <c r="AR95" s="22">
        <f>Compensation!$C$16</f>
        <v>1.0416671875000001</v>
      </c>
      <c r="CC95" s="24"/>
      <c r="CD95" s="24"/>
      <c r="CE95" s="24"/>
    </row>
    <row r="96" spans="1:111" s="22" customFormat="1">
      <c r="A96" s="22">
        <f t="shared" si="0"/>
        <v>0.5</v>
      </c>
      <c r="B96" s="22">
        <f t="shared" si="1"/>
        <v>13</v>
      </c>
      <c r="C96" s="22">
        <f t="shared" si="23"/>
        <v>1.3000000000000005</v>
      </c>
      <c r="D96" s="22">
        <f t="shared" si="7"/>
        <v>1.6900000000000013</v>
      </c>
      <c r="E96" s="22">
        <f t="shared" si="8"/>
        <v>21.970000000000017</v>
      </c>
      <c r="F96" s="22">
        <f t="shared" si="9"/>
        <v>0.69000000000000128</v>
      </c>
      <c r="G96" s="22">
        <f>1</f>
        <v>1</v>
      </c>
      <c r="H96" s="22">
        <f t="shared" si="10"/>
        <v>8.4500000000000028</v>
      </c>
      <c r="I96" s="22" t="str">
        <f t="shared" si="11"/>
        <v>1+8,45j</v>
      </c>
      <c r="K96" s="22" t="str">
        <f t="shared" si="12"/>
        <v>0,690000000000001+5,83050000000001j</v>
      </c>
      <c r="M96" s="22" t="str">
        <f t="shared" si="2"/>
        <v>22,66+5,83050000000001j</v>
      </c>
      <c r="O96" s="22" t="str">
        <f t="shared" si="3"/>
        <v>0,909346447637927-0,233978131639583j</v>
      </c>
      <c r="S96" s="22">
        <f t="shared" si="13"/>
        <v>0.93896577569007655</v>
      </c>
      <c r="U96" s="22">
        <f t="shared" si="4"/>
        <v>1.1096779741935485</v>
      </c>
      <c r="V96" s="22">
        <f t="shared" si="5"/>
        <v>1.0101015151515151</v>
      </c>
      <c r="X96" s="22">
        <f t="shared" si="24"/>
        <v>1E-3</v>
      </c>
      <c r="Y96" s="22">
        <f t="shared" si="6"/>
        <v>13</v>
      </c>
      <c r="Z96" s="22">
        <f t="shared" si="25"/>
        <v>1.3000000000000005</v>
      </c>
      <c r="AA96" s="22">
        <f t="shared" si="14"/>
        <v>1.6900000000000013</v>
      </c>
      <c r="AB96" s="22">
        <f t="shared" si="15"/>
        <v>21.970000000000017</v>
      </c>
      <c r="AC96" s="22">
        <f t="shared" si="16"/>
        <v>0.69000000000000128</v>
      </c>
      <c r="AD96" s="22">
        <v>1</v>
      </c>
      <c r="AE96" s="22">
        <f t="shared" si="17"/>
        <v>1.6900000000000005E-2</v>
      </c>
      <c r="AF96" s="22" t="str">
        <f t="shared" si="18"/>
        <v>1+0,0169j</v>
      </c>
      <c r="AH96" s="22" t="str">
        <f t="shared" si="19"/>
        <v>0,690000000000001+0,011661j</v>
      </c>
      <c r="AI96" s="22" t="str">
        <f t="shared" si="20"/>
        <v>22,66+0,011661j</v>
      </c>
      <c r="AK96" s="22" t="str">
        <f t="shared" si="21"/>
        <v>0,969549610851402-0,000498937246784563j</v>
      </c>
      <c r="AO96" s="22">
        <f t="shared" si="22"/>
        <v>0.96954973922975263</v>
      </c>
      <c r="AP96" s="22">
        <v>26</v>
      </c>
      <c r="AR96" s="22">
        <f>Compensation!$C$16</f>
        <v>1.0416671875000001</v>
      </c>
      <c r="CC96" s="24"/>
      <c r="CD96" s="24"/>
      <c r="CE96" s="24"/>
    </row>
    <row r="97" spans="1:83" s="22" customFormat="1">
      <c r="A97" s="22">
        <f t="shared" si="0"/>
        <v>0.5</v>
      </c>
      <c r="B97" s="22">
        <f t="shared" si="1"/>
        <v>13</v>
      </c>
      <c r="C97" s="22">
        <f t="shared" si="23"/>
        <v>1.3500000000000005</v>
      </c>
      <c r="D97" s="22">
        <f t="shared" si="7"/>
        <v>1.8225000000000013</v>
      </c>
      <c r="E97" s="22">
        <f t="shared" si="8"/>
        <v>23.692500000000017</v>
      </c>
      <c r="F97" s="22">
        <f t="shared" si="9"/>
        <v>0.82250000000000134</v>
      </c>
      <c r="G97" s="22">
        <f>1</f>
        <v>1</v>
      </c>
      <c r="H97" s="22">
        <f t="shared" si="10"/>
        <v>8.7750000000000039</v>
      </c>
      <c r="I97" s="22" t="str">
        <f t="shared" si="11"/>
        <v>1+8,775j</v>
      </c>
      <c r="K97" s="22" t="str">
        <f t="shared" si="12"/>
        <v>0,822500000000001+7,21743750000001j</v>
      </c>
      <c r="M97" s="22" t="str">
        <f t="shared" si="2"/>
        <v>24,515+7,21743750000001j</v>
      </c>
      <c r="O97" s="22" t="str">
        <f t="shared" si="3"/>
        <v>0,889362153917992-0,261836253753559j</v>
      </c>
      <c r="S97" s="22">
        <f t="shared" si="13"/>
        <v>0.9271047754171845</v>
      </c>
      <c r="U97" s="22">
        <f t="shared" si="4"/>
        <v>1.1096779741935485</v>
      </c>
      <c r="V97" s="22">
        <f t="shared" si="5"/>
        <v>1.0101015151515151</v>
      </c>
      <c r="X97" s="22">
        <f t="shared" si="24"/>
        <v>1E-3</v>
      </c>
      <c r="Y97" s="22">
        <f t="shared" si="6"/>
        <v>13</v>
      </c>
      <c r="Z97" s="22">
        <f t="shared" si="25"/>
        <v>1.3500000000000005</v>
      </c>
      <c r="AA97" s="22">
        <f t="shared" si="14"/>
        <v>1.8225000000000013</v>
      </c>
      <c r="AB97" s="22">
        <f t="shared" si="15"/>
        <v>23.692500000000017</v>
      </c>
      <c r="AC97" s="22">
        <f t="shared" si="16"/>
        <v>0.82250000000000134</v>
      </c>
      <c r="AD97" s="22">
        <v>1</v>
      </c>
      <c r="AE97" s="22">
        <f t="shared" si="17"/>
        <v>1.7550000000000007E-2</v>
      </c>
      <c r="AF97" s="22" t="str">
        <f t="shared" si="18"/>
        <v>1+0,01755j</v>
      </c>
      <c r="AH97" s="22" t="str">
        <f t="shared" si="19"/>
        <v>0,822500000000001+0,014434875j</v>
      </c>
      <c r="AI97" s="22" t="str">
        <f t="shared" si="20"/>
        <v>24,515+0,014434875j</v>
      </c>
      <c r="AK97" s="22" t="str">
        <f t="shared" si="21"/>
        <v>0,966448777713804-0,000569062504597248j</v>
      </c>
      <c r="AO97" s="22">
        <f t="shared" si="22"/>
        <v>0.96644894525093239</v>
      </c>
      <c r="AP97" s="22">
        <v>27</v>
      </c>
      <c r="AR97" s="22">
        <f>Compensation!$C$16</f>
        <v>1.0416671875000001</v>
      </c>
      <c r="CC97" s="24"/>
      <c r="CD97" s="24"/>
      <c r="CE97" s="24"/>
    </row>
    <row r="98" spans="1:83" s="22" customFormat="1">
      <c r="A98" s="22">
        <f t="shared" si="0"/>
        <v>0.5</v>
      </c>
      <c r="B98" s="22">
        <f t="shared" si="1"/>
        <v>13</v>
      </c>
      <c r="C98" s="22">
        <f t="shared" si="23"/>
        <v>1.4000000000000006</v>
      </c>
      <c r="D98" s="22">
        <f t="shared" si="7"/>
        <v>1.9600000000000015</v>
      </c>
      <c r="E98" s="22">
        <f t="shared" si="8"/>
        <v>25.480000000000018</v>
      </c>
      <c r="F98" s="22">
        <f t="shared" si="9"/>
        <v>0.96000000000000152</v>
      </c>
      <c r="G98" s="22">
        <f>1</f>
        <v>1</v>
      </c>
      <c r="H98" s="22">
        <f t="shared" si="10"/>
        <v>9.1000000000000032</v>
      </c>
      <c r="I98" s="22" t="str">
        <f t="shared" si="11"/>
        <v>1+9,1j</v>
      </c>
      <c r="K98" s="22" t="str">
        <f t="shared" si="12"/>
        <v>0,960000000000002+8,73600000000001j</v>
      </c>
      <c r="M98" s="22" t="str">
        <f t="shared" si="2"/>
        <v>26,44+8,73600000000001j</v>
      </c>
      <c r="O98" s="22" t="str">
        <f t="shared" si="3"/>
        <v>0,868840291960152-0,287072193289103j</v>
      </c>
      <c r="S98" s="22">
        <f t="shared" si="13"/>
        <v>0.9150376479103024</v>
      </c>
      <c r="U98" s="22">
        <f t="shared" si="4"/>
        <v>1.1096779741935485</v>
      </c>
      <c r="V98" s="22">
        <f t="shared" si="5"/>
        <v>1.0101015151515151</v>
      </c>
      <c r="X98" s="22">
        <f t="shared" si="24"/>
        <v>1E-3</v>
      </c>
      <c r="Y98" s="22">
        <f t="shared" si="6"/>
        <v>13</v>
      </c>
      <c r="Z98" s="22">
        <f t="shared" si="25"/>
        <v>1.4000000000000006</v>
      </c>
      <c r="AA98" s="22">
        <f t="shared" si="14"/>
        <v>1.9600000000000015</v>
      </c>
      <c r="AB98" s="22">
        <f t="shared" si="15"/>
        <v>25.480000000000018</v>
      </c>
      <c r="AC98" s="22">
        <f t="shared" si="16"/>
        <v>0.96000000000000152</v>
      </c>
      <c r="AD98" s="22">
        <v>1</v>
      </c>
      <c r="AE98" s="22">
        <f t="shared" si="17"/>
        <v>1.8200000000000008E-2</v>
      </c>
      <c r="AF98" s="22" t="str">
        <f t="shared" si="18"/>
        <v>1+0,0182j</v>
      </c>
      <c r="AH98" s="22" t="str">
        <f t="shared" si="19"/>
        <v>0,960000000000002+0,017472j</v>
      </c>
      <c r="AI98" s="22" t="str">
        <f t="shared" si="20"/>
        <v>26,44+0,017472j</v>
      </c>
      <c r="AK98" s="22" t="str">
        <f t="shared" si="21"/>
        <v>0,963690955878332-0,000636823312447285j</v>
      </c>
      <c r="AO98" s="22">
        <f t="shared" si="22"/>
        <v>0.96369116629012663</v>
      </c>
      <c r="AP98" s="22">
        <v>28</v>
      </c>
      <c r="AR98" s="22">
        <f>Compensation!$C$16</f>
        <v>1.0416671875000001</v>
      </c>
      <c r="CC98" s="24"/>
      <c r="CD98" s="24"/>
      <c r="CE98" s="24"/>
    </row>
    <row r="99" spans="1:83" s="22" customFormat="1">
      <c r="A99" s="22">
        <f t="shared" si="0"/>
        <v>0.5</v>
      </c>
      <c r="B99" s="22">
        <f t="shared" si="1"/>
        <v>13</v>
      </c>
      <c r="C99" s="22">
        <f t="shared" si="23"/>
        <v>1.4500000000000006</v>
      </c>
      <c r="D99" s="22">
        <f t="shared" si="7"/>
        <v>2.1025000000000018</v>
      </c>
      <c r="E99" s="22">
        <f t="shared" si="8"/>
        <v>27.332500000000024</v>
      </c>
      <c r="F99" s="22">
        <f t="shared" si="9"/>
        <v>1.1025000000000018</v>
      </c>
      <c r="G99" s="22">
        <f>1</f>
        <v>1</v>
      </c>
      <c r="H99" s="22">
        <f t="shared" si="10"/>
        <v>9.4250000000000043</v>
      </c>
      <c r="I99" s="22" t="str">
        <f t="shared" si="11"/>
        <v>1+9,425j</v>
      </c>
      <c r="K99" s="22" t="str">
        <f t="shared" si="12"/>
        <v>1,1025+10,3910625j</v>
      </c>
      <c r="M99" s="22" t="str">
        <f t="shared" si="2"/>
        <v>28,435+10,3910625j</v>
      </c>
      <c r="O99" s="22" t="str">
        <f t="shared" si="3"/>
        <v>0,847986678095456-0,309881574512301j</v>
      </c>
      <c r="S99" s="22">
        <f t="shared" si="13"/>
        <v>0.90283331598340422</v>
      </c>
      <c r="U99" s="22">
        <f t="shared" si="4"/>
        <v>1.1096779741935485</v>
      </c>
      <c r="V99" s="22">
        <f t="shared" si="5"/>
        <v>1.0101015151515151</v>
      </c>
      <c r="X99" s="22">
        <f t="shared" si="24"/>
        <v>1E-3</v>
      </c>
      <c r="Y99" s="22">
        <f t="shared" si="6"/>
        <v>13</v>
      </c>
      <c r="Z99" s="22">
        <f t="shared" si="25"/>
        <v>1.4500000000000006</v>
      </c>
      <c r="AA99" s="22">
        <f t="shared" si="14"/>
        <v>2.1025000000000018</v>
      </c>
      <c r="AB99" s="22">
        <f t="shared" si="15"/>
        <v>27.332500000000024</v>
      </c>
      <c r="AC99" s="22">
        <f t="shared" si="16"/>
        <v>1.1025000000000018</v>
      </c>
      <c r="AD99" s="22">
        <v>1</v>
      </c>
      <c r="AE99" s="22">
        <f t="shared" si="17"/>
        <v>1.8850000000000009E-2</v>
      </c>
      <c r="AF99" s="22" t="str">
        <f t="shared" si="18"/>
        <v>1+0,01885j</v>
      </c>
      <c r="AH99" s="22" t="str">
        <f t="shared" si="19"/>
        <v>1,1025+0,020782125j</v>
      </c>
      <c r="AI99" s="22" t="str">
        <f t="shared" si="20"/>
        <v>28,435+0,020782125j</v>
      </c>
      <c r="AK99" s="22" t="str">
        <f t="shared" si="21"/>
        <v>0,961226847195703-0,000702526340488025j</v>
      </c>
      <c r="AO99" s="22">
        <f t="shared" si="22"/>
        <v>0.96122710392136268</v>
      </c>
      <c r="AP99" s="22">
        <v>29</v>
      </c>
      <c r="AR99" s="22">
        <f>Compensation!$C$16</f>
        <v>1.0416671875000001</v>
      </c>
      <c r="CC99" s="24"/>
      <c r="CD99" s="24"/>
      <c r="CE99" s="24"/>
    </row>
    <row r="100" spans="1:83" s="22" customFormat="1">
      <c r="A100" s="22">
        <f t="shared" si="0"/>
        <v>0.5</v>
      </c>
      <c r="B100" s="22">
        <f t="shared" si="1"/>
        <v>13</v>
      </c>
      <c r="C100" s="22">
        <f t="shared" si="23"/>
        <v>1.5000000000000007</v>
      </c>
      <c r="D100" s="22">
        <f t="shared" si="7"/>
        <v>2.2500000000000018</v>
      </c>
      <c r="E100" s="22">
        <f t="shared" si="8"/>
        <v>29.250000000000021</v>
      </c>
      <c r="F100" s="22">
        <f t="shared" si="9"/>
        <v>1.2500000000000018</v>
      </c>
      <c r="G100" s="22">
        <f>1</f>
        <v>1</v>
      </c>
      <c r="H100" s="22">
        <f t="shared" si="10"/>
        <v>9.7500000000000036</v>
      </c>
      <c r="I100" s="22" t="str">
        <f t="shared" si="11"/>
        <v>1+9,75j</v>
      </c>
      <c r="K100" s="22" t="str">
        <f t="shared" si="12"/>
        <v>1,25+12,1875j</v>
      </c>
      <c r="M100" s="22" t="str">
        <f t="shared" si="2"/>
        <v>30,5+12,1875j</v>
      </c>
      <c r="O100" s="22" t="str">
        <f t="shared" si="3"/>
        <v>0,826971890400444-0,330449833254276j</v>
      </c>
      <c r="S100" s="22">
        <f t="shared" si="13"/>
        <v>0.89055016692506594</v>
      </c>
      <c r="U100" s="22">
        <f t="shared" si="4"/>
        <v>1.1096779741935485</v>
      </c>
      <c r="V100" s="22">
        <f t="shared" si="5"/>
        <v>1.0101015151515151</v>
      </c>
      <c r="X100" s="22">
        <f t="shared" si="24"/>
        <v>1E-3</v>
      </c>
      <c r="Y100" s="22">
        <f t="shared" si="6"/>
        <v>13</v>
      </c>
      <c r="Z100" s="22">
        <f t="shared" si="25"/>
        <v>1.5000000000000007</v>
      </c>
      <c r="AA100" s="22">
        <f t="shared" si="14"/>
        <v>2.2500000000000018</v>
      </c>
      <c r="AB100" s="22">
        <f t="shared" si="15"/>
        <v>29.250000000000021</v>
      </c>
      <c r="AC100" s="22">
        <f t="shared" si="16"/>
        <v>1.2500000000000018</v>
      </c>
      <c r="AD100" s="22">
        <v>1</v>
      </c>
      <c r="AE100" s="22">
        <f t="shared" si="17"/>
        <v>1.9500000000000007E-2</v>
      </c>
      <c r="AF100" s="22" t="str">
        <f t="shared" si="18"/>
        <v>1+0,0195j</v>
      </c>
      <c r="AH100" s="22" t="str">
        <f t="shared" si="19"/>
        <v>1,25+0,024375j</v>
      </c>
      <c r="AI100" s="22" t="str">
        <f t="shared" si="20"/>
        <v>30,5+0,024375j</v>
      </c>
      <c r="AK100" s="22" t="str">
        <f t="shared" si="21"/>
        <v>0,959015780929605-0,000766426546234726j</v>
      </c>
      <c r="AO100" s="22">
        <f t="shared" si="22"/>
        <v>0.95901608718606546</v>
      </c>
      <c r="AP100" s="22">
        <v>30</v>
      </c>
      <c r="AR100" s="22">
        <f>Compensation!$C$16</f>
        <v>1.0416671875000001</v>
      </c>
      <c r="CC100" s="24"/>
      <c r="CD100" s="24"/>
      <c r="CE100" s="24"/>
    </row>
    <row r="101" spans="1:83" s="22" customFormat="1">
      <c r="A101" s="22">
        <f t="shared" si="0"/>
        <v>0.5</v>
      </c>
      <c r="B101" s="22">
        <f t="shared" si="1"/>
        <v>13</v>
      </c>
      <c r="C101" s="22">
        <f t="shared" si="23"/>
        <v>1.5500000000000007</v>
      </c>
      <c r="D101" s="22">
        <f t="shared" si="7"/>
        <v>2.4025000000000021</v>
      </c>
      <c r="E101" s="22">
        <f t="shared" si="8"/>
        <v>31.232500000000027</v>
      </c>
      <c r="F101" s="22">
        <f t="shared" si="9"/>
        <v>1.4025000000000021</v>
      </c>
      <c r="G101" s="22">
        <f>1</f>
        <v>1</v>
      </c>
      <c r="H101" s="22">
        <f t="shared" si="10"/>
        <v>10.075000000000005</v>
      </c>
      <c r="I101" s="22" t="str">
        <f t="shared" si="11"/>
        <v>1+10,075j</v>
      </c>
      <c r="K101" s="22" t="str">
        <f t="shared" si="12"/>
        <v>1,4025+14,1301875j</v>
      </c>
      <c r="M101" s="22" t="str">
        <f t="shared" si="2"/>
        <v>32,635+14,1301875j</v>
      </c>
      <c r="O101" s="22" t="str">
        <f t="shared" si="3"/>
        <v>0,805936796293167-0,348951679018592j</v>
      </c>
      <c r="S101" s="22">
        <f t="shared" si="13"/>
        <v>0.87823766368175538</v>
      </c>
      <c r="U101" s="22">
        <f t="shared" si="4"/>
        <v>1.1096779741935485</v>
      </c>
      <c r="V101" s="22">
        <f t="shared" si="5"/>
        <v>1.0101015151515151</v>
      </c>
      <c r="X101" s="22">
        <f t="shared" si="24"/>
        <v>1E-3</v>
      </c>
      <c r="Y101" s="22">
        <f t="shared" si="6"/>
        <v>13</v>
      </c>
      <c r="Z101" s="22">
        <f t="shared" si="25"/>
        <v>1.5500000000000007</v>
      </c>
      <c r="AA101" s="22">
        <f t="shared" si="14"/>
        <v>2.4025000000000021</v>
      </c>
      <c r="AB101" s="22">
        <f t="shared" si="15"/>
        <v>31.232500000000027</v>
      </c>
      <c r="AC101" s="22">
        <f t="shared" si="16"/>
        <v>1.4025000000000021</v>
      </c>
      <c r="AD101" s="22">
        <v>1</v>
      </c>
      <c r="AE101" s="22">
        <f t="shared" si="17"/>
        <v>2.0150000000000008E-2</v>
      </c>
      <c r="AF101" s="22" t="str">
        <f t="shared" si="18"/>
        <v>1+0,02015j</v>
      </c>
      <c r="AH101" s="22" t="str">
        <f t="shared" si="19"/>
        <v>1,4025+0,028260375j</v>
      </c>
      <c r="AI101" s="22" t="str">
        <f t="shared" si="20"/>
        <v>32,635+0,028260375j</v>
      </c>
      <c r="AK101" s="22" t="str">
        <f t="shared" si="21"/>
        <v>0,957023949120917-0,000828737725942639j</v>
      </c>
      <c r="AO101" s="22">
        <f t="shared" si="22"/>
        <v>0.95702430794479509</v>
      </c>
      <c r="AP101" s="22">
        <v>31</v>
      </c>
      <c r="AR101" s="22">
        <f>Compensation!$C$16</f>
        <v>1.0416671875000001</v>
      </c>
      <c r="CC101" s="24"/>
      <c r="CD101" s="24"/>
      <c r="CE101" s="24"/>
    </row>
    <row r="102" spans="1:83" s="22" customFormat="1">
      <c r="A102" s="22">
        <f t="shared" si="0"/>
        <v>0.5</v>
      </c>
      <c r="B102" s="22">
        <f t="shared" si="1"/>
        <v>13</v>
      </c>
      <c r="C102" s="22">
        <f t="shared" si="23"/>
        <v>1.6000000000000008</v>
      </c>
      <c r="D102" s="22">
        <f t="shared" si="7"/>
        <v>2.5600000000000023</v>
      </c>
      <c r="E102" s="22">
        <f t="shared" si="8"/>
        <v>33.28000000000003</v>
      </c>
      <c r="F102" s="22">
        <f t="shared" si="9"/>
        <v>1.5600000000000023</v>
      </c>
      <c r="G102" s="22">
        <f>1</f>
        <v>1</v>
      </c>
      <c r="H102" s="22">
        <f t="shared" si="10"/>
        <v>10.400000000000006</v>
      </c>
      <c r="I102" s="22" t="str">
        <f t="shared" si="11"/>
        <v>1+10,4j</v>
      </c>
      <c r="K102" s="22" t="str">
        <f t="shared" si="12"/>
        <v>1,56+16,224j</v>
      </c>
      <c r="M102" s="22" t="str">
        <f t="shared" ref="M102:M133" si="26">IMSUM(K102,E102)</f>
        <v>34,84+16,224j</v>
      </c>
      <c r="O102" s="22" t="str">
        <f t="shared" ref="O102:O133" si="27">IMDIV(E102,M102)</f>
        <v>0,784997180747066-0,365550925959828j</v>
      </c>
      <c r="S102" s="22">
        <f t="shared" si="13"/>
        <v>0.86593767284425816</v>
      </c>
      <c r="U102" s="22">
        <f t="shared" si="4"/>
        <v>1.1096779741935485</v>
      </c>
      <c r="V102" s="22">
        <f t="shared" si="5"/>
        <v>1.0101015151515151</v>
      </c>
      <c r="X102" s="22">
        <f t="shared" si="24"/>
        <v>1E-3</v>
      </c>
      <c r="Y102" s="22">
        <f t="shared" si="6"/>
        <v>13</v>
      </c>
      <c r="Z102" s="22">
        <f t="shared" si="25"/>
        <v>1.6000000000000008</v>
      </c>
      <c r="AA102" s="22">
        <f t="shared" si="14"/>
        <v>2.5600000000000023</v>
      </c>
      <c r="AB102" s="22">
        <f t="shared" si="15"/>
        <v>33.28000000000003</v>
      </c>
      <c r="AC102" s="22">
        <f t="shared" si="16"/>
        <v>1.5600000000000023</v>
      </c>
      <c r="AD102" s="22">
        <v>1</v>
      </c>
      <c r="AE102" s="22">
        <f t="shared" si="17"/>
        <v>2.0800000000000013E-2</v>
      </c>
      <c r="AF102" s="22" t="str">
        <f t="shared" si="18"/>
        <v>1+0,0208j</v>
      </c>
      <c r="AH102" s="22" t="str">
        <f t="shared" si="19"/>
        <v>1,56+0,032448j</v>
      </c>
      <c r="AI102" s="22" t="str">
        <f t="shared" si="20"/>
        <v>34,84+0,032448j</v>
      </c>
      <c r="AK102" s="22" t="str">
        <f t="shared" si="21"/>
        <v>0,955223052036242-0,000889640573836739j</v>
      </c>
      <c r="AO102" s="22">
        <f t="shared" si="22"/>
        <v>0.95522346631653876</v>
      </c>
      <c r="AP102" s="22">
        <v>32</v>
      </c>
      <c r="AR102" s="22">
        <f>Compensation!$C$16</f>
        <v>1.0416671875000001</v>
      </c>
      <c r="CC102" s="24"/>
      <c r="CD102" s="24"/>
      <c r="CE102" s="24"/>
    </row>
    <row r="103" spans="1:83" s="22" customFormat="1">
      <c r="A103" s="22">
        <f t="shared" si="0"/>
        <v>0.5</v>
      </c>
      <c r="B103" s="22">
        <f t="shared" si="1"/>
        <v>13</v>
      </c>
      <c r="C103" s="22">
        <f t="shared" si="23"/>
        <v>1.6500000000000008</v>
      </c>
      <c r="D103" s="22">
        <f t="shared" si="7"/>
        <v>2.7225000000000028</v>
      </c>
      <c r="E103" s="22">
        <f t="shared" si="8"/>
        <v>35.392500000000034</v>
      </c>
      <c r="F103" s="22">
        <f t="shared" si="9"/>
        <v>1.7225000000000028</v>
      </c>
      <c r="G103" s="22">
        <f>1</f>
        <v>1</v>
      </c>
      <c r="H103" s="22">
        <f t="shared" si="10"/>
        <v>10.725000000000005</v>
      </c>
      <c r="I103" s="22" t="str">
        <f t="shared" si="11"/>
        <v>1+10,725j</v>
      </c>
      <c r="K103" s="22" t="str">
        <f t="shared" si="12"/>
        <v>1,7225+18,4738125j</v>
      </c>
      <c r="M103" s="22" t="str">
        <f t="shared" si="26"/>
        <v>37,115+18,4738125j</v>
      </c>
      <c r="O103" s="22" t="str">
        <f t="shared" si="27"/>
        <v>0,76424763595449-0,380400580094073j</v>
      </c>
      <c r="S103" s="22">
        <f t="shared" si="13"/>
        <v>0.85368556881203861</v>
      </c>
      <c r="U103" s="22">
        <f t="shared" si="4"/>
        <v>1.1096779741935485</v>
      </c>
      <c r="V103" s="22">
        <f t="shared" si="5"/>
        <v>1.0101015151515151</v>
      </c>
      <c r="X103" s="22">
        <f t="shared" si="24"/>
        <v>1E-3</v>
      </c>
      <c r="Y103" s="22">
        <f t="shared" si="6"/>
        <v>13</v>
      </c>
      <c r="Z103" s="22">
        <f t="shared" si="25"/>
        <v>1.6500000000000008</v>
      </c>
      <c r="AA103" s="22">
        <f t="shared" si="14"/>
        <v>2.7225000000000028</v>
      </c>
      <c r="AB103" s="22">
        <f t="shared" si="15"/>
        <v>35.392500000000034</v>
      </c>
      <c r="AC103" s="22">
        <f t="shared" si="16"/>
        <v>1.7225000000000028</v>
      </c>
      <c r="AD103" s="22">
        <v>1</v>
      </c>
      <c r="AE103" s="22">
        <f t="shared" si="17"/>
        <v>2.1450000000000011E-2</v>
      </c>
      <c r="AF103" s="22" t="str">
        <f t="shared" si="18"/>
        <v>1+0,02145j</v>
      </c>
      <c r="AH103" s="22" t="str">
        <f t="shared" si="19"/>
        <v>1,7225+0,0369476250000001j</v>
      </c>
      <c r="AI103" s="22" t="str">
        <f t="shared" si="20"/>
        <v>37,115+0,0369476250000001j</v>
      </c>
      <c r="AK103" s="22" t="str">
        <f t="shared" si="21"/>
        <v>0,953589247636517-0,000949288910836758j</v>
      </c>
      <c r="AO103" s="22">
        <f t="shared" si="22"/>
        <v>0.95358972014038335</v>
      </c>
      <c r="AP103" s="22">
        <v>33</v>
      </c>
      <c r="AR103" s="22">
        <f>Compensation!$C$16</f>
        <v>1.0416671875000001</v>
      </c>
      <c r="CC103" s="24"/>
      <c r="CD103" s="24"/>
      <c r="CE103" s="24"/>
    </row>
    <row r="104" spans="1:83" s="22" customFormat="1">
      <c r="A104" s="22">
        <f t="shared" si="0"/>
        <v>0.5</v>
      </c>
      <c r="B104" s="22">
        <f t="shared" si="1"/>
        <v>13</v>
      </c>
      <c r="C104" s="22">
        <f t="shared" si="23"/>
        <v>1.7000000000000008</v>
      </c>
      <c r="D104" s="22">
        <f t="shared" si="7"/>
        <v>2.8900000000000028</v>
      </c>
      <c r="E104" s="22">
        <f t="shared" si="8"/>
        <v>37.570000000000036</v>
      </c>
      <c r="F104" s="22">
        <f t="shared" si="9"/>
        <v>1.8900000000000028</v>
      </c>
      <c r="G104" s="22">
        <f>1</f>
        <v>1</v>
      </c>
      <c r="H104" s="22">
        <f t="shared" si="10"/>
        <v>11.050000000000006</v>
      </c>
      <c r="I104" s="22" t="str">
        <f t="shared" si="11"/>
        <v>1+11,05j</v>
      </c>
      <c r="K104" s="22" t="str">
        <f t="shared" si="12"/>
        <v>1,89+20,8845j</v>
      </c>
      <c r="M104" s="22" t="str">
        <f t="shared" si="26"/>
        <v>39,46+20,8845j</v>
      </c>
      <c r="O104" s="22" t="str">
        <f t="shared" si="27"/>
        <v>0,743764841028765-0,393643102444634j</v>
      </c>
      <c r="S104" s="22">
        <f t="shared" si="13"/>
        <v>0.84151115907798912</v>
      </c>
      <c r="U104" s="22">
        <f t="shared" si="4"/>
        <v>1.1096779741935485</v>
      </c>
      <c r="V104" s="22">
        <f t="shared" si="5"/>
        <v>1.0101015151515151</v>
      </c>
      <c r="X104" s="22">
        <f t="shared" si="24"/>
        <v>1E-3</v>
      </c>
      <c r="Y104" s="22">
        <f t="shared" si="6"/>
        <v>13</v>
      </c>
      <c r="Z104" s="22">
        <f t="shared" si="25"/>
        <v>1.7000000000000008</v>
      </c>
      <c r="AA104" s="22">
        <f t="shared" si="14"/>
        <v>2.8900000000000028</v>
      </c>
      <c r="AB104" s="22">
        <f t="shared" si="15"/>
        <v>37.570000000000036</v>
      </c>
      <c r="AC104" s="22">
        <f t="shared" si="16"/>
        <v>1.8900000000000028</v>
      </c>
      <c r="AD104" s="22">
        <v>1</v>
      </c>
      <c r="AE104" s="22">
        <f t="shared" si="17"/>
        <v>2.2100000000000012E-2</v>
      </c>
      <c r="AF104" s="22" t="str">
        <f t="shared" si="18"/>
        <v>1+0,0221j</v>
      </c>
      <c r="AH104" s="22" t="str">
        <f t="shared" si="19"/>
        <v>1,89+0,0417690000000001j</v>
      </c>
      <c r="AI104" s="22" t="str">
        <f t="shared" si="20"/>
        <v>39,46+0,0417690000000001j</v>
      </c>
      <c r="AK104" s="22" t="str">
        <f t="shared" si="21"/>
        <v>0,952102329057122-0,00100781455099815j</v>
      </c>
      <c r="AO104" s="22">
        <f t="shared" si="22"/>
        <v>0.95210286245035802</v>
      </c>
      <c r="AP104" s="22">
        <v>34</v>
      </c>
      <c r="AR104" s="22">
        <f>Compensation!$C$16</f>
        <v>1.0416671875000001</v>
      </c>
      <c r="CC104" s="24"/>
      <c r="CD104" s="24"/>
      <c r="CE104" s="24"/>
    </row>
    <row r="105" spans="1:83" s="22" customFormat="1">
      <c r="A105" s="22">
        <f t="shared" si="0"/>
        <v>0.5</v>
      </c>
      <c r="B105" s="22">
        <f t="shared" si="1"/>
        <v>13</v>
      </c>
      <c r="C105" s="22">
        <f t="shared" si="23"/>
        <v>1.7500000000000009</v>
      </c>
      <c r="D105" s="22">
        <f t="shared" si="7"/>
        <v>3.0625000000000031</v>
      </c>
      <c r="E105" s="22">
        <f t="shared" si="8"/>
        <v>39.812500000000043</v>
      </c>
      <c r="F105" s="22">
        <f t="shared" si="9"/>
        <v>2.0625000000000031</v>
      </c>
      <c r="G105" s="22">
        <f>1</f>
        <v>1</v>
      </c>
      <c r="H105" s="22">
        <f t="shared" si="10"/>
        <v>11.375000000000005</v>
      </c>
      <c r="I105" s="22" t="str">
        <f t="shared" si="11"/>
        <v>1+11,375j</v>
      </c>
      <c r="K105" s="22" t="str">
        <f t="shared" si="12"/>
        <v>2,0625+23,4609375j</v>
      </c>
      <c r="M105" s="22" t="str">
        <f t="shared" si="26"/>
        <v>41,875+23,4609375j</v>
      </c>
      <c r="O105" s="22" t="str">
        <f t="shared" si="27"/>
        <v>0,723610335160567-0,4054107903894j</v>
      </c>
      <c r="S105" s="22">
        <f t="shared" si="13"/>
        <v>0.82943946500956067</v>
      </c>
      <c r="U105" s="22">
        <f t="shared" si="4"/>
        <v>1.1096779741935485</v>
      </c>
      <c r="V105" s="22">
        <f t="shared" si="5"/>
        <v>1.0101015151515151</v>
      </c>
      <c r="X105" s="22">
        <f t="shared" si="24"/>
        <v>1E-3</v>
      </c>
      <c r="Y105" s="22">
        <f t="shared" si="6"/>
        <v>13</v>
      </c>
      <c r="Z105" s="22">
        <f t="shared" si="25"/>
        <v>1.7500000000000009</v>
      </c>
      <c r="AA105" s="22">
        <f t="shared" si="14"/>
        <v>3.0625000000000031</v>
      </c>
      <c r="AB105" s="22">
        <f t="shared" si="15"/>
        <v>39.812500000000043</v>
      </c>
      <c r="AC105" s="22">
        <f t="shared" si="16"/>
        <v>2.0625000000000031</v>
      </c>
      <c r="AD105" s="22">
        <v>1</v>
      </c>
      <c r="AE105" s="22">
        <f t="shared" si="17"/>
        <v>2.275000000000001E-2</v>
      </c>
      <c r="AF105" s="22" t="str">
        <f t="shared" si="18"/>
        <v>1+0,02275j</v>
      </c>
      <c r="AH105" s="22" t="str">
        <f t="shared" si="19"/>
        <v>2,0625+0,0469218750000001j</v>
      </c>
      <c r="AI105" s="22" t="str">
        <f t="shared" si="20"/>
        <v>41,875+0,0469218750000001j</v>
      </c>
      <c r="AK105" s="22" t="str">
        <f t="shared" si="21"/>
        <v>0,950745074929322-0,00106533114179581j</v>
      </c>
      <c r="AO105" s="22">
        <f t="shared" si="22"/>
        <v>0.9507456717928322</v>
      </c>
      <c r="AP105" s="22">
        <v>35</v>
      </c>
      <c r="AR105" s="22">
        <f>Compensation!$C$16</f>
        <v>1.0416671875000001</v>
      </c>
      <c r="CC105" s="24"/>
      <c r="CD105" s="24"/>
      <c r="CE105" s="24"/>
    </row>
    <row r="106" spans="1:83" s="22" customFormat="1">
      <c r="A106" s="22">
        <f t="shared" si="0"/>
        <v>0.5</v>
      </c>
      <c r="B106" s="22">
        <f t="shared" si="1"/>
        <v>13</v>
      </c>
      <c r="C106" s="22">
        <f t="shared" si="23"/>
        <v>1.8000000000000009</v>
      </c>
      <c r="D106" s="22">
        <f t="shared" si="7"/>
        <v>3.2400000000000033</v>
      </c>
      <c r="E106" s="22">
        <f t="shared" si="8"/>
        <v>42.12000000000004</v>
      </c>
      <c r="F106" s="22">
        <f t="shared" si="9"/>
        <v>2.2400000000000033</v>
      </c>
      <c r="G106" s="22">
        <f>1</f>
        <v>1</v>
      </c>
      <c r="H106" s="22">
        <f t="shared" si="10"/>
        <v>11.700000000000006</v>
      </c>
      <c r="I106" s="22" t="str">
        <f t="shared" si="11"/>
        <v>1+11,7j</v>
      </c>
      <c r="K106" s="22" t="str">
        <f t="shared" si="12"/>
        <v>2,24+26,208j</v>
      </c>
      <c r="M106" s="22" t="str">
        <f t="shared" si="26"/>
        <v>44,36+26,208j</v>
      </c>
      <c r="O106" s="22" t="str">
        <f t="shared" si="27"/>
        <v>0,703832867947481-0,415826235418566j</v>
      </c>
      <c r="S106" s="22">
        <f t="shared" si="13"/>
        <v>0.81749138470417715</v>
      </c>
      <c r="U106" s="22">
        <f t="shared" si="4"/>
        <v>1.1096779741935485</v>
      </c>
      <c r="V106" s="22">
        <f t="shared" si="5"/>
        <v>1.0101015151515151</v>
      </c>
      <c r="X106" s="22">
        <f t="shared" si="24"/>
        <v>1E-3</v>
      </c>
      <c r="Y106" s="22">
        <f t="shared" si="6"/>
        <v>13</v>
      </c>
      <c r="Z106" s="22">
        <f t="shared" si="25"/>
        <v>1.8000000000000009</v>
      </c>
      <c r="AA106" s="22">
        <f t="shared" si="14"/>
        <v>3.2400000000000033</v>
      </c>
      <c r="AB106" s="22">
        <f t="shared" si="15"/>
        <v>42.12000000000004</v>
      </c>
      <c r="AC106" s="22">
        <f t="shared" si="16"/>
        <v>2.2400000000000033</v>
      </c>
      <c r="AD106" s="22">
        <v>1</v>
      </c>
      <c r="AE106" s="22">
        <f t="shared" si="17"/>
        <v>2.3400000000000015E-2</v>
      </c>
      <c r="AF106" s="22" t="str">
        <f t="shared" si="18"/>
        <v>1+0,0234j</v>
      </c>
      <c r="AH106" s="22" t="str">
        <f t="shared" si="19"/>
        <v>2,24+0,0524160000000001j</v>
      </c>
      <c r="AI106" s="22" t="str">
        <f t="shared" si="20"/>
        <v>44,36+0,0524160000000001j</v>
      </c>
      <c r="AK106" s="22" t="str">
        <f t="shared" si="21"/>
        <v>0,949502732022962-0,00112193722276185j</v>
      </c>
      <c r="AO106" s="22">
        <f t="shared" si="22"/>
        <v>0.94950339486607449</v>
      </c>
      <c r="AP106" s="22">
        <v>36</v>
      </c>
      <c r="AR106" s="22">
        <f>Compensation!$C$16</f>
        <v>1.0416671875000001</v>
      </c>
      <c r="CC106" s="24"/>
      <c r="CD106" s="24"/>
      <c r="CE106" s="24"/>
    </row>
    <row r="107" spans="1:83" s="22" customFormat="1">
      <c r="A107" s="22">
        <f t="shared" si="0"/>
        <v>0.5</v>
      </c>
      <c r="B107" s="22">
        <f t="shared" si="1"/>
        <v>13</v>
      </c>
      <c r="C107" s="22">
        <f t="shared" si="23"/>
        <v>1.850000000000001</v>
      </c>
      <c r="D107" s="22">
        <f t="shared" si="7"/>
        <v>3.4225000000000034</v>
      </c>
      <c r="E107" s="22">
        <f t="shared" si="8"/>
        <v>44.492500000000042</v>
      </c>
      <c r="F107" s="22">
        <f t="shared" si="9"/>
        <v>2.4225000000000034</v>
      </c>
      <c r="G107" s="22">
        <f>1</f>
        <v>1</v>
      </c>
      <c r="H107" s="22">
        <f t="shared" si="10"/>
        <v>12.025000000000006</v>
      </c>
      <c r="I107" s="22" t="str">
        <f t="shared" si="11"/>
        <v>1+12,025j</v>
      </c>
      <c r="K107" s="22" t="str">
        <f t="shared" si="12"/>
        <v>2,4225+29,1305625j</v>
      </c>
      <c r="M107" s="22" t="str">
        <f t="shared" si="26"/>
        <v>46,915+29,1305625j</v>
      </c>
      <c r="O107" s="22" t="str">
        <f t="shared" si="27"/>
        <v>0,684470395135253-0,425002826918623j</v>
      </c>
      <c r="S107" s="22">
        <f t="shared" si="13"/>
        <v>0.80568425869283955</v>
      </c>
      <c r="U107" s="22">
        <f t="shared" si="4"/>
        <v>1.1096779741935485</v>
      </c>
      <c r="V107" s="22">
        <f t="shared" si="5"/>
        <v>1.0101015151515151</v>
      </c>
      <c r="X107" s="22">
        <f t="shared" si="24"/>
        <v>1E-3</v>
      </c>
      <c r="Y107" s="22">
        <f t="shared" si="6"/>
        <v>13</v>
      </c>
      <c r="Z107" s="22">
        <f t="shared" si="25"/>
        <v>1.850000000000001</v>
      </c>
      <c r="AA107" s="22">
        <f t="shared" si="14"/>
        <v>3.4225000000000034</v>
      </c>
      <c r="AB107" s="22">
        <f t="shared" si="15"/>
        <v>44.492500000000042</v>
      </c>
      <c r="AC107" s="22">
        <f t="shared" si="16"/>
        <v>2.4225000000000034</v>
      </c>
      <c r="AD107" s="22">
        <v>1</v>
      </c>
      <c r="AE107" s="22">
        <f t="shared" si="17"/>
        <v>2.4050000000000012E-2</v>
      </c>
      <c r="AF107" s="22" t="str">
        <f t="shared" si="18"/>
        <v>1+0,02405j</v>
      </c>
      <c r="AH107" s="22" t="str">
        <f t="shared" si="19"/>
        <v>2,4225+0,0582611250000001j</v>
      </c>
      <c r="AI107" s="22" t="str">
        <f t="shared" si="20"/>
        <v>46,915+0,0582611250000001j</v>
      </c>
      <c r="AK107" s="22" t="str">
        <f t="shared" si="21"/>
        <v>0,948362600123301-0,00117771868253456j</v>
      </c>
      <c r="AO107" s="22">
        <f t="shared" si="22"/>
        <v>0.94836333139463125</v>
      </c>
      <c r="AP107" s="22">
        <v>37</v>
      </c>
      <c r="AR107" s="22">
        <f>Compensation!$C$16</f>
        <v>1.0416671875000001</v>
      </c>
      <c r="CC107" s="24"/>
      <c r="CD107" s="24"/>
      <c r="CE107" s="24"/>
    </row>
    <row r="108" spans="1:83" s="22" customFormat="1">
      <c r="A108" s="22">
        <f t="shared" si="0"/>
        <v>0.5</v>
      </c>
      <c r="B108" s="22">
        <f t="shared" si="1"/>
        <v>13</v>
      </c>
      <c r="C108" s="22">
        <f t="shared" si="23"/>
        <v>1.900000000000001</v>
      </c>
      <c r="D108" s="22">
        <f t="shared" si="7"/>
        <v>3.6100000000000039</v>
      </c>
      <c r="E108" s="22">
        <f t="shared" si="8"/>
        <v>46.930000000000049</v>
      </c>
      <c r="F108" s="22">
        <f t="shared" si="9"/>
        <v>2.6100000000000039</v>
      </c>
      <c r="G108" s="22">
        <f>1</f>
        <v>1</v>
      </c>
      <c r="H108" s="22">
        <f t="shared" si="10"/>
        <v>12.350000000000007</v>
      </c>
      <c r="I108" s="22" t="str">
        <f t="shared" si="11"/>
        <v>1+12,35j</v>
      </c>
      <c r="K108" s="22" t="str">
        <f t="shared" si="12"/>
        <v>2,61+32,2335j</v>
      </c>
      <c r="M108" s="22" t="str">
        <f t="shared" si="26"/>
        <v>49,54+32,2335j</v>
      </c>
      <c r="O108" s="22" t="str">
        <f t="shared" si="27"/>
        <v>0,66555177576965-0,433045279860133j</v>
      </c>
      <c r="S108" s="22">
        <f t="shared" si="13"/>
        <v>0.79403235490707513</v>
      </c>
      <c r="U108" s="22">
        <f t="shared" si="4"/>
        <v>1.1096779741935485</v>
      </c>
      <c r="V108" s="22">
        <f t="shared" si="5"/>
        <v>1.0101015151515151</v>
      </c>
      <c r="X108" s="22">
        <f t="shared" si="24"/>
        <v>1E-3</v>
      </c>
      <c r="Y108" s="22">
        <f t="shared" si="6"/>
        <v>13</v>
      </c>
      <c r="Z108" s="22">
        <f t="shared" si="25"/>
        <v>1.900000000000001</v>
      </c>
      <c r="AA108" s="22">
        <f t="shared" si="14"/>
        <v>3.6100000000000039</v>
      </c>
      <c r="AB108" s="22">
        <f t="shared" si="15"/>
        <v>46.930000000000049</v>
      </c>
      <c r="AC108" s="22">
        <f t="shared" si="16"/>
        <v>2.6100000000000039</v>
      </c>
      <c r="AD108" s="22">
        <v>1</v>
      </c>
      <c r="AE108" s="22">
        <f t="shared" si="17"/>
        <v>2.4700000000000014E-2</v>
      </c>
      <c r="AF108" s="22" t="str">
        <f t="shared" si="18"/>
        <v>1+0,0247j</v>
      </c>
      <c r="AH108" s="22" t="str">
        <f t="shared" si="19"/>
        <v>2,61+0,0644670000000001j</v>
      </c>
      <c r="AI108" s="22" t="str">
        <f t="shared" si="20"/>
        <v>49,54+0,0644670000000001j</v>
      </c>
      <c r="AK108" s="22" t="str">
        <f t="shared" si="21"/>
        <v>0,947313696573628-0,00123275074842576j</v>
      </c>
      <c r="AO108" s="22">
        <f t="shared" si="22"/>
        <v>0.94731449867000317</v>
      </c>
      <c r="AP108" s="22">
        <v>38</v>
      </c>
      <c r="AR108" s="22">
        <f>Compensation!$C$16</f>
        <v>1.0416671875000001</v>
      </c>
      <c r="CC108" s="24"/>
      <c r="CD108" s="24"/>
      <c r="CE108" s="24"/>
    </row>
    <row r="109" spans="1:83" s="22" customFormat="1">
      <c r="A109" s="22">
        <f t="shared" si="0"/>
        <v>0.5</v>
      </c>
      <c r="B109" s="22">
        <f t="shared" si="1"/>
        <v>13</v>
      </c>
      <c r="C109" s="22">
        <f t="shared" si="23"/>
        <v>1.9500000000000011</v>
      </c>
      <c r="D109" s="22">
        <f t="shared" si="7"/>
        <v>3.8025000000000042</v>
      </c>
      <c r="E109" s="22">
        <f t="shared" si="8"/>
        <v>49.432500000000054</v>
      </c>
      <c r="F109" s="22">
        <f t="shared" si="9"/>
        <v>2.8025000000000042</v>
      </c>
      <c r="G109" s="22">
        <f>1</f>
        <v>1</v>
      </c>
      <c r="H109" s="22">
        <f t="shared" si="10"/>
        <v>12.675000000000008</v>
      </c>
      <c r="I109" s="22" t="str">
        <f t="shared" si="11"/>
        <v>1+12,675j</v>
      </c>
      <c r="K109" s="22" t="str">
        <f t="shared" si="12"/>
        <v>2,8025+35,5216875000001j</v>
      </c>
      <c r="M109" s="22" t="str">
        <f t="shared" si="26"/>
        <v>52,2350000000001+35,5216875000001j</v>
      </c>
      <c r="O109" s="22" t="str">
        <f t="shared" si="27"/>
        <v>0,647098217012741-0,440050170317484j</v>
      </c>
      <c r="S109" s="22">
        <f t="shared" si="13"/>
        <v>0.78254728602015811</v>
      </c>
      <c r="U109" s="22">
        <f t="shared" si="4"/>
        <v>1.1096779741935485</v>
      </c>
      <c r="V109" s="22">
        <f t="shared" si="5"/>
        <v>1.0101015151515151</v>
      </c>
      <c r="X109" s="22">
        <f t="shared" si="24"/>
        <v>1E-3</v>
      </c>
      <c r="Y109" s="22">
        <f t="shared" si="6"/>
        <v>13</v>
      </c>
      <c r="Z109" s="22">
        <f t="shared" si="25"/>
        <v>1.9500000000000011</v>
      </c>
      <c r="AA109" s="22">
        <f t="shared" si="14"/>
        <v>3.8025000000000042</v>
      </c>
      <c r="AB109" s="22">
        <f t="shared" si="15"/>
        <v>49.432500000000054</v>
      </c>
      <c r="AC109" s="22">
        <f t="shared" si="16"/>
        <v>2.8025000000000042</v>
      </c>
      <c r="AD109" s="22">
        <v>1</v>
      </c>
      <c r="AE109" s="22">
        <f t="shared" si="17"/>
        <v>2.5350000000000015E-2</v>
      </c>
      <c r="AF109" s="22" t="str">
        <f t="shared" si="18"/>
        <v>1+0,02535j</v>
      </c>
      <c r="AH109" s="22" t="str">
        <f t="shared" si="19"/>
        <v>2,8025+0,0710433750000001j</v>
      </c>
      <c r="AI109" s="22" t="str">
        <f t="shared" si="20"/>
        <v>52,2350000000001+0,0710433750000001j</v>
      </c>
      <c r="AK109" s="22" t="str">
        <f t="shared" si="21"/>
        <v>0,946346483394271-0,00128709960945172j</v>
      </c>
      <c r="AO109" s="22">
        <f t="shared" si="22"/>
        <v>0.9463473586681096</v>
      </c>
      <c r="AP109" s="22">
        <v>39</v>
      </c>
      <c r="AR109" s="22">
        <f>Compensation!$C$16</f>
        <v>1.0416671875000001</v>
      </c>
      <c r="CC109" s="24"/>
      <c r="CD109" s="24"/>
      <c r="CE109" s="24"/>
    </row>
    <row r="110" spans="1:83" s="22" customFormat="1">
      <c r="A110" s="22">
        <f t="shared" si="0"/>
        <v>0.5</v>
      </c>
      <c r="B110" s="22">
        <f t="shared" si="1"/>
        <v>13</v>
      </c>
      <c r="C110" s="22">
        <f t="shared" si="23"/>
        <v>2.0000000000000009</v>
      </c>
      <c r="D110" s="22">
        <f t="shared" si="7"/>
        <v>4.0000000000000036</v>
      </c>
      <c r="E110" s="22">
        <f t="shared" si="8"/>
        <v>52.000000000000043</v>
      </c>
      <c r="F110" s="22">
        <f t="shared" si="9"/>
        <v>3.0000000000000036</v>
      </c>
      <c r="G110" s="22">
        <f>1</f>
        <v>1</v>
      </c>
      <c r="H110" s="22">
        <f t="shared" si="10"/>
        <v>13.000000000000005</v>
      </c>
      <c r="I110" s="22" t="str">
        <f t="shared" si="11"/>
        <v>1+13j</v>
      </c>
      <c r="K110" s="22" t="str">
        <f t="shared" si="12"/>
        <v>3+39j</v>
      </c>
      <c r="M110" s="22" t="str">
        <f t="shared" si="26"/>
        <v>55+39j</v>
      </c>
      <c r="O110" s="22" t="str">
        <f t="shared" si="27"/>
        <v>0,629124505059393-0,446106467223933j</v>
      </c>
      <c r="S110" s="22">
        <f t="shared" si="13"/>
        <v>0.77123836974391002</v>
      </c>
      <c r="U110" s="22">
        <f t="shared" si="4"/>
        <v>1.1096779741935485</v>
      </c>
      <c r="V110" s="22">
        <f t="shared" si="5"/>
        <v>1.0101015151515151</v>
      </c>
      <c r="X110" s="22">
        <f t="shared" si="24"/>
        <v>1E-3</v>
      </c>
      <c r="Y110" s="22">
        <f t="shared" si="6"/>
        <v>13</v>
      </c>
      <c r="Z110" s="22">
        <f t="shared" si="25"/>
        <v>2.0000000000000009</v>
      </c>
      <c r="AA110" s="22">
        <f t="shared" si="14"/>
        <v>4.0000000000000036</v>
      </c>
      <c r="AB110" s="22">
        <f t="shared" si="15"/>
        <v>52.000000000000043</v>
      </c>
      <c r="AC110" s="22">
        <f t="shared" si="16"/>
        <v>3.0000000000000036</v>
      </c>
      <c r="AD110" s="22">
        <v>1</v>
      </c>
      <c r="AE110" s="22">
        <f t="shared" si="17"/>
        <v>2.6000000000000013E-2</v>
      </c>
      <c r="AF110" s="22" t="str">
        <f t="shared" si="18"/>
        <v>1+0,026j</v>
      </c>
      <c r="AH110" s="22" t="str">
        <f t="shared" si="19"/>
        <v>3+0,0780000000000001j</v>
      </c>
      <c r="AI110" s="22" t="str">
        <f t="shared" si="20"/>
        <v>55+0,0780000000000001j</v>
      </c>
      <c r="AK110" s="22" t="str">
        <f t="shared" si="21"/>
        <v>0,945452643922683-0,00134082374956308j</v>
      </c>
      <c r="AO110" s="22">
        <f t="shared" si="22"/>
        <v>0.9454535946881365</v>
      </c>
      <c r="AP110" s="22">
        <v>40</v>
      </c>
      <c r="AR110" s="22">
        <f>Compensation!$C$16</f>
        <v>1.0416671875000001</v>
      </c>
      <c r="CC110" s="24"/>
      <c r="CD110" s="24"/>
      <c r="CE110" s="24"/>
    </row>
    <row r="111" spans="1:83" s="22" customFormat="1">
      <c r="A111" s="22">
        <f t="shared" si="0"/>
        <v>0.5</v>
      </c>
      <c r="B111" s="22">
        <f t="shared" si="1"/>
        <v>13</v>
      </c>
      <c r="C111" s="22">
        <f t="shared" si="23"/>
        <v>2.0500000000000007</v>
      </c>
      <c r="D111" s="22">
        <f t="shared" si="7"/>
        <v>4.2025000000000032</v>
      </c>
      <c r="E111" s="22">
        <f t="shared" si="8"/>
        <v>54.632500000000043</v>
      </c>
      <c r="F111" s="22">
        <f t="shared" si="9"/>
        <v>3.2025000000000032</v>
      </c>
      <c r="G111" s="22">
        <f>1</f>
        <v>1</v>
      </c>
      <c r="H111" s="22">
        <f t="shared" si="10"/>
        <v>13.325000000000005</v>
      </c>
      <c r="I111" s="22" t="str">
        <f t="shared" si="11"/>
        <v>1+13,325j</v>
      </c>
      <c r="K111" s="22" t="str">
        <f t="shared" si="12"/>
        <v>3,2025+42,6733125j</v>
      </c>
      <c r="M111" s="22" t="str">
        <f t="shared" si="26"/>
        <v>57,835+42,6733125j</v>
      </c>
      <c r="O111" s="22" t="str">
        <f t="shared" si="27"/>
        <v>0,611640054268704-0,451296052102108j</v>
      </c>
      <c r="S111" s="22">
        <f t="shared" si="13"/>
        <v>0.76011294070603197</v>
      </c>
      <c r="U111" s="22">
        <f t="shared" si="4"/>
        <v>1.1096779741935485</v>
      </c>
      <c r="V111" s="22">
        <f t="shared" si="5"/>
        <v>1.0101015151515151</v>
      </c>
      <c r="X111" s="22">
        <f t="shared" si="24"/>
        <v>1E-3</v>
      </c>
      <c r="Y111" s="22">
        <f t="shared" si="6"/>
        <v>13</v>
      </c>
      <c r="Z111" s="22">
        <f t="shared" si="25"/>
        <v>2.0500000000000007</v>
      </c>
      <c r="AA111" s="22">
        <f t="shared" si="14"/>
        <v>4.2025000000000032</v>
      </c>
      <c r="AB111" s="22">
        <f t="shared" si="15"/>
        <v>54.632500000000043</v>
      </c>
      <c r="AC111" s="22">
        <f t="shared" si="16"/>
        <v>3.2025000000000032</v>
      </c>
      <c r="AD111" s="22">
        <v>1</v>
      </c>
      <c r="AE111" s="22">
        <f t="shared" si="17"/>
        <v>2.665000000000001E-2</v>
      </c>
      <c r="AF111" s="22" t="str">
        <f t="shared" si="18"/>
        <v>1+0,02665j</v>
      </c>
      <c r="AH111" s="22" t="str">
        <f t="shared" si="19"/>
        <v>3,2025+0,0853466250000001j</v>
      </c>
      <c r="AI111" s="22" t="str">
        <f t="shared" si="20"/>
        <v>57,835+0,0853466250000001j</v>
      </c>
      <c r="AK111" s="22" t="str">
        <f t="shared" si="21"/>
        <v>0,944624898918202-0,00139397504994614j</v>
      </c>
      <c r="AO111" s="22">
        <f t="shared" si="22"/>
        <v>0.94462592745629381</v>
      </c>
      <c r="AP111" s="22">
        <v>41</v>
      </c>
      <c r="AR111" s="22">
        <f>Compensation!$C$16</f>
        <v>1.0416671875000001</v>
      </c>
      <c r="CC111" s="24"/>
      <c r="CD111" s="24"/>
      <c r="CE111" s="24"/>
    </row>
    <row r="112" spans="1:83" s="22" customFormat="1">
      <c r="A112" s="22">
        <f t="shared" si="0"/>
        <v>0.5</v>
      </c>
      <c r="B112" s="22">
        <f t="shared" si="1"/>
        <v>13</v>
      </c>
      <c r="C112" s="22">
        <f t="shared" si="23"/>
        <v>2.1000000000000005</v>
      </c>
      <c r="D112" s="22">
        <f t="shared" si="7"/>
        <v>4.4100000000000019</v>
      </c>
      <c r="E112" s="22">
        <f t="shared" si="8"/>
        <v>57.330000000000027</v>
      </c>
      <c r="F112" s="22">
        <f t="shared" si="9"/>
        <v>3.4100000000000019</v>
      </c>
      <c r="G112" s="22">
        <f>1</f>
        <v>1</v>
      </c>
      <c r="H112" s="22">
        <f t="shared" si="10"/>
        <v>13.650000000000004</v>
      </c>
      <c r="I112" s="22" t="str">
        <f t="shared" si="11"/>
        <v>1+13,65j</v>
      </c>
      <c r="K112" s="22" t="str">
        <f t="shared" si="12"/>
        <v>3,41+46,5465j</v>
      </c>
      <c r="M112" s="22" t="str">
        <f t="shared" si="26"/>
        <v>60,74+46,5465j</v>
      </c>
      <c r="O112" s="22" t="str">
        <f t="shared" si="27"/>
        <v>0,594649801475069-0,455694221013488j</v>
      </c>
      <c r="S112" s="22">
        <f t="shared" si="13"/>
        <v>0.74917662100430538</v>
      </c>
      <c r="U112" s="22">
        <f t="shared" si="4"/>
        <v>1.1096779741935485</v>
      </c>
      <c r="V112" s="22">
        <f t="shared" si="5"/>
        <v>1.0101015151515151</v>
      </c>
      <c r="X112" s="22">
        <f t="shared" si="24"/>
        <v>1E-3</v>
      </c>
      <c r="Y112" s="22">
        <f t="shared" si="6"/>
        <v>13</v>
      </c>
      <c r="Z112" s="22">
        <f t="shared" si="25"/>
        <v>2.1000000000000005</v>
      </c>
      <c r="AA112" s="22">
        <f t="shared" si="14"/>
        <v>4.4100000000000019</v>
      </c>
      <c r="AB112" s="22">
        <f t="shared" si="15"/>
        <v>57.330000000000027</v>
      </c>
      <c r="AC112" s="22">
        <f t="shared" si="16"/>
        <v>3.4100000000000019</v>
      </c>
      <c r="AD112" s="22">
        <v>1</v>
      </c>
      <c r="AE112" s="22">
        <f t="shared" si="17"/>
        <v>2.7300000000000008E-2</v>
      </c>
      <c r="AF112" s="22" t="str">
        <f t="shared" si="18"/>
        <v>1+0,0273j</v>
      </c>
      <c r="AH112" s="22" t="str">
        <f t="shared" si="19"/>
        <v>3,41+0,0930930000000001j</v>
      </c>
      <c r="AI112" s="22" t="str">
        <f t="shared" si="20"/>
        <v>60,74+0,0930930000000001j</v>
      </c>
      <c r="AK112" s="22" t="str">
        <f t="shared" si="21"/>
        <v>0,943856854324886-0,00144659970595434j</v>
      </c>
      <c r="AO112" s="22">
        <f t="shared" si="22"/>
        <v>0.94385796288783752</v>
      </c>
      <c r="AP112" s="22">
        <v>42</v>
      </c>
      <c r="AR112" s="22">
        <f>Compensation!$C$16</f>
        <v>1.0416671875000001</v>
      </c>
      <c r="CC112" s="24"/>
      <c r="CD112" s="24"/>
      <c r="CE112" s="24"/>
    </row>
    <row r="113" spans="1:83" s="22" customFormat="1">
      <c r="A113" s="22">
        <f t="shared" si="0"/>
        <v>0.5</v>
      </c>
      <c r="B113" s="22">
        <f t="shared" si="1"/>
        <v>13</v>
      </c>
      <c r="C113" s="22">
        <f t="shared" si="23"/>
        <v>2.1500000000000004</v>
      </c>
      <c r="D113" s="22">
        <f t="shared" si="7"/>
        <v>4.6225000000000014</v>
      </c>
      <c r="E113" s="22">
        <f t="shared" si="8"/>
        <v>60.092500000000015</v>
      </c>
      <c r="F113" s="22">
        <f t="shared" si="9"/>
        <v>3.6225000000000014</v>
      </c>
      <c r="G113" s="22">
        <f>1</f>
        <v>1</v>
      </c>
      <c r="H113" s="22">
        <f t="shared" si="10"/>
        <v>13.975000000000001</v>
      </c>
      <c r="I113" s="22" t="str">
        <f t="shared" si="11"/>
        <v>1+13,975j</v>
      </c>
      <c r="K113" s="22" t="str">
        <f t="shared" si="12"/>
        <v>3,6225+50,6244375j</v>
      </c>
      <c r="M113" s="22" t="str">
        <f t="shared" si="26"/>
        <v>63,715+50,6244375j</v>
      </c>
      <c r="O113" s="22" t="str">
        <f t="shared" si="27"/>
        <v>0,578154968216268-0,459370164855669j</v>
      </c>
      <c r="S113" s="22">
        <f t="shared" si="13"/>
        <v>0.73843355532686772</v>
      </c>
      <c r="U113" s="22">
        <f t="shared" si="4"/>
        <v>1.1096779741935485</v>
      </c>
      <c r="V113" s="22">
        <f t="shared" si="5"/>
        <v>1.0101015151515151</v>
      </c>
      <c r="X113" s="22">
        <f t="shared" si="24"/>
        <v>1E-3</v>
      </c>
      <c r="Y113" s="22">
        <f t="shared" si="6"/>
        <v>13</v>
      </c>
      <c r="Z113" s="22">
        <f t="shared" si="25"/>
        <v>2.1500000000000004</v>
      </c>
      <c r="AA113" s="22">
        <f t="shared" si="14"/>
        <v>4.6225000000000014</v>
      </c>
      <c r="AB113" s="22">
        <f t="shared" si="15"/>
        <v>60.092500000000015</v>
      </c>
      <c r="AC113" s="22">
        <f t="shared" si="16"/>
        <v>3.6225000000000014</v>
      </c>
      <c r="AD113" s="22">
        <v>1</v>
      </c>
      <c r="AE113" s="22">
        <f t="shared" si="17"/>
        <v>2.7950000000000003E-2</v>
      </c>
      <c r="AF113" s="22" t="str">
        <f t="shared" si="18"/>
        <v>1+0,02795j</v>
      </c>
      <c r="AH113" s="22" t="str">
        <f t="shared" si="19"/>
        <v>3,6225+0,101248875j</v>
      </c>
      <c r="AI113" s="22" t="str">
        <f t="shared" si="20"/>
        <v>63,715+0,101248875j</v>
      </c>
      <c r="AK113" s="22" t="str">
        <f t="shared" si="21"/>
        <v>0,94314287458782-0,00149873899421302j</v>
      </c>
      <c r="AO113" s="22">
        <f t="shared" si="22"/>
        <v>0.94314406540270879</v>
      </c>
      <c r="AP113" s="22">
        <v>43</v>
      </c>
      <c r="AR113" s="22">
        <f>Compensation!$C$16</f>
        <v>1.0416671875000001</v>
      </c>
      <c r="CC113" s="24"/>
      <c r="CD113" s="24"/>
      <c r="CE113" s="24"/>
    </row>
    <row r="114" spans="1:83" s="22" customFormat="1">
      <c r="A114" s="22">
        <f t="shared" si="0"/>
        <v>0.5</v>
      </c>
      <c r="B114" s="22">
        <f t="shared" si="1"/>
        <v>13</v>
      </c>
      <c r="C114" s="22">
        <f t="shared" si="23"/>
        <v>2.2000000000000002</v>
      </c>
      <c r="D114" s="22">
        <f t="shared" si="7"/>
        <v>4.8400000000000007</v>
      </c>
      <c r="E114" s="22">
        <f t="shared" si="8"/>
        <v>62.920000000000009</v>
      </c>
      <c r="F114" s="22">
        <f t="shared" si="9"/>
        <v>3.8400000000000007</v>
      </c>
      <c r="G114" s="22">
        <f>1</f>
        <v>1</v>
      </c>
      <c r="H114" s="22">
        <f t="shared" si="10"/>
        <v>14.3</v>
      </c>
      <c r="I114" s="22" t="str">
        <f t="shared" si="11"/>
        <v>1+14,3j</v>
      </c>
      <c r="K114" s="22" t="str">
        <f t="shared" si="12"/>
        <v>3,84+54,912j</v>
      </c>
      <c r="M114" s="22" t="str">
        <f t="shared" si="26"/>
        <v>66,76+54,912j</v>
      </c>
      <c r="O114" s="22" t="str">
        <f t="shared" si="27"/>
        <v>0,56215371012237-0,462387425557813j</v>
      </c>
      <c r="S114" s="22">
        <f t="shared" si="13"/>
        <v>0.72788661556476486</v>
      </c>
      <c r="U114" s="22">
        <f t="shared" si="4"/>
        <v>1.1096779741935485</v>
      </c>
      <c r="V114" s="22">
        <f t="shared" si="5"/>
        <v>1.0101015151515151</v>
      </c>
      <c r="X114" s="22">
        <f t="shared" si="24"/>
        <v>1E-3</v>
      </c>
      <c r="Y114" s="22">
        <f t="shared" si="6"/>
        <v>13</v>
      </c>
      <c r="Z114" s="22">
        <f t="shared" si="25"/>
        <v>2.2000000000000002</v>
      </c>
      <c r="AA114" s="22">
        <f t="shared" si="14"/>
        <v>4.8400000000000007</v>
      </c>
      <c r="AB114" s="22">
        <f t="shared" si="15"/>
        <v>62.920000000000009</v>
      </c>
      <c r="AC114" s="22">
        <f t="shared" si="16"/>
        <v>3.8400000000000007</v>
      </c>
      <c r="AD114" s="22">
        <v>1</v>
      </c>
      <c r="AE114" s="22">
        <f t="shared" si="17"/>
        <v>2.86E-2</v>
      </c>
      <c r="AF114" s="22" t="str">
        <f t="shared" si="18"/>
        <v>1+0,0286j</v>
      </c>
      <c r="AH114" s="22" t="str">
        <f t="shared" si="19"/>
        <v>3,84+0,109824j</v>
      </c>
      <c r="AI114" s="22" t="str">
        <f t="shared" si="20"/>
        <v>66,76+0,109824j</v>
      </c>
      <c r="AK114" s="22" t="str">
        <f t="shared" si="21"/>
        <v>0,942477976716368-0,0015504299178385j</v>
      </c>
      <c r="AO114" s="22">
        <f t="shared" si="22"/>
        <v>0.94247925198823812</v>
      </c>
      <c r="AP114" s="22">
        <v>44</v>
      </c>
      <c r="AR114" s="22">
        <f>Compensation!$C$16</f>
        <v>1.0416671875000001</v>
      </c>
      <c r="CC114" s="24"/>
      <c r="CD114" s="24"/>
      <c r="CE114" s="24"/>
    </row>
    <row r="115" spans="1:83" s="22" customFormat="1">
      <c r="A115" s="22">
        <f t="shared" si="0"/>
        <v>0.5</v>
      </c>
      <c r="B115" s="22">
        <f t="shared" si="1"/>
        <v>13</v>
      </c>
      <c r="C115" s="22">
        <f t="shared" si="23"/>
        <v>2.25</v>
      </c>
      <c r="D115" s="22">
        <f t="shared" si="7"/>
        <v>5.0625</v>
      </c>
      <c r="E115" s="22">
        <f t="shared" si="8"/>
        <v>65.8125</v>
      </c>
      <c r="F115" s="22">
        <f t="shared" si="9"/>
        <v>4.0625</v>
      </c>
      <c r="G115" s="22">
        <f>1</f>
        <v>1</v>
      </c>
      <c r="H115" s="22">
        <f t="shared" si="10"/>
        <v>14.625</v>
      </c>
      <c r="I115" s="22" t="str">
        <f t="shared" si="11"/>
        <v>1+14,625j</v>
      </c>
      <c r="K115" s="22" t="str">
        <f t="shared" si="12"/>
        <v>4,0625+59,4140625j</v>
      </c>
      <c r="M115" s="22" t="str">
        <f t="shared" si="26"/>
        <v>69,875+59,4140625j</v>
      </c>
      <c r="O115" s="22" t="str">
        <f t="shared" si="27"/>
        <v>0,546641669803536-0,464804326795158j</v>
      </c>
      <c r="S115" s="22">
        <f t="shared" si="13"/>
        <v>0.71753757906683746</v>
      </c>
      <c r="U115" s="22">
        <f t="shared" si="4"/>
        <v>1.1096779741935485</v>
      </c>
      <c r="V115" s="22">
        <f t="shared" si="5"/>
        <v>1.0101015151515151</v>
      </c>
      <c r="X115" s="22">
        <f t="shared" si="24"/>
        <v>1E-3</v>
      </c>
      <c r="Y115" s="22">
        <f t="shared" si="6"/>
        <v>13</v>
      </c>
      <c r="Z115" s="22">
        <f t="shared" si="25"/>
        <v>2.25</v>
      </c>
      <c r="AA115" s="22">
        <f t="shared" si="14"/>
        <v>5.0625</v>
      </c>
      <c r="AB115" s="22">
        <f t="shared" si="15"/>
        <v>65.8125</v>
      </c>
      <c r="AC115" s="22">
        <f t="shared" si="16"/>
        <v>4.0625</v>
      </c>
      <c r="AD115" s="22">
        <v>1</v>
      </c>
      <c r="AE115" s="22">
        <f t="shared" si="17"/>
        <v>2.9250000000000002E-2</v>
      </c>
      <c r="AF115" s="22" t="str">
        <f t="shared" si="18"/>
        <v>1+0,02925j</v>
      </c>
      <c r="AH115" s="22" t="str">
        <f t="shared" si="19"/>
        <v>4,0625+0,118828125j</v>
      </c>
      <c r="AI115" s="22" t="str">
        <f t="shared" si="20"/>
        <v>69,875+0,118828125j</v>
      </c>
      <c r="AK115" s="22" t="str">
        <f t="shared" si="21"/>
        <v>0,941857741285277-0,00160170575189502j</v>
      </c>
      <c r="AO115" s="22">
        <f t="shared" si="22"/>
        <v>0.94185910319979371</v>
      </c>
      <c r="AP115" s="22">
        <v>45</v>
      </c>
      <c r="AR115" s="22">
        <f>Compensation!$C$16</f>
        <v>1.0416671875000001</v>
      </c>
      <c r="CC115" s="24"/>
      <c r="CD115" s="24"/>
      <c r="CE115" s="24"/>
    </row>
    <row r="116" spans="1:83" s="22" customFormat="1">
      <c r="A116" s="22">
        <f t="shared" si="0"/>
        <v>0.5</v>
      </c>
      <c r="B116" s="22">
        <f t="shared" si="1"/>
        <v>13</v>
      </c>
      <c r="C116" s="22">
        <f t="shared" si="23"/>
        <v>2.2999999999999998</v>
      </c>
      <c r="D116" s="22">
        <f t="shared" si="7"/>
        <v>5.2899999999999991</v>
      </c>
      <c r="E116" s="22">
        <f t="shared" si="8"/>
        <v>68.769999999999982</v>
      </c>
      <c r="F116" s="22">
        <f t="shared" si="9"/>
        <v>4.2899999999999991</v>
      </c>
      <c r="G116" s="22">
        <f>1</f>
        <v>1</v>
      </c>
      <c r="H116" s="22">
        <f t="shared" si="10"/>
        <v>14.95</v>
      </c>
      <c r="I116" s="22" t="str">
        <f t="shared" si="11"/>
        <v>1+14,95j</v>
      </c>
      <c r="K116" s="22" t="str">
        <f t="shared" si="12"/>
        <v>4,29+64,1355j</v>
      </c>
      <c r="M116" s="22" t="str">
        <f t="shared" si="26"/>
        <v>73,06+64,1355j</v>
      </c>
      <c r="O116" s="22" t="str">
        <f t="shared" si="27"/>
        <v>0,531612447144562-0,466674378645497j</v>
      </c>
      <c r="S116" s="22">
        <f t="shared" si="13"/>
        <v>0.70738728405534013</v>
      </c>
      <c r="U116" s="22">
        <f t="shared" si="4"/>
        <v>1.1096779741935485</v>
      </c>
      <c r="V116" s="22">
        <f t="shared" si="5"/>
        <v>1.0101015151515151</v>
      </c>
      <c r="X116" s="22">
        <f t="shared" si="24"/>
        <v>1E-3</v>
      </c>
      <c r="Y116" s="22">
        <f t="shared" si="6"/>
        <v>13</v>
      </c>
      <c r="Z116" s="22">
        <f t="shared" si="25"/>
        <v>2.2999999999999998</v>
      </c>
      <c r="AA116" s="22">
        <f t="shared" si="14"/>
        <v>5.2899999999999991</v>
      </c>
      <c r="AB116" s="22">
        <f t="shared" si="15"/>
        <v>68.769999999999982</v>
      </c>
      <c r="AC116" s="22">
        <f t="shared" si="16"/>
        <v>4.2899999999999991</v>
      </c>
      <c r="AD116" s="22">
        <v>1</v>
      </c>
      <c r="AE116" s="22">
        <f t="shared" si="17"/>
        <v>2.9899999999999999E-2</v>
      </c>
      <c r="AF116" s="22" t="str">
        <f t="shared" si="18"/>
        <v>1+0,0299j</v>
      </c>
      <c r="AH116" s="22" t="str">
        <f t="shared" si="19"/>
        <v>4,29+0,128271j</v>
      </c>
      <c r="AI116" s="22" t="str">
        <f t="shared" si="20"/>
        <v>73,06+0,128271j</v>
      </c>
      <c r="AK116" s="22" t="str">
        <f t="shared" si="21"/>
        <v>0,941278237336346-0,00165259650672557j</v>
      </c>
      <c r="AO116" s="22">
        <f t="shared" si="22"/>
        <v>0.94127968806207252</v>
      </c>
      <c r="AP116" s="22">
        <v>46</v>
      </c>
      <c r="AR116" s="22">
        <f>Compensation!$C$16</f>
        <v>1.0416671875000001</v>
      </c>
      <c r="CC116" s="24"/>
      <c r="CD116" s="24"/>
      <c r="CE116" s="24"/>
    </row>
    <row r="117" spans="1:83" s="22" customFormat="1">
      <c r="A117" s="22">
        <f t="shared" si="0"/>
        <v>0.5</v>
      </c>
      <c r="B117" s="22">
        <f t="shared" si="1"/>
        <v>13</v>
      </c>
      <c r="C117" s="22">
        <f t="shared" si="23"/>
        <v>2.3499999999999996</v>
      </c>
      <c r="D117" s="22">
        <f t="shared" si="7"/>
        <v>5.5224999999999982</v>
      </c>
      <c r="E117" s="22">
        <f t="shared" si="8"/>
        <v>71.792499999999976</v>
      </c>
      <c r="F117" s="22">
        <f t="shared" si="9"/>
        <v>4.5224999999999982</v>
      </c>
      <c r="G117" s="22">
        <f>1</f>
        <v>1</v>
      </c>
      <c r="H117" s="22">
        <f t="shared" si="10"/>
        <v>15.274999999999999</v>
      </c>
      <c r="I117" s="22" t="str">
        <f t="shared" si="11"/>
        <v>1+15,275j</v>
      </c>
      <c r="K117" s="22" t="str">
        <f t="shared" si="12"/>
        <v>4,5225+69,0811875j</v>
      </c>
      <c r="M117" s="22" t="str">
        <f t="shared" si="26"/>
        <v>76,315+69,0811875j</v>
      </c>
      <c r="O117" s="22" t="str">
        <f t="shared" si="27"/>
        <v>0,517057998871183-0,468046656206447j</v>
      </c>
      <c r="S117" s="22">
        <f t="shared" si="13"/>
        <v>0.69743576520186301</v>
      </c>
      <c r="U117" s="22">
        <f t="shared" si="4"/>
        <v>1.1096779741935485</v>
      </c>
      <c r="V117" s="22">
        <f t="shared" si="5"/>
        <v>1.0101015151515151</v>
      </c>
      <c r="X117" s="22">
        <f t="shared" si="24"/>
        <v>1E-3</v>
      </c>
      <c r="Y117" s="22">
        <f t="shared" si="6"/>
        <v>13</v>
      </c>
      <c r="Z117" s="22">
        <f t="shared" si="25"/>
        <v>2.3499999999999996</v>
      </c>
      <c r="AA117" s="22">
        <f t="shared" si="14"/>
        <v>5.5224999999999982</v>
      </c>
      <c r="AB117" s="22">
        <f t="shared" si="15"/>
        <v>71.792499999999976</v>
      </c>
      <c r="AC117" s="22">
        <f t="shared" si="16"/>
        <v>4.5224999999999982</v>
      </c>
      <c r="AD117" s="22">
        <v>1</v>
      </c>
      <c r="AE117" s="22">
        <f t="shared" si="17"/>
        <v>3.0549999999999997E-2</v>
      </c>
      <c r="AF117" s="22" t="str">
        <f t="shared" si="18"/>
        <v>1+0,03055j</v>
      </c>
      <c r="AH117" s="22" t="str">
        <f t="shared" si="19"/>
        <v>4,5225+0,138162375j</v>
      </c>
      <c r="AI117" s="22" t="str">
        <f t="shared" si="20"/>
        <v>76,315+0,138162375j</v>
      </c>
      <c r="AK117" s="22" t="str">
        <f t="shared" si="21"/>
        <v>0,940735958744778-0,00170312932330578j</v>
      </c>
      <c r="AO117" s="22">
        <f t="shared" si="22"/>
        <v>0.9407375004351366</v>
      </c>
      <c r="AP117" s="22">
        <v>47</v>
      </c>
      <c r="AR117" s="22">
        <f>Compensation!$C$16</f>
        <v>1.0416671875000001</v>
      </c>
      <c r="CC117" s="24"/>
      <c r="CD117" s="24"/>
      <c r="CE117" s="24"/>
    </row>
    <row r="118" spans="1:83" s="22" customFormat="1">
      <c r="A118" s="22">
        <f t="shared" si="0"/>
        <v>0.5</v>
      </c>
      <c r="B118" s="22">
        <f t="shared" si="1"/>
        <v>13</v>
      </c>
      <c r="C118" s="22">
        <f t="shared" si="23"/>
        <v>2.3999999999999995</v>
      </c>
      <c r="D118" s="22">
        <f t="shared" si="7"/>
        <v>5.7599999999999971</v>
      </c>
      <c r="E118" s="22">
        <f t="shared" si="8"/>
        <v>74.879999999999967</v>
      </c>
      <c r="F118" s="22">
        <f t="shared" si="9"/>
        <v>4.7599999999999971</v>
      </c>
      <c r="G118" s="22">
        <f>1</f>
        <v>1</v>
      </c>
      <c r="H118" s="22">
        <f t="shared" si="10"/>
        <v>15.599999999999996</v>
      </c>
      <c r="I118" s="22" t="str">
        <f t="shared" si="11"/>
        <v>1+15,6j</v>
      </c>
      <c r="K118" s="22" t="str">
        <f t="shared" si="12"/>
        <v>4,76+74,256j</v>
      </c>
      <c r="M118" s="22" t="str">
        <f t="shared" si="26"/>
        <v>79,64+74,256j</v>
      </c>
      <c r="O118" s="22" t="str">
        <f t="shared" si="27"/>
        <v>0,502968977528683-0,468966152628954j</v>
      </c>
      <c r="S118" s="22">
        <f t="shared" si="13"/>
        <v>0.68768237193333104</v>
      </c>
      <c r="U118" s="22">
        <f t="shared" si="4"/>
        <v>1.1096779741935485</v>
      </c>
      <c r="V118" s="22">
        <f t="shared" si="5"/>
        <v>1.0101015151515151</v>
      </c>
      <c r="X118" s="22">
        <f t="shared" si="24"/>
        <v>1E-3</v>
      </c>
      <c r="Y118" s="22">
        <f t="shared" si="6"/>
        <v>13</v>
      </c>
      <c r="Z118" s="22">
        <f t="shared" si="25"/>
        <v>2.3999999999999995</v>
      </c>
      <c r="AA118" s="22">
        <f t="shared" si="14"/>
        <v>5.7599999999999971</v>
      </c>
      <c r="AB118" s="22">
        <f t="shared" si="15"/>
        <v>74.879999999999967</v>
      </c>
      <c r="AC118" s="22">
        <f t="shared" si="16"/>
        <v>4.7599999999999971</v>
      </c>
      <c r="AD118" s="22">
        <v>1</v>
      </c>
      <c r="AE118" s="22">
        <f t="shared" si="17"/>
        <v>3.1199999999999992E-2</v>
      </c>
      <c r="AF118" s="22" t="str">
        <f t="shared" si="18"/>
        <v>1+0,0312j</v>
      </c>
      <c r="AH118" s="22" t="str">
        <f t="shared" si="19"/>
        <v>4,76+0,148512j</v>
      </c>
      <c r="AI118" s="22" t="str">
        <f t="shared" si="20"/>
        <v>79,64+0,148512j</v>
      </c>
      <c r="AK118" s="22" t="str">
        <f t="shared" si="21"/>
        <v>0,940227770085779-0,00175332881204143j</v>
      </c>
      <c r="AO118" s="22">
        <f t="shared" si="22"/>
        <v>0.9402294048807448</v>
      </c>
      <c r="AP118" s="22">
        <v>48</v>
      </c>
      <c r="AR118" s="22">
        <f>Compensation!$C$16</f>
        <v>1.0416671875000001</v>
      </c>
      <c r="CC118" s="24"/>
      <c r="CD118" s="24"/>
      <c r="CE118" s="24"/>
    </row>
    <row r="119" spans="1:83" s="22" customFormat="1">
      <c r="A119" s="22">
        <f t="shared" si="0"/>
        <v>0.5</v>
      </c>
      <c r="B119" s="22">
        <f t="shared" si="1"/>
        <v>13</v>
      </c>
      <c r="C119" s="22">
        <f t="shared" si="23"/>
        <v>2.4499999999999993</v>
      </c>
      <c r="D119" s="22">
        <f t="shared" si="7"/>
        <v>6.0024999999999968</v>
      </c>
      <c r="E119" s="22">
        <f t="shared" si="8"/>
        <v>78.032499999999956</v>
      </c>
      <c r="F119" s="22">
        <f t="shared" si="9"/>
        <v>5.0024999999999968</v>
      </c>
      <c r="G119" s="22">
        <f>1</f>
        <v>1</v>
      </c>
      <c r="H119" s="22">
        <f t="shared" si="10"/>
        <v>15.924999999999995</v>
      </c>
      <c r="I119" s="22" t="str">
        <f t="shared" si="11"/>
        <v>1+15,925j</v>
      </c>
      <c r="K119" s="22" t="str">
        <f t="shared" si="12"/>
        <v>5,0025+79,6648125j</v>
      </c>
      <c r="M119" s="22" t="str">
        <f t="shared" si="26"/>
        <v>83,035+79,6648125j</v>
      </c>
      <c r="O119" s="22" t="str">
        <f t="shared" si="27"/>
        <v>0,48933501855214-0,469474107335946j</v>
      </c>
      <c r="S119" s="22">
        <f t="shared" si="13"/>
        <v>0.67812587167892846</v>
      </c>
      <c r="U119" s="22">
        <f t="shared" si="4"/>
        <v>1.1096779741935485</v>
      </c>
      <c r="V119" s="22">
        <f t="shared" si="5"/>
        <v>1.0101015151515151</v>
      </c>
      <c r="X119" s="22">
        <f t="shared" si="24"/>
        <v>1E-3</v>
      </c>
      <c r="Y119" s="22">
        <f t="shared" si="6"/>
        <v>13</v>
      </c>
      <c r="Z119" s="22">
        <f t="shared" si="25"/>
        <v>2.4499999999999993</v>
      </c>
      <c r="AA119" s="22">
        <f t="shared" si="14"/>
        <v>6.0024999999999968</v>
      </c>
      <c r="AB119" s="22">
        <f t="shared" si="15"/>
        <v>78.032499999999956</v>
      </c>
      <c r="AC119" s="22">
        <f t="shared" si="16"/>
        <v>5.0024999999999968</v>
      </c>
      <c r="AD119" s="22">
        <v>1</v>
      </c>
      <c r="AE119" s="22">
        <f t="shared" si="17"/>
        <v>3.1849999999999989E-2</v>
      </c>
      <c r="AF119" s="22" t="str">
        <f t="shared" si="18"/>
        <v>1+0,03185j</v>
      </c>
      <c r="AH119" s="22" t="str">
        <f t="shared" si="19"/>
        <v>5,0025+0,159329625j</v>
      </c>
      <c r="AI119" s="22" t="str">
        <f t="shared" si="20"/>
        <v>83,035+0,159329625j</v>
      </c>
      <c r="AK119" s="22" t="str">
        <f t="shared" si="21"/>
        <v>0,939750860408944-0,00180321734428114j</v>
      </c>
      <c r="AO119" s="22">
        <f t="shared" si="22"/>
        <v>0.93975259043651549</v>
      </c>
      <c r="AP119" s="22">
        <v>49</v>
      </c>
      <c r="AR119" s="22">
        <f>Compensation!$C$16</f>
        <v>1.0416671875000001</v>
      </c>
      <c r="CC119" s="24"/>
      <c r="CD119" s="24"/>
      <c r="CE119" s="24"/>
    </row>
    <row r="120" spans="1:83" s="22" customFormat="1">
      <c r="A120" s="22">
        <f t="shared" si="0"/>
        <v>0.5</v>
      </c>
      <c r="B120" s="22">
        <f t="shared" si="1"/>
        <v>13</v>
      </c>
      <c r="C120" s="22">
        <f t="shared" si="23"/>
        <v>2.4999999999999991</v>
      </c>
      <c r="D120" s="22">
        <f t="shared" si="7"/>
        <v>6.2499999999999956</v>
      </c>
      <c r="E120" s="22">
        <f t="shared" si="8"/>
        <v>81.249999999999943</v>
      </c>
      <c r="F120" s="22">
        <f t="shared" si="9"/>
        <v>5.2499999999999956</v>
      </c>
      <c r="G120" s="22">
        <f>1</f>
        <v>1</v>
      </c>
      <c r="H120" s="22">
        <f t="shared" si="10"/>
        <v>16.249999999999993</v>
      </c>
      <c r="I120" s="22" t="str">
        <f t="shared" si="11"/>
        <v>1+16,25j</v>
      </c>
      <c r="K120" s="22" t="str">
        <f t="shared" si="12"/>
        <v>5,25+85,3124999999999j</v>
      </c>
      <c r="M120" s="22" t="str">
        <f t="shared" si="26"/>
        <v>86,4999999999999+85,3124999999999j</v>
      </c>
      <c r="O120" s="22" t="str">
        <f t="shared" si="27"/>
        <v>0,476144982865714-0,469608310413078j</v>
      </c>
      <c r="S120" s="22">
        <f t="shared" si="13"/>
        <v>0.66876453996695795</v>
      </c>
      <c r="U120" s="22">
        <f t="shared" si="4"/>
        <v>1.1096779741935485</v>
      </c>
      <c r="V120" s="22">
        <f t="shared" si="5"/>
        <v>1.0101015151515151</v>
      </c>
      <c r="X120" s="22">
        <f t="shared" si="24"/>
        <v>1E-3</v>
      </c>
      <c r="Y120" s="22">
        <f t="shared" si="6"/>
        <v>13</v>
      </c>
      <c r="Z120" s="22">
        <f t="shared" si="25"/>
        <v>2.4999999999999991</v>
      </c>
      <c r="AA120" s="22">
        <f t="shared" si="14"/>
        <v>6.2499999999999956</v>
      </c>
      <c r="AB120" s="22">
        <f t="shared" si="15"/>
        <v>81.249999999999943</v>
      </c>
      <c r="AC120" s="22">
        <f t="shared" si="16"/>
        <v>5.2499999999999956</v>
      </c>
      <c r="AD120" s="22">
        <v>1</v>
      </c>
      <c r="AE120" s="22">
        <f t="shared" si="17"/>
        <v>3.2499999999999987E-2</v>
      </c>
      <c r="AF120" s="22" t="str">
        <f t="shared" si="18"/>
        <v>1+0,0325j</v>
      </c>
      <c r="AH120" s="22" t="str">
        <f t="shared" si="19"/>
        <v>5,25+0,170625j</v>
      </c>
      <c r="AI120" s="22" t="str">
        <f t="shared" si="20"/>
        <v>86,4999999999999+0,170625j</v>
      </c>
      <c r="AK120" s="22" t="str">
        <f t="shared" si="21"/>
        <v>0,939302703622992-0,00185281530411183j</v>
      </c>
      <c r="AO120" s="22">
        <f t="shared" si="22"/>
        <v>0.93930453100047029</v>
      </c>
      <c r="AP120" s="22">
        <v>50</v>
      </c>
      <c r="AR120" s="22">
        <f>Compensation!$C$16</f>
        <v>1.0416671875000001</v>
      </c>
      <c r="CC120" s="24"/>
      <c r="CD120" s="24"/>
      <c r="CE120" s="24"/>
    </row>
    <row r="121" spans="1:83" s="22" customFormat="1">
      <c r="A121" s="22">
        <f t="shared" si="0"/>
        <v>0.5</v>
      </c>
      <c r="B121" s="22">
        <f t="shared" si="1"/>
        <v>13</v>
      </c>
      <c r="C121" s="22">
        <f t="shared" si="23"/>
        <v>2.5499999999999989</v>
      </c>
      <c r="D121" s="22">
        <f t="shared" si="7"/>
        <v>6.5024999999999942</v>
      </c>
      <c r="E121" s="22">
        <f t="shared" si="8"/>
        <v>84.532499999999928</v>
      </c>
      <c r="F121" s="22">
        <f t="shared" si="9"/>
        <v>5.5024999999999942</v>
      </c>
      <c r="G121" s="22">
        <f>1</f>
        <v>1</v>
      </c>
      <c r="H121" s="22">
        <f t="shared" si="10"/>
        <v>16.574999999999992</v>
      </c>
      <c r="I121" s="22" t="str">
        <f t="shared" si="11"/>
        <v>1+16,575j</v>
      </c>
      <c r="K121" s="22" t="str">
        <f t="shared" si="12"/>
        <v>5,50249999999999+91,2039374999999j</v>
      </c>
      <c r="M121" s="22" t="str">
        <f t="shared" si="26"/>
        <v>90,0349999999999+91,2039374999999j</v>
      </c>
      <c r="O121" s="22" t="str">
        <f t="shared" si="27"/>
        <v>0,463387161389982-0,469403384302931j</v>
      </c>
      <c r="S121" s="22">
        <f t="shared" si="13"/>
        <v>0.65959623902514053</v>
      </c>
      <c r="U121" s="22">
        <f t="shared" si="4"/>
        <v>1.1096779741935485</v>
      </c>
      <c r="V121" s="22">
        <f t="shared" si="5"/>
        <v>1.0101015151515151</v>
      </c>
      <c r="X121" s="22">
        <f t="shared" si="24"/>
        <v>1E-3</v>
      </c>
      <c r="Y121" s="22">
        <f t="shared" si="6"/>
        <v>13</v>
      </c>
      <c r="Z121" s="22">
        <f t="shared" si="25"/>
        <v>2.5499999999999989</v>
      </c>
      <c r="AA121" s="22">
        <f t="shared" si="14"/>
        <v>6.5024999999999942</v>
      </c>
      <c r="AB121" s="22">
        <f t="shared" si="15"/>
        <v>84.532499999999928</v>
      </c>
      <c r="AC121" s="22">
        <f t="shared" si="16"/>
        <v>5.5024999999999942</v>
      </c>
      <c r="AD121" s="22">
        <v>1</v>
      </c>
      <c r="AE121" s="22">
        <f t="shared" si="17"/>
        <v>3.3149999999999985E-2</v>
      </c>
      <c r="AF121" s="22" t="str">
        <f t="shared" si="18"/>
        <v>1+0,03315j</v>
      </c>
      <c r="AH121" s="22" t="str">
        <f t="shared" si="19"/>
        <v>5,50249999999999+0,182407875j</v>
      </c>
      <c r="AI121" s="22" t="str">
        <f t="shared" si="20"/>
        <v>90,0349999999999+0,182407875j</v>
      </c>
      <c r="AK121" s="22" t="str">
        <f t="shared" si="21"/>
        <v>0,938881024428793-0,00190214130664607j</v>
      </c>
      <c r="AO121" s="22">
        <f t="shared" si="22"/>
        <v>0.93888295126389976</v>
      </c>
      <c r="AP121" s="22">
        <v>51</v>
      </c>
      <c r="AR121" s="22">
        <f>Compensation!$C$16</f>
        <v>1.0416671875000001</v>
      </c>
      <c r="CC121" s="24"/>
      <c r="CD121" s="24"/>
      <c r="CE121" s="24"/>
    </row>
    <row r="122" spans="1:83" s="22" customFormat="1">
      <c r="A122" s="22">
        <f t="shared" si="0"/>
        <v>0.5</v>
      </c>
      <c r="B122" s="22">
        <f t="shared" si="1"/>
        <v>13</v>
      </c>
      <c r="C122" s="22">
        <f t="shared" si="23"/>
        <v>2.5999999999999988</v>
      </c>
      <c r="D122" s="22">
        <f t="shared" si="7"/>
        <v>6.7599999999999936</v>
      </c>
      <c r="E122" s="22">
        <f t="shared" si="8"/>
        <v>87.87999999999991</v>
      </c>
      <c r="F122" s="22">
        <f t="shared" si="9"/>
        <v>5.7599999999999936</v>
      </c>
      <c r="G122" s="22">
        <f>1</f>
        <v>1</v>
      </c>
      <c r="H122" s="22">
        <f t="shared" si="10"/>
        <v>16.899999999999991</v>
      </c>
      <c r="I122" s="22" t="str">
        <f t="shared" si="11"/>
        <v>1+16,9j</v>
      </c>
      <c r="K122" s="22" t="str">
        <f t="shared" si="12"/>
        <v>5,75999999999999+97,3439999999999j</v>
      </c>
      <c r="M122" s="22" t="str">
        <f t="shared" si="26"/>
        <v>93,6399999999999+97,3439999999999j</v>
      </c>
      <c r="O122" s="22" t="str">
        <f t="shared" si="27"/>
        <v>0,451049446932432-0,468891044021686j</v>
      </c>
      <c r="S122" s="22">
        <f t="shared" si="13"/>
        <v>0.65061848632036234</v>
      </c>
      <c r="U122" s="22">
        <f t="shared" si="4"/>
        <v>1.1096779741935485</v>
      </c>
      <c r="V122" s="22">
        <f t="shared" si="5"/>
        <v>1.0101015151515151</v>
      </c>
      <c r="X122" s="22">
        <f t="shared" si="24"/>
        <v>1E-3</v>
      </c>
      <c r="Y122" s="22">
        <f t="shared" si="6"/>
        <v>13</v>
      </c>
      <c r="Z122" s="22">
        <f t="shared" si="25"/>
        <v>2.5999999999999988</v>
      </c>
      <c r="AA122" s="22">
        <f t="shared" si="14"/>
        <v>6.7599999999999936</v>
      </c>
      <c r="AB122" s="22">
        <f t="shared" si="15"/>
        <v>87.87999999999991</v>
      </c>
      <c r="AC122" s="22">
        <f t="shared" si="16"/>
        <v>5.7599999999999936</v>
      </c>
      <c r="AD122" s="22">
        <v>1</v>
      </c>
      <c r="AE122" s="22">
        <f t="shared" si="17"/>
        <v>3.3799999999999983E-2</v>
      </c>
      <c r="AF122" s="22" t="str">
        <f t="shared" si="18"/>
        <v>1+0,0338j</v>
      </c>
      <c r="AH122" s="22" t="str">
        <f t="shared" si="19"/>
        <v>5,75999999999999+0,194688j</v>
      </c>
      <c r="AI122" s="22" t="str">
        <f t="shared" si="20"/>
        <v>93,6399999999999+0,194688j</v>
      </c>
      <c r="AK122" s="22" t="str">
        <f t="shared" si="21"/>
        <v>0,938483768927409-0,00195121238792118j</v>
      </c>
      <c r="AO122" s="22">
        <f t="shared" si="22"/>
        <v>0.9384857973192654</v>
      </c>
      <c r="AP122" s="22">
        <v>52</v>
      </c>
      <c r="AR122" s="22">
        <f>Compensation!$C$16</f>
        <v>1.0416671875000001</v>
      </c>
      <c r="CC122" s="24"/>
      <c r="CD122" s="24"/>
      <c r="CE122" s="24"/>
    </row>
    <row r="123" spans="1:83" s="22" customFormat="1">
      <c r="A123" s="22">
        <f t="shared" si="0"/>
        <v>0.5</v>
      </c>
      <c r="B123" s="22">
        <f t="shared" si="1"/>
        <v>13</v>
      </c>
      <c r="C123" s="22">
        <f t="shared" si="23"/>
        <v>2.6499999999999986</v>
      </c>
      <c r="D123" s="22">
        <f t="shared" si="7"/>
        <v>7.0224999999999929</v>
      </c>
      <c r="E123" s="22">
        <f t="shared" si="8"/>
        <v>91.292499999999905</v>
      </c>
      <c r="F123" s="22">
        <f t="shared" si="9"/>
        <v>6.0224999999999929</v>
      </c>
      <c r="G123" s="22">
        <f>1</f>
        <v>1</v>
      </c>
      <c r="H123" s="22">
        <f t="shared" si="10"/>
        <v>17.224999999999991</v>
      </c>
      <c r="I123" s="22" t="str">
        <f t="shared" si="11"/>
        <v>1+17,225j</v>
      </c>
      <c r="K123" s="22" t="str">
        <f t="shared" si="12"/>
        <v>6,02249999999999+103,7375625j</v>
      </c>
      <c r="M123" s="22" t="str">
        <f t="shared" si="26"/>
        <v>97,3149999999999+103,7375625j</v>
      </c>
      <c r="O123" s="22" t="str">
        <f t="shared" si="27"/>
        <v>0,439119478162871-0,468100337161673j</v>
      </c>
      <c r="S123" s="22">
        <f t="shared" si="13"/>
        <v>0.64182851428781507</v>
      </c>
      <c r="U123" s="22">
        <f t="shared" si="4"/>
        <v>1.1096779741935485</v>
      </c>
      <c r="V123" s="22">
        <f t="shared" si="5"/>
        <v>1.0101015151515151</v>
      </c>
      <c r="X123" s="22">
        <f t="shared" si="24"/>
        <v>1E-3</v>
      </c>
      <c r="Y123" s="22">
        <f t="shared" si="6"/>
        <v>13</v>
      </c>
      <c r="Z123" s="22">
        <f t="shared" si="25"/>
        <v>2.6499999999999986</v>
      </c>
      <c r="AA123" s="22">
        <f t="shared" si="14"/>
        <v>7.0224999999999929</v>
      </c>
      <c r="AB123" s="22">
        <f t="shared" si="15"/>
        <v>91.292499999999905</v>
      </c>
      <c r="AC123" s="22">
        <f t="shared" si="16"/>
        <v>6.0224999999999929</v>
      </c>
      <c r="AD123" s="22">
        <v>1</v>
      </c>
      <c r="AE123" s="22">
        <f t="shared" si="17"/>
        <v>3.4449999999999981E-2</v>
      </c>
      <c r="AF123" s="22" t="str">
        <f t="shared" si="18"/>
        <v>1+0,03445j</v>
      </c>
      <c r="AH123" s="22" t="str">
        <f t="shared" si="19"/>
        <v>6,02249999999999+0,207475125j</v>
      </c>
      <c r="AI123" s="22" t="str">
        <f t="shared" si="20"/>
        <v>97,3149999999999+0,207475125j</v>
      </c>
      <c r="AK123" s="22" t="str">
        <f t="shared" si="21"/>
        <v>0,938109079181891-0,00200004417065096j</v>
      </c>
      <c r="AO123" s="22">
        <f t="shared" si="22"/>
        <v>0.93811121122187868</v>
      </c>
      <c r="AP123" s="22">
        <v>53</v>
      </c>
      <c r="AR123" s="22">
        <f>Compensation!$C$16</f>
        <v>1.0416671875000001</v>
      </c>
      <c r="CC123" s="24"/>
      <c r="CD123" s="24"/>
      <c r="CE123" s="24"/>
    </row>
    <row r="124" spans="1:83" s="22" customFormat="1">
      <c r="A124" s="22">
        <f t="shared" si="0"/>
        <v>0.5</v>
      </c>
      <c r="B124" s="22">
        <f t="shared" si="1"/>
        <v>13</v>
      </c>
      <c r="C124" s="22">
        <f t="shared" si="23"/>
        <v>2.6999999999999984</v>
      </c>
      <c r="D124" s="22">
        <f t="shared" si="7"/>
        <v>7.2899999999999912</v>
      </c>
      <c r="E124" s="22">
        <f t="shared" si="8"/>
        <v>94.769999999999882</v>
      </c>
      <c r="F124" s="22">
        <f t="shared" si="9"/>
        <v>6.2899999999999912</v>
      </c>
      <c r="G124" s="22">
        <f>1</f>
        <v>1</v>
      </c>
      <c r="H124" s="22">
        <f t="shared" si="10"/>
        <v>17.54999999999999</v>
      </c>
      <c r="I124" s="22" t="str">
        <f t="shared" si="11"/>
        <v>1+17,55j</v>
      </c>
      <c r="K124" s="22" t="str">
        <f t="shared" si="12"/>
        <v>6,28999999999999+110,3895j</v>
      </c>
      <c r="M124" s="22" t="str">
        <f t="shared" si="26"/>
        <v>101,06+110,3895j</v>
      </c>
      <c r="O124" s="22" t="str">
        <f t="shared" si="27"/>
        <v>0,427584759712862-0,46705786495471j</v>
      </c>
      <c r="S124" s="22">
        <f t="shared" si="13"/>
        <v>0.63322332233956602</v>
      </c>
      <c r="U124" s="22">
        <f t="shared" si="4"/>
        <v>1.1096779741935485</v>
      </c>
      <c r="V124" s="22">
        <f t="shared" si="5"/>
        <v>1.0101015151515151</v>
      </c>
      <c r="X124" s="22">
        <f t="shared" si="24"/>
        <v>1E-3</v>
      </c>
      <c r="Y124" s="22">
        <f t="shared" si="6"/>
        <v>13</v>
      </c>
      <c r="Z124" s="22">
        <f t="shared" si="25"/>
        <v>2.6999999999999984</v>
      </c>
      <c r="AA124" s="22">
        <f t="shared" si="14"/>
        <v>7.2899999999999912</v>
      </c>
      <c r="AB124" s="22">
        <f t="shared" si="15"/>
        <v>94.769999999999882</v>
      </c>
      <c r="AC124" s="22">
        <f t="shared" si="16"/>
        <v>6.2899999999999912</v>
      </c>
      <c r="AD124" s="22">
        <v>1</v>
      </c>
      <c r="AE124" s="22">
        <f t="shared" si="17"/>
        <v>3.5099999999999978E-2</v>
      </c>
      <c r="AF124" s="22" t="str">
        <f t="shared" si="18"/>
        <v>1+0,0351j</v>
      </c>
      <c r="AH124" s="22" t="str">
        <f t="shared" si="19"/>
        <v>6,28999999999999+0,220779j</v>
      </c>
      <c r="AI124" s="22" t="str">
        <f t="shared" si="20"/>
        <v>101,06+0,220779j</v>
      </c>
      <c r="AK124" s="22" t="str">
        <f t="shared" si="21"/>
        <v>0,937755271134758-0,0020486510093594j</v>
      </c>
      <c r="AO124" s="22">
        <f t="shared" si="22"/>
        <v>0.93775750890727694</v>
      </c>
      <c r="AP124" s="22">
        <v>54</v>
      </c>
      <c r="AR124" s="22">
        <f>Compensation!$C$16</f>
        <v>1.0416671875000001</v>
      </c>
      <c r="CC124" s="24"/>
      <c r="CD124" s="24"/>
      <c r="CE124" s="24"/>
    </row>
    <row r="125" spans="1:83" s="22" customFormat="1">
      <c r="A125" s="22">
        <f t="shared" si="0"/>
        <v>0.5</v>
      </c>
      <c r="B125" s="22">
        <f t="shared" si="1"/>
        <v>13</v>
      </c>
      <c r="C125" s="22">
        <f t="shared" si="23"/>
        <v>2.7499999999999982</v>
      </c>
      <c r="D125" s="22">
        <f t="shared" si="7"/>
        <v>7.5624999999999902</v>
      </c>
      <c r="E125" s="22">
        <f t="shared" si="8"/>
        <v>98.312499999999872</v>
      </c>
      <c r="F125" s="22">
        <f t="shared" si="9"/>
        <v>6.5624999999999902</v>
      </c>
      <c r="G125" s="22">
        <f>1</f>
        <v>1</v>
      </c>
      <c r="H125" s="22">
        <f t="shared" si="10"/>
        <v>17.874999999999989</v>
      </c>
      <c r="I125" s="22" t="str">
        <f t="shared" si="11"/>
        <v>1+17,875j</v>
      </c>
      <c r="K125" s="22" t="str">
        <f t="shared" si="12"/>
        <v>6,56249999999999+117,3046875j</v>
      </c>
      <c r="M125" s="22" t="str">
        <f t="shared" si="26"/>
        <v>104,875+117,3046875j</v>
      </c>
      <c r="O125" s="22" t="str">
        <f t="shared" si="27"/>
        <v>0,416432761869887-0,46578798565825j</v>
      </c>
      <c r="S125" s="22">
        <f t="shared" si="13"/>
        <v>0.62479972210473345</v>
      </c>
      <c r="U125" s="22">
        <f t="shared" si="4"/>
        <v>1.1096779741935485</v>
      </c>
      <c r="V125" s="22">
        <f t="shared" si="5"/>
        <v>1.0101015151515151</v>
      </c>
      <c r="X125" s="22">
        <f t="shared" si="24"/>
        <v>1E-3</v>
      </c>
      <c r="Y125" s="22">
        <f t="shared" si="6"/>
        <v>13</v>
      </c>
      <c r="Z125" s="22">
        <f t="shared" si="25"/>
        <v>2.7499999999999982</v>
      </c>
      <c r="AA125" s="22">
        <f t="shared" si="14"/>
        <v>7.5624999999999902</v>
      </c>
      <c r="AB125" s="22">
        <f t="shared" si="15"/>
        <v>98.312499999999872</v>
      </c>
      <c r="AC125" s="22">
        <f t="shared" si="16"/>
        <v>6.5624999999999902</v>
      </c>
      <c r="AD125" s="22">
        <v>1</v>
      </c>
      <c r="AE125" s="22">
        <f t="shared" si="17"/>
        <v>3.5749999999999976E-2</v>
      </c>
      <c r="AF125" s="22" t="str">
        <f t="shared" si="18"/>
        <v>1+0,03575j</v>
      </c>
      <c r="AH125" s="22" t="str">
        <f t="shared" si="19"/>
        <v>6,56249999999999+0,234609375j</v>
      </c>
      <c r="AI125" s="22" t="str">
        <f t="shared" si="20"/>
        <v>104,875+0,234609375j</v>
      </c>
      <c r="AK125" s="22" t="str">
        <f t="shared" si="21"/>
        <v>0,937420815383274-0,00209704611784563j</v>
      </c>
      <c r="AO125" s="22">
        <f t="shared" si="22"/>
        <v>0.93742316096641365</v>
      </c>
      <c r="AP125" s="22">
        <v>55</v>
      </c>
      <c r="AR125" s="22">
        <f>Compensation!$C$16</f>
        <v>1.0416671875000001</v>
      </c>
      <c r="CC125" s="24"/>
      <c r="CD125" s="24"/>
      <c r="CE125" s="24"/>
    </row>
    <row r="126" spans="1:83" s="22" customFormat="1">
      <c r="A126" s="22">
        <f t="shared" si="0"/>
        <v>0.5</v>
      </c>
      <c r="B126" s="22">
        <f t="shared" si="1"/>
        <v>13</v>
      </c>
      <c r="C126" s="22">
        <f t="shared" si="23"/>
        <v>2.799999999999998</v>
      </c>
      <c r="D126" s="22">
        <f t="shared" si="7"/>
        <v>7.8399999999999892</v>
      </c>
      <c r="E126" s="22">
        <f t="shared" si="8"/>
        <v>101.91999999999986</v>
      </c>
      <c r="F126" s="22">
        <f t="shared" si="9"/>
        <v>6.8399999999999892</v>
      </c>
      <c r="G126" s="22">
        <f>1</f>
        <v>1</v>
      </c>
      <c r="H126" s="22">
        <f t="shared" si="10"/>
        <v>18.199999999999989</v>
      </c>
      <c r="I126" s="22" t="str">
        <f t="shared" si="11"/>
        <v>1+18,2j</v>
      </c>
      <c r="K126" s="22" t="str">
        <f t="shared" si="12"/>
        <v>6,83999999999999+124,488j</v>
      </c>
      <c r="M126" s="22" t="str">
        <f t="shared" si="26"/>
        <v>108,76+124,488j</v>
      </c>
      <c r="O126" s="22" t="str">
        <f t="shared" si="27"/>
        <v>0,405651002848812-0,46431300149543j</v>
      </c>
      <c r="S126" s="22">
        <f t="shared" si="13"/>
        <v>0.61655437673407365</v>
      </c>
      <c r="U126" s="22">
        <f t="shared" si="4"/>
        <v>1.1096779741935485</v>
      </c>
      <c r="V126" s="22">
        <f t="shared" si="5"/>
        <v>1.0101015151515151</v>
      </c>
      <c r="X126" s="22">
        <f t="shared" si="24"/>
        <v>1E-3</v>
      </c>
      <c r="Y126" s="22">
        <f t="shared" si="6"/>
        <v>13</v>
      </c>
      <c r="Z126" s="22">
        <f t="shared" si="25"/>
        <v>2.799999999999998</v>
      </c>
      <c r="AA126" s="22">
        <f t="shared" si="14"/>
        <v>7.8399999999999892</v>
      </c>
      <c r="AB126" s="22">
        <f t="shared" si="15"/>
        <v>101.91999999999986</v>
      </c>
      <c r="AC126" s="22">
        <f t="shared" si="16"/>
        <v>6.8399999999999892</v>
      </c>
      <c r="AD126" s="22">
        <v>1</v>
      </c>
      <c r="AE126" s="22">
        <f t="shared" si="17"/>
        <v>3.6399999999999981E-2</v>
      </c>
      <c r="AF126" s="22" t="str">
        <f t="shared" si="18"/>
        <v>1+0,0364j</v>
      </c>
      <c r="AH126" s="22" t="str">
        <f t="shared" si="19"/>
        <v>6,83999999999999+0,248976j</v>
      </c>
      <c r="AI126" s="22" t="str">
        <f t="shared" si="20"/>
        <v>108,76+0,248976j</v>
      </c>
      <c r="AK126" s="22" t="str">
        <f t="shared" si="21"/>
        <v>0,937104320396349-0,00214524168145459j</v>
      </c>
      <c r="AO126" s="22">
        <f t="shared" si="22"/>
        <v>0.93710677586248159</v>
      </c>
      <c r="AP126" s="22">
        <v>56</v>
      </c>
      <c r="AR126" s="22">
        <f>Compensation!$C$16</f>
        <v>1.0416671875000001</v>
      </c>
      <c r="CC126" s="24"/>
      <c r="CD126" s="24"/>
      <c r="CE126" s="24"/>
    </row>
    <row r="127" spans="1:83" s="22" customFormat="1">
      <c r="A127" s="22">
        <f t="shared" si="0"/>
        <v>0.5</v>
      </c>
      <c r="B127" s="22">
        <f t="shared" si="1"/>
        <v>13</v>
      </c>
      <c r="C127" s="22">
        <f t="shared" si="23"/>
        <v>2.8499999999999979</v>
      </c>
      <c r="D127" s="22">
        <f t="shared" si="7"/>
        <v>8.1224999999999881</v>
      </c>
      <c r="E127" s="22">
        <f t="shared" si="8"/>
        <v>105.59249999999984</v>
      </c>
      <c r="F127" s="22">
        <f t="shared" si="9"/>
        <v>7.1224999999999881</v>
      </c>
      <c r="G127" s="22">
        <f>1</f>
        <v>1</v>
      </c>
      <c r="H127" s="22">
        <f t="shared" si="10"/>
        <v>18.524999999999984</v>
      </c>
      <c r="I127" s="22" t="str">
        <f t="shared" si="11"/>
        <v>1+18,525j</v>
      </c>
      <c r="K127" s="22" t="str">
        <f t="shared" si="12"/>
        <v>7,12249999999999+131,9443125j</v>
      </c>
      <c r="M127" s="22" t="str">
        <f t="shared" si="26"/>
        <v>112,715+131,9443125j</v>
      </c>
      <c r="O127" s="22" t="str">
        <f t="shared" si="27"/>
        <v>0,39522711620386-0,462653330336476j</v>
      </c>
      <c r="S127" s="22">
        <f t="shared" si="13"/>
        <v>0.60848383499831105</v>
      </c>
      <c r="U127" s="22">
        <f t="shared" si="4"/>
        <v>1.1096779741935485</v>
      </c>
      <c r="V127" s="22">
        <f t="shared" si="5"/>
        <v>1.0101015151515151</v>
      </c>
      <c r="X127" s="22">
        <f t="shared" si="24"/>
        <v>1E-3</v>
      </c>
      <c r="Y127" s="22">
        <f t="shared" si="6"/>
        <v>13</v>
      </c>
      <c r="Z127" s="22">
        <f t="shared" si="25"/>
        <v>2.8499999999999979</v>
      </c>
      <c r="AA127" s="22">
        <f t="shared" si="14"/>
        <v>8.1224999999999881</v>
      </c>
      <c r="AB127" s="22">
        <f t="shared" si="15"/>
        <v>105.59249999999984</v>
      </c>
      <c r="AC127" s="22">
        <f t="shared" si="16"/>
        <v>7.1224999999999881</v>
      </c>
      <c r="AD127" s="22">
        <v>1</v>
      </c>
      <c r="AE127" s="22">
        <f t="shared" si="17"/>
        <v>3.7049999999999972E-2</v>
      </c>
      <c r="AF127" s="22" t="str">
        <f t="shared" si="18"/>
        <v>1+0,03705j</v>
      </c>
      <c r="AH127" s="22" t="str">
        <f t="shared" si="19"/>
        <v>7,12249999999999+0,263888625j</v>
      </c>
      <c r="AI127" s="22" t="str">
        <f t="shared" si="20"/>
        <v>112,715+0,263888625j</v>
      </c>
      <c r="AK127" s="22" t="str">
        <f t="shared" si="21"/>
        <v>0,936804517824145-0,00219324895623831j</v>
      </c>
      <c r="AO127" s="22">
        <f t="shared" si="22"/>
        <v>0.93680708524045264</v>
      </c>
      <c r="AP127" s="22">
        <v>57</v>
      </c>
      <c r="AR127" s="22">
        <f>Compensation!$C$16</f>
        <v>1.0416671875000001</v>
      </c>
      <c r="CC127" s="24"/>
      <c r="CD127" s="24"/>
      <c r="CE127" s="24"/>
    </row>
    <row r="128" spans="1:83" s="22" customFormat="1">
      <c r="A128" s="22">
        <f t="shared" si="0"/>
        <v>0.5</v>
      </c>
      <c r="B128" s="22">
        <f t="shared" si="1"/>
        <v>13</v>
      </c>
      <c r="C128" s="22">
        <f t="shared" si="23"/>
        <v>2.8999999999999977</v>
      </c>
      <c r="D128" s="22">
        <f t="shared" si="7"/>
        <v>8.4099999999999859</v>
      </c>
      <c r="E128" s="22">
        <f t="shared" si="8"/>
        <v>109.32999999999981</v>
      </c>
      <c r="F128" s="22">
        <f t="shared" si="9"/>
        <v>7.4099999999999859</v>
      </c>
      <c r="G128" s="22">
        <f>1</f>
        <v>1</v>
      </c>
      <c r="H128" s="22">
        <f t="shared" si="10"/>
        <v>18.849999999999984</v>
      </c>
      <c r="I128" s="22" t="str">
        <f t="shared" si="11"/>
        <v>1+18,85j</v>
      </c>
      <c r="K128" s="22" t="str">
        <f t="shared" si="12"/>
        <v>7,40999999999999+139,6785j</v>
      </c>
      <c r="M128" s="22" t="str">
        <f t="shared" si="26"/>
        <v>116,74+139,6785j</v>
      </c>
      <c r="O128" s="22" t="str">
        <f t="shared" si="27"/>
        <v>0,385148905583611-0,460827663256471j</v>
      </c>
      <c r="S128" s="22">
        <f t="shared" si="13"/>
        <v>0.60058456081943423</v>
      </c>
      <c r="U128" s="22">
        <f t="shared" si="4"/>
        <v>1.1096779741935485</v>
      </c>
      <c r="V128" s="22">
        <f t="shared" si="5"/>
        <v>1.0101015151515151</v>
      </c>
      <c r="X128" s="22">
        <f t="shared" si="24"/>
        <v>1E-3</v>
      </c>
      <c r="Y128" s="22">
        <f t="shared" si="6"/>
        <v>13</v>
      </c>
      <c r="Z128" s="22">
        <f t="shared" si="25"/>
        <v>2.8999999999999977</v>
      </c>
      <c r="AA128" s="22">
        <f t="shared" si="14"/>
        <v>8.4099999999999859</v>
      </c>
      <c r="AB128" s="22">
        <f t="shared" si="15"/>
        <v>109.32999999999981</v>
      </c>
      <c r="AC128" s="22">
        <f t="shared" si="16"/>
        <v>7.4099999999999859</v>
      </c>
      <c r="AD128" s="22">
        <v>1</v>
      </c>
      <c r="AE128" s="22">
        <f t="shared" si="17"/>
        <v>3.769999999999997E-2</v>
      </c>
      <c r="AF128" s="22" t="str">
        <f t="shared" si="18"/>
        <v>1+0,0377j</v>
      </c>
      <c r="AH128" s="22" t="str">
        <f t="shared" si="19"/>
        <v>7,40999999999999+0,279356999999999j</v>
      </c>
      <c r="AI128" s="22" t="str">
        <f t="shared" si="20"/>
        <v>116,74+0,279356999999999j</v>
      </c>
      <c r="AK128" s="22" t="str">
        <f t="shared" si="21"/>
        <v>0,93652024960659-0,00224107835677015j</v>
      </c>
      <c r="AO128" s="22">
        <f t="shared" si="22"/>
        <v>0.93652293103553574</v>
      </c>
      <c r="AP128" s="22">
        <v>58</v>
      </c>
      <c r="AR128" s="22">
        <f>Compensation!$C$16</f>
        <v>1.0416671875000001</v>
      </c>
      <c r="CC128" s="24"/>
      <c r="CD128" s="24"/>
      <c r="CE128" s="24"/>
    </row>
    <row r="129" spans="1:83" s="22" customFormat="1">
      <c r="A129" s="22">
        <f t="shared" si="0"/>
        <v>0.5</v>
      </c>
      <c r="B129" s="22">
        <f t="shared" si="1"/>
        <v>13</v>
      </c>
      <c r="C129" s="22">
        <f t="shared" si="23"/>
        <v>2.9499999999999975</v>
      </c>
      <c r="D129" s="22">
        <f t="shared" si="7"/>
        <v>8.7024999999999846</v>
      </c>
      <c r="E129" s="22">
        <f t="shared" si="8"/>
        <v>113.13249999999979</v>
      </c>
      <c r="F129" s="22">
        <f t="shared" si="9"/>
        <v>7.7024999999999846</v>
      </c>
      <c r="G129" s="22">
        <f>1</f>
        <v>1</v>
      </c>
      <c r="H129" s="22">
        <f t="shared" si="10"/>
        <v>19.174999999999983</v>
      </c>
      <c r="I129" s="22" t="str">
        <f t="shared" si="11"/>
        <v>1+19,175j</v>
      </c>
      <c r="K129" s="22" t="str">
        <f t="shared" si="12"/>
        <v>7,70249999999998+147,6954375j</v>
      </c>
      <c r="M129" s="22" t="str">
        <f t="shared" si="26"/>
        <v>120,835+147,6954375j</v>
      </c>
      <c r="O129" s="22" t="str">
        <f t="shared" si="27"/>
        <v>0,375404388721398-0,458853109046443j</v>
      </c>
      <c r="S129" s="22">
        <f t="shared" si="13"/>
        <v>0.59285295879574851</v>
      </c>
      <c r="U129" s="22">
        <f t="shared" si="4"/>
        <v>1.1096779741935485</v>
      </c>
      <c r="V129" s="22">
        <f t="shared" si="5"/>
        <v>1.0101015151515151</v>
      </c>
      <c r="X129" s="22">
        <f t="shared" si="24"/>
        <v>1E-3</v>
      </c>
      <c r="Y129" s="22">
        <f t="shared" si="6"/>
        <v>13</v>
      </c>
      <c r="Z129" s="22">
        <f t="shared" si="25"/>
        <v>2.9499999999999975</v>
      </c>
      <c r="AA129" s="22">
        <f t="shared" si="14"/>
        <v>8.7024999999999846</v>
      </c>
      <c r="AB129" s="22">
        <f t="shared" si="15"/>
        <v>113.13249999999979</v>
      </c>
      <c r="AC129" s="22">
        <f t="shared" si="16"/>
        <v>7.7024999999999846</v>
      </c>
      <c r="AD129" s="22">
        <v>1</v>
      </c>
      <c r="AE129" s="22">
        <f t="shared" si="17"/>
        <v>3.8349999999999967E-2</v>
      </c>
      <c r="AF129" s="22" t="str">
        <f t="shared" si="18"/>
        <v>1+0,03835j</v>
      </c>
      <c r="AH129" s="22" t="str">
        <f t="shared" si="19"/>
        <v>7,70249999999998+0,295390874999999j</v>
      </c>
      <c r="AI129" s="22" t="str">
        <f t="shared" si="20"/>
        <v>120,835+0,295390874999999j</v>
      </c>
      <c r="AK129" s="22" t="str">
        <f t="shared" si="21"/>
        <v>0,936250456632815-0,0022887395341078j</v>
      </c>
      <c r="AO129" s="22">
        <f t="shared" si="22"/>
        <v>0.93625325413256089</v>
      </c>
      <c r="AP129" s="22">
        <v>59</v>
      </c>
      <c r="AR129" s="22">
        <f>Compensation!$C$16</f>
        <v>1.0416671875000001</v>
      </c>
      <c r="CC129" s="24"/>
      <c r="CD129" s="24"/>
      <c r="CE129" s="24"/>
    </row>
    <row r="130" spans="1:83" s="22" customFormat="1">
      <c r="A130" s="22">
        <f t="shared" si="0"/>
        <v>0.5</v>
      </c>
      <c r="B130" s="22">
        <f t="shared" si="1"/>
        <v>13</v>
      </c>
      <c r="C130" s="22">
        <f t="shared" si="23"/>
        <v>2.9999999999999973</v>
      </c>
      <c r="D130" s="22">
        <f t="shared" si="7"/>
        <v>8.999999999999984</v>
      </c>
      <c r="E130" s="22">
        <f t="shared" si="8"/>
        <v>116.99999999999979</v>
      </c>
      <c r="F130" s="22">
        <f t="shared" si="9"/>
        <v>7.999999999999984</v>
      </c>
      <c r="G130" s="22">
        <f>1</f>
        <v>1</v>
      </c>
      <c r="H130" s="22">
        <f t="shared" si="10"/>
        <v>19.499999999999982</v>
      </c>
      <c r="I130" s="22" t="str">
        <f t="shared" si="11"/>
        <v>1+19,5j</v>
      </c>
      <c r="K130" s="22" t="str">
        <f t="shared" si="12"/>
        <v>7,99999999999998+156j</v>
      </c>
      <c r="M130" s="22" t="str">
        <f t="shared" si="26"/>
        <v>125+156j</v>
      </c>
      <c r="O130" s="22" t="str">
        <f t="shared" si="27"/>
        <v>0,365981832286479-0,456745326693525j</v>
      </c>
      <c r="S130" s="22">
        <f t="shared" si="13"/>
        <v>0.58528539621294451</v>
      </c>
      <c r="U130" s="22">
        <f t="shared" si="4"/>
        <v>1.1096779741935485</v>
      </c>
      <c r="V130" s="22">
        <f t="shared" si="5"/>
        <v>1.0101015151515151</v>
      </c>
      <c r="X130" s="22">
        <f t="shared" si="24"/>
        <v>1E-3</v>
      </c>
      <c r="Y130" s="22">
        <f t="shared" si="6"/>
        <v>13</v>
      </c>
      <c r="Z130" s="22">
        <f t="shared" si="25"/>
        <v>2.9999999999999973</v>
      </c>
      <c r="AA130" s="22">
        <f t="shared" si="14"/>
        <v>8.999999999999984</v>
      </c>
      <c r="AB130" s="22">
        <f t="shared" si="15"/>
        <v>116.99999999999979</v>
      </c>
      <c r="AC130" s="22">
        <f t="shared" si="16"/>
        <v>7.999999999999984</v>
      </c>
      <c r="AD130" s="22">
        <v>1</v>
      </c>
      <c r="AE130" s="22">
        <f t="shared" si="17"/>
        <v>3.8999999999999965E-2</v>
      </c>
      <c r="AF130" s="22" t="str">
        <f t="shared" si="18"/>
        <v>1+0,039j</v>
      </c>
      <c r="AH130" s="22" t="str">
        <f t="shared" si="19"/>
        <v>7,99999999999998+0,311999999999999j</v>
      </c>
      <c r="AI130" s="22" t="str">
        <f t="shared" si="20"/>
        <v>125+0,311999999999999j</v>
      </c>
      <c r="AK130" s="22" t="str">
        <f t="shared" si="21"/>
        <v>0,935994168741351-0,00233624144517841j</v>
      </c>
      <c r="AO130" s="22">
        <f t="shared" si="22"/>
        <v>0.93599708436613338</v>
      </c>
      <c r="AP130" s="22">
        <v>60</v>
      </c>
      <c r="AR130" s="22">
        <f>Compensation!$C$16</f>
        <v>1.0416671875000001</v>
      </c>
      <c r="CC130" s="24"/>
      <c r="CD130" s="24"/>
      <c r="CE130" s="24"/>
    </row>
    <row r="131" spans="1:83" s="22" customFormat="1">
      <c r="A131" s="22">
        <f t="shared" si="0"/>
        <v>0.5</v>
      </c>
      <c r="B131" s="22">
        <f t="shared" si="1"/>
        <v>13</v>
      </c>
      <c r="C131" s="22">
        <f t="shared" si="23"/>
        <v>3.0499999999999972</v>
      </c>
      <c r="D131" s="22">
        <f t="shared" si="7"/>
        <v>9.3024999999999824</v>
      </c>
      <c r="E131" s="22">
        <f t="shared" si="8"/>
        <v>120.93249999999978</v>
      </c>
      <c r="F131" s="22">
        <f t="shared" si="9"/>
        <v>8.3024999999999824</v>
      </c>
      <c r="G131" s="22">
        <f>1</f>
        <v>1</v>
      </c>
      <c r="H131" s="22">
        <f t="shared" si="10"/>
        <v>19.824999999999982</v>
      </c>
      <c r="I131" s="22" t="str">
        <f t="shared" si="11"/>
        <v>1+19,825j</v>
      </c>
      <c r="K131" s="22" t="str">
        <f t="shared" si="12"/>
        <v>8,30249999999998+164,5970625j</v>
      </c>
      <c r="M131" s="22" t="str">
        <f t="shared" si="26"/>
        <v>129,235+164,5970625j</v>
      </c>
      <c r="O131" s="22" t="str">
        <f t="shared" si="27"/>
        <v>0,356869778991635-0,454518646783358j</v>
      </c>
      <c r="S131" s="22">
        <f t="shared" si="13"/>
        <v>0.57787822197355165</v>
      </c>
      <c r="U131" s="22">
        <f t="shared" si="4"/>
        <v>1.1096779741935485</v>
      </c>
      <c r="V131" s="22">
        <f t="shared" si="5"/>
        <v>1.0101015151515151</v>
      </c>
      <c r="X131" s="22">
        <f t="shared" si="24"/>
        <v>1E-3</v>
      </c>
      <c r="Y131" s="22">
        <f t="shared" si="6"/>
        <v>13</v>
      </c>
      <c r="Z131" s="22">
        <f t="shared" si="25"/>
        <v>3.0499999999999972</v>
      </c>
      <c r="AA131" s="22">
        <f t="shared" si="14"/>
        <v>9.3024999999999824</v>
      </c>
      <c r="AB131" s="22">
        <f t="shared" si="15"/>
        <v>120.93249999999978</v>
      </c>
      <c r="AC131" s="22">
        <f t="shared" si="16"/>
        <v>8.3024999999999824</v>
      </c>
      <c r="AD131" s="22">
        <v>1</v>
      </c>
      <c r="AE131" s="22">
        <f t="shared" si="17"/>
        <v>3.9649999999999963E-2</v>
      </c>
      <c r="AF131" s="22" t="str">
        <f t="shared" si="18"/>
        <v>1+0,03965j</v>
      </c>
      <c r="AH131" s="22" t="str">
        <f t="shared" si="19"/>
        <v>8,30249999999998+0,329194124999999j</v>
      </c>
      <c r="AI131" s="22" t="str">
        <f t="shared" si="20"/>
        <v>129,235+0,329194124999999j</v>
      </c>
      <c r="AK131" s="22" t="str">
        <f t="shared" si="21"/>
        <v>0,935750495882543-0,0023835924146738j</v>
      </c>
      <c r="AO131" s="22">
        <f t="shared" si="22"/>
        <v>0.93575353168300912</v>
      </c>
      <c r="AP131" s="22">
        <v>61</v>
      </c>
      <c r="AR131" s="22">
        <f>Compensation!$C$16</f>
        <v>1.0416671875000001</v>
      </c>
      <c r="CC131" s="24"/>
      <c r="CD131" s="24"/>
      <c r="CE131" s="24"/>
    </row>
    <row r="132" spans="1:83" s="22" customFormat="1">
      <c r="A132" s="22">
        <f t="shared" si="0"/>
        <v>0.5</v>
      </c>
      <c r="B132" s="22">
        <f t="shared" si="1"/>
        <v>13</v>
      </c>
      <c r="C132" s="22">
        <f t="shared" si="23"/>
        <v>3.099999999999997</v>
      </c>
      <c r="D132" s="22">
        <f t="shared" si="7"/>
        <v>9.6099999999999817</v>
      </c>
      <c r="E132" s="22">
        <f t="shared" si="8"/>
        <v>124.92999999999977</v>
      </c>
      <c r="F132" s="22">
        <f t="shared" si="9"/>
        <v>8.6099999999999817</v>
      </c>
      <c r="G132" s="22">
        <f>1</f>
        <v>1</v>
      </c>
      <c r="H132" s="22">
        <f t="shared" si="10"/>
        <v>20.149999999999981</v>
      </c>
      <c r="I132" s="22" t="str">
        <f t="shared" si="11"/>
        <v>1+20,15j</v>
      </c>
      <c r="K132" s="22" t="str">
        <f t="shared" si="12"/>
        <v>8,60999999999998+173,4915j</v>
      </c>
      <c r="M132" s="22" t="str">
        <f t="shared" si="26"/>
        <v>133,54+173,4915j</v>
      </c>
      <c r="O132" s="22" t="str">
        <f t="shared" si="27"/>
        <v>0,348057068155039-0,452186182715441j</v>
      </c>
      <c r="S132" s="22">
        <f t="shared" si="13"/>
        <v>0.57062778282470938</v>
      </c>
      <c r="U132" s="22">
        <f t="shared" si="4"/>
        <v>1.1096779741935485</v>
      </c>
      <c r="V132" s="22">
        <f t="shared" si="5"/>
        <v>1.0101015151515151</v>
      </c>
      <c r="X132" s="22">
        <f t="shared" si="24"/>
        <v>1E-3</v>
      </c>
      <c r="Y132" s="22">
        <f t="shared" si="6"/>
        <v>13</v>
      </c>
      <c r="Z132" s="22">
        <f t="shared" si="25"/>
        <v>3.099999999999997</v>
      </c>
      <c r="AA132" s="22">
        <f t="shared" si="14"/>
        <v>9.6099999999999817</v>
      </c>
      <c r="AB132" s="22">
        <f t="shared" si="15"/>
        <v>124.92999999999977</v>
      </c>
      <c r="AC132" s="22">
        <f t="shared" si="16"/>
        <v>8.6099999999999817</v>
      </c>
      <c r="AD132" s="22">
        <v>1</v>
      </c>
      <c r="AE132" s="22">
        <f t="shared" si="17"/>
        <v>4.0299999999999961E-2</v>
      </c>
      <c r="AF132" s="22" t="str">
        <f t="shared" si="18"/>
        <v>1+0,0403j</v>
      </c>
      <c r="AH132" s="22" t="str">
        <f t="shared" si="19"/>
        <v>8,60999999999998+0,346982999999999j</v>
      </c>
      <c r="AI132" s="22" t="str">
        <f t="shared" si="20"/>
        <v>133,54+0,346982999999999j</v>
      </c>
      <c r="AK132" s="22" t="str">
        <f t="shared" si="21"/>
        <v>0,935518620290979-0,00243080019038808j</v>
      </c>
      <c r="AO132" s="22">
        <f t="shared" si="22"/>
        <v>0.93552177831448835</v>
      </c>
      <c r="AP132" s="22">
        <v>62</v>
      </c>
      <c r="AR132" s="22">
        <f>Compensation!$C$16</f>
        <v>1.0416671875000001</v>
      </c>
      <c r="CC132" s="24"/>
      <c r="CD132" s="24"/>
      <c r="CE132" s="24"/>
    </row>
    <row r="133" spans="1:83" s="22" customFormat="1">
      <c r="A133" s="22">
        <f t="shared" si="0"/>
        <v>0.5</v>
      </c>
      <c r="B133" s="22">
        <f t="shared" si="1"/>
        <v>13</v>
      </c>
      <c r="C133" s="22">
        <f t="shared" si="23"/>
        <v>3.1499999999999968</v>
      </c>
      <c r="D133" s="22">
        <f t="shared" si="7"/>
        <v>9.9224999999999799</v>
      </c>
      <c r="E133" s="22">
        <f t="shared" si="8"/>
        <v>128.99249999999975</v>
      </c>
      <c r="F133" s="22">
        <f t="shared" si="9"/>
        <v>8.9224999999999799</v>
      </c>
      <c r="G133" s="22">
        <f>1</f>
        <v>1</v>
      </c>
      <c r="H133" s="22">
        <f t="shared" si="10"/>
        <v>20.47499999999998</v>
      </c>
      <c r="I133" s="22" t="str">
        <f t="shared" si="11"/>
        <v>1+20,475j</v>
      </c>
      <c r="K133" s="22" t="str">
        <f t="shared" si="12"/>
        <v>8,92249999999998+182,6881875j</v>
      </c>
      <c r="M133" s="22" t="str">
        <f t="shared" si="26"/>
        <v>137,915+182,6881875j</v>
      </c>
      <c r="O133" s="22" t="str">
        <f t="shared" si="27"/>
        <v>0,339532850743941-0,449759932560769j</v>
      </c>
      <c r="S133" s="22">
        <f t="shared" si="13"/>
        <v>0.5635304372182347</v>
      </c>
      <c r="U133" s="22">
        <f t="shared" si="4"/>
        <v>1.1096779741935485</v>
      </c>
      <c r="V133" s="22">
        <f t="shared" si="5"/>
        <v>1.0101015151515151</v>
      </c>
      <c r="X133" s="22">
        <f t="shared" si="24"/>
        <v>1E-3</v>
      </c>
      <c r="Y133" s="22">
        <f t="shared" si="6"/>
        <v>13</v>
      </c>
      <c r="Z133" s="22">
        <f t="shared" si="25"/>
        <v>3.1499999999999968</v>
      </c>
      <c r="AA133" s="22">
        <f t="shared" si="14"/>
        <v>9.9224999999999799</v>
      </c>
      <c r="AB133" s="22">
        <f t="shared" si="15"/>
        <v>128.99249999999975</v>
      </c>
      <c r="AC133" s="22">
        <f t="shared" si="16"/>
        <v>8.9224999999999799</v>
      </c>
      <c r="AD133" s="22">
        <v>1</v>
      </c>
      <c r="AE133" s="22">
        <f t="shared" si="17"/>
        <v>4.0949999999999959E-2</v>
      </c>
      <c r="AF133" s="22" t="str">
        <f t="shared" si="18"/>
        <v>1+0,04095j</v>
      </c>
      <c r="AH133" s="22" t="str">
        <f t="shared" si="19"/>
        <v>8,92249999999998+0,365376374999999j</v>
      </c>
      <c r="AI133" s="22" t="str">
        <f t="shared" si="20"/>
        <v>137,915+0,365376374999999j</v>
      </c>
      <c r="AK133" s="22" t="str">
        <f t="shared" si="21"/>
        <v>0,935297789537855-0,00247787199279885j</v>
      </c>
      <c r="AO133" s="22">
        <f t="shared" si="22"/>
        <v>0.93530107182875089</v>
      </c>
      <c r="AP133" s="22">
        <v>63</v>
      </c>
      <c r="AR133" s="22">
        <f>Compensation!$C$16</f>
        <v>1.0416671875000001</v>
      </c>
      <c r="CC133" s="24"/>
      <c r="CD133" s="24"/>
      <c r="CE133" s="24"/>
    </row>
    <row r="134" spans="1:83" s="22" customFormat="1">
      <c r="A134" s="22">
        <f t="shared" si="0"/>
        <v>0.5</v>
      </c>
      <c r="B134" s="22">
        <f t="shared" si="1"/>
        <v>13</v>
      </c>
      <c r="C134" s="22">
        <f t="shared" si="23"/>
        <v>3.1999999999999966</v>
      </c>
      <c r="D134" s="22">
        <f t="shared" si="7"/>
        <v>10.239999999999979</v>
      </c>
      <c r="E134" s="22">
        <f t="shared" si="8"/>
        <v>133.11999999999972</v>
      </c>
      <c r="F134" s="22">
        <f t="shared" si="9"/>
        <v>9.2399999999999789</v>
      </c>
      <c r="G134" s="22">
        <f>1</f>
        <v>1</v>
      </c>
      <c r="H134" s="22">
        <f t="shared" si="10"/>
        <v>20.799999999999979</v>
      </c>
      <c r="I134" s="22" t="str">
        <f t="shared" si="11"/>
        <v>1+20,8j</v>
      </c>
      <c r="K134" s="22" t="str">
        <f t="shared" si="12"/>
        <v>9,23999999999998+192,192j</v>
      </c>
      <c r="M134" s="22" t="str">
        <f t="shared" ref="M134:M141" si="28">IMSUM(K134,E134)</f>
        <v>142,36+192,192j</v>
      </c>
      <c r="O134" s="22" t="str">
        <f t="shared" ref="O134:O141" si="29">IMDIV(E134,M134)</f>
        <v>0,33128659978111-0,447250872331631j</v>
      </c>
      <c r="S134" s="22">
        <f t="shared" si="13"/>
        <v>0.55658256709668363</v>
      </c>
      <c r="U134" s="22">
        <f t="shared" si="4"/>
        <v>1.1096779741935485</v>
      </c>
      <c r="V134" s="22">
        <f t="shared" si="5"/>
        <v>1.0101015151515151</v>
      </c>
      <c r="X134" s="22">
        <f t="shared" si="24"/>
        <v>1E-3</v>
      </c>
      <c r="Y134" s="22">
        <f t="shared" si="6"/>
        <v>13</v>
      </c>
      <c r="Z134" s="22">
        <f t="shared" si="25"/>
        <v>3.1999999999999966</v>
      </c>
      <c r="AA134" s="22">
        <f t="shared" si="14"/>
        <v>10.239999999999979</v>
      </c>
      <c r="AB134" s="22">
        <f t="shared" si="15"/>
        <v>133.11999999999972</v>
      </c>
      <c r="AC134" s="22">
        <f t="shared" si="16"/>
        <v>9.2399999999999789</v>
      </c>
      <c r="AD134" s="22">
        <v>1</v>
      </c>
      <c r="AE134" s="22">
        <f t="shared" si="17"/>
        <v>4.1599999999999956E-2</v>
      </c>
      <c r="AF134" s="22" t="str">
        <f t="shared" si="18"/>
        <v>1+0,0416j</v>
      </c>
      <c r="AH134" s="22" t="str">
        <f t="shared" si="19"/>
        <v>9,23999999999998+0,384383999999999j</v>
      </c>
      <c r="AI134" s="22" t="str">
        <f t="shared" si="20"/>
        <v>142,36+0,384383999999999j</v>
      </c>
      <c r="AK134" s="22" t="str">
        <f t="shared" si="21"/>
        <v>0,935087310351784-0,00252481455958316j</v>
      </c>
      <c r="AO134" s="22">
        <f t="shared" si="22"/>
        <v>0.93509071895163942</v>
      </c>
      <c r="AP134" s="22">
        <v>64</v>
      </c>
      <c r="AR134" s="22">
        <f>Compensation!$C$16</f>
        <v>1.0416671875000001</v>
      </c>
      <c r="CC134" s="24"/>
      <c r="CD134" s="24"/>
      <c r="CE134" s="24"/>
    </row>
    <row r="135" spans="1:83" s="22" customFormat="1">
      <c r="A135" s="22">
        <f t="shared" si="0"/>
        <v>0.5</v>
      </c>
      <c r="B135" s="22">
        <f t="shared" si="1"/>
        <v>13</v>
      </c>
      <c r="C135" s="22">
        <f t="shared" si="23"/>
        <v>3.2499999999999964</v>
      </c>
      <c r="D135" s="22">
        <f t="shared" ref="D135:D141" si="30">C135^2</f>
        <v>10.562499999999977</v>
      </c>
      <c r="E135" s="22">
        <f t="shared" ref="E135:E141" si="31">B135*D135</f>
        <v>137.31249999999969</v>
      </c>
      <c r="F135" s="22">
        <f t="shared" ref="F135:F141" si="32">C135^2-1</f>
        <v>9.5624999999999769</v>
      </c>
      <c r="G135" s="22">
        <f>1</f>
        <v>1</v>
      </c>
      <c r="H135" s="22">
        <f t="shared" ref="H135:H141" si="33">C135*B135*A135</f>
        <v>21.124999999999979</v>
      </c>
      <c r="I135" s="22" t="str">
        <f t="shared" ref="I135:I141" si="34">COMPLEX(G135,H135,"j")</f>
        <v>1+21,125j</v>
      </c>
      <c r="K135" s="22" t="str">
        <f t="shared" ref="K135:K141" si="35">IMPRODUCT(I135,F135)</f>
        <v>9,56249999999998+202,0078125j</v>
      </c>
      <c r="M135" s="22" t="str">
        <f t="shared" si="28"/>
        <v>146,875+202,0078125j</v>
      </c>
      <c r="O135" s="22" t="str">
        <f t="shared" si="29"/>
        <v>0,323308116868738-0,444669041376327j</v>
      </c>
      <c r="S135" s="22">
        <f t="shared" ref="S135:S141" si="36">IMABS(O135)</f>
        <v>0.5497805878636961</v>
      </c>
      <c r="U135" s="22">
        <f t="shared" si="4"/>
        <v>1.1096779741935485</v>
      </c>
      <c r="V135" s="22">
        <f t="shared" si="5"/>
        <v>1.0101015151515151</v>
      </c>
      <c r="X135" s="22">
        <f t="shared" si="24"/>
        <v>1E-3</v>
      </c>
      <c r="Y135" s="22">
        <f t="shared" si="6"/>
        <v>13</v>
      </c>
      <c r="Z135" s="22">
        <f t="shared" si="25"/>
        <v>3.2499999999999964</v>
      </c>
      <c r="AA135" s="22">
        <f t="shared" ref="AA135:AA141" si="37">Z135^2</f>
        <v>10.562499999999977</v>
      </c>
      <c r="AB135" s="22">
        <f t="shared" ref="AB135:AB141" si="38">Y135*AA135</f>
        <v>137.31249999999969</v>
      </c>
      <c r="AC135" s="22">
        <f t="shared" ref="AC135:AC141" si="39">Z135^2-1</f>
        <v>9.5624999999999769</v>
      </c>
      <c r="AD135" s="22">
        <v>1</v>
      </c>
      <c r="AE135" s="22">
        <f t="shared" ref="AE135:AE141" si="40">Z135*Y135*X135</f>
        <v>4.2249999999999961E-2</v>
      </c>
      <c r="AF135" s="22" t="str">
        <f t="shared" ref="AF135:AF141" si="41">COMPLEX(AD135,AE135,"j")</f>
        <v>1+0,04225j</v>
      </c>
      <c r="AH135" s="22" t="str">
        <f t="shared" ref="AH135:AH141" si="42">IMPRODUCT(AF135,AC135)</f>
        <v>9,56249999999998+0,404015624999999j</v>
      </c>
      <c r="AI135" s="22" t="str">
        <f t="shared" ref="AI135:AI141" si="43">IMSUM(AH135,AB135)</f>
        <v>146,875+0,404015624999999j</v>
      </c>
      <c r="AK135" s="22" t="str">
        <f t="shared" ref="AK135:AK141" si="44">IMDIV(AB135,AI135)</f>
        <v>0,934886543112217-0,00257163418566516j</v>
      </c>
      <c r="AO135" s="22">
        <f t="shared" ref="AO135:AO141" si="45">IMABS(AK135)</f>
        <v>0.93489008006005492</v>
      </c>
      <c r="AP135" s="22">
        <v>65</v>
      </c>
      <c r="AR135" s="22">
        <f>Compensation!$C$16</f>
        <v>1.0416671875000001</v>
      </c>
      <c r="CC135" s="24"/>
      <c r="CD135" s="24"/>
      <c r="CE135" s="24"/>
    </row>
    <row r="136" spans="1:83" s="22" customFormat="1">
      <c r="A136" s="22">
        <f t="shared" si="0"/>
        <v>0.5</v>
      </c>
      <c r="B136" s="22">
        <f t="shared" si="1"/>
        <v>13</v>
      </c>
      <c r="C136" s="22">
        <f t="shared" ref="C136:C141" si="46">C135+0.05</f>
        <v>3.2999999999999963</v>
      </c>
      <c r="D136" s="22">
        <f t="shared" si="30"/>
        <v>10.889999999999976</v>
      </c>
      <c r="E136" s="22">
        <f t="shared" si="31"/>
        <v>141.56999999999968</v>
      </c>
      <c r="F136" s="22">
        <f t="shared" si="32"/>
        <v>9.8899999999999757</v>
      </c>
      <c r="G136" s="22">
        <f>1</f>
        <v>1</v>
      </c>
      <c r="H136" s="22">
        <f t="shared" si="33"/>
        <v>21.449999999999974</v>
      </c>
      <c r="I136" s="22" t="str">
        <f t="shared" si="34"/>
        <v>1+21,45j</v>
      </c>
      <c r="K136" s="22" t="str">
        <f t="shared" si="35"/>
        <v>9,88999999999998+212,140499999999j</v>
      </c>
      <c r="M136" s="22" t="str">
        <f t="shared" si="28"/>
        <v>151,46+212,140499999999j</v>
      </c>
      <c r="O136" s="22" t="str">
        <f t="shared" si="29"/>
        <v>0,315587535475815-0,442023620557287j</v>
      </c>
      <c r="S136" s="22">
        <f t="shared" si="36"/>
        <v>0.54312095676586747</v>
      </c>
      <c r="U136" s="22">
        <f t="shared" si="4"/>
        <v>1.1096779741935485</v>
      </c>
      <c r="V136" s="22">
        <f t="shared" si="5"/>
        <v>1.0101015151515151</v>
      </c>
      <c r="X136" s="22">
        <f t="shared" ref="X136:X141" si="47">X135</f>
        <v>1E-3</v>
      </c>
      <c r="Y136" s="22">
        <f t="shared" si="6"/>
        <v>13</v>
      </c>
      <c r="Z136" s="22">
        <f t="shared" ref="Z136:Z141" si="48">Z135+0.05</f>
        <v>3.2999999999999963</v>
      </c>
      <c r="AA136" s="22">
        <f t="shared" si="37"/>
        <v>10.889999999999976</v>
      </c>
      <c r="AB136" s="22">
        <f t="shared" si="38"/>
        <v>141.56999999999968</v>
      </c>
      <c r="AC136" s="22">
        <f t="shared" si="39"/>
        <v>9.8899999999999757</v>
      </c>
      <c r="AD136" s="22">
        <v>1</v>
      </c>
      <c r="AE136" s="22">
        <f t="shared" si="40"/>
        <v>4.2899999999999952E-2</v>
      </c>
      <c r="AF136" s="22" t="str">
        <f t="shared" si="41"/>
        <v>1+0,0429j</v>
      </c>
      <c r="AH136" s="22" t="str">
        <f t="shared" si="42"/>
        <v>9,88999999999998+0,424280999999999j</v>
      </c>
      <c r="AI136" s="22" t="str">
        <f t="shared" si="43"/>
        <v>151,46+0,424280999999999j</v>
      </c>
      <c r="AK136" s="22" t="str">
        <f t="shared" si="44"/>
        <v>0,934694896932927-0,00261833675931334j</v>
      </c>
      <c r="AO136" s="22">
        <f t="shared" si="45"/>
        <v>0.93469856426542131</v>
      </c>
      <c r="AP136" s="22">
        <v>66</v>
      </c>
      <c r="AR136" s="22">
        <f>Compensation!$C$16</f>
        <v>1.0416671875000001</v>
      </c>
      <c r="CC136" s="24"/>
      <c r="CD136" s="24"/>
      <c r="CE136" s="24"/>
    </row>
    <row r="137" spans="1:83" s="22" customFormat="1">
      <c r="A137" s="22">
        <f t="shared" si="0"/>
        <v>0.5</v>
      </c>
      <c r="B137" s="22">
        <f t="shared" si="1"/>
        <v>13</v>
      </c>
      <c r="C137" s="22">
        <f t="shared" si="46"/>
        <v>3.3499999999999961</v>
      </c>
      <c r="D137" s="22">
        <f t="shared" si="30"/>
        <v>11.222499999999973</v>
      </c>
      <c r="E137" s="22">
        <f t="shared" si="31"/>
        <v>145.89249999999964</v>
      </c>
      <c r="F137" s="22">
        <f t="shared" si="32"/>
        <v>10.222499999999973</v>
      </c>
      <c r="G137" s="22">
        <f>1</f>
        <v>1</v>
      </c>
      <c r="H137" s="22">
        <f t="shared" si="33"/>
        <v>21.774999999999974</v>
      </c>
      <c r="I137" s="22" t="str">
        <f t="shared" si="34"/>
        <v>1+21,775j</v>
      </c>
      <c r="K137" s="22" t="str">
        <f t="shared" si="35"/>
        <v>10,2225+222,594937499999j</v>
      </c>
      <c r="M137" s="22" t="str">
        <f t="shared" si="28"/>
        <v>156,115+222,594937499999j</v>
      </c>
      <c r="O137" s="22" t="str">
        <f t="shared" si="29"/>
        <v>0,30811532154145-0,439323003819692j</v>
      </c>
      <c r="S137" s="22">
        <f t="shared" si="36"/>
        <v>0.53660017988605646</v>
      </c>
      <c r="U137" s="22">
        <f t="shared" si="4"/>
        <v>1.1096779741935485</v>
      </c>
      <c r="V137" s="22">
        <f t="shared" si="5"/>
        <v>1.0101015151515151</v>
      </c>
      <c r="X137" s="22">
        <f t="shared" si="47"/>
        <v>1E-3</v>
      </c>
      <c r="Y137" s="22">
        <f t="shared" si="6"/>
        <v>13</v>
      </c>
      <c r="Z137" s="22">
        <f t="shared" si="48"/>
        <v>3.3499999999999961</v>
      </c>
      <c r="AA137" s="22">
        <f t="shared" si="37"/>
        <v>11.222499999999973</v>
      </c>
      <c r="AB137" s="22">
        <f t="shared" si="38"/>
        <v>145.89249999999964</v>
      </c>
      <c r="AC137" s="22">
        <f t="shared" si="39"/>
        <v>10.222499999999973</v>
      </c>
      <c r="AD137" s="22">
        <v>1</v>
      </c>
      <c r="AE137" s="22">
        <f t="shared" si="40"/>
        <v>4.354999999999995E-2</v>
      </c>
      <c r="AF137" s="22" t="str">
        <f t="shared" si="41"/>
        <v>1+0,0435499999999999j</v>
      </c>
      <c r="AH137" s="22" t="str">
        <f t="shared" si="42"/>
        <v>10,2225+0,445189874999998j</v>
      </c>
      <c r="AI137" s="22" t="str">
        <f t="shared" si="43"/>
        <v>156,115+0,445189874999998j</v>
      </c>
      <c r="AK137" s="22" t="str">
        <f t="shared" si="44"/>
        <v>0,934511825264246-0,00266492779473728j</v>
      </c>
      <c r="AO137" s="22">
        <f t="shared" si="45"/>
        <v>0.93451562501590291</v>
      </c>
      <c r="AP137" s="22">
        <v>67</v>
      </c>
      <c r="AR137" s="22">
        <f>Compensation!$C$16</f>
        <v>1.0416671875000001</v>
      </c>
      <c r="CC137" s="24"/>
      <c r="CD137" s="24"/>
      <c r="CE137" s="24"/>
    </row>
    <row r="138" spans="1:83" s="22" customFormat="1">
      <c r="A138" s="22">
        <f t="shared" si="0"/>
        <v>0.5</v>
      </c>
      <c r="B138" s="22">
        <f t="shared" si="1"/>
        <v>13</v>
      </c>
      <c r="C138" s="22">
        <f t="shared" si="46"/>
        <v>3.3999999999999959</v>
      </c>
      <c r="D138" s="22">
        <f t="shared" si="30"/>
        <v>11.559999999999972</v>
      </c>
      <c r="E138" s="22">
        <f t="shared" si="31"/>
        <v>150.27999999999963</v>
      </c>
      <c r="F138" s="22">
        <f t="shared" si="32"/>
        <v>10.559999999999972</v>
      </c>
      <c r="G138" s="22">
        <f>1</f>
        <v>1</v>
      </c>
      <c r="H138" s="22">
        <f t="shared" si="33"/>
        <v>22.099999999999973</v>
      </c>
      <c r="I138" s="22" t="str">
        <f t="shared" si="34"/>
        <v>1+22,1j</v>
      </c>
      <c r="K138" s="22" t="str">
        <f t="shared" si="35"/>
        <v>10,56+233,375999999999j</v>
      </c>
      <c r="M138" s="22" t="str">
        <f t="shared" si="28"/>
        <v>160,84+233,375999999999j</v>
      </c>
      <c r="O138" s="22" t="str">
        <f t="shared" si="29"/>
        <v>0,300882271866115-0,436574863709439j</v>
      </c>
      <c r="S138" s="22">
        <f t="shared" si="36"/>
        <v>0.53021481792404668</v>
      </c>
      <c r="U138" s="22">
        <f t="shared" si="4"/>
        <v>1.1096779741935485</v>
      </c>
      <c r="V138" s="22">
        <f t="shared" si="5"/>
        <v>1.0101015151515151</v>
      </c>
      <c r="X138" s="22">
        <f t="shared" si="47"/>
        <v>1E-3</v>
      </c>
      <c r="Y138" s="22">
        <f t="shared" si="6"/>
        <v>13</v>
      </c>
      <c r="Z138" s="22">
        <f t="shared" si="48"/>
        <v>3.3999999999999959</v>
      </c>
      <c r="AA138" s="22">
        <f t="shared" si="37"/>
        <v>11.559999999999972</v>
      </c>
      <c r="AB138" s="22">
        <f t="shared" si="38"/>
        <v>150.27999999999963</v>
      </c>
      <c r="AC138" s="22">
        <f t="shared" si="39"/>
        <v>10.559999999999972</v>
      </c>
      <c r="AD138" s="22">
        <v>1</v>
      </c>
      <c r="AE138" s="22">
        <f t="shared" si="40"/>
        <v>4.4199999999999948E-2</v>
      </c>
      <c r="AF138" s="22" t="str">
        <f t="shared" si="41"/>
        <v>1+0,0441999999999999j</v>
      </c>
      <c r="AH138" s="22" t="str">
        <f t="shared" si="42"/>
        <v>10,56+0,466751999999998j</v>
      </c>
      <c r="AI138" s="22" t="str">
        <f t="shared" si="43"/>
        <v>160,84+0,466751999999998j</v>
      </c>
      <c r="AK138" s="22" t="str">
        <f t="shared" si="44"/>
        <v>0,934336821952315-0,00271141246157601j</v>
      </c>
      <c r="AO138" s="22">
        <f t="shared" si="45"/>
        <v>0.93434075615563761</v>
      </c>
      <c r="AP138" s="22">
        <v>68</v>
      </c>
      <c r="AR138" s="22">
        <f>Compensation!$C$16</f>
        <v>1.0416671875000001</v>
      </c>
      <c r="CC138" s="24"/>
      <c r="CD138" s="24"/>
      <c r="CE138" s="24"/>
    </row>
    <row r="139" spans="1:83" s="22" customFormat="1">
      <c r="A139" s="22">
        <f t="shared" si="0"/>
        <v>0.5</v>
      </c>
      <c r="B139" s="22">
        <f t="shared" si="1"/>
        <v>13</v>
      </c>
      <c r="C139" s="22">
        <f t="shared" si="46"/>
        <v>3.4499999999999957</v>
      </c>
      <c r="D139" s="22">
        <f t="shared" si="30"/>
        <v>11.902499999999971</v>
      </c>
      <c r="E139" s="22">
        <f t="shared" si="31"/>
        <v>154.73249999999962</v>
      </c>
      <c r="F139" s="22">
        <f t="shared" si="32"/>
        <v>10.902499999999971</v>
      </c>
      <c r="G139" s="22">
        <f>1</f>
        <v>1</v>
      </c>
      <c r="H139" s="22">
        <f t="shared" si="33"/>
        <v>22.424999999999972</v>
      </c>
      <c r="I139" s="22" t="str">
        <f t="shared" si="34"/>
        <v>1+22,425j</v>
      </c>
      <c r="K139" s="22" t="str">
        <f t="shared" si="35"/>
        <v>10,9025+244,488562499999j</v>
      </c>
      <c r="M139" s="22" t="str">
        <f t="shared" si="28"/>
        <v>165,635+244,488562499999j</v>
      </c>
      <c r="O139" s="22" t="str">
        <f t="shared" si="29"/>
        <v>0,293879510693437-0,433786211354131j</v>
      </c>
      <c r="S139" s="22">
        <f t="shared" si="36"/>
        <v>0.52396149091930866</v>
      </c>
      <c r="U139" s="22">
        <f t="shared" si="4"/>
        <v>1.1096779741935485</v>
      </c>
      <c r="V139" s="22">
        <f t="shared" si="5"/>
        <v>1.0101015151515151</v>
      </c>
      <c r="X139" s="22">
        <f t="shared" si="47"/>
        <v>1E-3</v>
      </c>
      <c r="Y139" s="22">
        <f t="shared" si="6"/>
        <v>13</v>
      </c>
      <c r="Z139" s="22">
        <f t="shared" si="48"/>
        <v>3.4499999999999957</v>
      </c>
      <c r="AA139" s="22">
        <f t="shared" si="37"/>
        <v>11.902499999999971</v>
      </c>
      <c r="AB139" s="22">
        <f t="shared" si="38"/>
        <v>154.73249999999962</v>
      </c>
      <c r="AC139" s="22">
        <f t="shared" si="39"/>
        <v>10.902499999999971</v>
      </c>
      <c r="AD139" s="22">
        <v>1</v>
      </c>
      <c r="AE139" s="22">
        <f t="shared" si="40"/>
        <v>4.4849999999999945E-2</v>
      </c>
      <c r="AF139" s="22" t="str">
        <f t="shared" si="41"/>
        <v>1+0,0448499999999999j</v>
      </c>
      <c r="AH139" s="22" t="str">
        <f t="shared" si="42"/>
        <v>10,9025+0,488977124999998j</v>
      </c>
      <c r="AI139" s="22" t="str">
        <f t="shared" si="43"/>
        <v>165,635+0,488977124999998j</v>
      </c>
      <c r="AK139" s="22" t="str">
        <f t="shared" si="44"/>
        <v>0,934169417701755-0,00275779561162029j</v>
      </c>
      <c r="AO139" s="22">
        <f t="shared" si="45"/>
        <v>0.93417348838739345</v>
      </c>
      <c r="AP139" s="22">
        <v>69</v>
      </c>
      <c r="AR139" s="22">
        <f>Compensation!$C$16</f>
        <v>1.0416671875000001</v>
      </c>
      <c r="CC139" s="24"/>
      <c r="CD139" s="24"/>
      <c r="CE139" s="24"/>
    </row>
    <row r="140" spans="1:83" s="22" customFormat="1">
      <c r="A140" s="22">
        <f t="shared" si="0"/>
        <v>0.5</v>
      </c>
      <c r="B140" s="22">
        <f t="shared" si="1"/>
        <v>13</v>
      </c>
      <c r="C140" s="22">
        <f t="shared" si="46"/>
        <v>3.4999999999999956</v>
      </c>
      <c r="D140" s="22">
        <f t="shared" si="30"/>
        <v>12.249999999999968</v>
      </c>
      <c r="E140" s="22">
        <f t="shared" si="31"/>
        <v>159.24999999999957</v>
      </c>
      <c r="F140" s="22">
        <f t="shared" si="32"/>
        <v>11.249999999999968</v>
      </c>
      <c r="G140" s="22">
        <f>1</f>
        <v>1</v>
      </c>
      <c r="H140" s="22">
        <f t="shared" si="33"/>
        <v>22.749999999999972</v>
      </c>
      <c r="I140" s="22" t="str">
        <f t="shared" si="34"/>
        <v>1+22,75j</v>
      </c>
      <c r="K140" s="22" t="str">
        <f t="shared" si="35"/>
        <v>11,25+255,937499999999j</v>
      </c>
      <c r="M140" s="22" t="str">
        <f t="shared" si="28"/>
        <v>170,5+255,937499999999j</v>
      </c>
      <c r="O140" s="22" t="str">
        <f t="shared" si="29"/>
        <v>0,287098484825644-0,430963451378668j</v>
      </c>
      <c r="S140" s="22">
        <f t="shared" si="36"/>
        <v>0.51783688205205514</v>
      </c>
      <c r="U140" s="22">
        <f t="shared" si="4"/>
        <v>1.1096779741935485</v>
      </c>
      <c r="V140" s="22">
        <f t="shared" si="5"/>
        <v>1.0101015151515151</v>
      </c>
      <c r="X140" s="22">
        <f t="shared" si="47"/>
        <v>1E-3</v>
      </c>
      <c r="Y140" s="22">
        <f t="shared" si="6"/>
        <v>13</v>
      </c>
      <c r="Z140" s="22">
        <f t="shared" si="48"/>
        <v>3.4999999999999956</v>
      </c>
      <c r="AA140" s="22">
        <f t="shared" si="37"/>
        <v>12.249999999999968</v>
      </c>
      <c r="AB140" s="22">
        <f t="shared" si="38"/>
        <v>159.24999999999957</v>
      </c>
      <c r="AC140" s="22">
        <f t="shared" si="39"/>
        <v>11.249999999999968</v>
      </c>
      <c r="AD140" s="22">
        <v>1</v>
      </c>
      <c r="AE140" s="22">
        <f t="shared" si="40"/>
        <v>4.5499999999999943E-2</v>
      </c>
      <c r="AF140" s="22" t="str">
        <f t="shared" si="41"/>
        <v>1+0,0454999999999999j</v>
      </c>
      <c r="AH140" s="22" t="str">
        <f t="shared" si="42"/>
        <v>11,25+0,511874999999997j</v>
      </c>
      <c r="AI140" s="22" t="str">
        <f t="shared" si="43"/>
        <v>170,5+0,511874999999997j</v>
      </c>
      <c r="AK140" s="22" t="str">
        <f t="shared" si="44"/>
        <v>0,934009176895171-0,0028040818030687j</v>
      </c>
      <c r="AO140" s="22">
        <f t="shared" si="45"/>
        <v>0.93401338609205875</v>
      </c>
      <c r="AP140" s="22">
        <v>70</v>
      </c>
      <c r="AR140" s="22">
        <f>Compensation!$C$16</f>
        <v>1.0416671875000001</v>
      </c>
      <c r="CC140" s="24"/>
      <c r="CD140" s="24"/>
      <c r="CE140" s="24"/>
    </row>
    <row r="141" spans="1:83" s="22" customFormat="1">
      <c r="A141" s="22">
        <f t="shared" si="0"/>
        <v>0.5</v>
      </c>
      <c r="B141" s="22">
        <f t="shared" si="1"/>
        <v>13</v>
      </c>
      <c r="C141" s="22">
        <f t="shared" si="46"/>
        <v>3.5499999999999954</v>
      </c>
      <c r="D141" s="22">
        <f t="shared" si="30"/>
        <v>12.602499999999967</v>
      </c>
      <c r="E141" s="22">
        <f t="shared" si="31"/>
        <v>163.83249999999958</v>
      </c>
      <c r="F141" s="22">
        <f t="shared" si="32"/>
        <v>11.602499999999967</v>
      </c>
      <c r="G141" s="22">
        <f>1</f>
        <v>1</v>
      </c>
      <c r="H141" s="22">
        <f t="shared" si="33"/>
        <v>23.074999999999971</v>
      </c>
      <c r="I141" s="22" t="str">
        <f t="shared" si="34"/>
        <v>1+23,075j</v>
      </c>
      <c r="K141" s="22" t="str">
        <f t="shared" si="35"/>
        <v>11,6025+267,727687499999j</v>
      </c>
      <c r="M141" s="22" t="str">
        <f t="shared" si="28"/>
        <v>175,435+267,727687499999j</v>
      </c>
      <c r="O141" s="22" t="str">
        <f t="shared" si="29"/>
        <v>0,280530957564457-0,428112432187947j</v>
      </c>
      <c r="S141" s="22">
        <f t="shared" si="36"/>
        <v>0.51183774064239418</v>
      </c>
      <c r="U141" s="22">
        <f t="shared" si="4"/>
        <v>1.1096779741935485</v>
      </c>
      <c r="V141" s="22">
        <f t="shared" si="5"/>
        <v>1.0101015151515151</v>
      </c>
      <c r="X141" s="22">
        <f t="shared" si="47"/>
        <v>1E-3</v>
      </c>
      <c r="Y141" s="22">
        <f t="shared" si="6"/>
        <v>13</v>
      </c>
      <c r="Z141" s="22">
        <f t="shared" si="48"/>
        <v>3.5499999999999954</v>
      </c>
      <c r="AA141" s="22">
        <f t="shared" si="37"/>
        <v>12.602499999999967</v>
      </c>
      <c r="AB141" s="22">
        <f t="shared" si="38"/>
        <v>163.83249999999958</v>
      </c>
      <c r="AC141" s="22">
        <f t="shared" si="39"/>
        <v>11.602499999999967</v>
      </c>
      <c r="AD141" s="22">
        <v>1</v>
      </c>
      <c r="AE141" s="22">
        <f t="shared" si="40"/>
        <v>4.6149999999999941E-2</v>
      </c>
      <c r="AF141" s="22" t="str">
        <f t="shared" si="41"/>
        <v>1+0,0461499999999999j</v>
      </c>
      <c r="AH141" s="22" t="str">
        <f t="shared" si="42"/>
        <v>11,6025+0,535455374999997j</v>
      </c>
      <c r="AI141" s="22" t="str">
        <f t="shared" si="43"/>
        <v>175,435+0,535455374999997j</v>
      </c>
      <c r="AK141" s="22" t="str">
        <f t="shared" si="44"/>
        <v>0,933855694728862-0,00285027532258059j</v>
      </c>
      <c r="AO141" s="22">
        <f t="shared" si="45"/>
        <v>0.93386004446434046</v>
      </c>
      <c r="AP141" s="22">
        <v>71</v>
      </c>
      <c r="AR141" s="22">
        <f>Compensation!$C$16</f>
        <v>1.0416671875000001</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6.2">
      <c r="A182" s="8" t="s">
        <v>49</v>
      </c>
      <c r="B182" s="9">
        <f>10^-3</f>
        <v>1E-3</v>
      </c>
      <c r="E182" s="472" t="s">
        <v>66</v>
      </c>
      <c r="F182" s="472"/>
      <c r="G182" s="472"/>
      <c r="J182" s="10" t="s">
        <v>71</v>
      </c>
      <c r="K182" s="7">
        <f>(1/(2*PI()*fllc*kHz*Re_fl*Qe_selected))/picoF</f>
        <v>18407.751046872047</v>
      </c>
      <c r="L182" s="7"/>
      <c r="M182" s="10" t="s">
        <v>70</v>
      </c>
      <c r="CC182" s="19"/>
      <c r="CD182" s="19"/>
      <c r="CE182" s="19"/>
    </row>
    <row r="183" spans="1:83" ht="16.2">
      <c r="A183" s="8" t="s">
        <v>50</v>
      </c>
      <c r="B183" s="9">
        <f>(10^-6)</f>
        <v>9.9999999999999995E-7</v>
      </c>
      <c r="E183" s="472" t="s">
        <v>67</v>
      </c>
      <c r="F183" s="472"/>
      <c r="G183" s="472"/>
      <c r="J183" s="10" t="s">
        <v>119</v>
      </c>
      <c r="K183" s="10">
        <f>(IF(Cr_initial&lt;10000,K184*10^INT(LOG(Cr_initial)),K185*10^INT(LOG(Cr_initial))))*10^-6</f>
        <v>1.4999999999999999E-2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1.8</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1.5</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5.6162899650341651E-2</v>
      </c>
      <c r="CC259" s="19"/>
      <c r="CD259" s="19"/>
      <c r="CE259" s="19"/>
    </row>
    <row r="260" spans="1:83">
      <c r="A260" s="130" t="s">
        <v>361</v>
      </c>
      <c r="B260" s="179">
        <f>'DESIGN INPUTS AND CALCULATIONS'!C204/(98000)</f>
        <v>6.1224489795918363E-6</v>
      </c>
      <c r="CC260" s="19"/>
      <c r="CD260" s="19"/>
      <c r="CE260" s="19"/>
    </row>
    <row r="261" spans="1:83" ht="14.4" customHeight="1">
      <c r="A261" s="130" t="s">
        <v>360</v>
      </c>
      <c r="B261" s="59">
        <f>3.5/(1-((B260/'DESIGN INPUTS AND CALCULATIONS'!C206)*(1200+(0.000776)/('DESIGN INPUTS AND CALCULATIONS'!C203/1000000000))))</f>
        <v>4.0547134377410377</v>
      </c>
      <c r="CC261" s="19"/>
      <c r="CD261" s="19"/>
      <c r="CE261" s="19"/>
    </row>
    <row r="262" spans="1:83">
      <c r="A262" s="130" t="s">
        <v>357</v>
      </c>
      <c r="B262" s="180">
        <f>(B261-3.5)/B260</f>
        <v>90603.194831036162</v>
      </c>
      <c r="CC262" s="19"/>
      <c r="CD262" s="19"/>
      <c r="CE262" s="19"/>
    </row>
    <row r="263" spans="1:83">
      <c r="A263" s="130" t="s">
        <v>407</v>
      </c>
      <c r="B263" s="59">
        <f>B262*13/B261</f>
        <v>290486.99763593386</v>
      </c>
      <c r="CC263" s="19"/>
      <c r="CD263" s="19"/>
      <c r="CE263" s="19"/>
    </row>
    <row r="264" spans="1:83">
      <c r="A264" s="130" t="s">
        <v>408</v>
      </c>
      <c r="B264" s="59">
        <f>B262*B263/(B263-B262)</f>
        <v>131671.74965337594</v>
      </c>
      <c r="CC264" s="19"/>
      <c r="CD264" s="19"/>
      <c r="CE264" s="19"/>
    </row>
    <row r="265" spans="1:83">
      <c r="A265" s="130" t="s">
        <v>358</v>
      </c>
      <c r="B265" s="59">
        <f>'DESIGN INPUTS AND CALCULATIONS'!C209*1000</f>
        <v>76800</v>
      </c>
      <c r="CC265" s="19"/>
      <c r="CD265" s="19"/>
      <c r="CE265" s="19"/>
    </row>
    <row r="266" spans="1:83">
      <c r="A266" s="130" t="s">
        <v>359</v>
      </c>
      <c r="B266" s="59">
        <f>'DESIGN INPUTS AND CALCULATIONS'!C210*1000</f>
        <v>6190</v>
      </c>
      <c r="CC266" s="19"/>
      <c r="CD266" s="19"/>
      <c r="CE266" s="19"/>
    </row>
    <row r="267" spans="1:83">
      <c r="A267" t="s">
        <v>357</v>
      </c>
      <c r="B267" s="59">
        <f>B265*B266/(B265+B266)</f>
        <v>5728.3046150138571</v>
      </c>
      <c r="CC267" s="19"/>
      <c r="CD267" s="19"/>
      <c r="CE267" s="19"/>
    </row>
    <row r="268" spans="1:83">
      <c r="A268" s="130" t="s">
        <v>360</v>
      </c>
      <c r="B268" s="59">
        <f>13*B266/(B265+B266)</f>
        <v>0.96963489577057482</v>
      </c>
      <c r="CC268" s="19"/>
      <c r="CD268" s="19"/>
      <c r="CE268" s="19"/>
    </row>
    <row r="269" spans="1:83">
      <c r="A269" s="130" t="s">
        <v>361</v>
      </c>
      <c r="B269" s="59">
        <f>(B268-3.5)/B267</f>
        <v>-4.4173019318793753E-4</v>
      </c>
      <c r="CC269" s="19"/>
      <c r="CD269" s="19"/>
      <c r="CE269" s="19"/>
    </row>
    <row r="270" spans="1:83">
      <c r="A270" s="130" t="s">
        <v>406</v>
      </c>
      <c r="B270" s="59">
        <f>(-0.000776)/(B267*'DESIGN INPUTS AND CALCULATIONS'!C203/1000000000)</f>
        <v>-0.96076351890680078</v>
      </c>
      <c r="CC270" s="19"/>
      <c r="CD270" s="19"/>
      <c r="CE270" s="19"/>
    </row>
    <row r="271" spans="1:83">
      <c r="A271" s="130" t="s">
        <v>362</v>
      </c>
      <c r="B271" s="59">
        <f>(1200*13/B265)+B268*(1-EXP(B270))</f>
        <v>0.8017769528396731</v>
      </c>
      <c r="CC271" s="19"/>
      <c r="CD271" s="19"/>
      <c r="CE271" s="19"/>
    </row>
    <row r="272" spans="1:83">
      <c r="A272" s="130" t="s">
        <v>363</v>
      </c>
      <c r="B272" s="59">
        <f>B269*100000</f>
        <v>-44.173019318793756</v>
      </c>
      <c r="CC272" s="19"/>
      <c r="CD272" s="19"/>
      <c r="CE272" s="19"/>
    </row>
    <row r="273" spans="1:83">
      <c r="A273" s="130" t="s">
        <v>365</v>
      </c>
      <c r="B273" s="59">
        <f>B268+'DESIGN INPUTS AND CALCULATIONS'!C200*0.000001*'tables and calculations'!B267</f>
        <v>1.1844463188335945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9600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0,440486337939267-0,0448462141962484i</v>
      </c>
      <c r="H285">
        <f>20*LOG10(IMABS(G285))</f>
        <v>-7.0765664236604051</v>
      </c>
      <c r="I285">
        <f>IMARGUMENT(G285)*180/PI()</f>
        <v>-5.8132918439536478</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0,0968418573742968-11,5045534649766i</v>
      </c>
      <c r="Q285">
        <f>20*LOG10(IMABS(P285))</f>
        <v>21.217703054486179</v>
      </c>
      <c r="R285">
        <f>IMARGUMENT(P285)*180/PI()+180</f>
        <v>90.482287180979952</v>
      </c>
      <c r="CC285" s="19"/>
      <c r="CD285" s="19"/>
      <c r="CE285" s="19"/>
    </row>
    <row r="286" spans="1:83">
      <c r="A286" s="130" t="s">
        <v>27</v>
      </c>
      <c r="B286" s="126">
        <f>Compensation!C13</f>
        <v>10</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0,427334177465181-0,0870143675539989i</v>
      </c>
      <c r="H286">
        <f t="shared" ref="H286:H321" si="53">20*LOG10(IMABS(G286))</f>
        <v>-7.2082145696315187</v>
      </c>
      <c r="I286">
        <f t="shared" ref="I286:I321" si="54">IMARGUMENT(G286)*180/PI()</f>
        <v>-11.509301286899424</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0,0924113765031223-5,77374251178372i</v>
      </c>
      <c r="Q286">
        <f t="shared" ref="Q286:Q321" si="60">20*LOG10(IMABS(P286))</f>
        <v>15.230260649634694</v>
      </c>
      <c r="R286">
        <f t="shared" ref="R286:R321" si="61">IMARGUMENT(P286)*180/PI()+180</f>
        <v>90.916966730291733</v>
      </c>
      <c r="CC286" s="19"/>
      <c r="CD286" s="19"/>
      <c r="CE286" s="19"/>
    </row>
    <row r="287" spans="1:83">
      <c r="A287" s="130" t="s">
        <v>29</v>
      </c>
      <c r="B287" s="126">
        <f>Compensation!C14</f>
        <v>0.37299007023791841</v>
      </c>
      <c r="D287" s="19">
        <f t="shared" ref="D287:D294" si="62">D286+10</f>
        <v>30</v>
      </c>
      <c r="E287" s="19">
        <f t="shared" si="50"/>
        <v>188.49555921538757</v>
      </c>
      <c r="F287" t="str">
        <f t="shared" si="51"/>
        <v>188,495559215388i</v>
      </c>
      <c r="G287" t="str">
        <f t="shared" si="52"/>
        <v>0,407076509529298-0,124334210404926i</v>
      </c>
      <c r="H287">
        <f t="shared" si="53"/>
        <v>-7.4191304329739509</v>
      </c>
      <c r="I287">
        <f t="shared" si="54"/>
        <v>-16.984350672718723</v>
      </c>
      <c r="K287" t="str">
        <f t="shared" si="55"/>
        <v>0,219224098582163-3,55582405227236i</v>
      </c>
      <c r="L287" t="str">
        <f t="shared" si="56"/>
        <v>2,84903546250306-8,63951921027488i</v>
      </c>
      <c r="M287">
        <f t="shared" si="57"/>
        <v>19.178115359983487</v>
      </c>
      <c r="N287">
        <f t="shared" si="58"/>
        <v>108.25089287889847</v>
      </c>
      <c r="P287" t="str">
        <f t="shared" si="59"/>
        <v>0,0855876123132178-3,87117789877597i</v>
      </c>
      <c r="Q287">
        <f t="shared" si="60"/>
        <v>11.758984927009546</v>
      </c>
      <c r="R287">
        <f t="shared" si="61"/>
        <v>91.26654220617975</v>
      </c>
      <c r="CC287" s="19"/>
      <c r="CD287" s="19"/>
      <c r="CE287" s="19"/>
    </row>
    <row r="288" spans="1:83">
      <c r="A288" s="130" t="s">
        <v>10</v>
      </c>
      <c r="B288">
        <f>B286*B285*B285</f>
        <v>6.4</v>
      </c>
      <c r="D288" s="19">
        <f t="shared" si="62"/>
        <v>40</v>
      </c>
      <c r="E288" s="19">
        <f t="shared" si="50"/>
        <v>251.32741228718345</v>
      </c>
      <c r="F288" t="str">
        <f t="shared" si="51"/>
        <v>251,327412287183i</v>
      </c>
      <c r="G288" t="str">
        <f t="shared" si="52"/>
        <v>0,381741600716926-0,155461489892841i</v>
      </c>
      <c r="H288">
        <f t="shared" si="53"/>
        <v>-7.6981959505409723</v>
      </c>
      <c r="I288">
        <f t="shared" si="54"/>
        <v>-22.158252957962581</v>
      </c>
      <c r="K288" t="str">
        <f t="shared" si="55"/>
        <v>0,219223952743723-2,66698630763934i</v>
      </c>
      <c r="L288" t="str">
        <f t="shared" si="56"/>
        <v>2,84872314042739-6,49949997817158i</v>
      </c>
      <c r="M288">
        <f t="shared" si="57"/>
        <v>17.020747129924246</v>
      </c>
      <c r="N288">
        <f t="shared" si="58"/>
        <v>113.66778219292165</v>
      </c>
      <c r="P288" t="str">
        <f t="shared" si="59"/>
        <v>0,0770541814610586-2,9239962692299i</v>
      </c>
      <c r="Q288">
        <f t="shared" si="60"/>
        <v>9.3225511793832698</v>
      </c>
      <c r="R288">
        <f t="shared" si="61"/>
        <v>91.509529234959061</v>
      </c>
      <c r="CC288" s="19"/>
      <c r="CD288" s="19"/>
      <c r="CE288" s="19"/>
    </row>
    <row r="289" spans="1:83">
      <c r="A289" s="130" t="s">
        <v>449</v>
      </c>
      <c r="B289">
        <f>((B286+1)*B285^2-1)^2+((B285^2-1)*B285*B287*B286)^2</f>
        <v>37.635530136799559</v>
      </c>
      <c r="D289" s="19">
        <f t="shared" si="62"/>
        <v>50</v>
      </c>
      <c r="E289" s="19">
        <f t="shared" si="50"/>
        <v>314.15926535897933</v>
      </c>
      <c r="F289" t="str">
        <f t="shared" si="51"/>
        <v>314,159265358979i</v>
      </c>
      <c r="G289" t="str">
        <f t="shared" si="52"/>
        <v>0,353458549270191-0,179929278672109i</v>
      </c>
      <c r="H289">
        <f t="shared" si="53"/>
        <v>-8.0325059469624307</v>
      </c>
      <c r="I289">
        <f t="shared" si="54"/>
        <v>-26.978524237816096</v>
      </c>
      <c r="K289" t="str">
        <f t="shared" si="55"/>
        <v>0,219223765237442-2,13371069345968i</v>
      </c>
      <c r="L289" t="str">
        <f t="shared" si="56"/>
        <v>2,84832168252446-5,22002295325671i</v>
      </c>
      <c r="M289">
        <f t="shared" si="57"/>
        <v>15.485316129608563</v>
      </c>
      <c r="N289">
        <f t="shared" si="58"/>
        <v>118.61922648173332</v>
      </c>
      <c r="P289" t="str">
        <f t="shared" si="59"/>
        <v>0,067528685128593-2,35755820597797i</v>
      </c>
      <c r="Q289">
        <f t="shared" si="60"/>
        <v>7.4528101826461342</v>
      </c>
      <c r="R289">
        <f t="shared" si="61"/>
        <v>91.640702243917218</v>
      </c>
      <c r="CC289" s="19"/>
      <c r="CD289" s="19"/>
      <c r="CE289" s="19"/>
    </row>
    <row r="290" spans="1:83">
      <c r="A290" s="130" t="s">
        <v>450</v>
      </c>
      <c r="B290" s="19">
        <f>2*((B286+1)*B285^2-1)*(B286+1)+((B285^2-1)*B287*B286)^2+2*(B285*B287*B286)^2*(B285^2-1)</f>
        <v>128.27229285652962</v>
      </c>
      <c r="D290" s="19">
        <f t="shared" si="62"/>
        <v>60</v>
      </c>
      <c r="E290" s="19">
        <f t="shared" si="50"/>
        <v>376.99111843077515</v>
      </c>
      <c r="F290" t="str">
        <f t="shared" si="51"/>
        <v>376,991118430775i</v>
      </c>
      <c r="G290" t="str">
        <f t="shared" si="52"/>
        <v>0,324109210455907-0,197986677313292i</v>
      </c>
      <c r="H290">
        <f t="shared" si="53"/>
        <v>-8.4089771242652294</v>
      </c>
      <c r="I290">
        <f t="shared" si="54"/>
        <v>-31.419259555273719</v>
      </c>
      <c r="K290" t="str">
        <f t="shared" si="55"/>
        <v>0,219223536063534-1,77821614439113i</v>
      </c>
      <c r="L290" t="str">
        <f t="shared" si="56"/>
        <v>2,84783116301989-4,37081388172365i</v>
      </c>
      <c r="M290">
        <f t="shared" si="57"/>
        <v>14.347948751037887</v>
      </c>
      <c r="N290">
        <f t="shared" si="58"/>
        <v>123.08650653961962</v>
      </c>
      <c r="P290" t="str">
        <f t="shared" si="59"/>
        <v>0,0576453921608264-1,98045366577073i</v>
      </c>
      <c r="Q290">
        <f t="shared" si="60"/>
        <v>5.9389716267726698</v>
      </c>
      <c r="R290">
        <f t="shared" si="61"/>
        <v>91.667246984345894</v>
      </c>
      <c r="CC290" s="19"/>
      <c r="CD290" s="19"/>
      <c r="CE290" s="19"/>
    </row>
    <row r="291" spans="1:83">
      <c r="A291" s="130" t="s">
        <v>452</v>
      </c>
      <c r="B291" s="19">
        <f>0.001*Compensation!C3/Compensation!C6*B285/Compensation!C15*(B286/SQRT(B289)-0.5*B288/(B289*SQRT(B289))*B290)</f>
        <v>-2.8742799019758374E-5</v>
      </c>
      <c r="D291" s="19">
        <f t="shared" si="62"/>
        <v>70</v>
      </c>
      <c r="E291" s="19">
        <f t="shared" si="50"/>
        <v>439.82297150257102</v>
      </c>
      <c r="F291" t="str">
        <f t="shared" si="51"/>
        <v>439,822971502571i</v>
      </c>
      <c r="G291" t="str">
        <f t="shared" si="52"/>
        <v>0,295145957478687-0,210343077225012i</v>
      </c>
      <c r="H291">
        <f t="shared" si="53"/>
        <v>-8.8155224610489604</v>
      </c>
      <c r="I291">
        <f t="shared" si="54"/>
        <v>-35.476513422427047</v>
      </c>
      <c r="K291" t="str">
        <f t="shared" si="55"/>
        <v>0,219223265222262-1,52431077526494i</v>
      </c>
      <c r="L291" t="str">
        <f t="shared" si="56"/>
        <v>2,84725167256408-3,76746891444346i</v>
      </c>
      <c r="M291">
        <f t="shared" si="57"/>
        <v>13.483177964221227</v>
      </c>
      <c r="N291">
        <f t="shared" si="58"/>
        <v>127.0800393884755</v>
      </c>
      <c r="P291" t="str">
        <f t="shared" si="59"/>
        <v>0,0478938162681055-1,7108528984658i</v>
      </c>
      <c r="Q291">
        <f t="shared" si="60"/>
        <v>4.6676555031722913</v>
      </c>
      <c r="R291">
        <f t="shared" si="61"/>
        <v>91.603525966048437</v>
      </c>
      <c r="CC291" s="19"/>
      <c r="CD291" s="19"/>
      <c r="CE291" s="19"/>
    </row>
    <row r="292" spans="1:83">
      <c r="A292" s="130" t="s">
        <v>453</v>
      </c>
      <c r="B292">
        <f>(1-Compensation!C4/(2*1000*Compensation!C22*B291))</f>
        <v>3.6436182881135801</v>
      </c>
      <c r="D292" s="19">
        <f t="shared" si="62"/>
        <v>80</v>
      </c>
      <c r="E292" s="19">
        <f t="shared" si="50"/>
        <v>502.6548245743669</v>
      </c>
      <c r="F292" t="str">
        <f t="shared" si="51"/>
        <v>502,654824574367i</v>
      </c>
      <c r="G292" t="str">
        <f t="shared" si="52"/>
        <v>0,267557869599027-0,217921992061135i</v>
      </c>
      <c r="H292">
        <f t="shared" si="53"/>
        <v>-9.2417135603706075</v>
      </c>
      <c r="I292">
        <f t="shared" si="54"/>
        <v>-39.162314774673398</v>
      </c>
      <c r="K292" t="str">
        <f t="shared" si="55"/>
        <v>0,219222952713933-1,3338986434775i</v>
      </c>
      <c r="L292" t="str">
        <f t="shared" si="56"/>
        <v>2,84658331819015-3,31778560537341i</v>
      </c>
      <c r="M292">
        <f t="shared" si="57"/>
        <v>12.812774565120455</v>
      </c>
      <c r="N292">
        <f t="shared" si="58"/>
        <v>130.6288302739153</v>
      </c>
      <c r="P292" t="str">
        <f t="shared" si="59"/>
        <v>0,0386073198963536-1,50803275562802i</v>
      </c>
      <c r="Q292">
        <f t="shared" si="60"/>
        <v>3.5710610047498426</v>
      </c>
      <c r="R292">
        <f t="shared" si="61"/>
        <v>91.466515499241893</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0.44505216156309302</v>
      </c>
      <c r="D293" s="19">
        <f t="shared" si="62"/>
        <v>90</v>
      </c>
      <c r="E293" s="19">
        <f t="shared" si="50"/>
        <v>565.48667764616278</v>
      </c>
      <c r="F293" t="str">
        <f t="shared" si="51"/>
        <v>565,486677646163i</v>
      </c>
      <c r="G293" t="str">
        <f t="shared" si="52"/>
        <v>0,241928951827548-0,221678562840812i</v>
      </c>
      <c r="H293">
        <f t="shared" si="53"/>
        <v>-9.6790124147454648</v>
      </c>
      <c r="I293">
        <f t="shared" si="54"/>
        <v>-42.498908615239806</v>
      </c>
      <c r="K293" t="str">
        <f t="shared" si="55"/>
        <v>0,219222598538902-1,18581533645409i</v>
      </c>
      <c r="L293" t="str">
        <f t="shared" si="56"/>
        <v>2,84582622326473-2,97053991123944i</v>
      </c>
      <c r="M293">
        <f t="shared" si="57"/>
        <v>12.284731009735738</v>
      </c>
      <c r="N293">
        <f t="shared" si="58"/>
        <v>133.77166033924178</v>
      </c>
      <c r="P293" t="str">
        <f t="shared" si="59"/>
        <v>0,0299827368929534-1,34951827435608i</v>
      </c>
      <c r="Q293">
        <f t="shared" si="60"/>
        <v>2.6057185949902966</v>
      </c>
      <c r="R293">
        <f t="shared" si="61"/>
        <v>91.272751724001964</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0,218533314971906-0,222490256975861i</v>
      </c>
      <c r="H294">
        <f t="shared" si="53"/>
        <v>-10.120714316191112</v>
      </c>
      <c r="I294">
        <f t="shared" si="54"/>
        <v>-45.514054140804262</v>
      </c>
      <c r="K294" t="str">
        <f t="shared" si="55"/>
        <v>0,219222202697576-1,0673622066345i</v>
      </c>
      <c r="L294" t="str">
        <f t="shared" si="56"/>
        <v>2,84498052743112-2,69499699159954i</v>
      </c>
      <c r="M294">
        <f t="shared" si="57"/>
        <v>11.863042063213925</v>
      </c>
      <c r="N294">
        <f t="shared" si="58"/>
        <v>136.55078698273596</v>
      </c>
      <c r="P294" t="str">
        <f t="shared" si="59"/>
        <v>0,0221124524798902-1,22192707505303i</v>
      </c>
      <c r="Q294">
        <f t="shared" si="60"/>
        <v>1.742327747022798</v>
      </c>
      <c r="R294">
        <f t="shared" si="61"/>
        <v>91.036732841931681</v>
      </c>
      <c r="CC294" s="19"/>
      <c r="CD294" s="19"/>
      <c r="CE294" s="19"/>
    </row>
    <row r="295" spans="1:83">
      <c r="A295" s="174" t="s">
        <v>461</v>
      </c>
      <c r="B295">
        <f>Compensation!C19*0.001*(Compensation!C7/(2*B292)+Compensation!C20*0.001)</f>
        <v>1.6203673198315989E-3</v>
      </c>
      <c r="D295" s="19">
        <f>D294+100</f>
        <v>200</v>
      </c>
      <c r="E295" s="19">
        <f t="shared" si="50"/>
        <v>1256.6370614359173</v>
      </c>
      <c r="F295" t="str">
        <f t="shared" si="51"/>
        <v>1256,63706143592i</v>
      </c>
      <c r="G295" t="str">
        <f t="shared" si="52"/>
        <v>0,0864822796464213-0,176096396330822i</v>
      </c>
      <c r="H295">
        <f t="shared" si="53"/>
        <v>-14.146619563422218</v>
      </c>
      <c r="I295">
        <f t="shared" si="54"/>
        <v>-63.843994166803633</v>
      </c>
      <c r="K295" t="str">
        <f t="shared" si="55"/>
        <v>0,219215952760852-0,534694787000647i</v>
      </c>
      <c r="L295" t="str">
        <f t="shared" si="56"/>
        <v>2,83169272781126-1,51649142039382i</v>
      </c>
      <c r="M295">
        <f t="shared" si="57"/>
        <v>10.136052015236057</v>
      </c>
      <c r="N295">
        <f t="shared" si="58"/>
        <v>151.82906421372809</v>
      </c>
      <c r="P295" t="str">
        <f t="shared" si="59"/>
        <v>-0,0221574318386503-0,629800519983655i</v>
      </c>
      <c r="Q295">
        <f t="shared" si="60"/>
        <v>-4.0105675481861605</v>
      </c>
      <c r="R295">
        <f t="shared" si="61"/>
        <v>87.985070046924477</v>
      </c>
      <c r="CC295" s="19"/>
      <c r="CD295" s="19"/>
      <c r="CE295" s="19"/>
    </row>
    <row r="296" spans="1:83">
      <c r="D296" s="19">
        <f t="shared" ref="D296:D303" si="63">D295+100</f>
        <v>300</v>
      </c>
      <c r="E296" s="19">
        <f t="shared" si="50"/>
        <v>1884.9555921538758</v>
      </c>
      <c r="F296" t="str">
        <f t="shared" si="51"/>
        <v>1884,95559215388i</v>
      </c>
      <c r="G296" t="str">
        <f t="shared" si="52"/>
        <v>0,0430881613364003-0,13160505192884i</v>
      </c>
      <c r="H296">
        <f t="shared" si="53"/>
        <v>-17.17231123094577</v>
      </c>
      <c r="I296">
        <f t="shared" si="54"/>
        <v>-71.871290890697409</v>
      </c>
      <c r="K296" t="str">
        <f t="shared" si="55"/>
        <v>0,219205536991531-0,357589420912823i</v>
      </c>
      <c r="L296" t="str">
        <f t="shared" si="56"/>
        <v>2,8098159003716-1,19647658104894i</v>
      </c>
      <c r="M296">
        <f t="shared" si="57"/>
        <v>9.6972435704895243</v>
      </c>
      <c r="N296">
        <f t="shared" si="58"/>
        <v>156.93471174114572</v>
      </c>
      <c r="P296" t="str">
        <f t="shared" si="59"/>
        <v>-0,0363925617397923-0,421339943438346i</v>
      </c>
      <c r="Q296">
        <f t="shared" si="60"/>
        <v>-7.4750676604562472</v>
      </c>
      <c r="R296">
        <f t="shared" si="61"/>
        <v>85.063420850448324</v>
      </c>
      <c r="CC296" s="19"/>
      <c r="CD296" s="19"/>
      <c r="CE296" s="19"/>
    </row>
    <row r="297" spans="1:83">
      <c r="A297" t="s">
        <v>547</v>
      </c>
      <c r="D297" s="19">
        <f t="shared" si="63"/>
        <v>400</v>
      </c>
      <c r="E297" s="19">
        <f t="shared" si="50"/>
        <v>2513.2741228718346</v>
      </c>
      <c r="F297" t="str">
        <f t="shared" si="51"/>
        <v>2513,27412287183i</v>
      </c>
      <c r="G297" t="str">
        <f t="shared" si="52"/>
        <v>0,0253091084405564-0,10306950299991i</v>
      </c>
      <c r="H297">
        <f t="shared" si="53"/>
        <v>-19.483122386944277</v>
      </c>
      <c r="I297">
        <f t="shared" si="54"/>
        <v>-76.203769346973573</v>
      </c>
      <c r="K297" t="str">
        <f t="shared" si="55"/>
        <v>0,219190956577209-0,269374471902931i</v>
      </c>
      <c r="L297" t="str">
        <f t="shared" si="56"/>
        <v>2,77974152649593-1,08859219507271i</v>
      </c>
      <c r="M297">
        <f t="shared" si="57"/>
        <v>9.4997497906869324</v>
      </c>
      <c r="N297">
        <f t="shared" si="58"/>
        <v>158.61387735098006</v>
      </c>
      <c r="P297" t="str">
        <f t="shared" si="59"/>
        <v>-0,041847876784922-0,314057875516785i</v>
      </c>
      <c r="Q297">
        <f t="shared" si="60"/>
        <v>-9.9833725962573538</v>
      </c>
      <c r="R297">
        <f t="shared" si="61"/>
        <v>82.41010800400646</v>
      </c>
      <c r="CC297" s="19"/>
      <c r="CD297" s="19"/>
      <c r="CE297" s="19"/>
    </row>
    <row r="298" spans="1:83">
      <c r="A298" t="s">
        <v>465</v>
      </c>
      <c r="D298" s="19">
        <f t="shared" si="63"/>
        <v>500</v>
      </c>
      <c r="E298" s="19">
        <f t="shared" si="50"/>
        <v>3141.5926535897929</v>
      </c>
      <c r="F298" t="str">
        <f t="shared" si="51"/>
        <v>3141,59265358979i</v>
      </c>
      <c r="G298" t="str">
        <f t="shared" si="52"/>
        <v>0,0165363682943083-0,0841789461648239i</v>
      </c>
      <c r="H298">
        <f t="shared" si="53"/>
        <v>-21.331489490711434</v>
      </c>
      <c r="I298">
        <f t="shared" si="54"/>
        <v>-78.886161140886145</v>
      </c>
      <c r="K298" t="str">
        <f t="shared" si="55"/>
        <v>0,219172213180043-0,216715581889345i</v>
      </c>
      <c r="L298" t="str">
        <f t="shared" si="56"/>
        <v>2,74199321987132-1,06289326832187i</v>
      </c>
      <c r="M298">
        <f t="shared" si="57"/>
        <v>9.3692918552918805</v>
      </c>
      <c r="N298">
        <f t="shared" si="58"/>
        <v>158.81191249478729</v>
      </c>
      <c r="P298" t="str">
        <f t="shared" si="59"/>
        <v>-0,044130625468732-0,248394494182372i</v>
      </c>
      <c r="Q298">
        <f t="shared" si="60"/>
        <v>-11.962197635419532</v>
      </c>
      <c r="R298">
        <f t="shared" si="61"/>
        <v>79.925751353901177</v>
      </c>
      <c r="CC298" s="19"/>
      <c r="CD298" s="19"/>
      <c r="CE298" s="19"/>
    </row>
    <row r="299" spans="1:83">
      <c r="A299" t="s">
        <v>466</v>
      </c>
      <c r="D299" s="19">
        <f t="shared" si="63"/>
        <v>600</v>
      </c>
      <c r="E299" s="19">
        <f t="shared" si="50"/>
        <v>3769.9111843077517</v>
      </c>
      <c r="F299" t="str">
        <f t="shared" si="51"/>
        <v>3769,91118430775i</v>
      </c>
      <c r="G299" t="str">
        <f t="shared" si="52"/>
        <v>0,0116154620968458-0,0709546866248602i</v>
      </c>
      <c r="H299">
        <f t="shared" si="53"/>
        <v>-22.865525933311517</v>
      </c>
      <c r="I299">
        <f t="shared" si="54"/>
        <v>-80.70299895173676</v>
      </c>
      <c r="K299" t="str">
        <f t="shared" si="55"/>
        <v>0,219149308936283-0,181834605880466i</v>
      </c>
      <c r="L299" t="str">
        <f t="shared" si="56"/>
        <v>2,69720466966642-1,0755976327651i</v>
      </c>
      <c r="M299">
        <f t="shared" si="57"/>
        <v>9.2592149662955716</v>
      </c>
      <c r="N299">
        <f t="shared" si="58"/>
        <v>158.25875873976256</v>
      </c>
      <c r="P299" t="str">
        <f t="shared" si="59"/>
        <v>-0,0449894143593433-0,20387287563413i</v>
      </c>
      <c r="Q299">
        <f t="shared" si="60"/>
        <v>-13.606310967015965</v>
      </c>
      <c r="R299">
        <f t="shared" si="61"/>
        <v>77.555759788025767</v>
      </c>
      <c r="CC299" s="19"/>
      <c r="CD299" s="19"/>
      <c r="CE299" s="19"/>
    </row>
    <row r="300" spans="1:83">
      <c r="D300" s="19">
        <f t="shared" si="63"/>
        <v>700</v>
      </c>
      <c r="E300" s="19">
        <f t="shared" si="50"/>
        <v>4398.22971502571</v>
      </c>
      <c r="F300" t="str">
        <f t="shared" si="51"/>
        <v>4398,22971502571i</v>
      </c>
      <c r="G300" t="str">
        <f t="shared" si="52"/>
        <v>0,00859331113717428-0,0612423603421957i</v>
      </c>
      <c r="H300">
        <f t="shared" si="53"/>
        <v>-24.174285487730742</v>
      </c>
      <c r="I300">
        <f t="shared" si="54"/>
        <v>-82.012607171129943</v>
      </c>
      <c r="K300" t="str">
        <f t="shared" si="55"/>
        <v>0,21912224645566-0,157112316938613i</v>
      </c>
      <c r="L300" t="str">
        <f t="shared" si="56"/>
        <v>2,64609436696012-1,10763301157003i</v>
      </c>
      <c r="M300">
        <f t="shared" si="57"/>
        <v>9.1532944990761642</v>
      </c>
      <c r="N300">
        <f t="shared" si="58"/>
        <v>157.28622141126607</v>
      </c>
      <c r="P300" t="str">
        <f t="shared" si="59"/>
        <v>-0,0450953478278707-0,171571299815052i</v>
      </c>
      <c r="Q300">
        <f t="shared" si="60"/>
        <v>-15.020990988654599</v>
      </c>
      <c r="R300">
        <f t="shared" si="61"/>
        <v>75.273614240136084</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0,00660916321758028-0,0538306728331604i</v>
      </c>
      <c r="H301">
        <f t="shared" si="53"/>
        <v>-25.314426081206797</v>
      </c>
      <c r="I301">
        <f t="shared" si="54"/>
        <v>-83.000432332442884</v>
      </c>
      <c r="K301" t="str">
        <f t="shared" si="55"/>
        <v>0,219091028820639-0,138739082426451i</v>
      </c>
      <c r="L301" t="str">
        <f t="shared" si="56"/>
        <v>2,58943888877042-1,14927837667587i</v>
      </c>
      <c r="M301">
        <f t="shared" si="57"/>
        <v>9.0450102469828906</v>
      </c>
      <c r="N301">
        <f t="shared" si="58"/>
        <v>156.06677317087733</v>
      </c>
      <c r="P301" t="str">
        <f t="shared" si="59"/>
        <v>-0,044752404031231-0,146987006016749i</v>
      </c>
      <c r="Q301">
        <f t="shared" si="60"/>
        <v>-16.269415834223931</v>
      </c>
      <c r="R301">
        <f t="shared" si="61"/>
        <v>73.0663408384344</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0,00523838151946291-0,0479990872557559i</v>
      </c>
      <c r="H302">
        <f t="shared" si="53"/>
        <v>-26.323919597251525</v>
      </c>
      <c r="I302">
        <f t="shared" si="54"/>
        <v>-83.771673099880346</v>
      </c>
      <c r="K302" t="str">
        <f t="shared" si="55"/>
        <v>0,219055659585553-0,124598422760642i</v>
      </c>
      <c r="L302" t="str">
        <f t="shared" si="56"/>
        <v>2,52804643017069-1,19504369937244i</v>
      </c>
      <c r="M302">
        <f t="shared" si="57"/>
        <v>8.9315944440189199</v>
      </c>
      <c r="N302">
        <f t="shared" si="58"/>
        <v>154.69922888290938</v>
      </c>
      <c r="P302" t="str">
        <f t="shared" si="59"/>
        <v>-0,0441181351004687-0,127604016018108i</v>
      </c>
      <c r="Q302">
        <f t="shared" si="60"/>
        <v>-17.392325153232623</v>
      </c>
      <c r="R302">
        <f t="shared" si="61"/>
        <v>70.927555783029007</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0,00425259933211442-0,0432960035562151i</v>
      </c>
      <c r="H303">
        <f t="shared" si="53"/>
        <v>-27.229346186646765</v>
      </c>
      <c r="I303">
        <f t="shared" si="54"/>
        <v>-84.390314950500667</v>
      </c>
      <c r="K303" t="str">
        <f t="shared" si="55"/>
        <v>0,219016142775582-0,113420434917639i</v>
      </c>
      <c r="L303" t="str">
        <f t="shared" si="56"/>
        <v>2,46273203959018-1,24161751340808i</v>
      </c>
      <c r="M303">
        <f t="shared" si="57"/>
        <v>8.8119418449228757</v>
      </c>
      <c r="N303">
        <f t="shared" si="58"/>
        <v>153.24446483308176</v>
      </c>
      <c r="P303" t="str">
        <f t="shared" si="59"/>
        <v>-0,0432840636492372-0,111906556952362i</v>
      </c>
      <c r="Q303">
        <f t="shared" si="60"/>
        <v>-18.417404341723895</v>
      </c>
      <c r="R303">
        <f t="shared" si="61"/>
        <v>68.854149882581098</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0,00107082385169962-0,0218042611920438i</v>
      </c>
      <c r="H304">
        <f t="shared" si="53"/>
        <v>-33.218710491414505</v>
      </c>
      <c r="I304">
        <f t="shared" si="54"/>
        <v>-87.188419622149951</v>
      </c>
      <c r="K304" t="str">
        <f t="shared" si="55"/>
        <v>0,218394077568986-0,0667995572021568i</v>
      </c>
      <c r="L304" t="str">
        <f t="shared" si="56"/>
        <v>1,74526510622165-1,53239910460691i</v>
      </c>
      <c r="M304">
        <f t="shared" si="57"/>
        <v>7.3192682785752972</v>
      </c>
      <c r="N304">
        <f t="shared" si="58"/>
        <v>138.71582286872169</v>
      </c>
      <c r="P304" t="str">
        <f t="shared" si="59"/>
        <v>-0,0315439588240219-0,0396951457369531i</v>
      </c>
      <c r="Q304">
        <f t="shared" si="60"/>
        <v>-25.899442212839215</v>
      </c>
      <c r="R304">
        <f t="shared" si="61"/>
        <v>51.527403246571708</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0,000476558728899701-0,014555630669486i</v>
      </c>
      <c r="H305">
        <f t="shared" si="53"/>
        <v>-36.734726565867149</v>
      </c>
      <c r="I305">
        <f t="shared" si="54"/>
        <v>-88.124776976812626</v>
      </c>
      <c r="K305" t="str">
        <f t="shared" si="55"/>
        <v>0,217365117821916-0,0556589076420397i</v>
      </c>
      <c r="L305" t="str">
        <f t="shared" si="56"/>
        <v>1,16738713776188-1,51000359825444i</v>
      </c>
      <c r="M305">
        <f t="shared" si="57"/>
        <v>5.6144767845776471</v>
      </c>
      <c r="N305">
        <f t="shared" si="58"/>
        <v>127.70768924341787</v>
      </c>
      <c r="P305" t="str">
        <f t="shared" si="59"/>
        <v>-0,0214227261552809-0,0177116614209884i</v>
      </c>
      <c r="Q305">
        <f t="shared" si="60"/>
        <v>-31.120249781289502</v>
      </c>
      <c r="R305">
        <f t="shared" si="61"/>
        <v>39.582912266605234</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0,000268189924456887-0,0109218395773514i</v>
      </c>
      <c r="H306">
        <f t="shared" si="53"/>
        <v>-39.2314662735903</v>
      </c>
      <c r="I306">
        <f t="shared" si="54"/>
        <v>-88.593363017136085</v>
      </c>
      <c r="K306" t="str">
        <f t="shared" si="55"/>
        <v>0,21594075646524-0,0532951126052341i</v>
      </c>
      <c r="L306" t="str">
        <f t="shared" si="56"/>
        <v>0,790291754783991-1,37037445672277i</v>
      </c>
      <c r="M306">
        <f t="shared" si="57"/>
        <v>3.9837186639635074</v>
      </c>
      <c r="N306">
        <f t="shared" si="58"/>
        <v>119.97194864589653</v>
      </c>
      <c r="P306" t="str">
        <f t="shared" si="59"/>
        <v>-0,0147550616912118-0,00899896038708041i</v>
      </c>
      <c r="Q306">
        <f t="shared" si="60"/>
        <v>-35.247747609626778</v>
      </c>
      <c r="R306">
        <f t="shared" si="61"/>
        <v>31.378585628760362</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0,000171678795170696-0,00873936755586778i</v>
      </c>
      <c r="H307">
        <f t="shared" si="53"/>
        <v>-41.168724285225082</v>
      </c>
      <c r="I307">
        <f t="shared" si="54"/>
        <v>-88.874609022734703</v>
      </c>
      <c r="K307" t="str">
        <f t="shared" si="55"/>
        <v>0,21413663499512-0,0543405829619523i</v>
      </c>
      <c r="L307" t="str">
        <f t="shared" si="56"/>
        <v>0,552028282564975-1,21542236067912i</v>
      </c>
      <c r="M307">
        <f t="shared" si="57"/>
        <v>2.5090446797014527</v>
      </c>
      <c r="N307">
        <f t="shared" si="58"/>
        <v>114.42690188579456</v>
      </c>
      <c r="P307" t="str">
        <f t="shared" si="59"/>
        <v>-0,0105272511951444-0,00503304030907467i</v>
      </c>
      <c r="Q307">
        <f t="shared" si="60"/>
        <v>-38.65967960552365</v>
      </c>
      <c r="R307">
        <f t="shared" si="61"/>
        <v>25.552292863059961</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0,000119235439578388-0,00728366480758389i</v>
      </c>
      <c r="H308">
        <f t="shared" si="53"/>
        <v>-42.751837281773049</v>
      </c>
      <c r="I308">
        <f t="shared" si="54"/>
        <v>-89.062137334558486</v>
      </c>
      <c r="K308" t="str">
        <f t="shared" si="55"/>
        <v>0,211972122581602-0,0569859691598898i</v>
      </c>
      <c r="L308" t="str">
        <f t="shared" si="56"/>
        <v>0,398113287004894-1,07595217066396i</v>
      </c>
      <c r="M308">
        <f t="shared" si="57"/>
        <v>1.1931108435030997</v>
      </c>
      <c r="N308">
        <f t="shared" si="58"/>
        <v>110.30498818097944</v>
      </c>
      <c r="P308" t="str">
        <f t="shared" si="59"/>
        <v>-0,00778940574733056-0,00302801536802353i</v>
      </c>
      <c r="Q308">
        <f t="shared" si="60"/>
        <v>-41.55872643826995</v>
      </c>
      <c r="R308">
        <f t="shared" si="61"/>
        <v>21.242850846420936</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0,0000876077745241669-0,00624358505183965i</v>
      </c>
      <c r="H309">
        <f t="shared" si="53"/>
        <v>-44.090464370950968</v>
      </c>
      <c r="I309">
        <f t="shared" si="54"/>
        <v>-89.196098667442271</v>
      </c>
      <c r="K309" t="str">
        <f t="shared" si="55"/>
        <v>0,20946981197312-0,060440897519404i</v>
      </c>
      <c r="L309" t="str">
        <f t="shared" si="56"/>
        <v>0,295111546010777-0,957511831976837i</v>
      </c>
      <c r="M309">
        <f t="shared" si="57"/>
        <v>1.6989907730162512E-2</v>
      </c>
      <c r="N309">
        <f t="shared" si="58"/>
        <v>107.12964773869331</v>
      </c>
      <c r="P309" t="str">
        <f t="shared" si="59"/>
        <v>-0,00595245249530779-0,00192643951797823i</v>
      </c>
      <c r="Q309">
        <f t="shared" si="60"/>
        <v>-44.073474463220805</v>
      </c>
      <c r="R309">
        <f t="shared" si="61"/>
        <v>17.933549071251093</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0,0000670777970932608-0,00546338898106144i</v>
      </c>
      <c r="H310">
        <f t="shared" si="53"/>
        <v>-45.250102938359191</v>
      </c>
      <c r="I310">
        <f t="shared" si="54"/>
        <v>-89.296575515787538</v>
      </c>
      <c r="K310" t="str">
        <f t="shared" si="55"/>
        <v>0,206654955860219-0,0642993957317733i</v>
      </c>
      <c r="L310" t="str">
        <f t="shared" si="56"/>
        <v>0,223697384123109-0,858386158269275i</v>
      </c>
      <c r="M310">
        <f t="shared" si="57"/>
        <v>-1.0409849334058674</v>
      </c>
      <c r="N310">
        <f t="shared" si="58"/>
        <v>104.60653415210405</v>
      </c>
      <c r="P310" t="str">
        <f t="shared" si="59"/>
        <v>-0,00467469235084151-0,00127972447606251i</v>
      </c>
      <c r="Q310">
        <f t="shared" si="60"/>
        <v>-46.291087871765065</v>
      </c>
      <c r="R310">
        <f t="shared" si="61"/>
        <v>15.309958636316509</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0,0000530014174738246-0,00485649938354565i</v>
      </c>
      <c r="H311">
        <f t="shared" si="53"/>
        <v>-46.273016007481615</v>
      </c>
      <c r="I311">
        <f t="shared" si="54"/>
        <v>-89.374727198668779</v>
      </c>
      <c r="K311" t="str">
        <f t="shared" si="55"/>
        <v>0,203554868633623-0,0683284927526649i</v>
      </c>
      <c r="L311" t="str">
        <f t="shared" si="56"/>
        <v>0,172588047307123-0,775347998817558i</v>
      </c>
      <c r="M311">
        <f t="shared" si="57"/>
        <v>-2.0000426144435997</v>
      </c>
      <c r="N311">
        <f t="shared" si="58"/>
        <v>102.54912152985401</v>
      </c>
      <c r="P311" t="str">
        <f t="shared" si="59"/>
        <v>-0,00375632966714451-0,000879268288327214i</v>
      </c>
      <c r="Q311">
        <f t="shared" si="60"/>
        <v>-48.273058621925209</v>
      </c>
      <c r="R311">
        <f t="shared" si="61"/>
        <v>13.174394331185226</v>
      </c>
      <c r="CC311" s="19"/>
      <c r="CD311" s="19"/>
      <c r="CE311" s="19"/>
    </row>
    <row r="312" spans="1:83">
      <c r="A312" t="s">
        <v>503</v>
      </c>
      <c r="B312" s="19">
        <v>100000</v>
      </c>
      <c r="D312" s="19">
        <f t="shared" si="64"/>
        <v>10000</v>
      </c>
      <c r="E312" s="19">
        <f t="shared" si="50"/>
        <v>62831.853071795864</v>
      </c>
      <c r="F312" t="str">
        <f t="shared" si="51"/>
        <v>62831,8530717959i</v>
      </c>
      <c r="G312" t="str">
        <f t="shared" si="52"/>
        <v>0,000042932119586012-0,0043709483473667i</v>
      </c>
      <c r="H312">
        <f t="shared" si="53"/>
        <v>-47.18806754904822</v>
      </c>
      <c r="I312">
        <f t="shared" si="54"/>
        <v>-89.437250234231357</v>
      </c>
      <c r="K312" t="str">
        <f t="shared" si="55"/>
        <v>0,200198318076047-0,0723836914125539i</v>
      </c>
      <c r="L312" t="str">
        <f t="shared" si="56"/>
        <v>0,134996754916761-0,705317068704762i</v>
      </c>
      <c r="M312">
        <f t="shared" si="57"/>
        <v>-2.8760599191675285</v>
      </c>
      <c r="N312">
        <f t="shared" si="58"/>
        <v>100.83529338934207</v>
      </c>
      <c r="P312" t="str">
        <f t="shared" si="59"/>
        <v>-0,00307710877899879-0,000620344599542972i</v>
      </c>
      <c r="Q312">
        <f t="shared" si="60"/>
        <v>-50.064127468215759</v>
      </c>
      <c r="R312">
        <f t="shared" si="61"/>
        <v>11.398043155110742</v>
      </c>
      <c r="CC312" s="19"/>
      <c r="CD312" s="19"/>
      <c r="CE312" s="19"/>
    </row>
    <row r="313" spans="1:83">
      <c r="D313" s="19">
        <f>D312+10000</f>
        <v>20000</v>
      </c>
      <c r="E313" s="19">
        <f t="shared" si="50"/>
        <v>125663.70614359173</v>
      </c>
      <c r="F313" t="str">
        <f t="shared" si="51"/>
        <v>125663,706143592i</v>
      </c>
      <c r="G313" t="str">
        <f t="shared" si="52"/>
        <v>0,0000107338064769295-0,00218563230204807i</v>
      </c>
      <c r="H313">
        <f t="shared" si="53"/>
        <v>-53.208353243140351</v>
      </c>
      <c r="I313">
        <f t="shared" si="54"/>
        <v>-89.718618331001053</v>
      </c>
      <c r="K313" t="str">
        <f t="shared" si="55"/>
        <v>0,158841786002943-0,103268431611915i</v>
      </c>
      <c r="L313" t="str">
        <f t="shared" si="56"/>
        <v>0,0134273826029202-0,355393014316317i</v>
      </c>
      <c r="M313">
        <f t="shared" si="57"/>
        <v>-8.9796272868207527</v>
      </c>
      <c r="N313">
        <f t="shared" si="58"/>
        <v>92.163707700254577</v>
      </c>
      <c r="P313" t="str">
        <f t="shared" si="59"/>
        <v>-0,000776614325085623-0,0000331620409878247i</v>
      </c>
      <c r="Q313">
        <f t="shared" si="60"/>
        <v>-62.187980529961102</v>
      </c>
      <c r="R313">
        <f t="shared" si="61"/>
        <v>2.4450893692535374</v>
      </c>
      <c r="CC313" s="19"/>
      <c r="CD313" s="19"/>
      <c r="CE313" s="19"/>
    </row>
    <row r="314" spans="1:83">
      <c r="D314" s="19">
        <f t="shared" ref="D314:D321" si="65">D313+10000</f>
        <v>30000</v>
      </c>
      <c r="E314" s="19">
        <f t="shared" si="50"/>
        <v>188495.55921538759</v>
      </c>
      <c r="F314" t="str">
        <f t="shared" si="51"/>
        <v>188495,559215388i</v>
      </c>
      <c r="G314" t="str">
        <f t="shared" si="52"/>
        <v>4,77064457797871E-06-0,00145710772505981i</v>
      </c>
      <c r="H314">
        <f t="shared" si="53"/>
        <v>-56.730120233020649</v>
      </c>
      <c r="I314">
        <f t="shared" si="54"/>
        <v>-89.812411382832352</v>
      </c>
      <c r="K314" t="str">
        <f t="shared" si="55"/>
        <v>0,118159797187301-0,112833979234188i</v>
      </c>
      <c r="L314" t="str">
        <f t="shared" si="56"/>
        <v>-0,00365541939365712-0,230021143127179i</v>
      </c>
      <c r="M314">
        <f t="shared" si="57"/>
        <v>-12.763548200830597</v>
      </c>
      <c r="N314">
        <f t="shared" si="58"/>
        <v>89.089551193388758</v>
      </c>
      <c r="P314" t="str">
        <f t="shared" si="59"/>
        <v>-0,000335183023284411+4,22899071755109E-06i</v>
      </c>
      <c r="Q314">
        <f t="shared" si="60"/>
        <v>-69.493668433851255</v>
      </c>
      <c r="R314">
        <f t="shared" si="61"/>
        <v>359.27713981055638</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2,68350015989891E-06-0,00109283591885736i</v>
      </c>
      <c r="H315">
        <f t="shared" si="53"/>
        <v>-59.228874598070703</v>
      </c>
      <c r="I315">
        <f t="shared" si="54"/>
        <v>-89.85930831719017</v>
      </c>
      <c r="K315" t="str">
        <f t="shared" si="55"/>
        <v>0,0869741033834978-0,109915683634803i</v>
      </c>
      <c r="L315" t="str">
        <f t="shared" si="56"/>
        <v>-0,00624820964168893-0,167875909109795i</v>
      </c>
      <c r="M315">
        <f t="shared" si="57"/>
        <v>-15.494220461016281</v>
      </c>
      <c r="N315">
        <f t="shared" si="58"/>
        <v>87.868479914236275</v>
      </c>
      <c r="P315" t="str">
        <f t="shared" si="59"/>
        <v>-0,00018347759045759+6,37777289604923E-06i</v>
      </c>
      <c r="Q315">
        <f t="shared" si="60"/>
        <v>-74.723095059086987</v>
      </c>
      <c r="R315">
        <f t="shared" si="61"/>
        <v>358.00917159704608</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1,71744383033401E-06-0,000874270632836329i</v>
      </c>
      <c r="H316">
        <f t="shared" si="53"/>
        <v>-61.167065431134475</v>
      </c>
      <c r="I316">
        <f t="shared" si="54"/>
        <v>-89.887446572313365</v>
      </c>
      <c r="K316" t="str">
        <f t="shared" si="55"/>
        <v>0,0649382178103279-0,102228638940344i</v>
      </c>
      <c r="L316" t="str">
        <f t="shared" si="56"/>
        <v>-0,00590025456098929-0,131566820645976i</v>
      </c>
      <c r="M316">
        <f t="shared" si="57"/>
        <v>-17.608346772905609</v>
      </c>
      <c r="N316">
        <f t="shared" si="58"/>
        <v>87.432230071271448</v>
      </c>
      <c r="P316" t="str">
        <f t="shared" si="59"/>
        <v>-0,000115035140902214+4,93246066453645E-06i</v>
      </c>
      <c r="Q316">
        <f t="shared" si="60"/>
        <v>-78.775412204040109</v>
      </c>
      <c r="R316">
        <f t="shared" si="61"/>
        <v>357.54478349895805</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1,19267073293507E-06-0,000728559719763806i</v>
      </c>
      <c r="H317">
        <f t="shared" si="53"/>
        <v>-62.750685231185983</v>
      </c>
      <c r="I317">
        <f t="shared" si="54"/>
        <v>-89.906205440062422</v>
      </c>
      <c r="K317" t="str">
        <f t="shared" si="55"/>
        <v>0,0495838762068556-0,0934916541188807i</v>
      </c>
      <c r="L317" t="str">
        <f t="shared" si="56"/>
        <v>-0,00501860110923326-0,108024427390227i</v>
      </c>
      <c r="M317">
        <f t="shared" si="57"/>
        <v>-19.320197058079362</v>
      </c>
      <c r="N317">
        <f t="shared" si="58"/>
        <v>87.340064064548869</v>
      </c>
      <c r="P317" t="str">
        <f t="shared" si="59"/>
        <v>-0,0000787082320857327+3,52751304475892E-06i</v>
      </c>
      <c r="Q317">
        <f t="shared" si="60"/>
        <v>-82.070882289265342</v>
      </c>
      <c r="R317">
        <f t="shared" si="61"/>
        <v>357.43385862448645</v>
      </c>
      <c r="CC317" s="19"/>
      <c r="CD317" s="19"/>
      <c r="CE317" s="19"/>
    </row>
    <row r="318" spans="1:83">
      <c r="A318" s="59">
        <v>1</v>
      </c>
      <c r="D318" s="19">
        <f t="shared" si="65"/>
        <v>70000</v>
      </c>
      <c r="E318" s="19">
        <f t="shared" si="50"/>
        <v>439822.97150257102</v>
      </c>
      <c r="F318" t="str">
        <f t="shared" si="51"/>
        <v>439822,971502571i</v>
      </c>
      <c r="G318" t="str">
        <f t="shared" si="52"/>
        <v>8,76248508416185E-07-0,000624480203790008i</v>
      </c>
      <c r="H318">
        <f t="shared" si="53"/>
        <v>-64.089617936053557</v>
      </c>
      <c r="I318">
        <f t="shared" si="54"/>
        <v>-89.919604643857497</v>
      </c>
      <c r="K318" t="str">
        <f t="shared" si="55"/>
        <v>0,0387544961570726-0,0851540701570526i</v>
      </c>
      <c r="L318" t="str">
        <f t="shared" si="56"/>
        <v>-0,00416478900960367-0,0916078417581582i</v>
      </c>
      <c r="M318">
        <f t="shared" si="57"/>
        <v>-20.752379776315138</v>
      </c>
      <c r="N318">
        <f t="shared" si="58"/>
        <v>87.396940842662019</v>
      </c>
      <c r="P318" t="str">
        <f t="shared" si="59"/>
        <v>-0,000057210933080055+2,52055705475987E-06i</v>
      </c>
      <c r="Q318">
        <f t="shared" si="60"/>
        <v>-84.841997712368681</v>
      </c>
      <c r="R318">
        <f t="shared" si="61"/>
        <v>357.47733619880449</v>
      </c>
      <c r="CC318" s="19"/>
      <c r="CD318" s="19"/>
      <c r="CE318" s="19"/>
    </row>
    <row r="319" spans="1:83">
      <c r="A319" s="59"/>
      <c r="D319" s="19">
        <f t="shared" si="65"/>
        <v>80000</v>
      </c>
      <c r="E319" s="19">
        <f t="shared" si="50"/>
        <v>502654.82457436691</v>
      </c>
      <c r="F319" t="str">
        <f t="shared" si="51"/>
        <v>502654,824574367i</v>
      </c>
      <c r="G319" t="str">
        <f t="shared" si="52"/>
        <v>6,70878073834977E-07-0,000546420430463715i</v>
      </c>
      <c r="H319">
        <f t="shared" si="53"/>
        <v>-65.249454871541005</v>
      </c>
      <c r="I319">
        <f t="shared" si="54"/>
        <v>-89.929654052554852</v>
      </c>
      <c r="K319" t="str">
        <f t="shared" si="55"/>
        <v>0,0309539199715364-0,0776727701293295i</v>
      </c>
      <c r="L319" t="str">
        <f t="shared" si="56"/>
        <v>-0,00345218753202618-0,0795332325089407i</v>
      </c>
      <c r="M319">
        <f t="shared" si="57"/>
        <v>-21.980852709457604</v>
      </c>
      <c r="N319">
        <f t="shared" si="58"/>
        <v>87.514602501472609</v>
      </c>
      <c r="P319" t="str">
        <f t="shared" si="59"/>
        <v>-0,0000434608991406281+1,83298869545975E-06i</v>
      </c>
      <c r="Q319">
        <f t="shared" si="60"/>
        <v>-87.230307580998613</v>
      </c>
      <c r="R319">
        <f t="shared" si="61"/>
        <v>357.58494844891771</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5,30076670484046E-07-0,000485707202964725i</v>
      </c>
      <c r="H320">
        <f t="shared" si="53"/>
        <v>-66.272503946506873</v>
      </c>
      <c r="I320">
        <f t="shared" si="54"/>
        <v>-89.937470262343453</v>
      </c>
      <c r="K320" t="str">
        <f t="shared" si="55"/>
        <v>0,0252043242550911-0,0711147575797923i</v>
      </c>
      <c r="L320" t="str">
        <f t="shared" si="56"/>
        <v>-0,00288116002336776-0,0702863242492569i</v>
      </c>
      <c r="M320">
        <f t="shared" si="57"/>
        <v>-23.055291934875282</v>
      </c>
      <c r="N320">
        <f t="shared" si="58"/>
        <v>87.652659423938488</v>
      </c>
      <c r="P320" t="str">
        <f t="shared" si="59"/>
        <v>-0,0000341401011934906+1,36214303550513E-06i</v>
      </c>
      <c r="Q320">
        <f t="shared" si="60"/>
        <v>-89.327795881382158</v>
      </c>
      <c r="R320">
        <f t="shared" si="61"/>
        <v>357.71518916159505</v>
      </c>
      <c r="CC320" s="19"/>
      <c r="CD320" s="19"/>
      <c r="CE320" s="19"/>
    </row>
    <row r="321" spans="1:83">
      <c r="A321" s="59">
        <f>B302*(B304+B305)</f>
        <v>1.49205E-3</v>
      </c>
      <c r="D321" s="19">
        <f t="shared" si="65"/>
        <v>100000</v>
      </c>
      <c r="E321" s="19">
        <f t="shared" si="50"/>
        <v>628318.53071795858</v>
      </c>
      <c r="F321" t="str">
        <f t="shared" si="51"/>
        <v>628318,530717959i</v>
      </c>
      <c r="G321" t="str">
        <f t="shared" si="52"/>
        <v>4,2936220025603E-07-0,000437136581591535i</v>
      </c>
      <c r="H321">
        <f t="shared" si="53"/>
        <v>-67.187652774919087</v>
      </c>
      <c r="I321">
        <f t="shared" si="54"/>
        <v>-89.943723231863984</v>
      </c>
      <c r="K321" t="str">
        <f t="shared" si="55"/>
        <v>0,0208714262992654-0,0654087961983113i</v>
      </c>
      <c r="L321" t="str">
        <f t="shared" si="56"/>
        <v>-0,00242745715552676-0,0629790977278091i</v>
      </c>
      <c r="M321">
        <f t="shared" si="57"/>
        <v>-24.00962409626683</v>
      </c>
      <c r="N321">
        <f t="shared" si="58"/>
        <v>87.792692479755402</v>
      </c>
      <c r="P321" t="str">
        <f t="shared" si="59"/>
        <v>-0,000027531509750799+1,03408947895633E-06i</v>
      </c>
      <c r="Q321">
        <f t="shared" si="60"/>
        <v>-91.19727687118592</v>
      </c>
      <c r="R321">
        <f t="shared" si="61"/>
        <v>357.84896924789143</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0,127724369960172-11,5043045411452i</v>
      </c>
      <c r="R324">
        <f>20*LOG10(IMABS(Q324))</f>
        <v>21.21774268018504</v>
      </c>
      <c r="S324">
        <f>IMARGUMENT(Q324)*180/PI()+180</f>
        <v>90.636089444394145</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0,123409382855639-5,77326853271617i</v>
      </c>
      <c r="R325">
        <f t="shared" ref="R325:R360" si="73">20*LOG10(IMABS(Q325))</f>
        <v>15.230419150199907</v>
      </c>
      <c r="S325">
        <f t="shared" ref="S325:S360" si="74">IMARGUMENT(Q325)*180/PI()+180</f>
        <v>91.224568037677102</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0,116763281727667-3,87052207305143i</v>
      </c>
      <c r="R326">
        <f t="shared" si="73"/>
        <v>11.759341544919257</v>
      </c>
      <c r="S326">
        <f t="shared" si="74"/>
        <v>91.727936119008191</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0,108451595880959-2,9232137792517i</v>
      </c>
      <c r="R327">
        <f t="shared" si="73"/>
        <v>9.3231851459678268</v>
      </c>
      <c r="S327">
        <f t="shared" si="74"/>
        <v>92.124706096333284</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0,0991729401590525-2,35670838407365i</v>
      </c>
      <c r="R328">
        <f t="shared" si="73"/>
        <v>7.4538007136318116</v>
      </c>
      <c r="S328">
        <f t="shared" si="74"/>
        <v>92.409649179644347</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0,0895448021809976-1,97959360873442i</v>
      </c>
      <c r="R329">
        <f t="shared" si="73"/>
        <v>5.9403979178284496</v>
      </c>
      <c r="S329">
        <f t="shared" si="74"/>
        <v>92.589947904368216</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0,0800437447356195-1,71003336274599i</v>
      </c>
      <c r="R330">
        <f t="shared" si="73"/>
        <v>4.6695967254599955</v>
      </c>
      <c r="S330">
        <f t="shared" si="74"/>
        <v>92.679961566231498</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0,0709943111826161-1,50729624783001i</v>
      </c>
      <c r="R331">
        <f t="shared" si="73"/>
        <v>3.5735963004794553</v>
      </c>
      <c r="S331">
        <f t="shared" si="74"/>
        <v>92.696663263518516</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0,0625881289196092-1,3488987692221i</v>
      </c>
      <c r="R332">
        <f t="shared" si="73"/>
        <v>2.6089270729797502</v>
      </c>
      <c r="S332">
        <f t="shared" si="74"/>
        <v>92.656585926873575</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0,0549151405470405-1,22145070818341i</v>
      </c>
      <c r="R333">
        <f t="shared" si="73"/>
        <v>1.7462884782646473</v>
      </c>
      <c r="S333">
        <f t="shared" si="74"/>
        <v>92.574224551322558</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0,0116446332492183-0,631231659076759i</v>
      </c>
      <c r="R334">
        <f t="shared" si="73"/>
        <v>-3.9947468550318761</v>
      </c>
      <c r="S334">
        <f t="shared" si="74"/>
        <v>91.056842858723698</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-0,00249696423909049-0,424634023366206i</v>
      </c>
      <c r="R335">
        <f t="shared" si="73"/>
        <v>-7.4395540614175113</v>
      </c>
      <c r="S335">
        <f t="shared" si="74"/>
        <v>89.663089023248276</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-0,0081971333824287-0,319032244717419i</v>
      </c>
      <c r="R336">
        <f t="shared" si="73"/>
        <v>-9.9204422784127182</v>
      </c>
      <c r="S336">
        <f t="shared" si="74"/>
        <v>88.528180634497744</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-0,0109079768385141-0,254911193803392i</v>
      </c>
      <c r="R337">
        <f t="shared" si="73"/>
        <v>-11.864276794959355</v>
      </c>
      <c r="S337">
        <f t="shared" si="74"/>
        <v>87.549734953574671</v>
      </c>
      <c r="CC337" s="19"/>
      <c r="CD337" s="19"/>
      <c r="CE337" s="19"/>
    </row>
    <row r="338" spans="1:83">
      <c r="A338" t="s">
        <v>527</v>
      </c>
      <c r="B338" s="126">
        <f>'DESIGN INPUTS AND CALCULATIONS'!C152*1000</f>
        <v>105000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-0,0123236256145869-0,211819294574001i</v>
      </c>
      <c r="R338">
        <f t="shared" si="73"/>
        <v>-13.466014038670638</v>
      </c>
      <c r="S338">
        <f t="shared" si="74"/>
        <v>86.670290739885928</v>
      </c>
      <c r="CC338" s="19"/>
      <c r="CD338" s="19"/>
      <c r="CE338" s="19"/>
    </row>
    <row r="339" spans="1:83">
      <c r="A339" t="s">
        <v>528</v>
      </c>
      <c r="B339" s="126">
        <f>'DESIGN INPUTS AND CALCULATIONS'!C154*1000000</f>
        <v>15000000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-0,0130881197269134-0,180845554999008i</v>
      </c>
      <c r="R339">
        <f t="shared" si="73"/>
        <v>-14.831155640311149</v>
      </c>
      <c r="S339">
        <f t="shared" si="74"/>
        <v>85.860617715558675</v>
      </c>
      <c r="CC339" s="19"/>
      <c r="CD339" s="19"/>
      <c r="CE339" s="19"/>
    </row>
    <row r="340" spans="1:83">
      <c r="A340" t="s">
        <v>529</v>
      </c>
      <c r="B340">
        <f>B336*(B338+B339)/B338</f>
        <v>575.42857142857144</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-0,0134873343593752-0,157491292559423i</v>
      </c>
      <c r="R340">
        <f t="shared" si="73"/>
        <v>-16.023134253615574</v>
      </c>
      <c r="S340">
        <f t="shared" si="74"/>
        <v>85.105212218996158</v>
      </c>
      <c r="CC340" s="19"/>
      <c r="CD340" s="19"/>
      <c r="CE340" s="19"/>
    </row>
    <row r="341" spans="1:83">
      <c r="A341" t="s">
        <v>530</v>
      </c>
      <c r="B341">
        <f>B337*(B338+B339)/B338</f>
        <v>546.65714285714284</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-0,0136641833981688-0,139242018597996i</v>
      </c>
      <c r="R341">
        <f t="shared" si="73"/>
        <v>-17.082971277013012</v>
      </c>
      <c r="S341">
        <f t="shared" si="74"/>
        <v>84.395360273186952</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-0,0136972095330037-0,124582792144633i</v>
      </c>
      <c r="R342">
        <f t="shared" si="73"/>
        <v>-18.038656804352286</v>
      </c>
      <c r="S342">
        <f t="shared" si="74"/>
        <v>83.725835820406701</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-0,0115451098664752-0,0580594639097977i</v>
      </c>
      <c r="R343">
        <f t="shared" si="73"/>
        <v>-24.554122411240705</v>
      </c>
      <c r="S343">
        <f t="shared" si="74"/>
        <v>78.753451220037249</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-0,00914974997336373-0,0362792194108751i</v>
      </c>
      <c r="R344">
        <f t="shared" si="73"/>
        <v>-28.53903083989611</v>
      </c>
      <c r="S344">
        <f t="shared" si="74"/>
        <v>75.844987838788384</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-0,00750503898776217-0,0258783954005533i</v>
      </c>
      <c r="R345">
        <f t="shared" si="73"/>
        <v>-31.390532346850083</v>
      </c>
      <c r="S345">
        <f t="shared" si="74"/>
        <v>73.827219475308169</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-0,00642727310892933-0,0198950458175467i</v>
      </c>
      <c r="R346">
        <f t="shared" si="73"/>
        <v>-33.593966520168706</v>
      </c>
      <c r="S346">
        <f t="shared" si="74"/>
        <v>72.096483656041727</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-0,00569829217514755-0,0160221054515162i</v>
      </c>
      <c r="R347">
        <f t="shared" si="73"/>
        <v>-35.388341543076905</v>
      </c>
      <c r="S347">
        <f t="shared" si="74"/>
        <v>70.421973945323472</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-0,00517864890913715-0,0133049786162925i</v>
      </c>
      <c r="R348">
        <f t="shared" si="73"/>
        <v>-36.907087559882036</v>
      </c>
      <c r="S348">
        <f t="shared" si="74"/>
        <v>68.732698895674758</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-0,00478702287123157-0,0112864790898024i</v>
      </c>
      <c r="R349">
        <f t="shared" si="73"/>
        <v>-38.23040446669949</v>
      </c>
      <c r="S349">
        <f t="shared" si="74"/>
        <v>67.016361595547224</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-0,00447609837091919-0,00972282100755853i</v>
      </c>
      <c r="R350">
        <f t="shared" si="73"/>
        <v>-39.409339959325479</v>
      </c>
      <c r="S350">
        <f t="shared" si="74"/>
        <v>65.280059300697445</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-0,00421776907117663-0,00847284235145947i</v>
      </c>
      <c r="R351">
        <f t="shared" si="73"/>
        <v>-40.477955671363816</v>
      </c>
      <c r="S351">
        <f t="shared" si="74"/>
        <v>63.535942335089956</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-0,00263111940541812-0,00287727394591489i</v>
      </c>
      <c r="R352">
        <f t="shared" si="73"/>
        <v>-48.181137079952919</v>
      </c>
      <c r="S352">
        <f t="shared" si="74"/>
        <v>47.558684278620461</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-0,00169740698710392-0,00123476299291372i</v>
      </c>
      <c r="R353">
        <f t="shared" si="73"/>
        <v>-53.559722515476182</v>
      </c>
      <c r="S353">
        <f t="shared" si="74"/>
        <v>36.033669039874638</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-0,00113136400772777-0,000608892603140091i</v>
      </c>
      <c r="R354">
        <f t="shared" si="73"/>
        <v>-57.823227140394152</v>
      </c>
      <c r="S354">
        <f t="shared" si="74"/>
        <v>28.288842903317203</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-0,000788866370968075-0,000335166344421181i</v>
      </c>
      <c r="R355">
        <f t="shared" si="73"/>
        <v>-61.339215094664794</v>
      </c>
      <c r="S355">
        <f t="shared" si="74"/>
        <v>23.019225222200163</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-0,000574494717789928-0,000201221662060181i</v>
      </c>
      <c r="R356">
        <f t="shared" si="73"/>
        <v>-64.311715390073033</v>
      </c>
      <c r="S356">
        <f t="shared" si="74"/>
        <v>19.303240124624125</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-0,000434299681162028-0,000129302736944197i</v>
      </c>
      <c r="R357">
        <f t="shared" si="73"/>
        <v>-66.875361485070925</v>
      </c>
      <c r="S357">
        <f t="shared" si="74"/>
        <v>16.579689003887808</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-0,000338649687432086-0,0000876603573547476i</v>
      </c>
      <c r="R358">
        <f t="shared" si="73"/>
        <v>-69.123323189040576</v>
      </c>
      <c r="S358">
        <f t="shared" si="74"/>
        <v>14.512621373394211</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-0,000270903059722309-0,0000620269898199215i</v>
      </c>
      <c r="R359">
        <f t="shared" si="73"/>
        <v>-71.121812650640294</v>
      </c>
      <c r="S359">
        <f t="shared" si="74"/>
        <v>12.896363914523874</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-0,000221353059452799-0,0000454398286357959i</v>
      </c>
      <c r="R360">
        <f t="shared" si="73"/>
        <v>-72.91902561835704</v>
      </c>
      <c r="S360">
        <f t="shared" si="74"/>
        <v>11.600638566515244</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-0,968799024823908-11,3918300107939i</v>
      </c>
      <c r="P363">
        <f>20*LOG10(IMABS(O363))</f>
        <v>21.163166643312255</v>
      </c>
      <c r="Q363">
        <f>IMARGUMENT(O363)*180/PI()+180</f>
        <v>85.139072941722091</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-0,940123050487902-5,5550371762941i</v>
      </c>
      <c r="P364">
        <f t="shared" ref="P364:P399" si="80">20*LOG10(IMABS(O364))</f>
        <v>15.016379729547038</v>
      </c>
      <c r="Q364">
        <f t="shared" ref="Q364:Q399" si="81">IMARGUMENT(O364)*180/PI()+180</f>
        <v>80.394396407996496</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-0,895954716519892-3,5586954945725i</v>
      </c>
      <c r="P365">
        <f t="shared" si="80"/>
        <v>11.292724234478628</v>
      </c>
      <c r="Q365">
        <f t="shared" si="81"/>
        <v>75.868621585199008</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-0,840716241423925-2,53332553415503i</v>
      </c>
      <c r="P366">
        <f t="shared" si="80"/>
        <v>8.5275695472296302</v>
      </c>
      <c r="Q366">
        <f t="shared" si="81"/>
        <v>71.640919790270431</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-0,779049686454188-1,90546327689597i</v>
      </c>
      <c r="P367">
        <f t="shared" si="80"/>
        <v>6.2713110139797799</v>
      </c>
      <c r="Q367">
        <f t="shared" si="81"/>
        <v>67.762775142588438</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-0,715058050425688-1,48307159316515i</v>
      </c>
      <c r="P368">
        <f t="shared" si="80"/>
        <v>4.3309897747173558</v>
      </c>
      <c r="Q368">
        <f t="shared" si="81"/>
        <v>64.259113748768556</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-0,651907934843999-1,18253493811346i</v>
      </c>
      <c r="P369">
        <f t="shared" si="80"/>
        <v>2.6087548038784458</v>
      </c>
      <c r="Q369">
        <f t="shared" si="81"/>
        <v>61.132927911147846</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-0,591755824046643-0,960805350222709i</v>
      </c>
      <c r="P370">
        <f t="shared" si="80"/>
        <v>1.0493820053927692</v>
      </c>
      <c r="Q370">
        <f t="shared" si="81"/>
        <v>58.371265584937873</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-0,535875021279211-0,793003436723381i</v>
      </c>
      <c r="P371">
        <f t="shared" si="80"/>
        <v>-0.3809670858690255</v>
      </c>
      <c r="Q371">
        <f t="shared" si="81"/>
        <v>55.950992779692442</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-0,484863169223533-0,663537919035801i</v>
      </c>
      <c r="P372">
        <f t="shared" si="80"/>
        <v>-1.7045510763448739</v>
      </c>
      <c r="Q372">
        <f t="shared" si="81"/>
        <v>53.843499075413703</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-0,196914144515425-0,189879261155426i</v>
      </c>
      <c r="P373">
        <f t="shared" si="80"/>
        <v>-11.259282354284357</v>
      </c>
      <c r="Q373">
        <f t="shared" si="81"/>
        <v>43.958036293481115</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-0,102238169408987-0,0950666132631493i</v>
      </c>
      <c r="P374">
        <f t="shared" si="80"/>
        <v>-17.101813815421444</v>
      </c>
      <c r="Q374">
        <f t="shared" si="81"/>
        <v>42.918352083508836</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-0,0633865901705178-0,0612214397557473i</v>
      </c>
      <c r="P375">
        <f t="shared" si="80"/>
        <v>-21.098068360066971</v>
      </c>
      <c r="Q375">
        <f t="shared" si="81"/>
        <v>44.004546508412403</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-0,0441489677172584-0,0446574696291165i</v>
      </c>
      <c r="P376">
        <f t="shared" si="80"/>
        <v>-24.041268612796234</v>
      </c>
      <c r="Q376">
        <f t="shared" si="81"/>
        <v>45.328069629725462</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-0,0332888748286679-0,0349022359279763i</v>
      </c>
      <c r="P377">
        <f t="shared" si="80"/>
        <v>-26.333314304255325</v>
      </c>
      <c r="Q377">
        <f t="shared" si="81"/>
        <v>46.355331193650784</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-0,0265501272876799-0,0284478494067465i</v>
      </c>
      <c r="P378">
        <f t="shared" si="80"/>
        <v>-28.198197998698454</v>
      </c>
      <c r="Q378">
        <f t="shared" si="81"/>
        <v>46.976224453320754</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-0,0220583042861159-0,023833311138752i</v>
      </c>
      <c r="P379">
        <f t="shared" si="80"/>
        <v>-29.769140829335527</v>
      </c>
      <c r="Q379">
        <f t="shared" si="81"/>
        <v>47.214995723872676</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-0,018889937478744-0,0203509889534379i</v>
      </c>
      <c r="P380">
        <f t="shared" si="80"/>
        <v>-31.129498526322728</v>
      </c>
      <c r="Q380">
        <f t="shared" si="81"/>
        <v>47.132300125581168</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-0,0165495052022259-0,0176183862173557i</v>
      </c>
      <c r="P381">
        <f t="shared" si="80"/>
        <v>-32.333688295287544</v>
      </c>
      <c r="Q381">
        <f t="shared" si="81"/>
        <v>46.791811027746661</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-0,00751263261881377-0,00579771595885803i</v>
      </c>
      <c r="P382">
        <f t="shared" si="80"/>
        <v>-40.455010468514217</v>
      </c>
      <c r="Q382">
        <f t="shared" si="81"/>
        <v>37.658408025553882</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-0,00452562988073526-0,00238993495709563i</v>
      </c>
      <c r="P383">
        <f t="shared" si="80"/>
        <v>-45.818128516843913</v>
      </c>
      <c r="Q383">
        <f t="shared" si="81"/>
        <v>27.838037459806031</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-0,00296739959451124-0,0010814815833738i</v>
      </c>
      <c r="P384">
        <f t="shared" si="80"/>
        <v>-50.010843628084785</v>
      </c>
      <c r="Q384">
        <f t="shared" si="81"/>
        <v>20.024487447325242</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-0,00205918084972222-0,000508672927449774i</v>
      </c>
      <c r="P385">
        <f t="shared" si="80"/>
        <v>-53.468865244771486</v>
      </c>
      <c r="Q385">
        <f t="shared" si="81"/>
        <v>13.875802403654518</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-0,00149374769233269-0,000233578531825741i</v>
      </c>
      <c r="P386">
        <f t="shared" si="80"/>
        <v>-56.409539630389617</v>
      </c>
      <c r="Q386">
        <f t="shared" si="81"/>
        <v>8.8874157865600694</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-0,00112257238743859-0,0000922789753600215i</v>
      </c>
      <c r="P387">
        <f t="shared" si="80"/>
        <v>-58.966464775234321</v>
      </c>
      <c r="Q387">
        <f t="shared" si="81"/>
        <v>4.6993269943981204</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-0,000867923924645795-0,0000163165911871851i</v>
      </c>
      <c r="P388">
        <f t="shared" si="80"/>
        <v>-61.22883217155244</v>
      </c>
      <c r="Q388">
        <f t="shared" si="81"/>
        <v>1.0770087937638095</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-0,000686669912709534+0,0000255625099957674i</v>
      </c>
      <c r="P389">
        <f t="shared" si="80"/>
        <v>-63.259025196299035</v>
      </c>
      <c r="Q389">
        <f t="shared" si="81"/>
        <v>357.86804708255681</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-0,000553625979233485+0,0000487144948684494i</v>
      </c>
      <c r="P390">
        <f t="shared" si="80"/>
        <v>-65.102174849881422</v>
      </c>
      <c r="Q390">
        <f t="shared" si="81"/>
        <v>354.97139792975076</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-0,000114260100647441+0,0000544791919602807i</v>
      </c>
      <c r="P391">
        <f t="shared" si="80"/>
        <v>-77.952466007244738</v>
      </c>
      <c r="Q391">
        <f t="shared" si="81"/>
        <v>334.50820364400215</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-0,0000380638304903968+0,0000304293157390204i</v>
      </c>
      <c r="P392">
        <f t="shared" si="80"/>
        <v>-86.243732435797426</v>
      </c>
      <c r="Q392">
        <f t="shared" si="81"/>
        <v>321.36015906273633</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-0,0000158021664884662+0,0000174657886277544i</v>
      </c>
      <c r="P393">
        <f t="shared" si="80"/>
        <v>-92.558931084041973</v>
      </c>
      <c r="Q393">
        <f t="shared" si="81"/>
        <v>312.13720929298142</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-0,0000075604211222352+0,000010617798609788i</v>
      </c>
      <c r="P394">
        <f t="shared" si="80"/>
        <v>-97.698127180048033</v>
      </c>
      <c r="Q394">
        <f t="shared" si="81"/>
        <v>305.45283018494302</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-4,01159200326506E-06+6,82024597636933E-06i</v>
      </c>
      <c r="P395">
        <f t="shared" si="80"/>
        <v>-102.03365829996649</v>
      </c>
      <c r="Q395">
        <f t="shared" si="81"/>
        <v>300.46356394352011</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-2,30452640527408E-06+4,59510591040231E-06i</v>
      </c>
      <c r="P396">
        <f t="shared" si="80"/>
        <v>-105.77971194243902</v>
      </c>
      <c r="Q396">
        <f t="shared" si="81"/>
        <v>296.63456977835415</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-1,40963351102249E-06+3,22320562530618E-06i</v>
      </c>
      <c r="P397">
        <f t="shared" si="80"/>
        <v>-109.07415448380887</v>
      </c>
      <c r="Q397">
        <f t="shared" si="81"/>
        <v>293.62163443257111</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-9,07066953849738E-07+2,33874459131241E-06i</v>
      </c>
      <c r="P398">
        <f t="shared" si="80"/>
        <v>-112.01177002009001</v>
      </c>
      <c r="Q398">
        <f t="shared" si="81"/>
        <v>291.19846059934582</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-6,08496088682403E-07+1,74614039544491E-06i</v>
      </c>
      <c r="P399">
        <f t="shared" si="80"/>
        <v>-114.66066125211718</v>
      </c>
      <c r="Q399">
        <f t="shared" si="81"/>
        <v>289.21245580994884</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4.4"/>
  <cols>
    <col min="1" max="1" width="40.5546875" customWidth="1"/>
    <col min="2" max="2" width="16.88671875" customWidth="1"/>
    <col min="3" max="3" width="25" customWidth="1"/>
    <col min="4" max="4" width="5.5546875" customWidth="1"/>
    <col min="5" max="5" width="34.88671875" customWidth="1"/>
  </cols>
  <sheetData>
    <row r="1" spans="1:22" ht="15" thickBot="1"/>
    <row r="2" spans="1:22" ht="15.6">
      <c r="A2" s="429" t="s">
        <v>420</v>
      </c>
      <c r="B2" s="430"/>
      <c r="C2" s="430"/>
      <c r="D2" s="431"/>
      <c r="E2" s="151"/>
      <c r="F2" s="16"/>
      <c r="G2" s="16"/>
      <c r="H2" s="16"/>
      <c r="I2" s="16"/>
      <c r="J2" s="16"/>
      <c r="K2" s="16"/>
      <c r="L2" s="16"/>
      <c r="M2" s="16"/>
      <c r="N2" s="16"/>
      <c r="O2" s="16"/>
      <c r="P2" s="16"/>
      <c r="Q2" s="16"/>
      <c r="R2" s="16"/>
      <c r="S2" s="16"/>
      <c r="T2" s="16"/>
      <c r="U2" s="16"/>
      <c r="V2" s="16"/>
    </row>
    <row r="3" spans="1:22" ht="15.6">
      <c r="A3" s="25" t="s">
        <v>213</v>
      </c>
      <c r="B3" s="5" t="s">
        <v>128</v>
      </c>
      <c r="C3" s="32">
        <f>'DESIGN INPUTS AND CALCULATIONS'!C32</f>
        <v>160</v>
      </c>
      <c r="D3" s="30" t="s">
        <v>7</v>
      </c>
      <c r="E3" s="30"/>
      <c r="F3" s="16"/>
      <c r="G3" s="16"/>
      <c r="H3" s="16"/>
      <c r="I3" s="16"/>
      <c r="J3" s="16"/>
      <c r="K3" s="16"/>
      <c r="L3" s="16"/>
      <c r="M3" s="16"/>
      <c r="N3" s="16"/>
      <c r="O3" s="16"/>
      <c r="P3" s="16"/>
      <c r="Q3" s="16"/>
      <c r="R3" s="16"/>
      <c r="S3" s="16"/>
      <c r="T3" s="16"/>
      <c r="U3" s="16"/>
      <c r="V3" s="16"/>
    </row>
    <row r="4" spans="1:22" ht="15.6">
      <c r="A4" s="25" t="s">
        <v>207</v>
      </c>
      <c r="B4" s="32" t="s">
        <v>14</v>
      </c>
      <c r="C4" s="32">
        <f>'DESIGN INPUTS AND CALCULATIONS'!C25</f>
        <v>12</v>
      </c>
      <c r="D4" s="30" t="s">
        <v>7</v>
      </c>
      <c r="E4" s="30"/>
      <c r="F4" s="16"/>
      <c r="G4" s="16"/>
      <c r="H4" s="16"/>
      <c r="I4" s="16"/>
      <c r="J4" s="16"/>
      <c r="K4" s="16"/>
      <c r="L4" s="16"/>
      <c r="M4" s="16"/>
      <c r="N4" s="16"/>
      <c r="O4" s="16"/>
      <c r="P4" s="16"/>
      <c r="Q4" s="16"/>
      <c r="R4" s="16"/>
      <c r="S4" s="16"/>
      <c r="T4" s="16"/>
      <c r="U4" s="16"/>
      <c r="V4" s="16"/>
    </row>
    <row r="5" spans="1:22" ht="15.6">
      <c r="A5" s="25" t="s">
        <v>425</v>
      </c>
      <c r="B5" s="32" t="s">
        <v>18</v>
      </c>
      <c r="C5" s="32">
        <f>'DESIGN INPUTS AND CALCULATIONS'!C26</f>
        <v>24</v>
      </c>
      <c r="D5" s="30" t="s">
        <v>8</v>
      </c>
      <c r="E5" s="30"/>
      <c r="F5" s="16"/>
      <c r="G5" s="16"/>
      <c r="H5" s="16"/>
      <c r="I5" s="16"/>
      <c r="J5" s="16"/>
      <c r="K5" s="16"/>
      <c r="L5" s="16"/>
      <c r="M5" s="16"/>
      <c r="N5" s="16"/>
      <c r="O5" s="16"/>
      <c r="P5" s="16"/>
      <c r="Q5" s="16"/>
      <c r="R5" s="16"/>
      <c r="S5" s="16"/>
      <c r="T5" s="16"/>
      <c r="U5" s="16"/>
      <c r="V5" s="16"/>
    </row>
    <row r="6" spans="1:22" ht="15.6">
      <c r="A6" s="25" t="s">
        <v>424</v>
      </c>
      <c r="B6" s="32" t="s">
        <v>20</v>
      </c>
      <c r="C6" s="173">
        <f>'DESIGN INPUTS AND CALCULATIONS'!C40</f>
        <v>6.6666699999999999</v>
      </c>
      <c r="D6" s="30"/>
      <c r="E6" s="30"/>
      <c r="F6" s="16"/>
      <c r="G6" s="16"/>
      <c r="H6" s="16"/>
      <c r="I6" s="16"/>
      <c r="J6" s="16"/>
      <c r="K6" s="16"/>
      <c r="L6" s="16"/>
      <c r="M6" s="16"/>
      <c r="N6" s="16"/>
      <c r="O6" s="16"/>
      <c r="P6" s="16"/>
      <c r="Q6" s="16"/>
      <c r="R6" s="16"/>
      <c r="S6" s="16"/>
      <c r="T6" s="16"/>
      <c r="U6" s="16"/>
      <c r="V6" s="16"/>
    </row>
    <row r="7" spans="1:22" ht="15.6">
      <c r="A7" s="25" t="s">
        <v>429</v>
      </c>
      <c r="B7" s="32" t="s">
        <v>431</v>
      </c>
      <c r="C7" s="173">
        <f>C4*C4/C5</f>
        <v>6</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216.15207458889972</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0.97</v>
      </c>
      <c r="D9" s="13"/>
      <c r="E9" s="30"/>
      <c r="F9" s="16"/>
      <c r="G9" s="16"/>
      <c r="H9" s="16"/>
      <c r="I9" s="16"/>
      <c r="J9" s="16"/>
      <c r="K9" s="16"/>
      <c r="L9" s="16"/>
      <c r="M9" s="16"/>
      <c r="N9" s="16"/>
      <c r="O9" s="16"/>
      <c r="P9" s="16"/>
      <c r="Q9" s="16"/>
      <c r="R9" s="16"/>
      <c r="S9" s="16"/>
      <c r="T9" s="16"/>
      <c r="U9" s="16"/>
      <c r="V9" s="16"/>
    </row>
    <row r="10" spans="1:22" ht="15.6">
      <c r="A10" s="25" t="s">
        <v>421</v>
      </c>
      <c r="B10" s="32" t="s">
        <v>78</v>
      </c>
      <c r="C10" s="173">
        <f>'DESIGN INPUTS AND CALCULATIONS'!C97</f>
        <v>1300</v>
      </c>
      <c r="D10" s="30" t="s">
        <v>73</v>
      </c>
      <c r="E10" s="30"/>
      <c r="F10" s="16"/>
      <c r="G10" s="16"/>
      <c r="H10" s="16"/>
      <c r="I10" s="16"/>
      <c r="J10" s="16"/>
      <c r="K10" s="16"/>
      <c r="L10" s="16"/>
      <c r="M10" s="16"/>
      <c r="N10" s="16"/>
      <c r="O10" s="16"/>
      <c r="P10" s="16"/>
      <c r="Q10" s="16"/>
      <c r="R10" s="16"/>
      <c r="S10" s="16"/>
      <c r="T10" s="16"/>
      <c r="U10" s="16"/>
      <c r="V10" s="16"/>
    </row>
    <row r="11" spans="1:22" ht="15.6">
      <c r="A11" s="25" t="s">
        <v>422</v>
      </c>
      <c r="B11" s="32" t="s">
        <v>74</v>
      </c>
      <c r="C11" s="173">
        <f>'DESIGN INPUTS AND CALCULATIONS'!C95</f>
        <v>130</v>
      </c>
      <c r="D11" s="30" t="s">
        <v>73</v>
      </c>
      <c r="E11" s="30"/>
      <c r="F11" s="16"/>
      <c r="G11" s="16"/>
      <c r="H11" s="16"/>
      <c r="I11" s="16"/>
      <c r="J11" s="16"/>
      <c r="K11" s="16"/>
      <c r="L11" s="16"/>
      <c r="M11" s="16"/>
      <c r="N11" s="16"/>
      <c r="O11" s="16"/>
      <c r="P11" s="16"/>
      <c r="Q11" s="16"/>
      <c r="R11" s="16"/>
      <c r="S11" s="16"/>
      <c r="T11" s="16"/>
      <c r="U11" s="16"/>
      <c r="V11" s="16"/>
    </row>
    <row r="12" spans="1:22" ht="15.6">
      <c r="A12" s="25" t="s">
        <v>423</v>
      </c>
      <c r="B12" s="32" t="s">
        <v>72</v>
      </c>
      <c r="C12" s="173">
        <f>'DESIGN INPUTS AND CALCULATIONS'!C93</f>
        <v>0.02</v>
      </c>
      <c r="D12" s="30" t="s">
        <v>198</v>
      </c>
      <c r="E12" s="30"/>
      <c r="F12" s="16"/>
      <c r="G12" s="16"/>
      <c r="H12" s="16"/>
      <c r="I12" s="16"/>
      <c r="J12" s="16"/>
      <c r="K12" s="16"/>
      <c r="L12" s="16"/>
      <c r="M12" s="16"/>
      <c r="N12" s="16"/>
      <c r="O12" s="16"/>
      <c r="P12" s="16"/>
      <c r="Q12" s="16"/>
      <c r="R12" s="16"/>
      <c r="S12" s="16"/>
      <c r="T12" s="16"/>
      <c r="U12" s="16"/>
      <c r="V12" s="16"/>
    </row>
    <row r="13" spans="1:22" ht="15.6">
      <c r="A13" s="25" t="s">
        <v>233</v>
      </c>
      <c r="B13" s="32" t="s">
        <v>32</v>
      </c>
      <c r="C13" s="173">
        <f>'DESIGN INPUTS AND CALCULATIONS'!C100</f>
        <v>10</v>
      </c>
      <c r="D13" s="30"/>
      <c r="E13" s="30"/>
      <c r="F13" s="16"/>
      <c r="G13" s="16"/>
      <c r="H13" s="16"/>
      <c r="I13" s="16"/>
      <c r="J13" s="16"/>
      <c r="K13" s="16"/>
      <c r="L13" s="16"/>
      <c r="M13" s="16"/>
      <c r="N13" s="16"/>
      <c r="O13" s="16"/>
      <c r="P13" s="16"/>
      <c r="Q13" s="16"/>
      <c r="R13" s="16"/>
      <c r="S13" s="16"/>
      <c r="T13" s="16"/>
      <c r="U13" s="16"/>
      <c r="V13" s="16"/>
    </row>
    <row r="14" spans="1:22" ht="15.6">
      <c r="A14" s="25" t="s">
        <v>234</v>
      </c>
      <c r="B14" s="32" t="s">
        <v>34</v>
      </c>
      <c r="C14" s="173">
        <f>'DESIGN INPUTS AND CALCULATIONS'!C101</f>
        <v>0.37299007023791841</v>
      </c>
      <c r="D14" s="30"/>
      <c r="E14" s="30"/>
      <c r="F14" s="16"/>
      <c r="G14" s="16"/>
      <c r="H14" s="16"/>
      <c r="I14" s="16"/>
      <c r="J14" s="16"/>
      <c r="K14" s="16"/>
      <c r="L14" s="16"/>
      <c r="M14" s="16"/>
      <c r="N14" s="16"/>
      <c r="O14" s="16"/>
      <c r="P14" s="16"/>
      <c r="Q14" s="16"/>
      <c r="R14" s="16"/>
      <c r="S14" s="16"/>
      <c r="T14" s="16"/>
      <c r="U14" s="16"/>
      <c r="V14" s="16"/>
    </row>
    <row r="15" spans="1:22" ht="15.6">
      <c r="A15" s="25" t="s">
        <v>231</v>
      </c>
      <c r="B15" s="32" t="s">
        <v>25</v>
      </c>
      <c r="C15" s="173">
        <f>'DESIGN INPUTS AND CALCULATIONS'!C98</f>
        <v>98.703705624819094</v>
      </c>
      <c r="D15" s="30" t="s">
        <v>11</v>
      </c>
      <c r="E15" s="30"/>
      <c r="F15" s="16"/>
      <c r="G15" s="16"/>
      <c r="H15" s="16"/>
      <c r="I15" s="16"/>
      <c r="J15" s="16"/>
      <c r="K15" s="16"/>
      <c r="L15" s="16"/>
      <c r="M15" s="16"/>
      <c r="N15" s="16"/>
      <c r="O15" s="16"/>
      <c r="P15" s="16"/>
      <c r="Q15" s="16"/>
      <c r="R15" s="16"/>
      <c r="S15" s="16"/>
      <c r="T15" s="16"/>
      <c r="U15" s="16"/>
      <c r="V15" s="16"/>
    </row>
    <row r="16" spans="1:22" ht="15.6">
      <c r="A16" s="25" t="s">
        <v>437</v>
      </c>
      <c r="B16" s="38" t="s">
        <v>438</v>
      </c>
      <c r="C16" s="173">
        <f>C6*(C4+0.5)/(C3/2)</f>
        <v>1.0416671875000001</v>
      </c>
      <c r="D16" s="30"/>
      <c r="E16" s="30"/>
      <c r="F16" s="16"/>
      <c r="G16" s="16"/>
      <c r="H16" s="16"/>
      <c r="I16" s="16"/>
      <c r="J16" s="16"/>
      <c r="K16" s="16"/>
      <c r="L16" s="16"/>
      <c r="M16" s="16"/>
      <c r="N16" s="16"/>
      <c r="O16" s="16"/>
      <c r="P16" s="16"/>
      <c r="Q16" s="16"/>
      <c r="R16" s="16"/>
      <c r="S16" s="16"/>
      <c r="T16" s="16"/>
      <c r="U16" s="16"/>
      <c r="V16" s="16"/>
    </row>
    <row r="17" spans="1:22" ht="15.6">
      <c r="A17" s="72" t="s">
        <v>278</v>
      </c>
      <c r="B17" s="63" t="s">
        <v>189</v>
      </c>
      <c r="C17" s="173">
        <f>'DESIGN INPUTS AND CALCULATIONS'!C170</f>
        <v>9600</v>
      </c>
      <c r="D17" s="73" t="s">
        <v>70</v>
      </c>
      <c r="E17" s="30"/>
      <c r="F17" s="16"/>
      <c r="G17" s="16"/>
      <c r="H17" s="16"/>
      <c r="I17" s="16"/>
      <c r="J17" s="16"/>
      <c r="K17" s="16"/>
      <c r="L17" s="16"/>
      <c r="M17" s="16"/>
      <c r="N17" s="16"/>
      <c r="O17" s="16"/>
      <c r="P17" s="16"/>
      <c r="Q17" s="16"/>
      <c r="R17" s="16"/>
      <c r="S17" s="16"/>
      <c r="T17" s="16"/>
      <c r="U17" s="16"/>
      <c r="V17" s="16"/>
    </row>
    <row r="18" spans="1:22" ht="15.6">
      <c r="A18" s="72" t="s">
        <v>276</v>
      </c>
      <c r="B18" s="63" t="s">
        <v>188</v>
      </c>
      <c r="C18" s="173">
        <f>'DESIGN INPUTS AND CALCULATIONS'!C172</f>
        <v>377</v>
      </c>
      <c r="D18" s="73" t="s">
        <v>70</v>
      </c>
      <c r="E18" s="30"/>
      <c r="F18" s="16"/>
      <c r="G18" s="16"/>
      <c r="H18" s="16"/>
      <c r="I18" s="16"/>
      <c r="J18" s="16"/>
      <c r="K18" s="16"/>
      <c r="L18" s="16"/>
      <c r="M18" s="16"/>
      <c r="N18" s="16"/>
      <c r="O18" s="16"/>
      <c r="P18" s="16"/>
      <c r="Q18" s="16"/>
      <c r="R18" s="16"/>
      <c r="S18" s="16"/>
      <c r="T18" s="16"/>
      <c r="U18" s="16"/>
      <c r="V18" s="16"/>
    </row>
    <row r="19" spans="1:22" ht="15.6">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28.8">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45.6">
      <c r="A21" s="25" t="s">
        <v>441</v>
      </c>
      <c r="B21" s="32" t="s">
        <v>442</v>
      </c>
      <c r="C21" s="35">
        <v>0.8</v>
      </c>
      <c r="D21" s="30"/>
      <c r="E21" s="158" t="s">
        <v>451</v>
      </c>
    </row>
    <row r="22" spans="1:22" ht="15.6">
      <c r="A22" s="25" t="s">
        <v>443</v>
      </c>
      <c r="B22" s="32" t="s">
        <v>444</v>
      </c>
      <c r="C22" s="92">
        <f>$C$21*$C$15</f>
        <v>78.962964499855275</v>
      </c>
      <c r="D22" s="30" t="s">
        <v>11</v>
      </c>
      <c r="E22" s="30"/>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6">
      <c r="A24" s="429" t="s">
        <v>463</v>
      </c>
      <c r="B24" s="430"/>
      <c r="C24" s="430"/>
      <c r="D24" s="431"/>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5.6">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5.6"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5.6">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5.6">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5.6">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5.6">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5.6">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5.6"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5.6">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5.6">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4.4"/>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4.4"/>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4.4"/>
  <cols>
    <col min="2" max="2" width="10.109375" bestFit="1" customWidth="1"/>
    <col min="3" max="3" width="12" bestFit="1" customWidth="1"/>
    <col min="6" max="6" width="16.88671875" bestFit="1" customWidth="1"/>
    <col min="7" max="7" width="12" bestFit="1" customWidth="1"/>
    <col min="8" max="8" width="26.5546875" bestFit="1" customWidth="1"/>
    <col min="9" max="9" width="17.44140625" customWidth="1"/>
    <col min="10" max="10" width="25.88671875" bestFit="1" customWidth="1"/>
    <col min="11" max="12" width="17.44140625" customWidth="1"/>
  </cols>
  <sheetData>
    <row r="15" spans="6:8">
      <c r="F15" t="s">
        <v>601</v>
      </c>
      <c r="G15">
        <f>C19/(2*PI()*fllc*1000)*1000000</f>
        <v>215.0104445649466</v>
      </c>
      <c r="H15" t="s">
        <v>73</v>
      </c>
    </row>
    <row r="16" spans="6:8" ht="43.2">
      <c r="F16" s="130" t="s">
        <v>602</v>
      </c>
      <c r="G16">
        <f>Lr/(1-(C17^2))</f>
        <v>684.21052631578971</v>
      </c>
      <c r="H16" t="s">
        <v>73</v>
      </c>
    </row>
    <row r="17" spans="2:52">
      <c r="B17" t="s">
        <v>595</v>
      </c>
      <c r="C17">
        <f>'DESIGN INPUTS AND CALCULATIONS'!C91</f>
        <v>0.9</v>
      </c>
      <c r="F17" t="s">
        <v>604</v>
      </c>
      <c r="G17">
        <f>G15*(1-C17)/(1-C17^2)</f>
        <v>113.16339187628769</v>
      </c>
      <c r="H17" t="s">
        <v>73</v>
      </c>
    </row>
    <row r="18" spans="2:52">
      <c r="B18" t="s">
        <v>600</v>
      </c>
      <c r="C18">
        <f>1/C17</f>
        <v>1.1111111111111112</v>
      </c>
    </row>
    <row r="19" spans="2:52">
      <c r="B19" t="s">
        <v>594</v>
      </c>
      <c r="C19">
        <f>Qe_selected*Re_fl</f>
        <v>108.07603729444986</v>
      </c>
      <c r="F19" t="s">
        <v>612</v>
      </c>
      <c r="G19">
        <f>SQRT(Lr/Cr)</f>
        <v>80.622577482985491</v>
      </c>
      <c r="L19" t="str">
        <f>'DESIGN INPUTS AND CALCULATIONS'!C90</f>
        <v>Discrete Inductor</v>
      </c>
    </row>
    <row r="20" spans="2:52">
      <c r="F20" t="s">
        <v>613</v>
      </c>
      <c r="G20">
        <f>G19/Re_fl</f>
        <v>0.37299007023791841</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0.5</v>
      </c>
      <c r="C24" s="22">
        <f t="shared" ref="C24:C95" si="1">Ln_selected</f>
        <v>13</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0.5</v>
      </c>
      <c r="C25" s="22">
        <f t="shared" si="1"/>
        <v>13</v>
      </c>
      <c r="D25" s="22">
        <f>D24+0.05</f>
        <v>0.05</v>
      </c>
      <c r="E25" s="22">
        <f t="shared" ref="E25:E88" si="2">D25^2</f>
        <v>2.5000000000000005E-3</v>
      </c>
      <c r="F25" s="22">
        <f t="shared" ref="F25:F88" si="3">($C$18*(1-(1-($C$17^2))/(E25)))^2</f>
        <v>6944.4444444444362</v>
      </c>
      <c r="G25" s="22">
        <f t="shared" ref="G25:G88" si="4">((B25/$C$17)*(D25-(1/D25)))^2</f>
        <v>122.84027777777779</v>
      </c>
      <c r="H25" s="22">
        <f t="shared" ref="H25:H88" si="5">SQRT(F25+G25)</f>
        <v>84.067144130285612</v>
      </c>
      <c r="I25" s="22">
        <f t="shared" ref="I25:I88" si="6">1/(H25)</f>
        <v>1.1895253613590341E-2</v>
      </c>
      <c r="J25" s="22">
        <f t="shared" ref="J25:J88" si="7">SQRT(F25)</f>
        <v>83.333333333333286</v>
      </c>
      <c r="K25" s="22">
        <f t="shared" ref="K25:K88" si="8">1/J25</f>
        <v>1.2000000000000007E-2</v>
      </c>
      <c r="L25" s="22">
        <f>IF('DESIGN INPUTS AND CALCULATIONS'!$C$90="Integrated Leakage",'Integrated Leakage'!I25,'tables and calculations'!$S67)</f>
        <v>3.1925366374652112E-2</v>
      </c>
      <c r="M25" s="22">
        <f>IF('DESIGN INPUTS AND CALCULATIONS'!$C$90="Integrated Leakage",'Integrated Leakage'!K25,'tables and calculations'!$AO67)</f>
        <v>3.3678748874755131E-2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0.5</v>
      </c>
      <c r="C26" s="22">
        <f t="shared" si="1"/>
        <v>13</v>
      </c>
      <c r="D26" s="22">
        <f t="shared" ref="D26:D89" si="9">D25+0.05</f>
        <v>0.1</v>
      </c>
      <c r="E26" s="22">
        <f t="shared" si="2"/>
        <v>1.0000000000000002E-2</v>
      </c>
      <c r="F26" s="22">
        <f t="shared" si="3"/>
        <v>399.99999999999955</v>
      </c>
      <c r="G26" s="22">
        <f t="shared" si="4"/>
        <v>30.25</v>
      </c>
      <c r="H26" s="22">
        <f t="shared" si="5"/>
        <v>20.742468512691531</v>
      </c>
      <c r="I26" s="22">
        <f t="shared" si="6"/>
        <v>4.821026964018954E-2</v>
      </c>
      <c r="J26" s="22">
        <f t="shared" si="7"/>
        <v>19.999999999999989</v>
      </c>
      <c r="K26" s="22">
        <f t="shared" si="8"/>
        <v>5.0000000000000024E-2</v>
      </c>
      <c r="L26" s="22">
        <f>IF('DESIGN INPUTS AND CALCULATIONS'!$C$90="Integrated Leakage",'Integrated Leakage'!I26,'tables and calculations'!$S68)</f>
        <v>0.12103148577334813</v>
      </c>
      <c r="M26" s="22">
        <f>IF('DESIGN INPUTS AND CALCULATIONS'!$C$90="Integrated Leakage",'Integrated Leakage'!K26,'tables and calculations'!$AO68)</f>
        <v>0.15116262142986731</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0.5</v>
      </c>
      <c r="C27" s="22">
        <f t="shared" si="1"/>
        <v>13</v>
      </c>
      <c r="D27" s="22">
        <f t="shared" si="9"/>
        <v>0.15000000000000002</v>
      </c>
      <c r="E27" s="22">
        <f t="shared" si="2"/>
        <v>2.2500000000000006E-2</v>
      </c>
      <c r="F27" s="22">
        <f t="shared" si="3"/>
        <v>68.419448254839111</v>
      </c>
      <c r="G27" s="22">
        <f t="shared" si="4"/>
        <v>13.107081618655689</v>
      </c>
      <c r="H27" s="22">
        <f t="shared" si="5"/>
        <v>9.0292042768726191</v>
      </c>
      <c r="I27" s="22">
        <f t="shared" si="6"/>
        <v>0.1107517306437952</v>
      </c>
      <c r="J27" s="22">
        <f t="shared" si="7"/>
        <v>8.271604938271599</v>
      </c>
      <c r="K27" s="22">
        <f t="shared" si="8"/>
        <v>0.12089552238805978</v>
      </c>
      <c r="L27" s="22">
        <f>IF('DESIGN INPUTS AND CALCULATIONS'!$C$90="Integrated Leakage",'Integrated Leakage'!I27,'tables and calculations'!$S69)</f>
        <v>0.24921357294010341</v>
      </c>
      <c r="M27" s="22">
        <f>IF('DESIGN INPUTS AND CALCULATIONS'!$C$90="Integrated Leakage",'Integrated Leakage'!K27,'tables and calculations'!$AO69)</f>
        <v>0.42700564607389324</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0.5</v>
      </c>
      <c r="C28" s="22">
        <f t="shared" si="1"/>
        <v>13</v>
      </c>
      <c r="D28" s="22">
        <f t="shared" si="9"/>
        <v>0.2</v>
      </c>
      <c r="E28" s="22">
        <f t="shared" si="2"/>
        <v>4.0000000000000008E-2</v>
      </c>
      <c r="F28" s="22">
        <f t="shared" si="3"/>
        <v>17.361111111111093</v>
      </c>
      <c r="G28" s="22">
        <f t="shared" si="4"/>
        <v>7.1111111111111107</v>
      </c>
      <c r="H28" s="22">
        <f t="shared" si="5"/>
        <v>4.9469406932186084</v>
      </c>
      <c r="I28" s="22">
        <f t="shared" si="6"/>
        <v>0.20214513615876278</v>
      </c>
      <c r="J28" s="22">
        <f t="shared" si="7"/>
        <v>4.1666666666666643</v>
      </c>
      <c r="K28" s="22">
        <f t="shared" si="8"/>
        <v>0.24000000000000013</v>
      </c>
      <c r="L28" s="22">
        <f>IF('DESIGN INPUTS AND CALCULATIONS'!$C$90="Integrated Leakage",'Integrated Leakage'!I28,'tables and calculations'!$S70)</f>
        <v>0.39295912093805557</v>
      </c>
      <c r="M28" s="22">
        <f>IF('DESIGN INPUTS AND CALCULATIONS'!$C$90="Integrated Leakage",'Integrated Leakage'!K28,'tables and calculations'!$AO70)</f>
        <v>1.1817991669202328</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0.5</v>
      </c>
      <c r="C29" s="22">
        <f t="shared" si="1"/>
        <v>13</v>
      </c>
      <c r="D29" s="22">
        <f t="shared" si="9"/>
        <v>0.25</v>
      </c>
      <c r="E29" s="22">
        <f t="shared" si="2"/>
        <v>6.25E-2</v>
      </c>
      <c r="F29" s="22">
        <f t="shared" si="3"/>
        <v>5.1377777777777736</v>
      </c>
      <c r="G29" s="22">
        <f t="shared" si="4"/>
        <v>4.3402777777777786</v>
      </c>
      <c r="H29" s="22">
        <f t="shared" si="5"/>
        <v>3.0786450843764945</v>
      </c>
      <c r="I29" s="22">
        <f t="shared" si="6"/>
        <v>0.32481821469931665</v>
      </c>
      <c r="J29" s="22">
        <f t="shared" si="7"/>
        <v>2.2666666666666657</v>
      </c>
      <c r="K29" s="22">
        <f t="shared" si="8"/>
        <v>0.4411764705882355</v>
      </c>
      <c r="L29" s="22">
        <f>IF('DESIGN INPUTS AND CALCULATIONS'!$C$90="Integrated Leakage",'Integrated Leakage'!I29,'tables and calculations'!$S71)</f>
        <v>0.53154703774658074</v>
      </c>
      <c r="M29" s="22">
        <f>IF('DESIGN INPUTS AND CALCULATIONS'!$C$90="Integrated Leakage",'Integrated Leakage'!K29,'tables and calculations'!$AO71)</f>
        <v>6.4980699029879672</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0.5</v>
      </c>
      <c r="C30" s="22">
        <f t="shared" si="1"/>
        <v>13</v>
      </c>
      <c r="D30" s="22">
        <f t="shared" si="9"/>
        <v>0.3</v>
      </c>
      <c r="E30" s="22">
        <f t="shared" si="2"/>
        <v>0.09</v>
      </c>
      <c r="F30" s="22">
        <f t="shared" si="3"/>
        <v>1.5241579027587251</v>
      </c>
      <c r="G30" s="22">
        <f t="shared" si="4"/>
        <v>2.8398491083676274</v>
      </c>
      <c r="H30" s="22">
        <f t="shared" si="5"/>
        <v>2.0890205865731319</v>
      </c>
      <c r="I30" s="22">
        <f t="shared" si="6"/>
        <v>0.47869322419671245</v>
      </c>
      <c r="J30" s="22">
        <f t="shared" si="7"/>
        <v>1.2345679012345676</v>
      </c>
      <c r="K30" s="22">
        <f t="shared" si="8"/>
        <v>0.81000000000000016</v>
      </c>
      <c r="L30" s="22">
        <f>IF('DESIGN INPUTS AND CALCULATIONS'!$C$90="Integrated Leakage",'Integrated Leakage'!I30,'tables and calculations'!$S72)</f>
        <v>0.65237519931031263</v>
      </c>
      <c r="M30" s="22">
        <f>IF('DESIGN INPUTS AND CALCULATIONS'!$C$90="Integrated Leakage",'Integrated Leakage'!K30,'tables and calculations'!$AO72)</f>
        <v>4.4995808329492801</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0.5</v>
      </c>
      <c r="C31" s="22">
        <f t="shared" si="1"/>
        <v>13</v>
      </c>
      <c r="D31" s="22">
        <f t="shared" si="9"/>
        <v>0.35</v>
      </c>
      <c r="E31" s="22">
        <f t="shared" si="2"/>
        <v>0.12249999999999998</v>
      </c>
      <c r="F31" s="22">
        <f t="shared" si="3"/>
        <v>0.37484381507705083</v>
      </c>
      <c r="G31" s="22">
        <f t="shared" si="4"/>
        <v>1.9400510204081638</v>
      </c>
      <c r="H31" s="22">
        <f t="shared" si="5"/>
        <v>1.5214778458739433</v>
      </c>
      <c r="I31" s="22">
        <f t="shared" si="6"/>
        <v>0.65725570879120876</v>
      </c>
      <c r="J31" s="22">
        <f t="shared" si="7"/>
        <v>0.61224489795918335</v>
      </c>
      <c r="K31" s="22">
        <f t="shared" si="8"/>
        <v>1.6333333333333342</v>
      </c>
      <c r="L31" s="22">
        <f>IF('DESIGN INPUTS AND CALCULATIONS'!$C$90="Integrated Leakage",'Integrated Leakage'!I31,'tables and calculations'!$S73)</f>
        <v>0.75100476541863959</v>
      </c>
      <c r="M31" s="22">
        <f>IF('DESIGN INPUTS AND CALCULATIONS'!$C$90="Integrated Leakage",'Integrated Leakage'!K31,'tables and calculations'!$AO73)</f>
        <v>2.2272380025963425</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0.5</v>
      </c>
      <c r="C32" s="22">
        <f t="shared" si="1"/>
        <v>13</v>
      </c>
      <c r="D32" s="22">
        <f t="shared" si="9"/>
        <v>0.39999999999999997</v>
      </c>
      <c r="E32" s="22">
        <f t="shared" si="2"/>
        <v>0.15999999999999998</v>
      </c>
      <c r="F32" s="22">
        <f t="shared" si="3"/>
        <v>4.3402777777777679E-2</v>
      </c>
      <c r="G32" s="22">
        <f t="shared" si="4"/>
        <v>1.3611111111111114</v>
      </c>
      <c r="H32" s="22">
        <f t="shared" si="5"/>
        <v>1.1851218877773244</v>
      </c>
      <c r="I32" s="22">
        <f t="shared" si="6"/>
        <v>0.84379506472155597</v>
      </c>
      <c r="J32" s="22">
        <f t="shared" si="7"/>
        <v>0.20833333333333309</v>
      </c>
      <c r="K32" s="22">
        <f t="shared" si="8"/>
        <v>4.8000000000000052</v>
      </c>
      <c r="L32" s="22">
        <f>IF('DESIGN INPUTS AND CALCULATIONS'!$C$90="Integrated Leakage",'Integrated Leakage'!I32,'tables and calculations'!$S74)</f>
        <v>0.82820189553725088</v>
      </c>
      <c r="M32" s="22">
        <f>IF('DESIGN INPUTS AND CALCULATIONS'!$C$90="Integrated Leakage",'Integrated Leakage'!K32,'tables and calculations'!$AO74)</f>
        <v>1.6774089477441332</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0.5</v>
      </c>
      <c r="C33" s="22">
        <f t="shared" si="1"/>
        <v>13</v>
      </c>
      <c r="D33" s="22">
        <f t="shared" si="9"/>
        <v>0.44999999999999996</v>
      </c>
      <c r="E33" s="22">
        <f t="shared" si="2"/>
        <v>0.20249999999999996</v>
      </c>
      <c r="F33" s="22">
        <f t="shared" si="3"/>
        <v>4.7041910578973101E-3</v>
      </c>
      <c r="G33" s="22">
        <f t="shared" si="4"/>
        <v>0.96937395214144217</v>
      </c>
      <c r="H33" s="22">
        <f t="shared" si="5"/>
        <v>0.98695397217871284</v>
      </c>
      <c r="I33" s="22">
        <f t="shared" si="6"/>
        <v>1.0132184764325816</v>
      </c>
      <c r="J33" s="22">
        <f t="shared" si="7"/>
        <v>6.8587105624142719E-2</v>
      </c>
      <c r="K33" s="22">
        <f t="shared" si="8"/>
        <v>14.579999999999988</v>
      </c>
      <c r="L33" s="22">
        <f>IF('DESIGN INPUTS AND CALCULATIONS'!$C$90="Integrated Leakage",'Integrated Leakage'!I33,'tables and calculations'!$S77)</f>
        <v>0.88697944494751169</v>
      </c>
      <c r="M33" s="22">
        <f>IF('DESIGN INPUTS AND CALCULATIONS'!$C$90="Integrated Leakage",'Integrated Leakage'!K33,'tables and calculations'!$AO77)</f>
        <v>1.434600268015525</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0.5</v>
      </c>
      <c r="C34" s="22">
        <f t="shared" si="1"/>
        <v>13</v>
      </c>
      <c r="D34" s="22">
        <f t="shared" si="9"/>
        <v>0.49999999999999994</v>
      </c>
      <c r="E34" s="22">
        <f t="shared" si="2"/>
        <v>0.24999999999999994</v>
      </c>
      <c r="F34" s="22">
        <f t="shared" si="3"/>
        <v>7.1111111111111111E-2</v>
      </c>
      <c r="G34" s="22">
        <f t="shared" si="4"/>
        <v>0.69444444444444453</v>
      </c>
      <c r="H34" s="22">
        <f t="shared" si="5"/>
        <v>0.87496031656044593</v>
      </c>
      <c r="I34" s="22">
        <f t="shared" si="6"/>
        <v>1.1429089766391889</v>
      </c>
      <c r="J34" s="22">
        <f t="shared" si="7"/>
        <v>0.26666666666666666</v>
      </c>
      <c r="K34" s="22">
        <f t="shared" si="8"/>
        <v>3.75</v>
      </c>
      <c r="L34" s="22">
        <f>IF('DESIGN INPUTS AND CALCULATIONS'!$C$90="Integrated Leakage",'Integrated Leakage'!I34,'tables and calculations'!$S78)</f>
        <v>0.93080018150605282</v>
      </c>
      <c r="M34" s="22">
        <f>IF('DESIGN INPUTS AND CALCULATIONS'!$C$90="Integrated Leakage",'Integrated Leakage'!K34,'tables and calculations'!$AO78)</f>
        <v>1.299997528382052</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0.5</v>
      </c>
      <c r="C35" s="22">
        <f t="shared" si="1"/>
        <v>13</v>
      </c>
      <c r="D35" s="22">
        <f t="shared" si="9"/>
        <v>0.54999999999999993</v>
      </c>
      <c r="E35" s="22">
        <f t="shared" si="2"/>
        <v>0.30249999999999994</v>
      </c>
      <c r="F35" s="22">
        <f t="shared" si="3"/>
        <v>0.17075336384126777</v>
      </c>
      <c r="G35" s="22">
        <f t="shared" si="4"/>
        <v>0.49638429752066154</v>
      </c>
      <c r="H35" s="22">
        <f t="shared" si="5"/>
        <v>0.81678495417210606</v>
      </c>
      <c r="I35" s="22">
        <f t="shared" si="6"/>
        <v>1.2243124642441545</v>
      </c>
      <c r="J35" s="22">
        <f t="shared" si="7"/>
        <v>0.41322314049586789</v>
      </c>
      <c r="K35" s="22">
        <f t="shared" si="8"/>
        <v>2.4199999999999995</v>
      </c>
      <c r="L35" s="22">
        <f>IF('DESIGN INPUTS AND CALCULATIONS'!$C$90="Integrated Leakage",'Integrated Leakage'!I35,'tables and calculations'!$S81)</f>
        <v>0.96278791180297085</v>
      </c>
      <c r="M35" s="22">
        <f>IF('DESIGN INPUTS AND CALCULATIONS'!$C$90="Integrated Leakage",'Integrated Leakage'!K35,'tables and calculations'!$AO81)</f>
        <v>1.2156090655527969</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0.5</v>
      </c>
      <c r="C36" s="22">
        <f t="shared" si="1"/>
        <v>13</v>
      </c>
      <c r="D36" s="22">
        <f t="shared" si="9"/>
        <v>0.6</v>
      </c>
      <c r="E36" s="22">
        <f t="shared" si="2"/>
        <v>0.36</v>
      </c>
      <c r="F36" s="22">
        <f t="shared" si="3"/>
        <v>0.27530102118579497</v>
      </c>
      <c r="G36" s="22">
        <f t="shared" si="4"/>
        <v>0.35116598079561068</v>
      </c>
      <c r="H36" s="22">
        <f t="shared" si="5"/>
        <v>0.79149668475705293</v>
      </c>
      <c r="I36" s="22">
        <f t="shared" si="6"/>
        <v>1.2634291706565346</v>
      </c>
      <c r="J36" s="22">
        <f t="shared" si="7"/>
        <v>0.52469135802469147</v>
      </c>
      <c r="K36" s="22">
        <f t="shared" si="8"/>
        <v>1.9058823529411761</v>
      </c>
      <c r="L36" s="22">
        <f>IF('DESIGN INPUTS AND CALCULATIONS'!$C$90="Integrated Leakage",'Integrated Leakage'!I36,'tables and calculations'!$S82)</f>
        <v>0.98550088610564823</v>
      </c>
      <c r="M36" s="22">
        <f>IF('DESIGN INPUTS AND CALCULATIONS'!$C$90="Integrated Leakage",'Integrated Leakage'!K36,'tables and calculations'!$AO82)</f>
        <v>1.1584149572418143</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0.5</v>
      </c>
      <c r="C37" s="22">
        <f t="shared" si="1"/>
        <v>13</v>
      </c>
      <c r="D37" s="22">
        <f t="shared" si="9"/>
        <v>0.65</v>
      </c>
      <c r="E37" s="22">
        <f t="shared" si="2"/>
        <v>0.42250000000000004</v>
      </c>
      <c r="F37" s="22">
        <f t="shared" si="3"/>
        <v>0.37385868064065636</v>
      </c>
      <c r="G37" s="22">
        <f t="shared" si="4"/>
        <v>0.24363083497698873</v>
      </c>
      <c r="H37" s="22">
        <f t="shared" si="5"/>
        <v>0.78580501119402713</v>
      </c>
      <c r="I37" s="22">
        <f t="shared" si="6"/>
        <v>1.2725803294134057</v>
      </c>
      <c r="J37" s="22">
        <f t="shared" si="7"/>
        <v>0.61143984220907321</v>
      </c>
      <c r="K37" s="22">
        <f t="shared" si="8"/>
        <v>1.6354838709677413</v>
      </c>
      <c r="L37" s="22">
        <f>IF('DESIGN INPUTS AND CALCULATIONS'!$C$90="Integrated Leakage",'Integrated Leakage'!I37,'tables and calculations'!$S83)</f>
        <v>1.0009466668409834</v>
      </c>
      <c r="M37" s="22">
        <f>IF('DESIGN INPUTS AND CALCULATIONS'!$C$90="Integrated Leakage",'Integrated Leakage'!K37,'tables and calculations'!$AO83)</f>
        <v>1.1174969059743316</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0.5</v>
      </c>
      <c r="C38" s="22">
        <f t="shared" si="1"/>
        <v>13</v>
      </c>
      <c r="D38" s="22">
        <f t="shared" si="9"/>
        <v>0.70000000000000007</v>
      </c>
      <c r="E38" s="22">
        <f t="shared" si="2"/>
        <v>0.4900000000000001</v>
      </c>
      <c r="F38" s="22">
        <f t="shared" si="3"/>
        <v>0.46277014207043404</v>
      </c>
      <c r="G38" s="22">
        <f t="shared" si="4"/>
        <v>0.16383219954648517</v>
      </c>
      <c r="H38" s="22">
        <f t="shared" si="5"/>
        <v>0.79158217616171678</v>
      </c>
      <c r="I38" s="22">
        <f t="shared" si="6"/>
        <v>1.2632927194607579</v>
      </c>
      <c r="J38" s="22">
        <f t="shared" si="7"/>
        <v>0.68027210884353773</v>
      </c>
      <c r="K38" s="22">
        <f t="shared" si="8"/>
        <v>1.4699999999999993</v>
      </c>
      <c r="L38" s="22">
        <f>IF('DESIGN INPUTS AND CALCULATIONS'!$C$90="Integrated Leakage",'Integrated Leakage'!I38,'tables and calculations'!$S84)</f>
        <v>1.0106742366179349</v>
      </c>
      <c r="M38" s="22">
        <f>IF('DESIGN INPUTS AND CALCULATIONS'!$C$90="Integrated Leakage",'Integrated Leakage'!K38,'tables and calculations'!$AO84)</f>
        <v>1.087030375813721</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0.5</v>
      </c>
      <c r="C39" s="22">
        <f t="shared" si="1"/>
        <v>13</v>
      </c>
      <c r="D39" s="22">
        <f t="shared" si="9"/>
        <v>0.75000000000000011</v>
      </c>
      <c r="E39" s="22">
        <f t="shared" si="2"/>
        <v>0.56250000000000022</v>
      </c>
      <c r="F39" s="22">
        <f t="shared" si="3"/>
        <v>0.54140527358634405</v>
      </c>
      <c r="G39" s="22">
        <f t="shared" si="4"/>
        <v>0.1050240054869683</v>
      </c>
      <c r="H39" s="22">
        <f t="shared" si="5"/>
        <v>0.80400825808775889</v>
      </c>
      <c r="I39" s="22">
        <f t="shared" si="6"/>
        <v>1.243768319467744</v>
      </c>
      <c r="J39" s="22">
        <f t="shared" si="7"/>
        <v>0.73580246913580283</v>
      </c>
      <c r="K39" s="22">
        <f t="shared" si="8"/>
        <v>1.3590604026845632</v>
      </c>
      <c r="L39" s="22">
        <f>IF('DESIGN INPUTS AND CALCULATIONS'!$C$90="Integrated Leakage",'Integrated Leakage'!I39,'tables and calculations'!$S85)</f>
        <v>1.0158747454083701</v>
      </c>
      <c r="M39" s="22">
        <f>IF('DESIGN INPUTS AND CALCULATIONS'!$C$90="Integrated Leakage",'Integrated Leakage'!K39,'tables and calculations'!$AO85)</f>
        <v>1.0636361589056527</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0.5</v>
      </c>
      <c r="C40" s="22">
        <f t="shared" si="1"/>
        <v>13</v>
      </c>
      <c r="D40" s="22">
        <f t="shared" si="9"/>
        <v>0.80000000000000016</v>
      </c>
      <c r="E40" s="22">
        <f t="shared" si="2"/>
        <v>0.64000000000000024</v>
      </c>
      <c r="F40" s="22">
        <f t="shared" si="3"/>
        <v>0.61035156250000056</v>
      </c>
      <c r="G40" s="22">
        <f t="shared" si="4"/>
        <v>6.2499999999999903E-2</v>
      </c>
      <c r="H40" s="22">
        <f t="shared" si="5"/>
        <v>0.82027529677541822</v>
      </c>
      <c r="I40" s="22">
        <f t="shared" si="6"/>
        <v>1.2191029084151346</v>
      </c>
      <c r="J40" s="22">
        <f t="shared" si="7"/>
        <v>0.78125000000000033</v>
      </c>
      <c r="K40" s="22">
        <f t="shared" si="8"/>
        <v>1.2799999999999994</v>
      </c>
      <c r="L40" s="22">
        <f>IF('DESIGN INPUTS AND CALCULATIONS'!$C$90="Integrated Leakage",'Integrated Leakage'!I40,'tables and calculations'!$S86)</f>
        <v>1.0174678757739228</v>
      </c>
      <c r="M40" s="22">
        <f>IF('DESIGN INPUTS AND CALCULATIONS'!$C$90="Integrated Leakage",'Integrated Leakage'!K40,'tables and calculations'!$AO86)</f>
        <v>1.0452260150351924</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0.5</v>
      </c>
      <c r="C41" s="22">
        <f t="shared" si="1"/>
        <v>13</v>
      </c>
      <c r="D41" s="22">
        <f t="shared" si="9"/>
        <v>0.8500000000000002</v>
      </c>
      <c r="E41" s="22">
        <f t="shared" si="2"/>
        <v>0.72250000000000036</v>
      </c>
      <c r="F41" s="22">
        <f t="shared" si="3"/>
        <v>0.67062309013435129</v>
      </c>
      <c r="G41" s="22">
        <f t="shared" si="4"/>
        <v>3.2896001537869979E-2</v>
      </c>
      <c r="H41" s="22">
        <f t="shared" si="5"/>
        <v>0.83876044951596351</v>
      </c>
      <c r="I41" s="22">
        <f t="shared" si="6"/>
        <v>1.1922355191843934</v>
      </c>
      <c r="J41" s="22">
        <f t="shared" si="7"/>
        <v>0.81891580161476385</v>
      </c>
      <c r="K41" s="22">
        <f t="shared" si="8"/>
        <v>1.2211267605633798</v>
      </c>
      <c r="L41" s="22">
        <f>IF('DESIGN INPUTS AND CALCULATIONS'!$C$90="Integrated Leakage",'Integrated Leakage'!I41,'tables and calculations'!$S87)</f>
        <v>1.0161694071757363</v>
      </c>
      <c r="M41" s="22">
        <f>IF('DESIGN INPUTS AND CALCULATIONS'!$C$90="Integrated Leakage",'Integrated Leakage'!K41,'tables and calculations'!$AO87)</f>
        <v>1.0304442642367819</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0.5</v>
      </c>
      <c r="C42" s="22">
        <f t="shared" si="1"/>
        <v>13</v>
      </c>
      <c r="D42" s="22">
        <f t="shared" si="9"/>
        <v>0.90000000000000024</v>
      </c>
      <c r="E42" s="22">
        <f t="shared" si="2"/>
        <v>0.81000000000000039</v>
      </c>
      <c r="F42" s="22">
        <f t="shared" si="3"/>
        <v>0.72331641706228955</v>
      </c>
      <c r="G42" s="22">
        <f t="shared" si="4"/>
        <v>1.3755525072397417E-2</v>
      </c>
      <c r="H42" s="22">
        <f t="shared" si="5"/>
        <v>0.85852894076710484</v>
      </c>
      <c r="I42" s="22">
        <f t="shared" si="6"/>
        <v>1.1647830987578465</v>
      </c>
      <c r="J42" s="22">
        <f t="shared" si="7"/>
        <v>0.85048010973936927</v>
      </c>
      <c r="K42" s="22">
        <f t="shared" si="8"/>
        <v>1.1758064516129028</v>
      </c>
      <c r="L42" s="22">
        <f>IF('DESIGN INPUTS AND CALCULATIONS'!$C$90="Integrated Leakage",'Integrated Leakage'!I42,'tables and calculations'!$S88)</f>
        <v>1.0125419767545047</v>
      </c>
      <c r="M42" s="22">
        <f>IF('DESIGN INPUTS AND CALCULATIONS'!$C$90="Integrated Leakage",'Integrated Leakage'!K42,'tables and calculations'!$AO88)</f>
        <v>1.018375218244419</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0.5</v>
      </c>
      <c r="C43" s="22">
        <f t="shared" si="1"/>
        <v>13</v>
      </c>
      <c r="D43" s="22">
        <f t="shared" si="9"/>
        <v>0.95000000000000029</v>
      </c>
      <c r="E43" s="22">
        <f t="shared" si="2"/>
        <v>0.90250000000000052</v>
      </c>
      <c r="F43" s="22">
        <f t="shared" si="3"/>
        <v>0.76946752847029909</v>
      </c>
      <c r="G43" s="22">
        <f t="shared" si="4"/>
        <v>3.2510003077869756E-3</v>
      </c>
      <c r="H43" s="22">
        <f t="shared" si="5"/>
        <v>0.87904409945012774</v>
      </c>
      <c r="I43" s="22">
        <f t="shared" si="6"/>
        <v>1.1375993543731586</v>
      </c>
      <c r="J43" s="22">
        <f t="shared" si="7"/>
        <v>0.87719298245614064</v>
      </c>
      <c r="K43" s="22">
        <f t="shared" si="8"/>
        <v>1.1399999999999997</v>
      </c>
      <c r="L43" s="22">
        <f>IF('DESIGN INPUTS AND CALCULATIONS'!$C$90="Integrated Leakage",'Integrated Leakage'!I43,'tables and calculations'!$S89)</f>
        <v>1.007032559854806</v>
      </c>
      <c r="M43" s="22">
        <f>IF('DESIGN INPUTS AND CALCULATIONS'!$C$90="Integrated Leakage",'Integrated Leakage'!K43,'tables and calculations'!$AO89)</f>
        <v>1.0083798828680239</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0.5</v>
      </c>
      <c r="C44" s="22">
        <f t="shared" si="1"/>
        <v>13</v>
      </c>
      <c r="D44" s="22">
        <f t="shared" si="9"/>
        <v>1.0000000000000002</v>
      </c>
      <c r="E44" s="22">
        <f t="shared" si="2"/>
        <v>1.0000000000000004</v>
      </c>
      <c r="F44" s="22">
        <f t="shared" si="3"/>
        <v>0.81000000000000039</v>
      </c>
      <c r="G44" s="22">
        <f t="shared" si="4"/>
        <v>6.0868897007794128E-32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0.5</v>
      </c>
      <c r="C45" s="22">
        <f t="shared" si="1"/>
        <v>13</v>
      </c>
      <c r="D45" s="22">
        <f t="shared" si="9"/>
        <v>1.0500000000000003</v>
      </c>
      <c r="E45" s="22">
        <f t="shared" si="2"/>
        <v>1.1025000000000005</v>
      </c>
      <c r="F45" s="22">
        <f t="shared" si="3"/>
        <v>0.84571402163694853</v>
      </c>
      <c r="G45" s="22">
        <f t="shared" si="4"/>
        <v>2.9411970549537013E-3</v>
      </c>
      <c r="H45" s="22">
        <f t="shared" si="5"/>
        <v>0.92122484697922813</v>
      </c>
      <c r="I45" s="22">
        <f t="shared" si="6"/>
        <v>1.0855113203677496</v>
      </c>
      <c r="J45" s="22">
        <f t="shared" si="7"/>
        <v>0.91962711010330078</v>
      </c>
      <c r="K45" s="22">
        <f t="shared" si="8"/>
        <v>1.0873972602739723</v>
      </c>
      <c r="L45" s="22">
        <f>IF('DESIGN INPUTS AND CALCULATIONS'!$C$90="Integrated Leakage",'Integrated Leakage'!I45,'tables and calculations'!$S91)</f>
        <v>0.99173526371428211</v>
      </c>
      <c r="M45" s="22">
        <f>IF('DESIGN INPUTS AND CALCULATIONS'!$C$90="Integrated Leakage",'Integrated Leakage'!K45,'tables and calculations'!$AO91)</f>
        <v>0.99289919866129384</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0.5</v>
      </c>
      <c r="C46" s="22">
        <f t="shared" si="1"/>
        <v>13</v>
      </c>
      <c r="D46" s="22">
        <f t="shared" si="9"/>
        <v>1.1000000000000003</v>
      </c>
      <c r="E46" s="22">
        <f t="shared" si="2"/>
        <v>1.2100000000000006</v>
      </c>
      <c r="F46" s="22">
        <f t="shared" si="3"/>
        <v>0.8772928382244688</v>
      </c>
      <c r="G46" s="22">
        <f t="shared" si="4"/>
        <v>1.1248852157943136E-2</v>
      </c>
      <c r="H46" s="22">
        <f t="shared" si="5"/>
        <v>0.94262489378459124</v>
      </c>
      <c r="I46" s="22">
        <f t="shared" si="6"/>
        <v>1.0608673785232328</v>
      </c>
      <c r="J46" s="22">
        <f t="shared" si="7"/>
        <v>0.93663911845730041</v>
      </c>
      <c r="K46" s="22">
        <f t="shared" si="8"/>
        <v>1.0676470588235292</v>
      </c>
      <c r="L46" s="22">
        <f>IF('DESIGN INPUTS AND CALCULATIONS'!$C$90="Integrated Leakage",'Integrated Leakage'!I46,'tables and calculations'!$S92)</f>
        <v>0.98247642990976902</v>
      </c>
      <c r="M46" s="22">
        <f>IF('DESIGN INPUTS AND CALCULATIONS'!$C$90="Integrated Leakage",'Integrated Leakage'!K46,'tables and calculations'!$AO92)</f>
        <v>0.98682557847259367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0.5</v>
      </c>
      <c r="C47" s="22">
        <f t="shared" si="1"/>
        <v>13</v>
      </c>
      <c r="D47" s="22">
        <f t="shared" si="9"/>
        <v>1.1500000000000004</v>
      </c>
      <c r="E47" s="22">
        <f t="shared" si="2"/>
        <v>1.3225000000000009</v>
      </c>
      <c r="F47" s="22">
        <f t="shared" si="3"/>
        <v>0.90531567727546924</v>
      </c>
      <c r="G47" s="22">
        <f t="shared" si="4"/>
        <v>2.4272736819995901E-2</v>
      </c>
      <c r="H47" s="22">
        <f t="shared" si="5"/>
        <v>0.96415165513287648</v>
      </c>
      <c r="I47" s="22">
        <f t="shared" si="6"/>
        <v>1.0371812304384656</v>
      </c>
      <c r="J47" s="22">
        <f t="shared" si="7"/>
        <v>0.95148078134845648</v>
      </c>
      <c r="K47" s="22">
        <f t="shared" si="8"/>
        <v>1.0509933774834435</v>
      </c>
      <c r="L47" s="22">
        <f>IF('DESIGN INPUTS AND CALCULATIONS'!$C$90="Integrated Leakage",'Integrated Leakage'!I47,'tables and calculations'!$S93)</f>
        <v>0.97241987666228857</v>
      </c>
      <c r="M47" s="22">
        <f>IF('DESIGN INPUTS AND CALCULATIONS'!$C$90="Integrated Leakage",'Integrated Leakage'!K47,'tables and calculations'!$AO93)</f>
        <v>0.98158717377252669</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0.5</v>
      </c>
      <c r="C48" s="22">
        <f t="shared" si="1"/>
        <v>13</v>
      </c>
      <c r="D48" s="22">
        <f t="shared" si="9"/>
        <v>1.2000000000000004</v>
      </c>
      <c r="E48" s="22">
        <f t="shared" si="2"/>
        <v>1.4400000000000011</v>
      </c>
      <c r="F48" s="22">
        <f t="shared" si="3"/>
        <v>0.93027215744551173</v>
      </c>
      <c r="G48" s="22">
        <f t="shared" si="4"/>
        <v>4.1495198902606473E-2</v>
      </c>
      <c r="H48" s="22">
        <f t="shared" si="5"/>
        <v>0.98578261110049925</v>
      </c>
      <c r="I48" s="22">
        <f t="shared" si="6"/>
        <v>1.0144224383138885</v>
      </c>
      <c r="J48" s="22">
        <f t="shared" si="7"/>
        <v>0.96450617283950635</v>
      </c>
      <c r="K48" s="22">
        <f t="shared" si="8"/>
        <v>1.0367999999999997</v>
      </c>
      <c r="L48" s="22">
        <f>IF('DESIGN INPUTS AND CALCULATIONS'!$C$90="Integrated Leakage",'Integrated Leakage'!I48,'tables and calculations'!$S94)</f>
        <v>0.96172871476351485</v>
      </c>
      <c r="M48" s="22">
        <f>IF('DESIGN INPUTS AND CALCULATIONS'!$C$90="Integrated Leakage",'Integrated Leakage'!K48,'tables and calculations'!$AO94)</f>
        <v>0.97703542790884956</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0.5</v>
      </c>
      <c r="C49" s="22">
        <f t="shared" si="1"/>
        <v>13</v>
      </c>
      <c r="D49" s="22">
        <f t="shared" si="9"/>
        <v>1.2500000000000004</v>
      </c>
      <c r="E49" s="22">
        <f t="shared" si="2"/>
        <v>1.5625000000000011</v>
      </c>
      <c r="F49" s="22">
        <f t="shared" si="3"/>
        <v>0.9525760000000002</v>
      </c>
      <c r="G49" s="22">
        <f t="shared" si="4"/>
        <v>6.2500000000000222E-2</v>
      </c>
      <c r="H49" s="22">
        <f t="shared" si="5"/>
        <v>1.0075098014411574</v>
      </c>
      <c r="I49" s="22">
        <f t="shared" si="6"/>
        <v>0.99254617530229949</v>
      </c>
      <c r="J49" s="22">
        <f t="shared" si="7"/>
        <v>0.97600000000000009</v>
      </c>
      <c r="K49" s="22">
        <f t="shared" si="8"/>
        <v>1.0245901639344261</v>
      </c>
      <c r="L49" s="22">
        <f>IF('DESIGN INPUTS AND CALCULATIONS'!$C$90="Integrated Leakage",'Integrated Leakage'!I49,'tables and calculations'!$S95)</f>
        <v>0.95053921677361963</v>
      </c>
      <c r="M49" s="22">
        <f>IF('DESIGN INPUTS AND CALCULATIONS'!$C$90="Integrated Leakage",'Integrated Leakage'!K49,'tables and calculations'!$AO95)</f>
        <v>0.97305379893189314</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0.5</v>
      </c>
      <c r="C50" s="22">
        <f t="shared" si="1"/>
        <v>13</v>
      </c>
      <c r="D50" s="22">
        <f t="shared" si="9"/>
        <v>1.3000000000000005</v>
      </c>
      <c r="E50" s="22">
        <f t="shared" si="2"/>
        <v>1.6900000000000013</v>
      </c>
      <c r="F50" s="22">
        <f t="shared" si="3"/>
        <v>0.97257721290493282</v>
      </c>
      <c r="G50" s="22">
        <f t="shared" si="4"/>
        <v>8.6949375410914145E-2</v>
      </c>
      <c r="H50" s="22">
        <f t="shared" si="5"/>
        <v>1.0293330793848252</v>
      </c>
      <c r="I50" s="22">
        <f t="shared" si="6"/>
        <v>0.97150283035462537</v>
      </c>
      <c r="J50" s="22">
        <f t="shared" si="7"/>
        <v>0.98619329388560173</v>
      </c>
      <c r="K50" s="22">
        <f t="shared" si="8"/>
        <v>1.0139999999999998</v>
      </c>
      <c r="L50" s="22">
        <f>IF('DESIGN INPUTS AND CALCULATIONS'!$C$90="Integrated Leakage",'Integrated Leakage'!I50,'tables and calculations'!$S96)</f>
        <v>0.93896577569007655</v>
      </c>
      <c r="M50" s="22">
        <f>IF('DESIGN INPUTS AND CALCULATIONS'!$C$90="Integrated Leakage",'Integrated Leakage'!K50,'tables and calculations'!$AO96)</f>
        <v>0.96954973922975263</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0.5</v>
      </c>
      <c r="C51" s="22">
        <f t="shared" si="1"/>
        <v>13</v>
      </c>
      <c r="D51" s="22">
        <f t="shared" si="9"/>
        <v>1.3500000000000005</v>
      </c>
      <c r="E51" s="22">
        <f t="shared" si="2"/>
        <v>1.8225000000000013</v>
      </c>
      <c r="F51" s="22">
        <f t="shared" si="3"/>
        <v>0.99057254558366981</v>
      </c>
      <c r="G51" s="22">
        <f t="shared" si="4"/>
        <v>0.11456692746701921</v>
      </c>
      <c r="H51" s="22">
        <f t="shared" si="5"/>
        <v>1.0512561405531426</v>
      </c>
      <c r="I51" s="22">
        <f t="shared" si="6"/>
        <v>0.95124295728139763</v>
      </c>
      <c r="J51" s="22">
        <f t="shared" si="7"/>
        <v>0.99527511050144812</v>
      </c>
      <c r="K51" s="22">
        <f t="shared" si="8"/>
        <v>1.0047473200612556</v>
      </c>
      <c r="L51" s="22">
        <f>IF('DESIGN INPUTS AND CALCULATIONS'!$C$90="Integrated Leakage",'Integrated Leakage'!I51,'tables and calculations'!$S97)</f>
        <v>0.9271047754171845</v>
      </c>
      <c r="M51" s="22">
        <f>IF('DESIGN INPUTS AND CALCULATIONS'!$C$90="Integrated Leakage",'Integrated Leakage'!K51,'tables and calculations'!$AO97)</f>
        <v>0.96644894525093239</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0.5</v>
      </c>
      <c r="C52" s="22">
        <f t="shared" si="1"/>
        <v>13</v>
      </c>
      <c r="D52" s="22">
        <f t="shared" si="9"/>
        <v>1.4000000000000006</v>
      </c>
      <c r="E52" s="22">
        <f t="shared" si="2"/>
        <v>1.9600000000000015</v>
      </c>
      <c r="F52" s="22">
        <f t="shared" si="3"/>
        <v>1.0068142903419874</v>
      </c>
      <c r="G52" s="22">
        <f t="shared" si="4"/>
        <v>0.1451247165532884</v>
      </c>
      <c r="H52" s="22">
        <f t="shared" si="5"/>
        <v>1.0732842153387312</v>
      </c>
      <c r="I52" s="22">
        <f t="shared" si="6"/>
        <v>0.93171965608792395</v>
      </c>
      <c r="J52" s="22">
        <f t="shared" si="7"/>
        <v>1.0034013605442178</v>
      </c>
      <c r="K52" s="22">
        <f t="shared" si="8"/>
        <v>0.99661016949152526</v>
      </c>
      <c r="L52" s="22">
        <f>IF('DESIGN INPUTS AND CALCULATIONS'!$C$90="Integrated Leakage",'Integrated Leakage'!I52,'tables and calculations'!$S98)</f>
        <v>0.9150376479103024</v>
      </c>
      <c r="M52" s="22">
        <f>IF('DESIGN INPUTS AND CALCULATIONS'!$C$90="Integrated Leakage",'Integrated Leakage'!K52,'tables and calculations'!$AO98)</f>
        <v>0.96369116629012663</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0.5</v>
      </c>
      <c r="C53" s="22">
        <f t="shared" si="1"/>
        <v>13</v>
      </c>
      <c r="D53" s="22">
        <f t="shared" si="9"/>
        <v>1.4500000000000006</v>
      </c>
      <c r="E53" s="22">
        <f t="shared" si="2"/>
        <v>2.1025000000000018</v>
      </c>
      <c r="F53" s="22">
        <f t="shared" si="3"/>
        <v>1.0215176146397262</v>
      </c>
      <c r="G53" s="22">
        <f t="shared" si="4"/>
        <v>0.17843341260404325</v>
      </c>
      <c r="H53" s="22">
        <f t="shared" si="5"/>
        <v>1.0954227618795263</v>
      </c>
      <c r="I53" s="22">
        <f t="shared" si="6"/>
        <v>0.91288955716439568</v>
      </c>
      <c r="J53" s="22">
        <f t="shared" si="7"/>
        <v>1.0107015457788349</v>
      </c>
      <c r="K53" s="22">
        <f t="shared" si="8"/>
        <v>0.98941176470588221</v>
      </c>
      <c r="L53" s="22">
        <f>IF('DESIGN INPUTS AND CALCULATIONS'!$C$90="Integrated Leakage",'Integrated Leakage'!I53,'tables and calculations'!$S99)</f>
        <v>0.90283331598340422</v>
      </c>
      <c r="M53" s="22">
        <f>IF('DESIGN INPUTS AND CALCULATIONS'!$C$90="Integrated Leakage",'Integrated Leakage'!K53,'tables and calculations'!$AO99)</f>
        <v>0.96122710392136268</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0.5</v>
      </c>
      <c r="C54" s="22">
        <f t="shared" si="1"/>
        <v>13</v>
      </c>
      <c r="D54" s="22">
        <f t="shared" si="9"/>
        <v>1.5000000000000007</v>
      </c>
      <c r="E54" s="22">
        <f t="shared" si="2"/>
        <v>2.2500000000000018</v>
      </c>
      <c r="F54" s="22">
        <f t="shared" si="3"/>
        <v>1.034866636183509</v>
      </c>
      <c r="G54" s="22">
        <f t="shared" si="4"/>
        <v>0.21433470507544633</v>
      </c>
      <c r="H54" s="22">
        <f t="shared" si="5"/>
        <v>1.1176767606329459</v>
      </c>
      <c r="I54" s="22">
        <f t="shared" si="6"/>
        <v>0.89471306483432211</v>
      </c>
      <c r="J54" s="22">
        <f t="shared" si="7"/>
        <v>1.0172839506172842</v>
      </c>
      <c r="K54" s="22">
        <f t="shared" si="8"/>
        <v>0.98300970873786386</v>
      </c>
      <c r="L54" s="22">
        <f>IF('DESIGN INPUTS AND CALCULATIONS'!$C$90="Integrated Leakage",'Integrated Leakage'!I54,'tables and calculations'!$S100)</f>
        <v>0.89055016692506594</v>
      </c>
      <c r="M54" s="22">
        <f>IF('DESIGN INPUTS AND CALCULATIONS'!$C$90="Integrated Leakage",'Integrated Leakage'!K54,'tables and calculations'!$AO100)</f>
        <v>0.95901608718606546</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0.5</v>
      </c>
      <c r="C55" s="22">
        <f t="shared" si="1"/>
        <v>13</v>
      </c>
      <c r="D55" s="22">
        <f t="shared" si="9"/>
        <v>1.5500000000000007</v>
      </c>
      <c r="E55" s="22">
        <f t="shared" si="2"/>
        <v>2.4025000000000021</v>
      </c>
      <c r="F55" s="22">
        <f t="shared" si="3"/>
        <v>1.0470194445437024</v>
      </c>
      <c r="G55" s="22">
        <f t="shared" si="4"/>
        <v>0.25269539831194426</v>
      </c>
      <c r="H55" s="22">
        <f t="shared" si="5"/>
        <v>1.1400503685608134</v>
      </c>
      <c r="I55" s="22">
        <f t="shared" si="6"/>
        <v>0.8771542271964603</v>
      </c>
      <c r="J55" s="22">
        <f t="shared" si="7"/>
        <v>1.023239680887964</v>
      </c>
      <c r="K55" s="22">
        <f t="shared" si="8"/>
        <v>0.97728813559322025</v>
      </c>
      <c r="L55" s="22">
        <f>IF('DESIGN INPUTS AND CALCULATIONS'!$C$90="Integrated Leakage",'Integrated Leakage'!I55,'tables and calculations'!$S101)</f>
        <v>0.87823766368175538</v>
      </c>
      <c r="M55" s="22">
        <f>IF('DESIGN INPUTS AND CALCULATIONS'!$C$90="Integrated Leakage",'Integrated Leakage'!K55,'tables and calculations'!$AO101)</f>
        <v>0.95702430794479509</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0.5</v>
      </c>
      <c r="C56" s="22">
        <f t="shared" si="1"/>
        <v>13</v>
      </c>
      <c r="D56" s="22">
        <f t="shared" si="9"/>
        <v>1.6000000000000008</v>
      </c>
      <c r="E56" s="22">
        <f t="shared" si="2"/>
        <v>2.5600000000000023</v>
      </c>
      <c r="F56" s="22">
        <f t="shared" si="3"/>
        <v>1.0581122504340281</v>
      </c>
      <c r="G56" s="22">
        <f t="shared" si="4"/>
        <v>0.29340277777777846</v>
      </c>
      <c r="H56" s="22">
        <f t="shared" si="5"/>
        <v>1.1625467853862084</v>
      </c>
      <c r="I56" s="22">
        <f t="shared" si="6"/>
        <v>0.86018043537730926</v>
      </c>
      <c r="J56" s="22">
        <f t="shared" si="7"/>
        <v>1.0286458333333335</v>
      </c>
      <c r="K56" s="22">
        <f t="shared" si="8"/>
        <v>0.97215189873417707</v>
      </c>
      <c r="L56" s="22">
        <f>IF('DESIGN INPUTS AND CALCULATIONS'!$C$90="Integrated Leakage",'Integrated Leakage'!I56,'tables and calculations'!$S102)</f>
        <v>0.86593767284425816</v>
      </c>
      <c r="M56" s="22">
        <f>IF('DESIGN INPUTS AND CALCULATIONS'!$C$90="Integrated Leakage",'Integrated Leakage'!K56,'tables and calculations'!$AO102)</f>
        <v>0.95522346631653876</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0.5</v>
      </c>
      <c r="C57" s="22">
        <f t="shared" si="1"/>
        <v>13</v>
      </c>
      <c r="D57" s="22">
        <f t="shared" si="9"/>
        <v>1.6500000000000008</v>
      </c>
      <c r="E57" s="22">
        <f t="shared" si="2"/>
        <v>2.7225000000000028</v>
      </c>
      <c r="F57" s="22">
        <f t="shared" si="3"/>
        <v>1.0682628173731432</v>
      </c>
      <c r="G57" s="22">
        <f t="shared" si="4"/>
        <v>0.33636094389461463</v>
      </c>
      <c r="H57" s="22">
        <f t="shared" si="5"/>
        <v>1.1851682417563161</v>
      </c>
      <c r="I57" s="22">
        <f t="shared" si="6"/>
        <v>0.84376206243772367</v>
      </c>
      <c r="J57" s="22">
        <f t="shared" si="7"/>
        <v>1.033568003264973</v>
      </c>
      <c r="K57" s="22">
        <f t="shared" si="8"/>
        <v>0.96752221125370186</v>
      </c>
      <c r="L57" s="22">
        <f>IF('DESIGN INPUTS AND CALCULATIONS'!$C$90="Integrated Leakage",'Integrated Leakage'!I57,'tables and calculations'!$S103)</f>
        <v>0.85368556881203861</v>
      </c>
      <c r="M57" s="22">
        <f>IF('DESIGN INPUTS AND CALCULATIONS'!$C$90="Integrated Leakage",'Integrated Leakage'!K57,'tables and calculations'!$AO103)</f>
        <v>0.95358972014038335</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0.5</v>
      </c>
      <c r="C58" s="22">
        <f t="shared" si="1"/>
        <v>13</v>
      </c>
      <c r="D58" s="22">
        <f t="shared" si="9"/>
        <v>1.7000000000000008</v>
      </c>
      <c r="E58" s="22">
        <f t="shared" si="2"/>
        <v>2.8900000000000028</v>
      </c>
      <c r="F58" s="22">
        <f t="shared" si="3"/>
        <v>1.0775733049173264</v>
      </c>
      <c r="G58" s="22">
        <f t="shared" si="4"/>
        <v>0.38148788927335725</v>
      </c>
      <c r="H58" s="22">
        <f t="shared" si="5"/>
        <v>1.2079160542813743</v>
      </c>
      <c r="I58" s="22">
        <f t="shared" si="6"/>
        <v>0.82787209960126762</v>
      </c>
      <c r="J58" s="22">
        <f t="shared" si="7"/>
        <v>1.0380622837370244</v>
      </c>
      <c r="K58" s="22">
        <f t="shared" si="8"/>
        <v>0.96333333333333315</v>
      </c>
      <c r="L58" s="22">
        <f>IF('DESIGN INPUTS AND CALCULATIONS'!$C$90="Integrated Leakage",'Integrated Leakage'!I58,'tables and calculations'!$S104)</f>
        <v>0.84151115907798912</v>
      </c>
      <c r="M58" s="22">
        <f>IF('DESIGN INPUTS AND CALCULATIONS'!$C$90="Integrated Leakage",'Integrated Leakage'!K58,'tables and calculations'!$AO104)</f>
        <v>0.95210286245035802</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0.5</v>
      </c>
      <c r="C59" s="22">
        <f t="shared" si="1"/>
        <v>13</v>
      </c>
      <c r="D59" s="22">
        <f t="shared" si="9"/>
        <v>1.7500000000000009</v>
      </c>
      <c r="E59" s="22">
        <f t="shared" si="2"/>
        <v>3.0625000000000031</v>
      </c>
      <c r="F59" s="22">
        <f t="shared" si="3"/>
        <v>1.0861326299227176</v>
      </c>
      <c r="G59" s="22">
        <f t="shared" si="4"/>
        <v>0.42871315192743853</v>
      </c>
      <c r="H59" s="22">
        <f t="shared" si="5"/>
        <v>1.2307907140737437</v>
      </c>
      <c r="I59" s="22">
        <f t="shared" si="6"/>
        <v>0.81248581790980612</v>
      </c>
      <c r="J59" s="22">
        <f t="shared" si="7"/>
        <v>1.0421768707482995</v>
      </c>
      <c r="K59" s="22">
        <f t="shared" si="8"/>
        <v>0.95953002610966043</v>
      </c>
      <c r="L59" s="22">
        <f>IF('DESIGN INPUTS AND CALCULATIONS'!$C$90="Integrated Leakage",'Integrated Leakage'!I59,'tables and calculations'!$S105)</f>
        <v>0.82943946500956067</v>
      </c>
      <c r="M59" s="22">
        <f>IF('DESIGN INPUTS AND CALCULATIONS'!$C$90="Integrated Leakage",'Integrated Leakage'!K59,'tables and calculations'!$AO105)</f>
        <v>0.9507456717928322</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0.5</v>
      </c>
      <c r="C60" s="22">
        <f t="shared" si="1"/>
        <v>13</v>
      </c>
      <c r="D60" s="22">
        <f t="shared" si="9"/>
        <v>1.8000000000000009</v>
      </c>
      <c r="E60" s="22">
        <f t="shared" si="2"/>
        <v>3.2400000000000033</v>
      </c>
      <c r="F60" s="22">
        <f t="shared" si="3"/>
        <v>1.0940184329022415</v>
      </c>
      <c r="G60" s="22">
        <f t="shared" si="4"/>
        <v>0.47797591830513741</v>
      </c>
      <c r="H60" s="22">
        <f t="shared" si="5"/>
        <v>1.2537919888112936</v>
      </c>
      <c r="I60" s="22">
        <f t="shared" si="6"/>
        <v>0.79758046703431962</v>
      </c>
      <c r="J60" s="22">
        <f t="shared" si="7"/>
        <v>1.0459533607681757</v>
      </c>
      <c r="K60" s="22">
        <f t="shared" si="8"/>
        <v>0.95606557377049173</v>
      </c>
      <c r="L60" s="22">
        <f>IF('DESIGN INPUTS AND CALCULATIONS'!$C$90="Integrated Leakage",'Integrated Leakage'!I60,'tables and calculations'!$S106)</f>
        <v>0.81749138470417715</v>
      </c>
      <c r="M60" s="22">
        <f>IF('DESIGN INPUTS AND CALCULATIONS'!$C$90="Integrated Leakage",'Integrated Leakage'!K60,'tables and calculations'!$AO106)</f>
        <v>0.94950339486607449</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0.5</v>
      </c>
      <c r="C61" s="22">
        <f t="shared" si="1"/>
        <v>13</v>
      </c>
      <c r="D61" s="22">
        <f t="shared" si="9"/>
        <v>1.850000000000001</v>
      </c>
      <c r="E61" s="22">
        <f t="shared" si="2"/>
        <v>3.4225000000000034</v>
      </c>
      <c r="F61" s="22">
        <f t="shared" si="3"/>
        <v>1.1012987203933446</v>
      </c>
      <c r="G61" s="22">
        <f t="shared" si="4"/>
        <v>0.52922348023699473</v>
      </c>
      <c r="H61" s="22">
        <f t="shared" si="5"/>
        <v>1.2769190266537418</v>
      </c>
      <c r="I61" s="22">
        <f t="shared" si="6"/>
        <v>0.78313501414461018</v>
      </c>
      <c r="J61" s="22">
        <f t="shared" si="7"/>
        <v>1.049427806184563</v>
      </c>
      <c r="K61" s="22">
        <f t="shared" si="8"/>
        <v>0.95290023201856144</v>
      </c>
      <c r="L61" s="22">
        <f>IF('DESIGN INPUTS AND CALCULATIONS'!$C$90="Integrated Leakage",'Integrated Leakage'!I61,'tables and calculations'!$S107)</f>
        <v>0.80568425869283955</v>
      </c>
      <c r="M61" s="22">
        <f>IF('DESIGN INPUTS AND CALCULATIONS'!$C$90="Integrated Leakage",'Integrated Leakage'!K61,'tables and calculations'!$AO107)</f>
        <v>0.94836333139463125</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0.5</v>
      </c>
      <c r="C62" s="22">
        <f t="shared" si="1"/>
        <v>13</v>
      </c>
      <c r="D62" s="22">
        <f t="shared" si="9"/>
        <v>1.900000000000001</v>
      </c>
      <c r="E62" s="22">
        <f t="shared" si="2"/>
        <v>3.6100000000000039</v>
      </c>
      <c r="F62" s="22">
        <f t="shared" si="3"/>
        <v>1.1080332409972302</v>
      </c>
      <c r="G62" s="22">
        <f t="shared" si="4"/>
        <v>0.58240997229917024</v>
      </c>
      <c r="H62" s="22">
        <f t="shared" si="5"/>
        <v>1.3001704554774349</v>
      </c>
      <c r="I62" s="22">
        <f t="shared" si="6"/>
        <v>0.76912992122466783</v>
      </c>
      <c r="J62" s="22">
        <f t="shared" si="7"/>
        <v>1.0526315789473686</v>
      </c>
      <c r="K62" s="22">
        <f t="shared" si="8"/>
        <v>0.94999999999999984</v>
      </c>
      <c r="L62" s="22">
        <f>IF('DESIGN INPUTS AND CALCULATIONS'!$C$90="Integrated Leakage",'Integrated Leakage'!I62,'tables and calculations'!$S108)</f>
        <v>0.79403235490707513</v>
      </c>
      <c r="M62" s="22">
        <f>IF('DESIGN INPUTS AND CALCULATIONS'!$C$90="Integrated Leakage",'Integrated Leakage'!K62,'tables and calculations'!$AO108)</f>
        <v>0.94731449867000317</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0.5</v>
      </c>
      <c r="C63" s="22">
        <f t="shared" si="1"/>
        <v>13</v>
      </c>
      <c r="D63" s="22">
        <f t="shared" si="9"/>
        <v>1.9500000000000011</v>
      </c>
      <c r="E63" s="22">
        <f t="shared" si="2"/>
        <v>3.8025000000000042</v>
      </c>
      <c r="F63" s="22">
        <f t="shared" si="3"/>
        <v>1.1142746419620424</v>
      </c>
      <c r="G63" s="22">
        <f t="shared" si="4"/>
        <v>0.63749533283009185</v>
      </c>
      <c r="H63" s="22">
        <f t="shared" si="5"/>
        <v>1.3235444740514519</v>
      </c>
      <c r="I63" s="22">
        <f t="shared" si="6"/>
        <v>0.75554695713317277</v>
      </c>
      <c r="J63" s="22">
        <f t="shared" si="7"/>
        <v>1.055592081233107</v>
      </c>
      <c r="K63" s="22">
        <f t="shared" si="8"/>
        <v>0.94733564013840821</v>
      </c>
      <c r="L63" s="22">
        <f>IF('DESIGN INPUTS AND CALCULATIONS'!$C$90="Integrated Leakage",'Integrated Leakage'!I63,'tables and calculations'!$S109)</f>
        <v>0.78254728602015811</v>
      </c>
      <c r="M63" s="22">
        <f>IF('DESIGN INPUTS AND CALCULATIONS'!$C$90="Integrated Leakage",'Integrated Leakage'!K63,'tables and calculations'!$AO109)</f>
        <v>0.9463473586681096</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0.5</v>
      </c>
      <c r="C64" s="22">
        <f t="shared" si="1"/>
        <v>13</v>
      </c>
      <c r="D64" s="22">
        <f t="shared" si="9"/>
        <v>2.0000000000000009</v>
      </c>
      <c r="E64" s="22">
        <f t="shared" si="2"/>
        <v>4.0000000000000036</v>
      </c>
      <c r="F64" s="22">
        <f t="shared" si="3"/>
        <v>1.1200694444444446</v>
      </c>
      <c r="G64" s="22">
        <f t="shared" si="4"/>
        <v>0.69444444444444564</v>
      </c>
      <c r="H64" s="22">
        <f t="shared" si="5"/>
        <v>1.3470389336945277</v>
      </c>
      <c r="I64" s="22">
        <f t="shared" si="6"/>
        <v>0.74236903996330461</v>
      </c>
      <c r="J64" s="22">
        <f t="shared" si="7"/>
        <v>1.0583333333333333</v>
      </c>
      <c r="K64" s="22">
        <f t="shared" si="8"/>
        <v>0.94488188976377951</v>
      </c>
      <c r="L64" s="22">
        <f>IF('DESIGN INPUTS AND CALCULATIONS'!$C$90="Integrated Leakage",'Integrated Leakage'!I64,'tables and calculations'!$S110)</f>
        <v>0.77123836974391002</v>
      </c>
      <c r="M64" s="22">
        <f>IF('DESIGN INPUTS AND CALCULATIONS'!$C$90="Integrated Leakage",'Integrated Leakage'!K64,'tables and calculations'!$AO110)</f>
        <v>0.9454535946881365</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0.5</v>
      </c>
      <c r="C65" s="22">
        <f t="shared" si="1"/>
        <v>13</v>
      </c>
      <c r="D65" s="22">
        <f t="shared" si="9"/>
        <v>2.0500000000000007</v>
      </c>
      <c r="E65" s="22">
        <f t="shared" si="2"/>
        <v>4.2025000000000032</v>
      </c>
      <c r="F65" s="22">
        <f t="shared" si="3"/>
        <v>1.1254588685234801</v>
      </c>
      <c r="G65" s="22">
        <f t="shared" si="4"/>
        <v>0.75322641945931756</v>
      </c>
      <c r="H65" s="22">
        <f t="shared" si="5"/>
        <v>1.3706514100903984</v>
      </c>
      <c r="I65" s="22">
        <f t="shared" si="6"/>
        <v>0.72958010522460059</v>
      </c>
      <c r="J65" s="22">
        <f t="shared" si="7"/>
        <v>1.0608764624231608</v>
      </c>
      <c r="K65" s="22">
        <f t="shared" si="8"/>
        <v>0.94261682242990652</v>
      </c>
      <c r="L65" s="22">
        <f>IF('DESIGN INPUTS AND CALCULATIONS'!$C$90="Integrated Leakage",'Integrated Leakage'!I65,'tables and calculations'!$S111)</f>
        <v>0.76011294070603197</v>
      </c>
      <c r="M65" s="22">
        <f>IF('DESIGN INPUTS AND CALCULATIONS'!$C$90="Integrated Leakage",'Integrated Leakage'!K65,'tables and calculations'!$AO111)</f>
        <v>0.94462592745629381</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0.5</v>
      </c>
      <c r="C66" s="22">
        <f t="shared" si="1"/>
        <v>13</v>
      </c>
      <c r="D66" s="22">
        <f t="shared" si="9"/>
        <v>2.1000000000000005</v>
      </c>
      <c r="E66" s="22">
        <f t="shared" si="2"/>
        <v>4.4100000000000019</v>
      </c>
      <c r="F66" s="22">
        <f t="shared" si="3"/>
        <v>1.1304795333397957</v>
      </c>
      <c r="G66" s="22">
        <f t="shared" si="4"/>
        <v>0.81381400296744288</v>
      </c>
      <c r="H66" s="22">
        <f t="shared" si="5"/>
        <v>1.3943792655899752</v>
      </c>
      <c r="I66" s="22">
        <f t="shared" si="6"/>
        <v>0.71716499569210856</v>
      </c>
      <c r="J66" s="22">
        <f t="shared" si="7"/>
        <v>1.0632401108591585</v>
      </c>
      <c r="K66" s="22">
        <f t="shared" si="8"/>
        <v>0.94052132701421798</v>
      </c>
      <c r="L66" s="22">
        <f>IF('DESIGN INPUTS AND CALCULATIONS'!$C$90="Integrated Leakage",'Integrated Leakage'!I66,'tables and calculations'!$S112)</f>
        <v>0.74917662100430538</v>
      </c>
      <c r="M66" s="22">
        <f>IF('DESIGN INPUTS AND CALCULATIONS'!$C$90="Integrated Leakage",'Integrated Leakage'!K66,'tables and calculations'!$AO112)</f>
        <v>0.94385796288783752</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0.5</v>
      </c>
      <c r="C67" s="22">
        <f t="shared" si="1"/>
        <v>13</v>
      </c>
      <c r="D67" s="22">
        <f t="shared" si="9"/>
        <v>2.1500000000000004</v>
      </c>
      <c r="E67" s="22">
        <f t="shared" si="2"/>
        <v>4.6225000000000014</v>
      </c>
      <c r="F67" s="22">
        <f t="shared" si="3"/>
        <v>1.1351640531285681</v>
      </c>
      <c r="G67" s="22">
        <f t="shared" si="4"/>
        <v>0.87618307193077383</v>
      </c>
      <c r="H67" s="22">
        <f t="shared" si="5"/>
        <v>1.4182197026763315</v>
      </c>
      <c r="I67" s="22">
        <f t="shared" si="6"/>
        <v>0.70510936924151713</v>
      </c>
      <c r="J67" s="22">
        <f t="shared" si="7"/>
        <v>1.0654407787993512</v>
      </c>
      <c r="K67" s="22">
        <f t="shared" si="8"/>
        <v>0.93857868020304558</v>
      </c>
      <c r="L67" s="22">
        <f>IF('DESIGN INPUTS AND CALCULATIONS'!$C$90="Integrated Leakage",'Integrated Leakage'!I67,'tables and calculations'!$S113)</f>
        <v>0.73843355532686772</v>
      </c>
      <c r="M67" s="22">
        <f>IF('DESIGN INPUTS AND CALCULATIONS'!$C$90="Integrated Leakage",'Integrated Leakage'!K67,'tables and calculations'!$AO113)</f>
        <v>0.94314406540270879</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0.5</v>
      </c>
      <c r="C68" s="22">
        <f t="shared" si="1"/>
        <v>13</v>
      </c>
      <c r="D68" s="22">
        <f t="shared" si="9"/>
        <v>2.2000000000000002</v>
      </c>
      <c r="E68" s="22">
        <f t="shared" si="2"/>
        <v>4.8400000000000007</v>
      </c>
      <c r="F68" s="22">
        <f t="shared" si="3"/>
        <v>1.1395415461906826</v>
      </c>
      <c r="G68" s="22">
        <f t="shared" si="4"/>
        <v>0.94031221303948609</v>
      </c>
      <c r="H68" s="22">
        <f t="shared" si="5"/>
        <v>1.4421698094295861</v>
      </c>
      <c r="I68" s="22">
        <f t="shared" si="6"/>
        <v>0.69339962150194001</v>
      </c>
      <c r="J68" s="22">
        <f t="shared" si="7"/>
        <v>1.0674931129476586</v>
      </c>
      <c r="K68" s="22">
        <f t="shared" si="8"/>
        <v>0.93677419354838698</v>
      </c>
      <c r="L68" s="22">
        <f>IF('DESIGN INPUTS AND CALCULATIONS'!$C$90="Integrated Leakage",'Integrated Leakage'!I68,'tables and calculations'!$S114)</f>
        <v>0.72788661556476486</v>
      </c>
      <c r="M68" s="22">
        <f>IF('DESIGN INPUTS AND CALCULATIONS'!$C$90="Integrated Leakage",'Integrated Leakage'!K68,'tables and calculations'!$AO114)</f>
        <v>0.94247925198823812</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0.5</v>
      </c>
      <c r="C69" s="22">
        <f t="shared" si="1"/>
        <v>13</v>
      </c>
      <c r="D69" s="22">
        <f t="shared" si="9"/>
        <v>2.25</v>
      </c>
      <c r="E69" s="22">
        <f t="shared" si="2"/>
        <v>5.0625</v>
      </c>
      <c r="F69" s="22">
        <f t="shared" si="3"/>
        <v>1.1436380708300642</v>
      </c>
      <c r="G69" s="22">
        <f t="shared" si="4"/>
        <v>1.0061823654930651</v>
      </c>
      <c r="H69" s="22">
        <f t="shared" si="5"/>
        <v>1.4662265978773981</v>
      </c>
      <c r="I69" s="22">
        <f t="shared" si="6"/>
        <v>0.68202282065245778</v>
      </c>
      <c r="J69" s="22">
        <f t="shared" si="7"/>
        <v>1.0694101508916325</v>
      </c>
      <c r="K69" s="22">
        <f t="shared" si="8"/>
        <v>0.93509492047203679</v>
      </c>
      <c r="L69" s="22">
        <f>IF('DESIGN INPUTS AND CALCULATIONS'!$C$90="Integrated Leakage",'Integrated Leakage'!I69,'tables and calculations'!$S115)</f>
        <v>0.71753757906683746</v>
      </c>
      <c r="M69" s="22">
        <f>IF('DESIGN INPUTS AND CALCULATIONS'!$C$90="Integrated Leakage",'Integrated Leakage'!K69,'tables and calculations'!$AO115)</f>
        <v>0.94185910319979371</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0.5</v>
      </c>
      <c r="C70" s="22">
        <f t="shared" si="1"/>
        <v>13</v>
      </c>
      <c r="D70" s="22">
        <f t="shared" si="9"/>
        <v>2.2999999999999998</v>
      </c>
      <c r="E70" s="22">
        <f t="shared" si="2"/>
        <v>5.2899999999999991</v>
      </c>
      <c r="F70" s="22">
        <f t="shared" si="3"/>
        <v>1.1474769998360179</v>
      </c>
      <c r="G70" s="22">
        <f t="shared" si="4"/>
        <v>1.0737765175383323</v>
      </c>
      <c r="H70" s="22">
        <f t="shared" si="5"/>
        <v>1.4903870360998013</v>
      </c>
      <c r="I70" s="22">
        <f t="shared" si="6"/>
        <v>0.67096665213681894</v>
      </c>
      <c r="J70" s="22">
        <f t="shared" si="7"/>
        <v>1.0712035286704473</v>
      </c>
      <c r="K70" s="22">
        <f t="shared" si="8"/>
        <v>0.93352941176470594</v>
      </c>
      <c r="L70" s="22">
        <f>IF('DESIGN INPUTS AND CALCULATIONS'!$C$90="Integrated Leakage",'Integrated Leakage'!I70,'tables and calculations'!$S116)</f>
        <v>0.70738728405534013</v>
      </c>
      <c r="M70" s="22">
        <f>IF('DESIGN INPUTS AND CALCULATIONS'!$C$90="Integrated Leakage",'Integrated Leakage'!K70,'tables and calculations'!$AO116)</f>
        <v>0.94127968806207252</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0.5</v>
      </c>
      <c r="C71" s="22">
        <f t="shared" si="1"/>
        <v>13</v>
      </c>
      <c r="D71" s="22">
        <f t="shared" si="9"/>
        <v>2.3499999999999996</v>
      </c>
      <c r="E71" s="22">
        <f t="shared" si="2"/>
        <v>5.5224999999999982</v>
      </c>
      <c r="F71" s="22">
        <f t="shared" si="3"/>
        <v>1.1510793430964033</v>
      </c>
      <c r="G71" s="22">
        <f t="shared" si="4"/>
        <v>1.143079447713897</v>
      </c>
      <c r="H71" s="22">
        <f t="shared" si="5"/>
        <v>1.5146480749039692</v>
      </c>
      <c r="I71" s="22">
        <f t="shared" si="6"/>
        <v>0.66021937146251042</v>
      </c>
      <c r="J71" s="22">
        <f t="shared" si="7"/>
        <v>1.072883657763694</v>
      </c>
      <c r="K71" s="22">
        <f t="shared" si="8"/>
        <v>0.93206751054852321</v>
      </c>
      <c r="L71" s="22">
        <f>IF('DESIGN INPUTS AND CALCULATIONS'!$C$90="Integrated Leakage",'Integrated Leakage'!I71,'tables and calculations'!$S117)</f>
        <v>0.69743576520186301</v>
      </c>
      <c r="M71" s="22">
        <f>IF('DESIGN INPUTS AND CALCULATIONS'!$C$90="Integrated Leakage",'Integrated Leakage'!K71,'tables and calculations'!$AO117)</f>
        <v>0.9407375004351366</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0.5</v>
      </c>
      <c r="C72" s="22">
        <f t="shared" si="1"/>
        <v>13</v>
      </c>
      <c r="D72" s="22">
        <f t="shared" si="9"/>
        <v>2.3999999999999995</v>
      </c>
      <c r="E72" s="22">
        <f t="shared" si="2"/>
        <v>5.7599999999999971</v>
      </c>
      <c r="F72" s="22">
        <f t="shared" si="3"/>
        <v>1.1544640263012498</v>
      </c>
      <c r="G72" s="22">
        <f t="shared" si="4"/>
        <v>1.2140775034293547</v>
      </c>
      <c r="H72" s="22">
        <f t="shared" si="5"/>
        <v>1.5390066698135536</v>
      </c>
      <c r="I72" s="22">
        <f t="shared" si="6"/>
        <v>0.64976976358468108</v>
      </c>
      <c r="J72" s="22">
        <f t="shared" si="7"/>
        <v>1.0744598765432098</v>
      </c>
      <c r="K72" s="22">
        <f t="shared" si="8"/>
        <v>0.93070017953321371</v>
      </c>
      <c r="L72" s="22">
        <f>IF('DESIGN INPUTS AND CALCULATIONS'!$C$90="Integrated Leakage",'Integrated Leakage'!I72,'tables and calculations'!$S118)</f>
        <v>0.68768237193333104</v>
      </c>
      <c r="M72" s="22">
        <f>IF('DESIGN INPUTS AND CALCULATIONS'!$C$90="Integrated Leakage",'Integrated Leakage'!K72,'tables and calculations'!$AO118)</f>
        <v>0.9402294048807448</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0.5</v>
      </c>
      <c r="C73" s="22">
        <f t="shared" si="1"/>
        <v>13</v>
      </c>
      <c r="D73" s="22">
        <f t="shared" si="9"/>
        <v>2.4499999999999993</v>
      </c>
      <c r="E73" s="22">
        <f t="shared" si="2"/>
        <v>6.0024999999999968</v>
      </c>
      <c r="F73" s="22">
        <f t="shared" si="3"/>
        <v>1.1576481323659069</v>
      </c>
      <c r="G73" s="22">
        <f t="shared" si="4"/>
        <v>1.2867584108473313</v>
      </c>
      <c r="H73" s="22">
        <f t="shared" si="5"/>
        <v>1.5634597990396932</v>
      </c>
      <c r="I73" s="22">
        <f t="shared" si="6"/>
        <v>0.63960710765586615</v>
      </c>
      <c r="J73" s="22">
        <f t="shared" si="7"/>
        <v>1.0759405803137583</v>
      </c>
      <c r="K73" s="22">
        <f t="shared" si="8"/>
        <v>0.92941935483870952</v>
      </c>
      <c r="L73" s="22">
        <f>IF('DESIGN INPUTS AND CALCULATIONS'!$C$90="Integrated Leakage",'Integrated Leakage'!I73,'tables and calculations'!$S119)</f>
        <v>0.67812587167892846</v>
      </c>
      <c r="M73" s="22">
        <f>IF('DESIGN INPUTS AND CALCULATIONS'!$C$90="Integrated Leakage",'Integrated Leakage'!K73,'tables and calculations'!$AO119)</f>
        <v>0.93975259043651549</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0.5</v>
      </c>
      <c r="C74" s="22">
        <f t="shared" si="1"/>
        <v>13</v>
      </c>
      <c r="D74" s="22">
        <f t="shared" si="9"/>
        <v>2.4999999999999991</v>
      </c>
      <c r="E74" s="22">
        <f t="shared" si="2"/>
        <v>6.2499999999999956</v>
      </c>
      <c r="F74" s="22">
        <f t="shared" si="3"/>
        <v>1.1606471111111114</v>
      </c>
      <c r="G74" s="22">
        <f t="shared" si="4"/>
        <v>1.3611111111111098</v>
      </c>
      <c r="H74" s="22">
        <f t="shared" si="5"/>
        <v>1.5880044780233529</v>
      </c>
      <c r="I74" s="22">
        <f t="shared" si="6"/>
        <v>0.62972114615491293</v>
      </c>
      <c r="J74" s="22">
        <f t="shared" si="7"/>
        <v>1.0773333333333335</v>
      </c>
      <c r="K74" s="22">
        <f t="shared" si="8"/>
        <v>0.92821782178217804</v>
      </c>
      <c r="L74" s="22">
        <f>IF('DESIGN INPUTS AND CALCULATIONS'!$C$90="Integrated Leakage",'Integrated Leakage'!I74,'tables and calculations'!$S120)</f>
        <v>0.66876453996695795</v>
      </c>
      <c r="M74" s="22">
        <f>IF('DESIGN INPUTS AND CALCULATIONS'!$C$90="Integrated Leakage",'Integrated Leakage'!K74,'tables and calculations'!$AO120)</f>
        <v>0.93930453100047029</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0.5</v>
      </c>
      <c r="C75" s="22">
        <f t="shared" si="1"/>
        <v>13</v>
      </c>
      <c r="D75" s="22">
        <f t="shared" si="9"/>
        <v>2.5499999999999989</v>
      </c>
      <c r="E75" s="22">
        <f t="shared" si="2"/>
        <v>6.5024999999999942</v>
      </c>
      <c r="F75" s="22">
        <f t="shared" si="3"/>
        <v>1.1634749618390705</v>
      </c>
      <c r="G75" s="22">
        <f t="shared" si="4"/>
        <v>1.4371256188265651</v>
      </c>
      <c r="H75" s="22">
        <f t="shared" si="5"/>
        <v>1.6126377710650448</v>
      </c>
      <c r="I75" s="22">
        <f t="shared" si="6"/>
        <v>0.62010205759943449</v>
      </c>
      <c r="J75" s="22">
        <f t="shared" si="7"/>
        <v>1.0786449656115169</v>
      </c>
      <c r="K75" s="22">
        <f t="shared" si="8"/>
        <v>0.92708910891089114</v>
      </c>
      <c r="L75" s="22">
        <f>IF('DESIGN INPUTS AND CALCULATIONS'!$C$90="Integrated Leakage",'Integrated Leakage'!I75,'tables and calculations'!$S121)</f>
        <v>0.65959623902514053</v>
      </c>
      <c r="M75" s="22">
        <f>IF('DESIGN INPUTS AND CALCULATIONS'!$C$90="Integrated Leakage",'Integrated Leakage'!K75,'tables and calculations'!$AO121)</f>
        <v>0.93888295126389976</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0.5</v>
      </c>
      <c r="C76" s="22">
        <f t="shared" si="1"/>
        <v>13</v>
      </c>
      <c r="D76" s="22">
        <f t="shared" si="9"/>
        <v>2.5999999999999988</v>
      </c>
      <c r="E76" s="22">
        <f t="shared" si="2"/>
        <v>6.7599999999999936</v>
      </c>
      <c r="F76" s="22">
        <f t="shared" si="3"/>
        <v>1.1661443927033368</v>
      </c>
      <c r="G76" s="22">
        <f t="shared" si="4"/>
        <v>1.514792899408282</v>
      </c>
      <c r="H76" s="22">
        <f t="shared" si="5"/>
        <v>1.6373568004902348</v>
      </c>
      <c r="I76" s="22">
        <f t="shared" si="6"/>
        <v>0.61074043220182295</v>
      </c>
      <c r="J76" s="22">
        <f t="shared" si="7"/>
        <v>1.0798816568047338</v>
      </c>
      <c r="K76" s="22">
        <f t="shared" si="8"/>
        <v>0.92602739726027394</v>
      </c>
      <c r="L76" s="22">
        <f>IF('DESIGN INPUTS AND CALCULATIONS'!$C$90="Integrated Leakage",'Integrated Leakage'!I76,'tables and calculations'!$S122)</f>
        <v>0.65061848632036234</v>
      </c>
      <c r="M76" s="22">
        <f>IF('DESIGN INPUTS AND CALCULATIONS'!$C$90="Integrated Leakage",'Integrated Leakage'!K76,'tables and calculations'!$AO122)</f>
        <v>0.9384857973192654</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0.5</v>
      </c>
      <c r="C77" s="22">
        <f t="shared" si="1"/>
        <v>13</v>
      </c>
      <c r="D77" s="22">
        <f t="shared" si="9"/>
        <v>2.6499999999999986</v>
      </c>
      <c r="E77" s="22">
        <f t="shared" si="2"/>
        <v>7.0224999999999929</v>
      </c>
      <c r="F77" s="22">
        <f t="shared" si="3"/>
        <v>1.1686669601567312</v>
      </c>
      <c r="G77" s="22">
        <f t="shared" si="4"/>
        <v>1.5941047624698368</v>
      </c>
      <c r="H77" s="22">
        <f t="shared" si="5"/>
        <v>1.662158753737611</v>
      </c>
      <c r="I77" s="22">
        <f t="shared" si="6"/>
        <v>0.60162724995512695</v>
      </c>
      <c r="J77" s="22">
        <f t="shared" si="7"/>
        <v>1.0810490091372968</v>
      </c>
      <c r="K77" s="22">
        <f t="shared" si="8"/>
        <v>0.92502744237102086</v>
      </c>
      <c r="L77" s="22">
        <f>IF('DESIGN INPUTS AND CALCULATIONS'!$C$90="Integrated Leakage",'Integrated Leakage'!I77,'tables and calculations'!$S123)</f>
        <v>0.64182851428781507</v>
      </c>
      <c r="M77" s="22">
        <f>IF('DESIGN INPUTS AND CALCULATIONS'!$C$90="Integrated Leakage",'Integrated Leakage'!K77,'tables and calculations'!$AO123)</f>
        <v>0.93811121122187868</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0.5</v>
      </c>
      <c r="C78" s="22">
        <f t="shared" si="1"/>
        <v>13</v>
      </c>
      <c r="D78" s="22">
        <f t="shared" si="9"/>
        <v>2.6999999999999984</v>
      </c>
      <c r="E78" s="22">
        <f t="shared" si="2"/>
        <v>7.2899999999999912</v>
      </c>
      <c r="F78" s="22">
        <f t="shared" si="3"/>
        <v>1.1710531912523605</v>
      </c>
      <c r="G78" s="22">
        <f t="shared" si="4"/>
        <v>1.675053768903789</v>
      </c>
      <c r="H78" s="22">
        <f t="shared" si="5"/>
        <v>1.6870408887031012</v>
      </c>
      <c r="I78" s="22">
        <f t="shared" si="6"/>
        <v>0.59275386073703396</v>
      </c>
      <c r="J78" s="22">
        <f t="shared" si="7"/>
        <v>1.0821521109586953</v>
      </c>
      <c r="K78" s="22">
        <f t="shared" si="8"/>
        <v>0.92408450704225353</v>
      </c>
      <c r="L78" s="22">
        <f>IF('DESIGN INPUTS AND CALCULATIONS'!$C$90="Integrated Leakage",'Integrated Leakage'!I78,'tables and calculations'!$S124)</f>
        <v>0.63322332233956602</v>
      </c>
      <c r="M78" s="22">
        <f>IF('DESIGN INPUTS AND CALCULATIONS'!$C$90="Integrated Leakage",'Integrated Leakage'!K78,'tables and calculations'!$AO124)</f>
        <v>0.93775750890727694</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0.5</v>
      </c>
      <c r="C79" s="22">
        <f t="shared" si="1"/>
        <v>13</v>
      </c>
      <c r="D79" s="22">
        <f t="shared" si="9"/>
        <v>2.7499999999999982</v>
      </c>
      <c r="E79" s="22">
        <f t="shared" si="2"/>
        <v>7.5624999999999902</v>
      </c>
      <c r="F79" s="22">
        <f t="shared" si="3"/>
        <v>1.1733126911489045</v>
      </c>
      <c r="G79" s="22">
        <f t="shared" si="4"/>
        <v>1.7576331496786017</v>
      </c>
      <c r="H79" s="22">
        <f t="shared" si="5"/>
        <v>1.7120005376247713</v>
      </c>
      <c r="I79" s="22">
        <f t="shared" si="6"/>
        <v>0.5841119661021833</v>
      </c>
      <c r="J79" s="22">
        <f t="shared" si="7"/>
        <v>1.0831955922865013</v>
      </c>
      <c r="K79" s="22">
        <f t="shared" si="8"/>
        <v>0.92319430315361151</v>
      </c>
      <c r="L79" s="22">
        <f>IF('DESIGN INPUTS AND CALCULATIONS'!$C$90="Integrated Leakage",'Integrated Leakage'!I79,'tables and calculations'!$S125)</f>
        <v>0.62479972210473345</v>
      </c>
      <c r="M79" s="22">
        <f>IF('DESIGN INPUTS AND CALCULATIONS'!$C$90="Integrated Leakage",'Integrated Leakage'!K79,'tables and calculations'!$AO125)</f>
        <v>0.93742316096641365</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0.5</v>
      </c>
      <c r="C80" s="22">
        <f t="shared" si="1"/>
        <v>13</v>
      </c>
      <c r="D80" s="22">
        <f t="shared" si="9"/>
        <v>2.799999999999998</v>
      </c>
      <c r="E80" s="22">
        <f t="shared" si="2"/>
        <v>7.8399999999999892</v>
      </c>
      <c r="F80" s="22">
        <f t="shared" si="3"/>
        <v>1.1754542378175759</v>
      </c>
      <c r="G80" s="22">
        <f t="shared" si="4"/>
        <v>1.8418367346938747</v>
      </c>
      <c r="H80" s="22">
        <f t="shared" si="5"/>
        <v>1.7370351097520886</v>
      </c>
      <c r="I80" s="22">
        <f t="shared" si="6"/>
        <v>0.5756936024987549</v>
      </c>
      <c r="J80" s="22">
        <f t="shared" si="7"/>
        <v>1.0841836734693877</v>
      </c>
      <c r="K80" s="22">
        <f t="shared" si="8"/>
        <v>0.9223529411764706</v>
      </c>
      <c r="L80" s="22">
        <f>IF('DESIGN INPUTS AND CALCULATIONS'!$C$90="Integrated Leakage",'Integrated Leakage'!I80,'tables and calculations'!$S126)</f>
        <v>0.61655437673407365</v>
      </c>
      <c r="M80" s="22">
        <f>IF('DESIGN INPUTS AND CALCULATIONS'!$C$90="Integrated Leakage",'Integrated Leakage'!K80,'tables and calculations'!$AO126)</f>
        <v>0.93710677586248159</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0.5</v>
      </c>
      <c r="C81" s="22">
        <f t="shared" si="1"/>
        <v>13</v>
      </c>
      <c r="D81" s="22">
        <f t="shared" si="9"/>
        <v>2.8499999999999979</v>
      </c>
      <c r="E81" s="22">
        <f t="shared" si="2"/>
        <v>8.1224999999999881</v>
      </c>
      <c r="F81" s="22">
        <f t="shared" si="3"/>
        <v>1.1774858656520251</v>
      </c>
      <c r="G81" s="22">
        <f t="shared" si="4"/>
        <v>1.9276588902948264</v>
      </c>
      <c r="H81" s="22">
        <f t="shared" si="5"/>
        <v>1.762142093006932</v>
      </c>
      <c r="I81" s="22">
        <f t="shared" si="6"/>
        <v>0.56749112569781068</v>
      </c>
      <c r="J81" s="22">
        <f t="shared" si="7"/>
        <v>1.0851202079272255</v>
      </c>
      <c r="K81" s="22">
        <f t="shared" si="8"/>
        <v>0.92155688622754484</v>
      </c>
      <c r="L81" s="22">
        <f>IF('DESIGN INPUTS AND CALCULATIONS'!$C$90="Integrated Leakage",'Integrated Leakage'!I81,'tables and calculations'!$S127)</f>
        <v>0.60848383499831105</v>
      </c>
      <c r="M81" s="22">
        <f>IF('DESIGN INPUTS AND CALCULATIONS'!$C$90="Integrated Leakage",'Integrated Leakage'!K81,'tables and calculations'!$AO127)</f>
        <v>0.93680708524045264</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0.5</v>
      </c>
      <c r="C82" s="22">
        <f t="shared" si="1"/>
        <v>13</v>
      </c>
      <c r="D82" s="22">
        <f t="shared" si="9"/>
        <v>2.8999999999999977</v>
      </c>
      <c r="E82" s="22">
        <f t="shared" si="2"/>
        <v>8.4099999999999859</v>
      </c>
      <c r="F82" s="22">
        <f t="shared" si="3"/>
        <v>1.1794149394339422</v>
      </c>
      <c r="G82" s="22">
        <f t="shared" si="4"/>
        <v>2.015094464262118</v>
      </c>
      <c r="H82" s="22">
        <f t="shared" si="5"/>
        <v>1.7873190548125593</v>
      </c>
      <c r="I82" s="22">
        <f t="shared" si="6"/>
        <v>0.55949719626576278</v>
      </c>
      <c r="J82" s="22">
        <f t="shared" si="7"/>
        <v>1.0860087197780421</v>
      </c>
      <c r="K82" s="22">
        <f t="shared" si="8"/>
        <v>0.92080291970802908</v>
      </c>
      <c r="L82" s="22">
        <f>IF('DESIGN INPUTS AND CALCULATIONS'!$C$90="Integrated Leakage",'Integrated Leakage'!I82,'tables and calculations'!$S128)</f>
        <v>0.60058456081943423</v>
      </c>
      <c r="M82" s="22">
        <f>IF('DESIGN INPUTS AND CALCULATIONS'!$C$90="Integrated Leakage",'Integrated Leakage'!K82,'tables and calculations'!$AO128)</f>
        <v>0.93652293103553574</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0.5</v>
      </c>
      <c r="C83" s="22">
        <f t="shared" si="1"/>
        <v>13</v>
      </c>
      <c r="D83" s="22">
        <f t="shared" si="9"/>
        <v>2.9499999999999975</v>
      </c>
      <c r="E83" s="22">
        <f t="shared" si="2"/>
        <v>8.7024999999999846</v>
      </c>
      <c r="F83" s="22">
        <f t="shared" si="3"/>
        <v>1.1812482198979721</v>
      </c>
      <c r="G83" s="22">
        <f t="shared" si="4"/>
        <v>2.1041387372721716</v>
      </c>
      <c r="H83" s="22">
        <f t="shared" si="5"/>
        <v>1.8125636422399474</v>
      </c>
      <c r="I83" s="22">
        <f t="shared" si="6"/>
        <v>0.55170476594367213</v>
      </c>
      <c r="J83" s="22">
        <f t="shared" si="7"/>
        <v>1.086852437039165</v>
      </c>
      <c r="K83" s="22">
        <f t="shared" si="8"/>
        <v>0.92008810572687227</v>
      </c>
      <c r="L83" s="22">
        <f>IF('DESIGN INPUTS AND CALCULATIONS'!$C$90="Integrated Leakage",'Integrated Leakage'!I83,'tables and calculations'!$S129)</f>
        <v>0.59285295879574851</v>
      </c>
      <c r="M83" s="22">
        <f>IF('DESIGN INPUTS AND CALCULATIONS'!$C$90="Integrated Leakage",'Integrated Leakage'!K83,'tables and calculations'!$AO129)</f>
        <v>0.93625325413256089</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0.5</v>
      </c>
      <c r="C84" s="22">
        <f t="shared" si="1"/>
        <v>13</v>
      </c>
      <c r="D84" s="22">
        <f t="shared" si="9"/>
        <v>2.9999999999999973</v>
      </c>
      <c r="E84" s="22">
        <f t="shared" si="2"/>
        <v>8.999999999999984</v>
      </c>
      <c r="F84" s="22">
        <f t="shared" si="3"/>
        <v>1.1829919219631155</v>
      </c>
      <c r="G84" s="22">
        <f t="shared" si="4"/>
        <v>2.1947873799725608</v>
      </c>
      <c r="H84" s="22">
        <f t="shared" si="5"/>
        <v>1.8378735815979499</v>
      </c>
      <c r="I84" s="22">
        <f t="shared" si="6"/>
        <v>0.54410706482354687</v>
      </c>
      <c r="J84" s="22">
        <f t="shared" si="7"/>
        <v>1.0876543209876544</v>
      </c>
      <c r="K84" s="22">
        <f t="shared" si="8"/>
        <v>0.91940976163450616</v>
      </c>
      <c r="L84" s="22">
        <f>IF('DESIGN INPUTS AND CALCULATIONS'!$C$90="Integrated Leakage",'Integrated Leakage'!I84,'tables and calculations'!$S130)</f>
        <v>0.58528539621294451</v>
      </c>
      <c r="M84" s="22">
        <f>IF('DESIGN INPUTS AND CALCULATIONS'!$C$90="Integrated Leakage",'Integrated Leakage'!K84,'tables and calculations'!$AO130)</f>
        <v>0.93599708436613338</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0.5</v>
      </c>
      <c r="C85" s="22">
        <f t="shared" si="1"/>
        <v>13</v>
      </c>
      <c r="D85" s="22">
        <f t="shared" si="9"/>
        <v>3.0499999999999972</v>
      </c>
      <c r="E85" s="22">
        <f t="shared" si="2"/>
        <v>9.3024999999999824</v>
      </c>
      <c r="F85" s="22">
        <f t="shared" si="3"/>
        <v>1.184651766548525</v>
      </c>
      <c r="G85" s="22">
        <f t="shared" si="4"/>
        <v>2.2870364149422149</v>
      </c>
      <c r="H85" s="22">
        <f t="shared" si="5"/>
        <v>1.863246677574051</v>
      </c>
      <c r="I85" s="22">
        <f t="shared" si="6"/>
        <v>0.53669758923279065</v>
      </c>
      <c r="J85" s="22">
        <f t="shared" si="7"/>
        <v>1.0884170921795215</v>
      </c>
      <c r="K85" s="22">
        <f t="shared" si="8"/>
        <v>0.91876543209876549</v>
      </c>
      <c r="L85" s="22">
        <f>IF('DESIGN INPUTS AND CALCULATIONS'!$C$90="Integrated Leakage",'Integrated Leakage'!I85,'tables and calculations'!$S131)</f>
        <v>0.57787822197355165</v>
      </c>
      <c r="M85" s="22">
        <f>IF('DESIGN INPUTS AND CALCULATIONS'!$C$90="Integrated Leakage",'Integrated Leakage'!K85,'tables and calculations'!$AO131)</f>
        <v>0.93575353168300912</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0.5</v>
      </c>
      <c r="C86" s="22">
        <f t="shared" si="1"/>
        <v>13</v>
      </c>
      <c r="D86" s="22">
        <f t="shared" si="9"/>
        <v>3.099999999999997</v>
      </c>
      <c r="E86" s="22">
        <f t="shared" si="2"/>
        <v>9.6099999999999817</v>
      </c>
      <c r="F86" s="22">
        <f t="shared" si="3"/>
        <v>1.1862330267650778</v>
      </c>
      <c r="G86" s="22">
        <f t="shared" si="4"/>
        <v>2.3808821829113143</v>
      </c>
      <c r="H86" s="22">
        <f t="shared" si="5"/>
        <v>1.8886808120157286</v>
      </c>
      <c r="I86" s="22">
        <f t="shared" si="6"/>
        <v>0.52947009025454761</v>
      </c>
      <c r="J86" s="22">
        <f t="shared" si="7"/>
        <v>1.0891432535553245</v>
      </c>
      <c r="K86" s="22">
        <f t="shared" si="8"/>
        <v>0.91815286624203807</v>
      </c>
      <c r="L86" s="22">
        <f>IF('DESIGN INPUTS AND CALCULATIONS'!$C$90="Integrated Leakage",'Integrated Leakage'!I86,'tables and calculations'!$S132)</f>
        <v>0.57062778282470938</v>
      </c>
      <c r="M86" s="22">
        <f>IF('DESIGN INPUTS AND CALCULATIONS'!$C$90="Integrated Leakage",'Integrated Leakage'!K86,'tables and calculations'!$AO132)</f>
        <v>0.93552177831448835</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0.5</v>
      </c>
      <c r="C87" s="22">
        <f t="shared" si="1"/>
        <v>13</v>
      </c>
      <c r="D87" s="22">
        <f t="shared" si="9"/>
        <v>3.1499999999999968</v>
      </c>
      <c r="E87" s="22">
        <f t="shared" si="2"/>
        <v>9.9224999999999799</v>
      </c>
      <c r="F87" s="22">
        <f t="shared" si="3"/>
        <v>1.1877405691664908</v>
      </c>
      <c r="G87" s="22">
        <f t="shared" si="4"/>
        <v>2.4763213127043171</v>
      </c>
      <c r="H87" s="22">
        <f t="shared" si="5"/>
        <v>1.914173942428119</v>
      </c>
      <c r="I87" s="22">
        <f t="shared" si="6"/>
        <v>0.52241856282481081</v>
      </c>
      <c r="J87" s="22">
        <f t="shared" si="7"/>
        <v>1.0898351109991322</v>
      </c>
      <c r="K87" s="22">
        <f t="shared" si="8"/>
        <v>0.91756999743128687</v>
      </c>
      <c r="L87" s="22">
        <f>IF('DESIGN INPUTS AND CALCULATIONS'!$C$90="Integrated Leakage",'Integrated Leakage'!I87,'tables and calculations'!$S133)</f>
        <v>0.5635304372182347</v>
      </c>
      <c r="M87" s="22">
        <f>IF('DESIGN INPUTS AND CALCULATIONS'!$C$90="Integrated Leakage",'Integrated Leakage'!K87,'tables and calculations'!$AO133)</f>
        <v>0.93530107182875089</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0.5</v>
      </c>
      <c r="C88" s="22">
        <f t="shared" si="1"/>
        <v>13</v>
      </c>
      <c r="D88" s="22">
        <f t="shared" si="9"/>
        <v>3.1999999999999966</v>
      </c>
      <c r="E88" s="22">
        <f t="shared" si="2"/>
        <v>10.239999999999979</v>
      </c>
      <c r="F88" s="22">
        <f t="shared" si="3"/>
        <v>1.189178890652127</v>
      </c>
      <c r="G88" s="22">
        <f t="shared" si="4"/>
        <v>2.5733506944444375</v>
      </c>
      <c r="H88" s="22">
        <f t="shared" si="5"/>
        <v>1.9397241002515189</v>
      </c>
      <c r="I88" s="22">
        <f t="shared" si="6"/>
        <v>0.51553723535750917</v>
      </c>
      <c r="J88" s="22">
        <f t="shared" si="7"/>
        <v>1.0904947916666667</v>
      </c>
      <c r="K88" s="22">
        <f t="shared" si="8"/>
        <v>0.91701492537313423</v>
      </c>
      <c r="L88" s="22">
        <f>IF('DESIGN INPUTS AND CALCULATIONS'!$C$90="Integrated Leakage",'Integrated Leakage'!I88,'tables and calculations'!$S134)</f>
        <v>0.55658256709668363</v>
      </c>
      <c r="M88" s="22">
        <f>IF('DESIGN INPUTS AND CALCULATIONS'!$C$90="Integrated Leakage",'Integrated Leakage'!K88,'tables and calculations'!$AO134)</f>
        <v>0.93509071895163942</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0.5</v>
      </c>
      <c r="C89" s="22">
        <f t="shared" si="1"/>
        <v>13</v>
      </c>
      <c r="D89" s="22">
        <f t="shared" si="9"/>
        <v>3.2499999999999964</v>
      </c>
      <c r="E89" s="22">
        <f t="shared" ref="E89:E95" si="10">D89^2</f>
        <v>10.562499999999977</v>
      </c>
      <c r="F89" s="22">
        <f t="shared" ref="F89:F95" si="11">($C$18*(1-(1-($C$17^2))/(E89)))^2</f>
        <v>1.1905521515353101</v>
      </c>
      <c r="G89" s="22">
        <f t="shared" ref="G89:G95" si="12">((B89/$C$17)*(D89-(1/D89)))^2</f>
        <v>2.6719674556212953</v>
      </c>
      <c r="H89" s="22">
        <f t="shared" ref="H89:H95" si="13">SQRT(F89+G89)</f>
        <v>1.9653293889718857</v>
      </c>
      <c r="I89" s="22">
        <f t="shared" ref="I89:I95" si="14">1/(H89)</f>
        <v>0.50882055985695385</v>
      </c>
      <c r="J89" s="22">
        <f t="shared" ref="J89:J95" si="15">SQRT(F89)</f>
        <v>1.0911242603550295</v>
      </c>
      <c r="K89" s="22">
        <f t="shared" ref="K89:K95" si="16">1/J89</f>
        <v>0.91648590021691978</v>
      </c>
      <c r="L89" s="22">
        <f>IF('DESIGN INPUTS AND CALCULATIONS'!$C$90="Integrated Leakage",'Integrated Leakage'!I89,'tables and calculations'!$S135)</f>
        <v>0.5497805878636961</v>
      </c>
      <c r="M89" s="22">
        <f>IF('DESIGN INPUTS AND CALCULATIONS'!$C$90="Integrated Leakage",'Integrated Leakage'!K89,'tables and calculations'!$AO135)</f>
        <v>0.93489008006005492</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0.5</v>
      </c>
      <c r="C90" s="22">
        <f t="shared" si="1"/>
        <v>13</v>
      </c>
      <c r="D90" s="22">
        <f t="shared" ref="D90:D95" si="17">D89+0.05</f>
        <v>3.2999999999999963</v>
      </c>
      <c r="E90" s="22">
        <f t="shared" si="10"/>
        <v>10.889999999999976</v>
      </c>
      <c r="F90" s="22">
        <f t="shared" si="11"/>
        <v>1.1918642052240049</v>
      </c>
      <c r="G90" s="22">
        <f t="shared" si="12"/>
        <v>2.7721689396773499</v>
      </c>
      <c r="H90" s="22">
        <f t="shared" si="13"/>
        <v>1.9909879821087204</v>
      </c>
      <c r="I90" s="22">
        <f t="shared" si="14"/>
        <v>0.50226320248345613</v>
      </c>
      <c r="J90" s="22">
        <f t="shared" si="15"/>
        <v>1.0917253341495767</v>
      </c>
      <c r="K90" s="22">
        <f t="shared" si="16"/>
        <v>0.91598130841121483</v>
      </c>
      <c r="L90" s="22">
        <f>IF('DESIGN INPUTS AND CALCULATIONS'!$C$90="Integrated Leakage",'Integrated Leakage'!I90,'tables and calculations'!$S136)</f>
        <v>0.54312095676586747</v>
      </c>
      <c r="M90" s="22">
        <f>IF('DESIGN INPUTS AND CALCULATIONS'!$C$90="Integrated Leakage",'Integrated Leakage'!K90,'tables and calculations'!$AO136)</f>
        <v>0.93469856426542131</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0.5</v>
      </c>
      <c r="C91" s="22">
        <f t="shared" si="1"/>
        <v>13</v>
      </c>
      <c r="D91" s="22">
        <f t="shared" si="17"/>
        <v>3.3499999999999961</v>
      </c>
      <c r="E91" s="22">
        <f t="shared" si="10"/>
        <v>11.222499999999973</v>
      </c>
      <c r="F91" s="22">
        <f t="shared" si="11"/>
        <v>1.1931186249031891</v>
      </c>
      <c r="G91" s="22">
        <f t="shared" si="12"/>
        <v>2.873952686814675</v>
      </c>
      <c r="H91" s="22">
        <f t="shared" si="13"/>
        <v>2.0166981211172543</v>
      </c>
      <c r="I91" s="22">
        <f t="shared" si="14"/>
        <v>0.49586003454299754</v>
      </c>
      <c r="J91" s="22">
        <f t="shared" si="15"/>
        <v>1.0922996955520903</v>
      </c>
      <c r="K91" s="22">
        <f t="shared" si="16"/>
        <v>0.91549966009517336</v>
      </c>
      <c r="L91" s="22">
        <f>IF('DESIGN INPUTS AND CALCULATIONS'!$C$90="Integrated Leakage",'Integrated Leakage'!I91,'tables and calculations'!$S137)</f>
        <v>0.53660017988605646</v>
      </c>
      <c r="M91" s="22">
        <f>IF('DESIGN INPUTS AND CALCULATIONS'!$C$90="Integrated Leakage",'Integrated Leakage'!K91,'tables and calculations'!$AO137)</f>
        <v>0.93451562501590291</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0.5</v>
      </c>
      <c r="C92" s="22">
        <f t="shared" si="1"/>
        <v>13</v>
      </c>
      <c r="D92" s="22">
        <f t="shared" si="17"/>
        <v>3.3999999999999959</v>
      </c>
      <c r="E92" s="22">
        <f t="shared" si="10"/>
        <v>11.559999999999972</v>
      </c>
      <c r="F92" s="22">
        <f t="shared" si="11"/>
        <v>1.1943187275588705</v>
      </c>
      <c r="G92" s="22">
        <f t="shared" si="12"/>
        <v>2.9773164167627755</v>
      </c>
      <c r="H92" s="22">
        <f t="shared" si="13"/>
        <v>2.0424581132355315</v>
      </c>
      <c r="I92" s="22">
        <f t="shared" si="14"/>
        <v>0.48960612387583508</v>
      </c>
      <c r="J92" s="22">
        <f t="shared" si="15"/>
        <v>1.0928489042675893</v>
      </c>
      <c r="K92" s="22">
        <f t="shared" si="16"/>
        <v>0.91503957783641166</v>
      </c>
      <c r="L92" s="22">
        <f>IF('DESIGN INPUTS AND CALCULATIONS'!$C$90="Integrated Leakage",'Integrated Leakage'!I92,'tables and calculations'!$S138)</f>
        <v>0.53021481792404668</v>
      </c>
      <c r="M92" s="22">
        <f>IF('DESIGN INPUTS AND CALCULATIONS'!$C$90="Integrated Leakage",'Integrated Leakage'!K92,'tables and calculations'!$AO138)</f>
        <v>0.93434075615563761</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0.5</v>
      </c>
      <c r="C93" s="22">
        <f t="shared" si="1"/>
        <v>13</v>
      </c>
      <c r="D93" s="22">
        <f t="shared" si="17"/>
        <v>3.4499999999999957</v>
      </c>
      <c r="E93" s="22">
        <f t="shared" si="10"/>
        <v>11.902499999999971</v>
      </c>
      <c r="F93" s="22">
        <f t="shared" si="11"/>
        <v>1.1954675956410745</v>
      </c>
      <c r="G93" s="22">
        <f t="shared" si="12"/>
        <v>3.0822580132817743</v>
      </c>
      <c r="H93" s="22">
        <f t="shared" si="13"/>
        <v>2.0682663293016326</v>
      </c>
      <c r="I93" s="22">
        <f t="shared" si="14"/>
        <v>0.48349672662207793</v>
      </c>
      <c r="J93" s="22">
        <f t="shared" si="15"/>
        <v>1.0933744078041494</v>
      </c>
      <c r="K93" s="22">
        <f t="shared" si="16"/>
        <v>0.91459978655282825</v>
      </c>
      <c r="L93" s="22">
        <f>IF('DESIGN INPUTS AND CALCULATIONS'!$C$90="Integrated Leakage",'Integrated Leakage'!I93,'tables and calculations'!$S139)</f>
        <v>0.52396149091930866</v>
      </c>
      <c r="M93" s="22">
        <f>IF('DESIGN INPUTS AND CALCULATIONS'!$C$90="Integrated Leakage",'Integrated Leakage'!K93,'tables and calculations'!$AO139)</f>
        <v>0.93417348838739345</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0.5</v>
      </c>
      <c r="C94" s="22">
        <f t="shared" si="1"/>
        <v>13</v>
      </c>
      <c r="D94" s="22">
        <f t="shared" si="17"/>
        <v>3.4999999999999956</v>
      </c>
      <c r="E94" s="22">
        <f t="shared" si="10"/>
        <v>12.249999999999968</v>
      </c>
      <c r="F94" s="22">
        <f t="shared" si="11"/>
        <v>1.1965680966264056</v>
      </c>
      <c r="G94" s="22">
        <f t="shared" si="12"/>
        <v>3.1887755102040725</v>
      </c>
      <c r="H94" s="22">
        <f t="shared" si="13"/>
        <v>2.0941212015617618</v>
      </c>
      <c r="I94" s="22">
        <f t="shared" si="14"/>
        <v>0.47752727934477535</v>
      </c>
      <c r="J94" s="22">
        <f t="shared" si="15"/>
        <v>1.0938775510204082</v>
      </c>
      <c r="K94" s="22">
        <f t="shared" si="16"/>
        <v>0.91417910447761197</v>
      </c>
      <c r="L94" s="22">
        <f>IF('DESIGN INPUTS AND CALCULATIONS'!$C$90="Integrated Leakage",'Integrated Leakage'!I94,'tables and calculations'!$S140)</f>
        <v>0.51783688205205514</v>
      </c>
      <c r="M94" s="22">
        <f>IF('DESIGN INPUTS AND CALCULATIONS'!$C$90="Integrated Leakage",'Integrated Leakage'!K94,'tables and calculations'!$AO140)</f>
        <v>0.93401338609205875</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0.5</v>
      </c>
      <c r="C95" s="22">
        <f t="shared" si="1"/>
        <v>13</v>
      </c>
      <c r="D95" s="22">
        <f t="shared" si="17"/>
        <v>3.5499999999999954</v>
      </c>
      <c r="E95" s="22">
        <f t="shared" si="10"/>
        <v>12.602499999999967</v>
      </c>
      <c r="F95" s="22">
        <f t="shared" si="11"/>
        <v>1.1976229007089738</v>
      </c>
      <c r="G95" s="22">
        <f t="shared" si="12"/>
        <v>3.2968670788423711</v>
      </c>
      <c r="H95" s="22">
        <f t="shared" si="13"/>
        <v>2.1200212214860832</v>
      </c>
      <c r="I95" s="22">
        <f t="shared" si="14"/>
        <v>0.47169339149304573</v>
      </c>
      <c r="J95" s="22">
        <f t="shared" si="15"/>
        <v>1.0943595847384779</v>
      </c>
      <c r="K95" s="22">
        <f t="shared" si="16"/>
        <v>0.91377643504531714</v>
      </c>
      <c r="L95" s="22">
        <f>IF('DESIGN INPUTS AND CALCULATIONS'!$C$90="Integrated Leakage",'Integrated Leakage'!I95,'tables and calculations'!$S141)</f>
        <v>0.51183774064239418</v>
      </c>
      <c r="M95" s="22">
        <f>IF('DESIGN INPUTS AND CALCULATIONS'!$C$90="Integrated Leakage",'Integrated Leakage'!K95,'tables and calculations'!$AO141)</f>
        <v>0.93386004446434046</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zoomScale="85" zoomScaleNormal="85" workbookViewId="0">
      <selection activeCell="P8" sqref="P8"/>
    </sheetView>
  </sheetViews>
  <sheetFormatPr defaultColWidth="9" defaultRowHeight="14.4"/>
  <cols>
    <col min="1" max="1" width="2.44140625" style="189" customWidth="1"/>
    <col min="2" max="2" width="35.33203125" style="189" customWidth="1"/>
    <col min="3" max="5" width="9" style="189"/>
    <col min="6" max="6" width="1" style="189" customWidth="1"/>
    <col min="7" max="7" width="29.6640625" style="189" customWidth="1"/>
    <col min="8" max="8" width="12.44140625" style="189" customWidth="1"/>
    <col min="9" max="9" width="10.109375" style="189" customWidth="1"/>
    <col min="10" max="10" width="6.88671875" style="189" customWidth="1"/>
    <col min="11" max="11" width="1" style="189" customWidth="1"/>
    <col min="12" max="13" width="9" style="189"/>
    <col min="14" max="14" width="16.109375" style="189" customWidth="1"/>
    <col min="15" max="15" width="9" style="189"/>
    <col min="16" max="16" width="8.109375" style="189" customWidth="1"/>
    <col min="17" max="17" width="5.6640625" style="189" customWidth="1"/>
    <col min="18" max="18" width="10.5546875" style="189" customWidth="1"/>
    <col min="19" max="16384" width="9" style="189"/>
  </cols>
  <sheetData>
    <row r="2" spans="2:21" ht="12" customHeight="1"/>
    <row r="3" spans="2:21" ht="22.5" customHeight="1">
      <c r="C3" s="477" t="s">
        <v>636</v>
      </c>
      <c r="D3" s="477"/>
      <c r="E3" s="477"/>
      <c r="F3" s="477"/>
      <c r="G3" s="477"/>
      <c r="H3" s="477"/>
      <c r="I3" s="477"/>
      <c r="J3" s="477"/>
      <c r="K3" s="477"/>
      <c r="L3" s="477"/>
      <c r="M3" s="477"/>
      <c r="N3" s="477"/>
      <c r="O3" s="477"/>
      <c r="P3" s="477"/>
      <c r="Q3" s="477"/>
      <c r="R3" s="477"/>
      <c r="S3" s="477"/>
    </row>
    <row r="4" spans="2:21" ht="15" thickBot="1"/>
    <row r="5" spans="2:21">
      <c r="B5" s="483" t="s">
        <v>637</v>
      </c>
      <c r="C5" s="484"/>
      <c r="D5" s="484"/>
      <c r="E5" s="484"/>
      <c r="F5" s="205"/>
      <c r="G5" s="485" t="s">
        <v>638</v>
      </c>
      <c r="H5" s="486"/>
      <c r="I5" s="486"/>
      <c r="J5" s="487"/>
      <c r="K5" s="237"/>
      <c r="L5" s="483" t="s">
        <v>639</v>
      </c>
      <c r="M5" s="484"/>
      <c r="N5" s="484"/>
      <c r="O5" s="484"/>
      <c r="P5" s="484"/>
      <c r="Q5" s="484"/>
      <c r="R5" s="205"/>
      <c r="S5" s="205"/>
      <c r="T5" s="205"/>
      <c r="U5" s="204"/>
    </row>
    <row r="6" spans="2:21" ht="15.6">
      <c r="B6" s="227" t="s">
        <v>640</v>
      </c>
      <c r="C6" s="225" t="s">
        <v>641</v>
      </c>
      <c r="D6" s="340">
        <v>390</v>
      </c>
      <c r="E6" s="225" t="s">
        <v>642</v>
      </c>
      <c r="F6" s="194"/>
      <c r="G6" s="227" t="s">
        <v>643</v>
      </c>
      <c r="H6" s="225" t="s">
        <v>644</v>
      </c>
      <c r="I6" s="219">
        <f>'DESIGN INPUTS AND CALCULATIONS'!C172</f>
        <v>377</v>
      </c>
      <c r="J6" s="236" t="s">
        <v>645</v>
      </c>
      <c r="K6" s="488"/>
      <c r="L6" s="478" t="s">
        <v>899</v>
      </c>
      <c r="M6" s="479"/>
      <c r="N6" s="479"/>
      <c r="O6" s="225" t="s">
        <v>646</v>
      </c>
      <c r="P6" s="348">
        <v>50</v>
      </c>
      <c r="Q6" s="225" t="s">
        <v>557</v>
      </c>
      <c r="R6" s="194"/>
      <c r="S6" s="194"/>
      <c r="T6" s="194"/>
      <c r="U6" s="193"/>
    </row>
    <row r="7" spans="2:21" ht="15.6">
      <c r="B7" s="227" t="s">
        <v>647</v>
      </c>
      <c r="C7" s="225" t="s">
        <v>648</v>
      </c>
      <c r="D7" s="331">
        <f>Vloss</f>
        <v>0.4</v>
      </c>
      <c r="E7" s="225" t="s">
        <v>642</v>
      </c>
      <c r="F7" s="194"/>
      <c r="G7" s="227" t="s">
        <v>649</v>
      </c>
      <c r="H7" s="225" t="s">
        <v>650</v>
      </c>
      <c r="I7" s="219">
        <f>'DESIGN INPUTS AND CALCULATIONS'!C170/1000</f>
        <v>9.6</v>
      </c>
      <c r="J7" s="236" t="s">
        <v>651</v>
      </c>
      <c r="K7" s="488"/>
      <c r="L7" s="478" t="s">
        <v>652</v>
      </c>
      <c r="M7" s="479"/>
      <c r="N7" s="479"/>
      <c r="O7" s="225" t="s">
        <v>653</v>
      </c>
      <c r="P7" s="342">
        <v>9.09</v>
      </c>
      <c r="Q7" s="225" t="s">
        <v>557</v>
      </c>
      <c r="R7" s="194"/>
      <c r="S7" s="194"/>
      <c r="T7" s="194"/>
      <c r="U7" s="193"/>
    </row>
    <row r="8" spans="2:21">
      <c r="B8" s="227" t="s">
        <v>654</v>
      </c>
      <c r="C8" s="225" t="s">
        <v>655</v>
      </c>
      <c r="D8" s="331">
        <f>Vout</f>
        <v>12</v>
      </c>
      <c r="E8" s="225" t="s">
        <v>642</v>
      </c>
      <c r="F8" s="194"/>
      <c r="G8" s="227" t="s">
        <v>656</v>
      </c>
      <c r="H8" s="225" t="s">
        <v>657</v>
      </c>
      <c r="I8" s="235">
        <f>CdivH2*picoF2*CdivL2*nanoF2*1000000000000/(CdivH2*picoF2+CdivL2*nanoF2)</f>
        <v>362.75433497043196</v>
      </c>
      <c r="J8" s="236" t="s">
        <v>645</v>
      </c>
      <c r="K8" s="488"/>
      <c r="L8" s="478" t="s">
        <v>658</v>
      </c>
      <c r="M8" s="479"/>
      <c r="N8" s="479"/>
      <c r="O8" s="225" t="s">
        <v>659</v>
      </c>
      <c r="P8" s="342">
        <v>0.4</v>
      </c>
      <c r="Q8" s="225"/>
      <c r="R8" s="194"/>
      <c r="S8" s="194"/>
      <c r="T8" s="194"/>
      <c r="U8" s="193"/>
    </row>
    <row r="9" spans="2:21">
      <c r="B9" s="227" t="s">
        <v>660</v>
      </c>
      <c r="C9" s="225" t="s">
        <v>661</v>
      </c>
      <c r="D9" s="340">
        <v>15</v>
      </c>
      <c r="E9" s="225" t="s">
        <v>662</v>
      </c>
      <c r="F9" s="194"/>
      <c r="G9" s="227" t="s">
        <v>663</v>
      </c>
      <c r="H9" s="225" t="s">
        <v>664</v>
      </c>
      <c r="I9" s="235">
        <f>(CdivH2*picoF2+CdivL2*nanoF2)*1000000000</f>
        <v>9.9770000000000003</v>
      </c>
      <c r="J9" s="236" t="s">
        <v>651</v>
      </c>
      <c r="K9" s="488"/>
      <c r="L9" s="478" t="s">
        <v>665</v>
      </c>
      <c r="M9" s="479"/>
      <c r="N9" s="479"/>
      <c r="O9" s="225" t="s">
        <v>666</v>
      </c>
      <c r="P9" s="342">
        <v>8</v>
      </c>
      <c r="Q9" s="225" t="s">
        <v>667</v>
      </c>
      <c r="R9" s="194"/>
      <c r="S9" s="194"/>
      <c r="T9" s="194"/>
      <c r="U9" s="193"/>
    </row>
    <row r="10" spans="2:21" ht="15.6">
      <c r="B10" s="227" t="s">
        <v>668</v>
      </c>
      <c r="C10" s="225" t="s">
        <v>669</v>
      </c>
      <c r="D10" s="340">
        <v>1880</v>
      </c>
      <c r="E10" s="225" t="s">
        <v>670</v>
      </c>
      <c r="F10" s="194"/>
      <c r="G10" s="227" t="s">
        <v>671</v>
      </c>
      <c r="H10" s="225" t="s">
        <v>672</v>
      </c>
      <c r="I10" s="235">
        <f>CdivH2*picoF2/(CdivH2*picoF2+CdivL2*nanoF2)</f>
        <v>3.778690989275333E-2</v>
      </c>
      <c r="J10" s="236"/>
      <c r="K10" s="488"/>
      <c r="L10" s="478" t="s">
        <v>673</v>
      </c>
      <c r="M10" s="479"/>
      <c r="N10" s="479"/>
      <c r="O10" s="225" t="s">
        <v>674</v>
      </c>
      <c r="P10" s="342">
        <v>1210</v>
      </c>
      <c r="Q10" s="232" t="s">
        <v>675</v>
      </c>
      <c r="R10" s="194"/>
      <c r="S10" s="194"/>
      <c r="T10" s="194"/>
      <c r="U10" s="193"/>
    </row>
    <row r="11" spans="2:21" ht="16.2" thickBot="1">
      <c r="B11" s="227" t="s">
        <v>676</v>
      </c>
      <c r="C11" s="225" t="s">
        <v>677</v>
      </c>
      <c r="D11" s="340">
        <v>2</v>
      </c>
      <c r="E11" s="225" t="s">
        <v>564</v>
      </c>
      <c r="F11" s="194"/>
      <c r="G11" s="227" t="s">
        <v>678</v>
      </c>
      <c r="H11" s="225" t="s">
        <v>679</v>
      </c>
      <c r="I11" s="341">
        <v>0.188</v>
      </c>
      <c r="J11" s="236" t="s">
        <v>651</v>
      </c>
      <c r="K11" s="488"/>
      <c r="L11" s="478" t="s">
        <v>680</v>
      </c>
      <c r="M11" s="479"/>
      <c r="N11" s="479"/>
      <c r="O11" s="225" t="s">
        <v>681</v>
      </c>
      <c r="P11" s="235">
        <f>0.9*1000000000/((Rzero2+Rfeedforward2*kiliOhm2)*2*PI()*F_roll2*kilihertz2)</f>
        <v>1.7383428250328374</v>
      </c>
      <c r="Q11" s="232" t="s">
        <v>682</v>
      </c>
      <c r="R11" s="194"/>
      <c r="S11" s="194"/>
      <c r="T11" s="194"/>
      <c r="U11" s="193"/>
    </row>
    <row r="12" spans="2:21">
      <c r="B12" s="227" t="s">
        <v>683</v>
      </c>
      <c r="C12" s="225" t="s">
        <v>684</v>
      </c>
      <c r="D12" s="331">
        <f>Lm</f>
        <v>1300</v>
      </c>
      <c r="E12" s="225" t="s">
        <v>685</v>
      </c>
      <c r="F12" s="194"/>
      <c r="G12" s="480" t="s">
        <v>686</v>
      </c>
      <c r="H12" s="481"/>
      <c r="I12" s="481"/>
      <c r="J12" s="482"/>
      <c r="K12" s="488"/>
      <c r="L12" s="478" t="s">
        <v>687</v>
      </c>
      <c r="M12" s="479"/>
      <c r="N12" s="479"/>
      <c r="O12" s="225" t="s">
        <v>688</v>
      </c>
      <c r="P12" s="343">
        <v>4.7</v>
      </c>
      <c r="Q12" s="225" t="s">
        <v>689</v>
      </c>
      <c r="R12" s="194"/>
      <c r="S12" s="194"/>
      <c r="T12" s="194"/>
      <c r="U12" s="193"/>
    </row>
    <row r="13" spans="2:21" ht="15.6">
      <c r="B13" s="227" t="s">
        <v>690</v>
      </c>
      <c r="C13" s="225" t="s">
        <v>691</v>
      </c>
      <c r="D13" s="331">
        <f>Lr</f>
        <v>130</v>
      </c>
      <c r="E13" s="225" t="s">
        <v>685</v>
      </c>
      <c r="F13" s="194"/>
      <c r="G13" s="224" t="s">
        <v>563</v>
      </c>
      <c r="H13" s="223" t="s">
        <v>692</v>
      </c>
      <c r="I13" s="233">
        <v>15</v>
      </c>
      <c r="J13" s="221" t="s">
        <v>10</v>
      </c>
      <c r="K13" s="488"/>
      <c r="L13" s="478" t="s">
        <v>693</v>
      </c>
      <c r="M13" s="479"/>
      <c r="N13" s="479"/>
      <c r="O13" s="225" t="s">
        <v>694</v>
      </c>
      <c r="P13" s="343">
        <v>33.200000000000003</v>
      </c>
      <c r="Q13" s="225" t="s">
        <v>557</v>
      </c>
      <c r="R13" s="194"/>
      <c r="S13" s="194"/>
      <c r="T13" s="194"/>
      <c r="U13" s="193"/>
    </row>
    <row r="14" spans="2:21">
      <c r="B14" s="227" t="s">
        <v>695</v>
      </c>
      <c r="C14" s="225" t="s">
        <v>696</v>
      </c>
      <c r="D14" s="331">
        <f>Cr*1000</f>
        <v>20</v>
      </c>
      <c r="E14" s="225" t="s">
        <v>697</v>
      </c>
      <c r="F14" s="194"/>
      <c r="G14" s="224" t="s">
        <v>562</v>
      </c>
      <c r="H14" s="223" t="s">
        <v>698</v>
      </c>
      <c r="I14" s="233">
        <v>0.5</v>
      </c>
      <c r="J14" s="231"/>
      <c r="K14" s="488"/>
      <c r="L14" s="478" t="s">
        <v>699</v>
      </c>
      <c r="M14" s="479"/>
      <c r="N14" s="479"/>
      <c r="O14" s="225" t="s">
        <v>700</v>
      </c>
      <c r="P14" s="343">
        <v>10</v>
      </c>
      <c r="Q14" s="225" t="s">
        <v>701</v>
      </c>
      <c r="R14" s="194"/>
      <c r="S14" s="194"/>
      <c r="T14" s="194"/>
      <c r="U14" s="193"/>
    </row>
    <row r="15" spans="2:21">
      <c r="B15" s="227" t="s">
        <v>702</v>
      </c>
      <c r="C15" s="225" t="s">
        <v>703</v>
      </c>
      <c r="D15" s="225">
        <f>Nps</f>
        <v>6.6666699999999999</v>
      </c>
      <c r="E15" s="225"/>
      <c r="F15" s="194"/>
      <c r="G15" s="224" t="s">
        <v>561</v>
      </c>
      <c r="H15" s="234" t="s">
        <v>704</v>
      </c>
      <c r="I15" s="233">
        <v>0.2</v>
      </c>
      <c r="J15" s="221" t="s">
        <v>560</v>
      </c>
      <c r="K15" s="488"/>
      <c r="L15" s="478" t="s">
        <v>705</v>
      </c>
      <c r="M15" s="479"/>
      <c r="N15" s="479"/>
      <c r="O15" s="225" t="s">
        <v>706</v>
      </c>
      <c r="P15" s="343">
        <v>150</v>
      </c>
      <c r="Q15" s="225" t="s">
        <v>707</v>
      </c>
      <c r="R15" s="194"/>
      <c r="S15" s="194"/>
      <c r="T15" s="194"/>
      <c r="U15" s="193"/>
    </row>
    <row r="16" spans="2:21" ht="15.6">
      <c r="B16" s="227" t="s">
        <v>708</v>
      </c>
      <c r="C16" s="225" t="s">
        <v>709</v>
      </c>
      <c r="D16" s="233">
        <v>100</v>
      </c>
      <c r="E16" s="225" t="s">
        <v>710</v>
      </c>
      <c r="F16" s="194"/>
      <c r="G16" s="224" t="s">
        <v>559</v>
      </c>
      <c r="H16" s="223" t="s">
        <v>711</v>
      </c>
      <c r="I16" s="233">
        <v>20</v>
      </c>
      <c r="J16" s="221" t="s">
        <v>558</v>
      </c>
      <c r="K16" s="488"/>
      <c r="L16" s="478" t="s">
        <v>712</v>
      </c>
      <c r="M16" s="479"/>
      <c r="N16" s="479"/>
      <c r="O16" s="225" t="s">
        <v>713</v>
      </c>
      <c r="P16" s="343">
        <v>147</v>
      </c>
      <c r="Q16" s="225" t="s">
        <v>557</v>
      </c>
      <c r="R16" s="194"/>
      <c r="S16" s="194"/>
      <c r="T16" s="194"/>
      <c r="U16" s="193"/>
    </row>
    <row r="17" spans="2:21" ht="15.6">
      <c r="B17" s="227" t="s">
        <v>714</v>
      </c>
      <c r="C17" s="225" t="s">
        <v>715</v>
      </c>
      <c r="D17" s="226">
        <f>(Vo_set2+Vfeed2)/Ioutput2</f>
        <v>0.82666666666666666</v>
      </c>
      <c r="E17" s="232" t="s">
        <v>716</v>
      </c>
      <c r="F17" s="194"/>
      <c r="G17" s="224" t="s">
        <v>556</v>
      </c>
      <c r="H17" s="223" t="s">
        <v>717</v>
      </c>
      <c r="I17" s="229">
        <f>I_step2/(kslewrate2*1/microsecond2)</f>
        <v>7.5000000000000002E-7</v>
      </c>
      <c r="J17" s="231" t="s">
        <v>553</v>
      </c>
      <c r="K17" s="488"/>
      <c r="L17" s="380" t="s">
        <v>718</v>
      </c>
      <c r="M17" s="381"/>
      <c r="N17" s="381"/>
      <c r="O17" s="381"/>
      <c r="P17" s="381"/>
      <c r="Q17" s="382"/>
      <c r="R17" s="194"/>
      <c r="S17" s="194"/>
      <c r="T17" s="194"/>
      <c r="U17" s="193"/>
    </row>
    <row r="18" spans="2:21">
      <c r="B18" s="227" t="s">
        <v>719</v>
      </c>
      <c r="C18" s="225" t="s">
        <v>720</v>
      </c>
      <c r="D18" s="226">
        <f>Vo_set2+Vfeed2</f>
        <v>12.4</v>
      </c>
      <c r="E18" s="225" t="s">
        <v>642</v>
      </c>
      <c r="F18" s="194"/>
      <c r="G18" s="224" t="s">
        <v>555</v>
      </c>
      <c r="H18" s="230" t="s">
        <v>721</v>
      </c>
      <c r="I18" s="229">
        <f>2*transient2+duty_step2/(freq_load2*kilihertz2)</f>
        <v>2.5015000000000003E-3</v>
      </c>
      <c r="J18" s="228" t="s">
        <v>553</v>
      </c>
      <c r="K18" s="488"/>
      <c r="L18" s="489" t="s">
        <v>722</v>
      </c>
      <c r="M18" s="490"/>
      <c r="N18" s="490"/>
      <c r="O18" s="490"/>
      <c r="P18" s="220" t="s">
        <v>723</v>
      </c>
      <c r="Q18" s="343">
        <v>1</v>
      </c>
      <c r="R18" s="194"/>
      <c r="S18" s="194"/>
      <c r="T18" s="194"/>
      <c r="U18" s="193"/>
    </row>
    <row r="19" spans="2:21">
      <c r="B19" s="349" t="s">
        <v>724</v>
      </c>
      <c r="C19" s="350" t="s">
        <v>725</v>
      </c>
      <c r="D19" s="351">
        <f>1*0.001/(2*PI()*(Lseries2*res_cap2*microhenry2*nanoF2)^0.5)</f>
        <v>98.703705624819065</v>
      </c>
      <c r="E19" s="350" t="s">
        <v>726</v>
      </c>
      <c r="F19" s="194"/>
      <c r="G19" s="224" t="s">
        <v>554</v>
      </c>
      <c r="H19" s="223" t="s">
        <v>727</v>
      </c>
      <c r="I19" s="222">
        <f>1/(freq_load2*kilihertz2)</f>
        <v>5.0000000000000001E-3</v>
      </c>
      <c r="J19" s="221" t="s">
        <v>553</v>
      </c>
      <c r="K19" s="488"/>
      <c r="L19" s="478" t="s">
        <v>728</v>
      </c>
      <c r="M19" s="479"/>
      <c r="N19" s="479"/>
      <c r="O19" s="479"/>
      <c r="P19" s="220" t="s">
        <v>729</v>
      </c>
      <c r="Q19" s="343">
        <v>1</v>
      </c>
      <c r="R19" s="194"/>
      <c r="S19" s="194"/>
      <c r="T19" s="194"/>
      <c r="U19" s="193"/>
    </row>
    <row r="20" spans="2:21" ht="15" thickBot="1">
      <c r="B20" s="349" t="s">
        <v>730</v>
      </c>
      <c r="C20" s="350" t="s">
        <v>731</v>
      </c>
      <c r="D20" s="216">
        <v>10</v>
      </c>
      <c r="E20" s="350" t="s">
        <v>732</v>
      </c>
      <c r="F20" s="194"/>
      <c r="G20" s="218" t="s">
        <v>733</v>
      </c>
      <c r="H20" s="217" t="s">
        <v>734</v>
      </c>
      <c r="I20" s="216">
        <v>5</v>
      </c>
      <c r="J20" s="215" t="s">
        <v>735</v>
      </c>
      <c r="K20" s="488"/>
      <c r="L20" s="491" t="s">
        <v>736</v>
      </c>
      <c r="M20" s="492"/>
      <c r="N20" s="492"/>
      <c r="O20" s="492"/>
      <c r="P20" s="214" t="s">
        <v>737</v>
      </c>
      <c r="Q20" s="385">
        <v>1</v>
      </c>
      <c r="R20" s="213"/>
      <c r="S20" s="194"/>
      <c r="T20" s="194"/>
      <c r="U20" s="193"/>
    </row>
    <row r="21" spans="2:21" ht="1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0.63095734448019314</v>
      </c>
      <c r="E23" s="388" t="s">
        <v>11</v>
      </c>
      <c r="F23" s="194"/>
      <c r="G23" s="202"/>
      <c r="H23" s="201"/>
      <c r="I23" s="383"/>
      <c r="J23" s="207"/>
      <c r="K23" s="207"/>
      <c r="L23" s="194"/>
      <c r="M23" s="194"/>
      <c r="N23" s="194"/>
      <c r="O23" s="194"/>
      <c r="P23" s="198"/>
      <c r="Q23" s="206"/>
      <c r="R23" s="194"/>
      <c r="S23" s="194"/>
      <c r="T23" s="194"/>
      <c r="U23" s="193"/>
    </row>
    <row r="24" spans="2:21" ht="15" thickBot="1">
      <c r="B24" s="352" t="s">
        <v>589</v>
      </c>
      <c r="C24" s="353"/>
      <c r="D24" s="353">
        <f>Data!X21</f>
        <v>110.82339221401512</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74" t="s">
        <v>741</v>
      </c>
      <c r="C26" s="475"/>
      <c r="D26" s="475"/>
      <c r="E26" s="475"/>
      <c r="F26" s="475"/>
      <c r="G26" s="475"/>
      <c r="H26" s="475"/>
      <c r="I26" s="475"/>
      <c r="J26" s="475"/>
      <c r="K26" s="475"/>
      <c r="L26" s="475"/>
      <c r="M26" s="475"/>
      <c r="N26" s="475"/>
      <c r="O26" s="475"/>
      <c r="P26" s="475"/>
      <c r="Q26" s="475"/>
      <c r="R26" s="475"/>
      <c r="S26" s="475"/>
      <c r="T26" s="475"/>
      <c r="U26" s="476"/>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11</vt:i4>
      </vt:variant>
      <vt:variant>
        <vt:lpstr>Benoemde bereiken</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Arne Coosemans</cp:lastModifiedBy>
  <dcterms:created xsi:type="dcterms:W3CDTF">2014-10-10T14:52:07Z</dcterms:created>
  <dcterms:modified xsi:type="dcterms:W3CDTF">2022-04-19T20:51:41Z</dcterms:modified>
</cp:coreProperties>
</file>